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Learning\Youtube\Excel project\3\"/>
    </mc:Choice>
  </mc:AlternateContent>
  <xr:revisionPtr revIDLastSave="0" documentId="13_ncr:1_{C913CDB5-41DC-49E0-AECE-0495E4846EC8}" xr6:coauthVersionLast="47" xr6:coauthVersionMax="47" xr10:uidLastSave="{00000000-0000-0000-0000-000000000000}"/>
  <bookViews>
    <workbookView xWindow="28680" yWindow="-120" windowWidth="51840" windowHeight="21120" xr2:uid="{00000000-000D-0000-FFFF-FFFF00000000}"/>
  </bookViews>
  <sheets>
    <sheet name="Pivot Table" sheetId="6" r:id="rId1"/>
    <sheet name="Dashboard - Customer and Order " sheetId="9" r:id="rId2"/>
    <sheet name="Dashboard - Sales" sheetId="7" r:id="rId3"/>
    <sheet name="Dashboard - Product Analysis" sheetId="8" r:id="rId4"/>
    <sheet name="Orders" sheetId="1" state="hidden" r:id="rId5"/>
    <sheet name="Returns" sheetId="2" state="hidden" r:id="rId6"/>
    <sheet name="Users" sheetId="3" state="hidden" r:id="rId7"/>
  </sheets>
  <definedNames>
    <definedName name="_xlnm._FilterDatabase" localSheetId="4" hidden="1">Orders!$A$1:$AE$1953</definedName>
    <definedName name="Slicer_Months__Order_Date">#N/A</definedName>
  </definedNames>
  <calcPr calcId="191029"/>
  <pivotCaches>
    <pivotCache cacheId="1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0" i="7" l="1"/>
  <c r="I40" i="7"/>
  <c r="F40" i="7"/>
  <c r="AF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1472" i="1"/>
  <c r="AF1473" i="1"/>
  <c r="AF1474" i="1"/>
  <c r="AF1475" i="1"/>
  <c r="AF1476" i="1"/>
  <c r="AF1477" i="1"/>
  <c r="AF1478" i="1"/>
  <c r="AF1479" i="1"/>
  <c r="AF1480" i="1"/>
  <c r="AF1481" i="1"/>
  <c r="AF1482" i="1"/>
  <c r="AF1483" i="1"/>
  <c r="AF1484" i="1"/>
  <c r="AF1485" i="1"/>
  <c r="AF1486" i="1"/>
  <c r="AF1487" i="1"/>
  <c r="AF1488" i="1"/>
  <c r="AF1489" i="1"/>
  <c r="AF1490" i="1"/>
  <c r="AF1491" i="1"/>
  <c r="AF1492" i="1"/>
  <c r="AF1493" i="1"/>
  <c r="AF1494" i="1"/>
  <c r="AF1495" i="1"/>
  <c r="AF1496" i="1"/>
  <c r="AF1497" i="1"/>
  <c r="AF1498" i="1"/>
  <c r="AF1499" i="1"/>
  <c r="AF1500" i="1"/>
  <c r="AF1501" i="1"/>
  <c r="AF1502" i="1"/>
  <c r="AF1503" i="1"/>
  <c r="AF1504" i="1"/>
  <c r="AF1505" i="1"/>
  <c r="AF1506" i="1"/>
  <c r="AF1507" i="1"/>
  <c r="AF1508" i="1"/>
  <c r="AF1509" i="1"/>
  <c r="AF1510" i="1"/>
  <c r="AF1511" i="1"/>
  <c r="AF1512" i="1"/>
  <c r="AF1513" i="1"/>
  <c r="AF1514" i="1"/>
  <c r="AF1515" i="1"/>
  <c r="AF1516" i="1"/>
  <c r="AF1517" i="1"/>
  <c r="AF1518" i="1"/>
  <c r="AF1519" i="1"/>
  <c r="AF1520" i="1"/>
  <c r="AF1521" i="1"/>
  <c r="AF1522" i="1"/>
  <c r="AF1523" i="1"/>
  <c r="AF1524" i="1"/>
  <c r="AF1525" i="1"/>
  <c r="AF1526" i="1"/>
  <c r="AF1527" i="1"/>
  <c r="AF1528" i="1"/>
  <c r="AF1529" i="1"/>
  <c r="AF1530" i="1"/>
  <c r="AF1531" i="1"/>
  <c r="AF1532" i="1"/>
  <c r="AF1533" i="1"/>
  <c r="AF1534" i="1"/>
  <c r="AF1535" i="1"/>
  <c r="AF1536" i="1"/>
  <c r="AF1537" i="1"/>
  <c r="AF1538" i="1"/>
  <c r="AF1539" i="1"/>
  <c r="AF1540" i="1"/>
  <c r="AF1541" i="1"/>
  <c r="AF1542" i="1"/>
  <c r="AF1543" i="1"/>
  <c r="AF1544" i="1"/>
  <c r="AF1545" i="1"/>
  <c r="AF1546" i="1"/>
  <c r="AF1547" i="1"/>
  <c r="AF1548" i="1"/>
  <c r="AF1549" i="1"/>
  <c r="AF1550" i="1"/>
  <c r="AF1551" i="1"/>
  <c r="AF1552" i="1"/>
  <c r="AF1553" i="1"/>
  <c r="AF1554" i="1"/>
  <c r="AF1555" i="1"/>
  <c r="AF1556" i="1"/>
  <c r="AF1557" i="1"/>
  <c r="AF1558" i="1"/>
  <c r="AF1559" i="1"/>
  <c r="AF1560" i="1"/>
  <c r="AF1561" i="1"/>
  <c r="AF1562" i="1"/>
  <c r="AF1563" i="1"/>
  <c r="AF1564" i="1"/>
  <c r="AF1565" i="1"/>
  <c r="AF1566" i="1"/>
  <c r="AF1567" i="1"/>
  <c r="AF1568" i="1"/>
  <c r="AF1569" i="1"/>
  <c r="AF1570" i="1"/>
  <c r="AF1571" i="1"/>
  <c r="AF1572" i="1"/>
  <c r="AF1573" i="1"/>
  <c r="AF1574" i="1"/>
  <c r="AF1575" i="1"/>
  <c r="AF1576" i="1"/>
  <c r="AF1577" i="1"/>
  <c r="AF1578" i="1"/>
  <c r="AF1579" i="1"/>
  <c r="AF1580" i="1"/>
  <c r="AF1581" i="1"/>
  <c r="AF1582" i="1"/>
  <c r="AF1583" i="1"/>
  <c r="AF1584" i="1"/>
  <c r="AF1585" i="1"/>
  <c r="AF1586" i="1"/>
  <c r="AF1587" i="1"/>
  <c r="AF1588" i="1"/>
  <c r="AF1589" i="1"/>
  <c r="AF1590" i="1"/>
  <c r="AF1591" i="1"/>
  <c r="AF1592" i="1"/>
  <c r="AF1593" i="1"/>
  <c r="AF1594" i="1"/>
  <c r="AF1595" i="1"/>
  <c r="AF1596" i="1"/>
  <c r="AF1597" i="1"/>
  <c r="AF1598" i="1"/>
  <c r="AF1599" i="1"/>
  <c r="AF1600" i="1"/>
  <c r="AF1601" i="1"/>
  <c r="AF1602" i="1"/>
  <c r="AF1603" i="1"/>
  <c r="AF1604" i="1"/>
  <c r="AF1605" i="1"/>
  <c r="AF1606" i="1"/>
  <c r="AF1607" i="1"/>
  <c r="AF1608" i="1"/>
  <c r="AF1609" i="1"/>
  <c r="AF1610" i="1"/>
  <c r="AF1611" i="1"/>
  <c r="AF1612" i="1"/>
  <c r="AF1613" i="1"/>
  <c r="AF1614" i="1"/>
  <c r="AF1615" i="1"/>
  <c r="AF1616" i="1"/>
  <c r="AF1617" i="1"/>
  <c r="AF1618" i="1"/>
  <c r="AF1619" i="1"/>
  <c r="AF1620" i="1"/>
  <c r="AF1621" i="1"/>
  <c r="AF1622" i="1"/>
  <c r="AF1623" i="1"/>
  <c r="AF1624" i="1"/>
  <c r="AF1625" i="1"/>
  <c r="AF1626" i="1"/>
  <c r="AF1627" i="1"/>
  <c r="AF1628" i="1"/>
  <c r="AF1629" i="1"/>
  <c r="AF1630" i="1"/>
  <c r="AF1631" i="1"/>
  <c r="AF1632" i="1"/>
  <c r="AF1633" i="1"/>
  <c r="AF1634" i="1"/>
  <c r="AF1635" i="1"/>
  <c r="AF1636" i="1"/>
  <c r="AF1637" i="1"/>
  <c r="AF1638" i="1"/>
  <c r="AF1639" i="1"/>
  <c r="AF1640" i="1"/>
  <c r="AF1641" i="1"/>
  <c r="AF1642" i="1"/>
  <c r="AF1643" i="1"/>
  <c r="AF1644" i="1"/>
  <c r="AF1645" i="1"/>
  <c r="AF1646" i="1"/>
  <c r="AF1647" i="1"/>
  <c r="AF1648" i="1"/>
  <c r="AF1649" i="1"/>
  <c r="AF1650" i="1"/>
  <c r="AF1651" i="1"/>
  <c r="AF1652" i="1"/>
  <c r="AF1653" i="1"/>
  <c r="AF1654" i="1"/>
  <c r="AF1655" i="1"/>
  <c r="AF1656" i="1"/>
  <c r="AF1657" i="1"/>
  <c r="AF1658" i="1"/>
  <c r="AF1659" i="1"/>
  <c r="AF1660" i="1"/>
  <c r="AF1661" i="1"/>
  <c r="AF1662" i="1"/>
  <c r="AF1663" i="1"/>
  <c r="AF1664" i="1"/>
  <c r="AF1665" i="1"/>
  <c r="AF1666" i="1"/>
  <c r="AF1667" i="1"/>
  <c r="AF1668" i="1"/>
  <c r="AF1669" i="1"/>
  <c r="AF1670" i="1"/>
  <c r="AF1671" i="1"/>
  <c r="AF1672" i="1"/>
  <c r="AF1673" i="1"/>
  <c r="AF1674" i="1"/>
  <c r="AF1675" i="1"/>
  <c r="AF1676" i="1"/>
  <c r="AF1677" i="1"/>
  <c r="AF1678" i="1"/>
  <c r="AF1679" i="1"/>
  <c r="AF1680" i="1"/>
  <c r="AF1681" i="1"/>
  <c r="AF1682" i="1"/>
  <c r="AF1683" i="1"/>
  <c r="AF1684" i="1"/>
  <c r="AF1685" i="1"/>
  <c r="AF1686" i="1"/>
  <c r="AF1687" i="1"/>
  <c r="AF1688" i="1"/>
  <c r="AF1689" i="1"/>
  <c r="AF1690" i="1"/>
  <c r="AF1691" i="1"/>
  <c r="AF1692" i="1"/>
  <c r="AF1693" i="1"/>
  <c r="AF1694" i="1"/>
  <c r="AF1695" i="1"/>
  <c r="AF1696" i="1"/>
  <c r="AF1697" i="1"/>
  <c r="AF1698" i="1"/>
  <c r="AF1699" i="1"/>
  <c r="AF1700" i="1"/>
  <c r="AF1701" i="1"/>
  <c r="AF1702" i="1"/>
  <c r="AF1703" i="1"/>
  <c r="AF1704" i="1"/>
  <c r="AF1705" i="1"/>
  <c r="AF1706" i="1"/>
  <c r="AF1707" i="1"/>
  <c r="AF1708" i="1"/>
  <c r="AF1709" i="1"/>
  <c r="AF1710" i="1"/>
  <c r="AF1711" i="1"/>
  <c r="AF1712" i="1"/>
  <c r="AF1713" i="1"/>
  <c r="AF1714" i="1"/>
  <c r="AF1715" i="1"/>
  <c r="AF1716" i="1"/>
  <c r="AF1717" i="1"/>
  <c r="AF1718" i="1"/>
  <c r="AF1719" i="1"/>
  <c r="AF1720" i="1"/>
  <c r="AF1721" i="1"/>
  <c r="AF1722" i="1"/>
  <c r="AF1723" i="1"/>
  <c r="AF1724" i="1"/>
  <c r="AF1725" i="1"/>
  <c r="AF1726" i="1"/>
  <c r="AF1727" i="1"/>
  <c r="AF1728" i="1"/>
  <c r="AF1729" i="1"/>
  <c r="AF1730" i="1"/>
  <c r="AF1731" i="1"/>
  <c r="AF1732" i="1"/>
  <c r="AF1733" i="1"/>
  <c r="AF1734" i="1"/>
  <c r="AF1735" i="1"/>
  <c r="AF1736" i="1"/>
  <c r="AF1737" i="1"/>
  <c r="AF1738" i="1"/>
  <c r="AF1739" i="1"/>
  <c r="AF1740" i="1"/>
  <c r="AF1741" i="1"/>
  <c r="AF1742" i="1"/>
  <c r="AF1743" i="1"/>
  <c r="AF1744" i="1"/>
  <c r="AF1745" i="1"/>
  <c r="AF1746" i="1"/>
  <c r="AF1747" i="1"/>
  <c r="AF1748" i="1"/>
  <c r="AF1749" i="1"/>
  <c r="AF1750" i="1"/>
  <c r="AF1751" i="1"/>
  <c r="AF1752" i="1"/>
  <c r="AF1753" i="1"/>
  <c r="AF1754" i="1"/>
  <c r="AF1755" i="1"/>
  <c r="AF1756" i="1"/>
  <c r="AF1757" i="1"/>
  <c r="AF1758" i="1"/>
  <c r="AF1759" i="1"/>
  <c r="AF1760" i="1"/>
  <c r="AF1761" i="1"/>
  <c r="AF1762" i="1"/>
  <c r="AF1763" i="1"/>
  <c r="AF1764" i="1"/>
  <c r="AF1765" i="1"/>
  <c r="AF1766" i="1"/>
  <c r="AF1767" i="1"/>
  <c r="AF1768" i="1"/>
  <c r="AF1769" i="1"/>
  <c r="AF1770" i="1"/>
  <c r="AF1771" i="1"/>
  <c r="AF1772" i="1"/>
  <c r="AF1773" i="1"/>
  <c r="AF1774" i="1"/>
  <c r="AF1775" i="1"/>
  <c r="AF1776" i="1"/>
  <c r="AF1777" i="1"/>
  <c r="AF1778" i="1"/>
  <c r="AF1779" i="1"/>
  <c r="AF1780" i="1"/>
  <c r="AF1781" i="1"/>
  <c r="AF1782" i="1"/>
  <c r="AF1783" i="1"/>
  <c r="AF1784" i="1"/>
  <c r="AF1785" i="1"/>
  <c r="AF1786" i="1"/>
  <c r="AF1787" i="1"/>
  <c r="AF1788" i="1"/>
  <c r="AF1789" i="1"/>
  <c r="AF1790" i="1"/>
  <c r="AF1791" i="1"/>
  <c r="AF1792" i="1"/>
  <c r="AF1793" i="1"/>
  <c r="AF1794" i="1"/>
  <c r="AF1795" i="1"/>
  <c r="AF1796" i="1"/>
  <c r="AF1797" i="1"/>
  <c r="AF1798" i="1"/>
  <c r="AF1799" i="1"/>
  <c r="AF1800" i="1"/>
  <c r="AF1801" i="1"/>
  <c r="AF1802" i="1"/>
  <c r="AF1803" i="1"/>
  <c r="AF1804" i="1"/>
  <c r="AF1805" i="1"/>
  <c r="AF1806" i="1"/>
  <c r="AF1807" i="1"/>
  <c r="AF1808" i="1"/>
  <c r="AF1809" i="1"/>
  <c r="AF1810" i="1"/>
  <c r="AF1811" i="1"/>
  <c r="AF1812" i="1"/>
  <c r="AF1813" i="1"/>
  <c r="AF1814" i="1"/>
  <c r="AF1815" i="1"/>
  <c r="AF1816" i="1"/>
  <c r="AF1817" i="1"/>
  <c r="AF1818" i="1"/>
  <c r="AF1819" i="1"/>
  <c r="AF1820" i="1"/>
  <c r="AF1821" i="1"/>
  <c r="AF1822" i="1"/>
  <c r="AF1823" i="1"/>
  <c r="AF1824" i="1"/>
  <c r="AF1825" i="1"/>
  <c r="AF1826" i="1"/>
  <c r="AF1827" i="1"/>
  <c r="AF1828" i="1"/>
  <c r="AF1829" i="1"/>
  <c r="AF1830" i="1"/>
  <c r="AF1831" i="1"/>
  <c r="AF1832" i="1"/>
  <c r="AF1833" i="1"/>
  <c r="AF1834" i="1"/>
  <c r="AF1835" i="1"/>
  <c r="AF1836" i="1"/>
  <c r="AF1837" i="1"/>
  <c r="AF1838" i="1"/>
  <c r="AF1839" i="1"/>
  <c r="AF1840" i="1"/>
  <c r="AF1841" i="1"/>
  <c r="AF1842" i="1"/>
  <c r="AF1843" i="1"/>
  <c r="AF1844" i="1"/>
  <c r="AF1845" i="1"/>
  <c r="AF1846" i="1"/>
  <c r="AF1847" i="1"/>
  <c r="AF1848" i="1"/>
  <c r="AF1849" i="1"/>
  <c r="AF1850" i="1"/>
  <c r="AF1851" i="1"/>
  <c r="AF1852" i="1"/>
  <c r="AF1853" i="1"/>
  <c r="AF1854" i="1"/>
  <c r="AF1855" i="1"/>
  <c r="AF1856" i="1"/>
  <c r="AF1857" i="1"/>
  <c r="AF1858" i="1"/>
  <c r="AF1859" i="1"/>
  <c r="AF1860" i="1"/>
  <c r="AF1861" i="1"/>
  <c r="AF1862" i="1"/>
  <c r="AF1863" i="1"/>
  <c r="AF1864" i="1"/>
  <c r="AF1865" i="1"/>
  <c r="AF1866" i="1"/>
  <c r="AF1867" i="1"/>
  <c r="AF1868" i="1"/>
  <c r="AF1869" i="1"/>
  <c r="AF1870" i="1"/>
  <c r="AF1871" i="1"/>
  <c r="AF1872" i="1"/>
  <c r="AF1873" i="1"/>
  <c r="AF1874" i="1"/>
  <c r="AF1875" i="1"/>
  <c r="AF1876" i="1"/>
  <c r="AF1877" i="1"/>
  <c r="AF1878" i="1"/>
  <c r="AF1879" i="1"/>
  <c r="AF1880" i="1"/>
  <c r="AF1881" i="1"/>
  <c r="AF1882" i="1"/>
  <c r="AF1883" i="1"/>
  <c r="AF1884" i="1"/>
  <c r="AF1885" i="1"/>
  <c r="AF1886" i="1"/>
  <c r="AF1887" i="1"/>
  <c r="AF1888" i="1"/>
  <c r="AF1889" i="1"/>
  <c r="AF1890" i="1"/>
  <c r="AF1891" i="1"/>
  <c r="AF1892" i="1"/>
  <c r="AF1893" i="1"/>
  <c r="AF1894" i="1"/>
  <c r="AF1895" i="1"/>
  <c r="AF1896" i="1"/>
  <c r="AF1897" i="1"/>
  <c r="AF1898" i="1"/>
  <c r="AF1899" i="1"/>
  <c r="AF1900" i="1"/>
  <c r="AF1901" i="1"/>
  <c r="AF1902" i="1"/>
  <c r="AF1903" i="1"/>
  <c r="AF1904" i="1"/>
  <c r="AF1905" i="1"/>
  <c r="AF1906" i="1"/>
  <c r="AF1907" i="1"/>
  <c r="AF1908" i="1"/>
  <c r="AF1909" i="1"/>
  <c r="AF1910" i="1"/>
  <c r="AF1911" i="1"/>
  <c r="AF1912" i="1"/>
  <c r="AF1913" i="1"/>
  <c r="AF1914" i="1"/>
  <c r="AF1915" i="1"/>
  <c r="AF1916" i="1"/>
  <c r="AF1917" i="1"/>
  <c r="AF1918" i="1"/>
  <c r="AF1919" i="1"/>
  <c r="AF1920" i="1"/>
  <c r="AF1921" i="1"/>
  <c r="AF1922" i="1"/>
  <c r="AF1923" i="1"/>
  <c r="AF1924" i="1"/>
  <c r="AF1925" i="1"/>
  <c r="AF1926" i="1"/>
  <c r="AF1927" i="1"/>
  <c r="AF1928" i="1"/>
  <c r="AF1929" i="1"/>
  <c r="AF1930" i="1"/>
  <c r="AF1931" i="1"/>
  <c r="AF1932" i="1"/>
  <c r="AF1933" i="1"/>
  <c r="AF1934" i="1"/>
  <c r="AF1935" i="1"/>
  <c r="AF1936" i="1"/>
  <c r="AF1937" i="1"/>
  <c r="AF1938" i="1"/>
  <c r="AF1939" i="1"/>
  <c r="AF1940" i="1"/>
  <c r="AF1941" i="1"/>
  <c r="AF1942" i="1"/>
  <c r="AF1943" i="1"/>
  <c r="AF1944" i="1"/>
  <c r="AF1945" i="1"/>
  <c r="AF1946" i="1"/>
  <c r="AF1947" i="1"/>
  <c r="AF1948" i="1"/>
  <c r="AF1949" i="1"/>
  <c r="AF1950" i="1"/>
  <c r="AF1951" i="1"/>
  <c r="AF1952" i="1"/>
  <c r="AF1953" i="1"/>
  <c r="AV13" i="6"/>
  <c r="AV12" i="6"/>
  <c r="AV11" i="6"/>
  <c r="AV10" i="6"/>
  <c r="AV9" i="6"/>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AM16" i="6" l="1"/>
  <c r="AM17" i="6"/>
  <c r="AM18" i="6"/>
  <c r="AM19" i="6"/>
  <c r="AM15" i="6"/>
  <c r="AG2" i="1"/>
  <c r="AH2" i="1" s="1"/>
  <c r="AG3" i="1"/>
  <c r="AH3" i="1" s="1"/>
  <c r="AG4" i="1"/>
  <c r="AH4" i="1" s="1"/>
  <c r="AG5" i="1"/>
  <c r="AH5" i="1" s="1"/>
  <c r="AG6" i="1"/>
  <c r="AH6" i="1" s="1"/>
  <c r="AG7" i="1"/>
  <c r="AH7" i="1" s="1"/>
  <c r="AG8" i="1"/>
  <c r="AH8" i="1" s="1"/>
  <c r="AG9" i="1"/>
  <c r="AH9" i="1" s="1"/>
  <c r="AG10" i="1"/>
  <c r="AH10" i="1" s="1"/>
  <c r="AG11" i="1"/>
  <c r="AH11" i="1" s="1"/>
  <c r="AG12" i="1"/>
  <c r="AH12" i="1" s="1"/>
  <c r="AG13" i="1"/>
  <c r="AH13" i="1" s="1"/>
  <c r="AG14" i="1"/>
  <c r="AH14" i="1" s="1"/>
  <c r="AG15" i="1"/>
  <c r="AH15" i="1" s="1"/>
  <c r="AG16" i="1"/>
  <c r="AH16" i="1" s="1"/>
  <c r="AG17" i="1"/>
  <c r="AH17" i="1" s="1"/>
  <c r="AG18" i="1"/>
  <c r="AH18" i="1" s="1"/>
  <c r="AG19" i="1"/>
  <c r="AH19" i="1" s="1"/>
  <c r="AG20" i="1"/>
  <c r="AH20" i="1" s="1"/>
  <c r="AG21" i="1"/>
  <c r="AH21" i="1" s="1"/>
  <c r="AG22" i="1"/>
  <c r="AH22" i="1" s="1"/>
  <c r="AG23" i="1"/>
  <c r="AH23" i="1" s="1"/>
  <c r="AG24" i="1"/>
  <c r="AH24" i="1" s="1"/>
  <c r="AG25" i="1"/>
  <c r="AH25" i="1" s="1"/>
  <c r="AG26" i="1"/>
  <c r="AH26" i="1" s="1"/>
  <c r="AG27" i="1"/>
  <c r="AH27" i="1" s="1"/>
  <c r="AG28" i="1"/>
  <c r="AH28" i="1" s="1"/>
  <c r="AG29" i="1"/>
  <c r="AH29" i="1" s="1"/>
  <c r="AG30" i="1"/>
  <c r="AH30" i="1" s="1"/>
  <c r="AG31" i="1"/>
  <c r="AH31" i="1" s="1"/>
  <c r="AG32" i="1"/>
  <c r="AH32" i="1" s="1"/>
  <c r="AG33" i="1"/>
  <c r="AH33" i="1" s="1"/>
  <c r="AG34" i="1"/>
  <c r="AH34" i="1" s="1"/>
  <c r="AG35" i="1"/>
  <c r="AH35" i="1" s="1"/>
  <c r="AG36" i="1"/>
  <c r="AH36" i="1" s="1"/>
  <c r="AG37" i="1"/>
  <c r="AH37" i="1" s="1"/>
  <c r="AG38" i="1"/>
  <c r="AH38" i="1" s="1"/>
  <c r="AG39" i="1"/>
  <c r="AH39" i="1" s="1"/>
  <c r="AG40" i="1"/>
  <c r="AH40" i="1" s="1"/>
  <c r="AG41" i="1"/>
  <c r="AH41" i="1" s="1"/>
  <c r="AG42" i="1"/>
  <c r="AH42" i="1" s="1"/>
  <c r="AG43" i="1"/>
  <c r="AH43" i="1" s="1"/>
  <c r="AG44" i="1"/>
  <c r="AH44" i="1" s="1"/>
  <c r="AG45" i="1"/>
  <c r="AH45" i="1" s="1"/>
  <c r="AG46" i="1"/>
  <c r="AH46" i="1" s="1"/>
  <c r="AG47" i="1"/>
  <c r="AH47" i="1" s="1"/>
  <c r="AG48" i="1"/>
  <c r="AH48" i="1" s="1"/>
  <c r="AG49" i="1"/>
  <c r="AH49" i="1" s="1"/>
  <c r="AG50" i="1"/>
  <c r="AH50" i="1" s="1"/>
  <c r="AG51" i="1"/>
  <c r="AH51" i="1" s="1"/>
  <c r="AG52" i="1"/>
  <c r="AH52" i="1" s="1"/>
  <c r="AG53" i="1"/>
  <c r="AH53" i="1" s="1"/>
  <c r="AG54" i="1"/>
  <c r="AH54" i="1" s="1"/>
  <c r="AG55" i="1"/>
  <c r="AH55" i="1" s="1"/>
  <c r="AG56" i="1"/>
  <c r="AH56" i="1" s="1"/>
  <c r="AG57" i="1"/>
  <c r="AH57" i="1" s="1"/>
  <c r="AG58" i="1"/>
  <c r="AH58" i="1" s="1"/>
  <c r="AG59" i="1"/>
  <c r="AH59" i="1" s="1"/>
  <c r="AG60" i="1"/>
  <c r="AH60" i="1" s="1"/>
  <c r="AG61" i="1"/>
  <c r="AH61" i="1" s="1"/>
  <c r="AG62" i="1"/>
  <c r="AH62" i="1" s="1"/>
  <c r="AG63" i="1"/>
  <c r="AH63" i="1" s="1"/>
  <c r="AG64" i="1"/>
  <c r="AH64" i="1" s="1"/>
  <c r="AG65" i="1"/>
  <c r="AH65" i="1" s="1"/>
  <c r="AG66" i="1"/>
  <c r="AH66" i="1" s="1"/>
  <c r="AG67" i="1"/>
  <c r="AH67" i="1" s="1"/>
  <c r="AG68" i="1"/>
  <c r="AH68" i="1" s="1"/>
  <c r="AG69" i="1"/>
  <c r="AH69" i="1" s="1"/>
  <c r="AG70" i="1"/>
  <c r="AH70" i="1" s="1"/>
  <c r="AG71" i="1"/>
  <c r="AH71" i="1" s="1"/>
  <c r="AG72" i="1"/>
  <c r="AH72" i="1" s="1"/>
  <c r="AG73" i="1"/>
  <c r="AH73" i="1" s="1"/>
  <c r="AG74" i="1"/>
  <c r="AH74" i="1" s="1"/>
  <c r="AG75" i="1"/>
  <c r="AH75" i="1" s="1"/>
  <c r="AG76" i="1"/>
  <c r="AH76" i="1" s="1"/>
  <c r="AG77" i="1"/>
  <c r="AH77" i="1" s="1"/>
  <c r="AG78" i="1"/>
  <c r="AH78" i="1" s="1"/>
  <c r="AG79" i="1"/>
  <c r="AH79" i="1" s="1"/>
  <c r="AG80" i="1"/>
  <c r="AH80" i="1" s="1"/>
  <c r="AG81" i="1"/>
  <c r="AH81" i="1" s="1"/>
  <c r="AG82" i="1"/>
  <c r="AH82" i="1" s="1"/>
  <c r="AG83" i="1"/>
  <c r="AH83" i="1" s="1"/>
  <c r="AG84" i="1"/>
  <c r="AH84" i="1" s="1"/>
  <c r="AG85" i="1"/>
  <c r="AH85" i="1" s="1"/>
  <c r="AG86" i="1"/>
  <c r="AH86" i="1" s="1"/>
  <c r="AG87" i="1"/>
  <c r="AH87" i="1" s="1"/>
  <c r="AG88" i="1"/>
  <c r="AH88" i="1" s="1"/>
  <c r="AG89" i="1"/>
  <c r="AH89" i="1" s="1"/>
  <c r="AG90" i="1"/>
  <c r="AH90" i="1" s="1"/>
  <c r="AG91" i="1"/>
  <c r="AH91" i="1" s="1"/>
  <c r="AG92" i="1"/>
  <c r="AH92" i="1" s="1"/>
  <c r="AG93" i="1"/>
  <c r="AH93" i="1" s="1"/>
  <c r="AG94" i="1"/>
  <c r="AH94" i="1" s="1"/>
  <c r="AG95" i="1"/>
  <c r="AH95" i="1" s="1"/>
  <c r="AG96" i="1"/>
  <c r="AH96" i="1" s="1"/>
  <c r="AG97" i="1"/>
  <c r="AH97" i="1" s="1"/>
  <c r="AG98" i="1"/>
  <c r="AH98" i="1" s="1"/>
  <c r="AG99" i="1"/>
  <c r="AH99" i="1" s="1"/>
  <c r="AG100" i="1"/>
  <c r="AH100" i="1" s="1"/>
  <c r="AG101" i="1"/>
  <c r="AH101" i="1" s="1"/>
  <c r="AG102" i="1"/>
  <c r="AH102" i="1" s="1"/>
  <c r="AG103" i="1"/>
  <c r="AH103" i="1" s="1"/>
  <c r="AG104" i="1"/>
  <c r="AH104" i="1" s="1"/>
  <c r="AG105" i="1"/>
  <c r="AH105" i="1" s="1"/>
  <c r="AG106" i="1"/>
  <c r="AH106" i="1" s="1"/>
  <c r="AG107" i="1"/>
  <c r="AH107" i="1" s="1"/>
  <c r="AG108" i="1"/>
  <c r="AH108" i="1" s="1"/>
  <c r="AG109" i="1"/>
  <c r="AH109" i="1" s="1"/>
  <c r="AG110" i="1"/>
  <c r="AH110" i="1" s="1"/>
  <c r="AG111" i="1"/>
  <c r="AH111" i="1" s="1"/>
  <c r="AG112" i="1"/>
  <c r="AH112" i="1" s="1"/>
  <c r="AG113" i="1"/>
  <c r="AH113" i="1" s="1"/>
  <c r="AG114" i="1"/>
  <c r="AH114" i="1" s="1"/>
  <c r="AG115" i="1"/>
  <c r="AH115" i="1" s="1"/>
  <c r="AG116" i="1"/>
  <c r="AH116" i="1" s="1"/>
  <c r="AG117" i="1"/>
  <c r="AH117" i="1" s="1"/>
  <c r="AG118" i="1"/>
  <c r="AH118" i="1" s="1"/>
  <c r="AG119" i="1"/>
  <c r="AH119" i="1" s="1"/>
  <c r="AG120" i="1"/>
  <c r="AH120" i="1" s="1"/>
  <c r="AG121" i="1"/>
  <c r="AH121" i="1" s="1"/>
  <c r="AG122" i="1"/>
  <c r="AH122" i="1" s="1"/>
  <c r="AG123" i="1"/>
  <c r="AH123" i="1" s="1"/>
  <c r="AG124" i="1"/>
  <c r="AH124" i="1" s="1"/>
  <c r="AG125" i="1"/>
  <c r="AH125" i="1" s="1"/>
  <c r="AG126" i="1"/>
  <c r="AH126" i="1" s="1"/>
  <c r="AG127" i="1"/>
  <c r="AH127" i="1" s="1"/>
  <c r="AG128" i="1"/>
  <c r="AH128" i="1" s="1"/>
  <c r="AG129" i="1"/>
  <c r="AH129" i="1" s="1"/>
  <c r="AG130" i="1"/>
  <c r="AH130" i="1" s="1"/>
  <c r="AG131" i="1"/>
  <c r="AH131" i="1" s="1"/>
  <c r="AG132" i="1"/>
  <c r="AH132" i="1" s="1"/>
  <c r="AG133" i="1"/>
  <c r="AH133" i="1" s="1"/>
  <c r="AG134" i="1"/>
  <c r="AH134" i="1" s="1"/>
  <c r="AG135" i="1"/>
  <c r="AH135" i="1" s="1"/>
  <c r="AG136" i="1"/>
  <c r="AH136" i="1" s="1"/>
  <c r="AG137" i="1"/>
  <c r="AH137" i="1" s="1"/>
  <c r="AG138" i="1"/>
  <c r="AH138" i="1" s="1"/>
  <c r="AG139" i="1"/>
  <c r="AH139" i="1" s="1"/>
  <c r="AG140" i="1"/>
  <c r="AH140" i="1" s="1"/>
  <c r="AG141" i="1"/>
  <c r="AH141" i="1" s="1"/>
  <c r="AG142" i="1"/>
  <c r="AH142" i="1" s="1"/>
  <c r="AG143" i="1"/>
  <c r="AH143" i="1" s="1"/>
  <c r="AG144" i="1"/>
  <c r="AH144" i="1" s="1"/>
  <c r="AG145" i="1"/>
  <c r="AH145" i="1" s="1"/>
  <c r="AG146" i="1"/>
  <c r="AH146" i="1" s="1"/>
  <c r="AG147" i="1"/>
  <c r="AH147" i="1" s="1"/>
  <c r="AG148" i="1"/>
  <c r="AH148" i="1" s="1"/>
  <c r="AG149" i="1"/>
  <c r="AH149" i="1" s="1"/>
  <c r="AG150" i="1"/>
  <c r="AH150" i="1" s="1"/>
  <c r="AG151" i="1"/>
  <c r="AH151" i="1" s="1"/>
  <c r="AG152" i="1"/>
  <c r="AH152" i="1" s="1"/>
  <c r="AG153" i="1"/>
  <c r="AH153" i="1" s="1"/>
  <c r="AG154" i="1"/>
  <c r="AH154" i="1" s="1"/>
  <c r="AG155" i="1"/>
  <c r="AH155" i="1" s="1"/>
  <c r="AG156" i="1"/>
  <c r="AH156" i="1" s="1"/>
  <c r="AG157" i="1"/>
  <c r="AH157" i="1" s="1"/>
  <c r="AG158" i="1"/>
  <c r="AH158" i="1" s="1"/>
  <c r="AG159" i="1"/>
  <c r="AH159" i="1" s="1"/>
  <c r="AG160" i="1"/>
  <c r="AH160" i="1" s="1"/>
  <c r="AG161" i="1"/>
  <c r="AH161" i="1" s="1"/>
  <c r="AG162" i="1"/>
  <c r="AH162" i="1" s="1"/>
  <c r="AG163" i="1"/>
  <c r="AH163" i="1" s="1"/>
  <c r="AG164" i="1"/>
  <c r="AH164" i="1" s="1"/>
  <c r="AG165" i="1"/>
  <c r="AH165" i="1" s="1"/>
  <c r="AG166" i="1"/>
  <c r="AH166" i="1" s="1"/>
  <c r="AG167" i="1"/>
  <c r="AH167" i="1" s="1"/>
  <c r="AG168" i="1"/>
  <c r="AH168" i="1" s="1"/>
  <c r="AG169" i="1"/>
  <c r="AH169" i="1" s="1"/>
  <c r="AG170" i="1"/>
  <c r="AH170" i="1" s="1"/>
  <c r="AG171" i="1"/>
  <c r="AH171" i="1" s="1"/>
  <c r="AG172" i="1"/>
  <c r="AH172" i="1" s="1"/>
  <c r="AG173" i="1"/>
  <c r="AH173" i="1" s="1"/>
  <c r="AG174" i="1"/>
  <c r="AH174" i="1" s="1"/>
  <c r="AG175" i="1"/>
  <c r="AH175" i="1" s="1"/>
  <c r="AG176" i="1"/>
  <c r="AH176" i="1" s="1"/>
  <c r="AG177" i="1"/>
  <c r="AH177" i="1" s="1"/>
  <c r="AG178" i="1"/>
  <c r="AH178" i="1" s="1"/>
  <c r="AG179" i="1"/>
  <c r="AH179" i="1" s="1"/>
  <c r="AG180" i="1"/>
  <c r="AH180" i="1" s="1"/>
  <c r="AG181" i="1"/>
  <c r="AH181" i="1" s="1"/>
  <c r="AG182" i="1"/>
  <c r="AH182" i="1" s="1"/>
  <c r="AG183" i="1"/>
  <c r="AH183" i="1" s="1"/>
  <c r="AG184" i="1"/>
  <c r="AH184" i="1" s="1"/>
  <c r="AG185" i="1"/>
  <c r="AH185" i="1" s="1"/>
  <c r="AG186" i="1"/>
  <c r="AH186" i="1" s="1"/>
  <c r="AG187" i="1"/>
  <c r="AH187" i="1" s="1"/>
  <c r="AG188" i="1"/>
  <c r="AH188" i="1" s="1"/>
  <c r="AG189" i="1"/>
  <c r="AH189" i="1" s="1"/>
  <c r="AG190" i="1"/>
  <c r="AH190" i="1" s="1"/>
  <c r="AG191" i="1"/>
  <c r="AH191" i="1" s="1"/>
  <c r="AG192" i="1"/>
  <c r="AH192" i="1" s="1"/>
  <c r="AG193" i="1"/>
  <c r="AH193" i="1" s="1"/>
  <c r="AG194" i="1"/>
  <c r="AH194" i="1" s="1"/>
  <c r="AG195" i="1"/>
  <c r="AH195" i="1" s="1"/>
  <c r="AG196" i="1"/>
  <c r="AH196" i="1" s="1"/>
  <c r="AG197" i="1"/>
  <c r="AH197" i="1" s="1"/>
  <c r="AG198" i="1"/>
  <c r="AH198" i="1" s="1"/>
  <c r="AG199" i="1"/>
  <c r="AH199" i="1" s="1"/>
  <c r="AG200" i="1"/>
  <c r="AH200" i="1" s="1"/>
  <c r="AG201" i="1"/>
  <c r="AH201" i="1" s="1"/>
  <c r="AG202" i="1"/>
  <c r="AH202" i="1" s="1"/>
  <c r="AG203" i="1"/>
  <c r="AH203" i="1" s="1"/>
  <c r="AG204" i="1"/>
  <c r="AH204" i="1" s="1"/>
  <c r="AG205" i="1"/>
  <c r="AH205" i="1" s="1"/>
  <c r="AG206" i="1"/>
  <c r="AH206" i="1" s="1"/>
  <c r="AG207" i="1"/>
  <c r="AH207" i="1" s="1"/>
  <c r="AG208" i="1"/>
  <c r="AH208" i="1" s="1"/>
  <c r="AG209" i="1"/>
  <c r="AH209" i="1" s="1"/>
  <c r="AG210" i="1"/>
  <c r="AH210" i="1" s="1"/>
  <c r="AG211" i="1"/>
  <c r="AH211" i="1" s="1"/>
  <c r="AG212" i="1"/>
  <c r="AH212" i="1" s="1"/>
  <c r="AG213" i="1"/>
  <c r="AH213" i="1" s="1"/>
  <c r="AG214" i="1"/>
  <c r="AH214" i="1" s="1"/>
  <c r="AG215" i="1"/>
  <c r="AH215" i="1" s="1"/>
  <c r="AG216" i="1"/>
  <c r="AH216" i="1" s="1"/>
  <c r="AG217" i="1"/>
  <c r="AH217" i="1" s="1"/>
  <c r="AG218" i="1"/>
  <c r="AH218" i="1" s="1"/>
  <c r="AG219" i="1"/>
  <c r="AH219" i="1" s="1"/>
  <c r="AG220" i="1"/>
  <c r="AH220" i="1" s="1"/>
  <c r="AG221" i="1"/>
  <c r="AH221" i="1" s="1"/>
  <c r="AG222" i="1"/>
  <c r="AH222" i="1" s="1"/>
  <c r="AG223" i="1"/>
  <c r="AH223" i="1" s="1"/>
  <c r="AG224" i="1"/>
  <c r="AH224" i="1" s="1"/>
  <c r="AG225" i="1"/>
  <c r="AH225" i="1" s="1"/>
  <c r="AG226" i="1"/>
  <c r="AH226" i="1" s="1"/>
  <c r="AG227" i="1"/>
  <c r="AH227" i="1" s="1"/>
  <c r="AG228" i="1"/>
  <c r="AH228" i="1" s="1"/>
  <c r="AG229" i="1"/>
  <c r="AH229" i="1" s="1"/>
  <c r="AG230" i="1"/>
  <c r="AH230" i="1" s="1"/>
  <c r="AG231" i="1"/>
  <c r="AH231" i="1" s="1"/>
  <c r="AG232" i="1"/>
  <c r="AH232" i="1" s="1"/>
  <c r="AG233" i="1"/>
  <c r="AH233" i="1" s="1"/>
  <c r="AG234" i="1"/>
  <c r="AH234" i="1" s="1"/>
  <c r="AG235" i="1"/>
  <c r="AH235" i="1" s="1"/>
  <c r="AG236" i="1"/>
  <c r="AH236" i="1" s="1"/>
  <c r="AG237" i="1"/>
  <c r="AH237" i="1" s="1"/>
  <c r="AG238" i="1"/>
  <c r="AH238" i="1" s="1"/>
  <c r="AG239" i="1"/>
  <c r="AH239" i="1" s="1"/>
  <c r="AG240" i="1"/>
  <c r="AH240" i="1" s="1"/>
  <c r="AG241" i="1"/>
  <c r="AH241" i="1" s="1"/>
  <c r="AG242" i="1"/>
  <c r="AH242" i="1" s="1"/>
  <c r="AG243" i="1"/>
  <c r="AH243" i="1" s="1"/>
  <c r="AG244" i="1"/>
  <c r="AH244" i="1" s="1"/>
  <c r="AG245" i="1"/>
  <c r="AH245" i="1" s="1"/>
  <c r="AG246" i="1"/>
  <c r="AH246" i="1" s="1"/>
  <c r="AG247" i="1"/>
  <c r="AH247" i="1" s="1"/>
  <c r="AG248" i="1"/>
  <c r="AH248" i="1" s="1"/>
  <c r="AG249" i="1"/>
  <c r="AH249" i="1" s="1"/>
  <c r="AG250" i="1"/>
  <c r="AH250" i="1" s="1"/>
  <c r="AG251" i="1"/>
  <c r="AH251" i="1" s="1"/>
  <c r="AG252" i="1"/>
  <c r="AH252" i="1" s="1"/>
  <c r="AG253" i="1"/>
  <c r="AH253" i="1" s="1"/>
  <c r="AG254" i="1"/>
  <c r="AH254" i="1" s="1"/>
  <c r="AG255" i="1"/>
  <c r="AH255" i="1" s="1"/>
  <c r="AG256" i="1"/>
  <c r="AH256" i="1" s="1"/>
  <c r="AG257" i="1"/>
  <c r="AH257" i="1" s="1"/>
  <c r="AG258" i="1"/>
  <c r="AH258" i="1" s="1"/>
  <c r="AG259" i="1"/>
  <c r="AH259" i="1" s="1"/>
  <c r="AG260" i="1"/>
  <c r="AH260" i="1" s="1"/>
  <c r="AG261" i="1"/>
  <c r="AH261" i="1" s="1"/>
  <c r="AG262" i="1"/>
  <c r="AH262" i="1" s="1"/>
  <c r="AG263" i="1"/>
  <c r="AH263" i="1" s="1"/>
  <c r="AG264" i="1"/>
  <c r="AH264" i="1" s="1"/>
  <c r="AG265" i="1"/>
  <c r="AH265" i="1" s="1"/>
  <c r="AG266" i="1"/>
  <c r="AH266" i="1" s="1"/>
  <c r="AG267" i="1"/>
  <c r="AH267" i="1" s="1"/>
  <c r="AG268" i="1"/>
  <c r="AH268" i="1" s="1"/>
  <c r="AG269" i="1"/>
  <c r="AH269" i="1" s="1"/>
  <c r="AG270" i="1"/>
  <c r="AH270" i="1" s="1"/>
  <c r="AG271" i="1"/>
  <c r="AH271" i="1" s="1"/>
  <c r="AG272" i="1"/>
  <c r="AH272" i="1" s="1"/>
  <c r="AG273" i="1"/>
  <c r="AH273" i="1" s="1"/>
  <c r="AG274" i="1"/>
  <c r="AH274" i="1" s="1"/>
  <c r="AG275" i="1"/>
  <c r="AH275" i="1" s="1"/>
  <c r="AG276" i="1"/>
  <c r="AH276" i="1" s="1"/>
  <c r="AG277" i="1"/>
  <c r="AH277" i="1" s="1"/>
  <c r="AG278" i="1"/>
  <c r="AH278" i="1" s="1"/>
  <c r="AG279" i="1"/>
  <c r="AH279" i="1" s="1"/>
  <c r="AG280" i="1"/>
  <c r="AH280" i="1" s="1"/>
  <c r="AG281" i="1"/>
  <c r="AH281" i="1" s="1"/>
  <c r="AG282" i="1"/>
  <c r="AH282" i="1" s="1"/>
  <c r="AG283" i="1"/>
  <c r="AH283" i="1" s="1"/>
  <c r="AG284" i="1"/>
  <c r="AH284" i="1" s="1"/>
  <c r="AG285" i="1"/>
  <c r="AH285" i="1" s="1"/>
  <c r="AG286" i="1"/>
  <c r="AH286" i="1" s="1"/>
  <c r="AG287" i="1"/>
  <c r="AH287" i="1" s="1"/>
  <c r="AG288" i="1"/>
  <c r="AH288" i="1" s="1"/>
  <c r="AG289" i="1"/>
  <c r="AH289" i="1" s="1"/>
  <c r="AG290" i="1"/>
  <c r="AH290" i="1" s="1"/>
  <c r="AG291" i="1"/>
  <c r="AH291" i="1" s="1"/>
  <c r="AG292" i="1"/>
  <c r="AH292" i="1" s="1"/>
  <c r="AG293" i="1"/>
  <c r="AH293" i="1" s="1"/>
  <c r="AG294" i="1"/>
  <c r="AH294" i="1" s="1"/>
  <c r="AG295" i="1"/>
  <c r="AH295" i="1" s="1"/>
  <c r="AG296" i="1"/>
  <c r="AH296" i="1" s="1"/>
  <c r="AG297" i="1"/>
  <c r="AH297" i="1" s="1"/>
  <c r="AG298" i="1"/>
  <c r="AH298" i="1" s="1"/>
  <c r="AG299" i="1"/>
  <c r="AH299" i="1" s="1"/>
  <c r="AG300" i="1"/>
  <c r="AH300" i="1" s="1"/>
  <c r="AG301" i="1"/>
  <c r="AH301" i="1" s="1"/>
  <c r="AG302" i="1"/>
  <c r="AH302" i="1" s="1"/>
  <c r="AG303" i="1"/>
  <c r="AH303" i="1" s="1"/>
  <c r="AG304" i="1"/>
  <c r="AH304" i="1" s="1"/>
  <c r="AG305" i="1"/>
  <c r="AH305" i="1" s="1"/>
  <c r="AG306" i="1"/>
  <c r="AH306" i="1" s="1"/>
  <c r="AG307" i="1"/>
  <c r="AH307" i="1" s="1"/>
  <c r="AG308" i="1"/>
  <c r="AH308" i="1" s="1"/>
  <c r="AG309" i="1"/>
  <c r="AH309" i="1" s="1"/>
  <c r="AG310" i="1"/>
  <c r="AH310" i="1" s="1"/>
  <c r="AG311" i="1"/>
  <c r="AH311" i="1" s="1"/>
  <c r="AG312" i="1"/>
  <c r="AH312" i="1" s="1"/>
  <c r="AG313" i="1"/>
  <c r="AH313" i="1" s="1"/>
  <c r="AG314" i="1"/>
  <c r="AH314" i="1" s="1"/>
  <c r="AG315" i="1"/>
  <c r="AH315" i="1" s="1"/>
  <c r="AG316" i="1"/>
  <c r="AH316" i="1" s="1"/>
  <c r="AG317" i="1"/>
  <c r="AH317" i="1" s="1"/>
  <c r="AG318" i="1"/>
  <c r="AH318" i="1" s="1"/>
  <c r="AG319" i="1"/>
  <c r="AH319" i="1" s="1"/>
  <c r="AG320" i="1"/>
  <c r="AH320" i="1" s="1"/>
  <c r="AG321" i="1"/>
  <c r="AH321" i="1" s="1"/>
  <c r="AG322" i="1"/>
  <c r="AH322" i="1" s="1"/>
  <c r="AG323" i="1"/>
  <c r="AH323" i="1" s="1"/>
  <c r="AG324" i="1"/>
  <c r="AH324" i="1" s="1"/>
  <c r="AG325" i="1"/>
  <c r="AH325" i="1" s="1"/>
  <c r="AG326" i="1"/>
  <c r="AH326" i="1" s="1"/>
  <c r="AG327" i="1"/>
  <c r="AH327" i="1" s="1"/>
  <c r="AG328" i="1"/>
  <c r="AH328" i="1" s="1"/>
  <c r="AG329" i="1"/>
  <c r="AH329" i="1" s="1"/>
  <c r="AG330" i="1"/>
  <c r="AH330" i="1" s="1"/>
  <c r="AG331" i="1"/>
  <c r="AH331" i="1" s="1"/>
  <c r="AG332" i="1"/>
  <c r="AH332" i="1" s="1"/>
  <c r="AG333" i="1"/>
  <c r="AH333" i="1" s="1"/>
  <c r="AG334" i="1"/>
  <c r="AH334" i="1" s="1"/>
  <c r="AG335" i="1"/>
  <c r="AH335" i="1" s="1"/>
  <c r="AG336" i="1"/>
  <c r="AH336" i="1" s="1"/>
  <c r="AG337" i="1"/>
  <c r="AH337" i="1" s="1"/>
  <c r="AG338" i="1"/>
  <c r="AH338" i="1" s="1"/>
  <c r="AG339" i="1"/>
  <c r="AH339" i="1" s="1"/>
  <c r="AG340" i="1"/>
  <c r="AH340" i="1" s="1"/>
  <c r="AG341" i="1"/>
  <c r="AH341" i="1" s="1"/>
  <c r="AG342" i="1"/>
  <c r="AH342" i="1" s="1"/>
  <c r="AG343" i="1"/>
  <c r="AH343" i="1" s="1"/>
  <c r="AG344" i="1"/>
  <c r="AH344" i="1" s="1"/>
  <c r="AG345" i="1"/>
  <c r="AH345" i="1" s="1"/>
  <c r="AG346" i="1"/>
  <c r="AH346" i="1" s="1"/>
  <c r="AG347" i="1"/>
  <c r="AH347" i="1" s="1"/>
  <c r="AG348" i="1"/>
  <c r="AH348" i="1" s="1"/>
  <c r="AG349" i="1"/>
  <c r="AH349" i="1" s="1"/>
  <c r="AG350" i="1"/>
  <c r="AH350" i="1" s="1"/>
  <c r="AG351" i="1"/>
  <c r="AH351" i="1" s="1"/>
  <c r="AG352" i="1"/>
  <c r="AH352" i="1" s="1"/>
  <c r="AG353" i="1"/>
  <c r="AH353" i="1" s="1"/>
  <c r="AG354" i="1"/>
  <c r="AH354" i="1" s="1"/>
  <c r="AG355" i="1"/>
  <c r="AH355" i="1" s="1"/>
  <c r="AG356" i="1"/>
  <c r="AH356" i="1" s="1"/>
  <c r="AG357" i="1"/>
  <c r="AH357" i="1" s="1"/>
  <c r="AG358" i="1"/>
  <c r="AH358" i="1" s="1"/>
  <c r="AG359" i="1"/>
  <c r="AH359" i="1" s="1"/>
  <c r="AG360" i="1"/>
  <c r="AH360" i="1" s="1"/>
  <c r="AG361" i="1"/>
  <c r="AH361" i="1" s="1"/>
  <c r="AG362" i="1"/>
  <c r="AH362" i="1" s="1"/>
  <c r="AG363" i="1"/>
  <c r="AH363" i="1" s="1"/>
  <c r="AG364" i="1"/>
  <c r="AH364" i="1" s="1"/>
  <c r="AG365" i="1"/>
  <c r="AH365" i="1" s="1"/>
  <c r="AG366" i="1"/>
  <c r="AH366" i="1" s="1"/>
  <c r="AG367" i="1"/>
  <c r="AH367" i="1" s="1"/>
  <c r="AG368" i="1"/>
  <c r="AH368" i="1" s="1"/>
  <c r="AG369" i="1"/>
  <c r="AH369" i="1" s="1"/>
  <c r="AG370" i="1"/>
  <c r="AH370" i="1" s="1"/>
  <c r="AG371" i="1"/>
  <c r="AH371" i="1" s="1"/>
  <c r="AG372" i="1"/>
  <c r="AH372" i="1" s="1"/>
  <c r="AG373" i="1"/>
  <c r="AH373" i="1" s="1"/>
  <c r="AG374" i="1"/>
  <c r="AH374" i="1" s="1"/>
  <c r="AG375" i="1"/>
  <c r="AH375" i="1" s="1"/>
  <c r="AG376" i="1"/>
  <c r="AH376" i="1" s="1"/>
  <c r="AG377" i="1"/>
  <c r="AH377" i="1" s="1"/>
  <c r="AG378" i="1"/>
  <c r="AH378" i="1" s="1"/>
  <c r="AG379" i="1"/>
  <c r="AH379" i="1" s="1"/>
  <c r="AG380" i="1"/>
  <c r="AH380" i="1" s="1"/>
  <c r="AG381" i="1"/>
  <c r="AH381" i="1" s="1"/>
  <c r="AG382" i="1"/>
  <c r="AH382" i="1" s="1"/>
  <c r="AG383" i="1"/>
  <c r="AH383" i="1" s="1"/>
  <c r="AG384" i="1"/>
  <c r="AH384" i="1" s="1"/>
  <c r="AG385" i="1"/>
  <c r="AH385" i="1" s="1"/>
  <c r="AG386" i="1"/>
  <c r="AH386" i="1" s="1"/>
  <c r="AG387" i="1"/>
  <c r="AH387" i="1" s="1"/>
  <c r="AG388" i="1"/>
  <c r="AH388" i="1" s="1"/>
  <c r="AG389" i="1"/>
  <c r="AH389" i="1" s="1"/>
  <c r="AG390" i="1"/>
  <c r="AH390" i="1" s="1"/>
  <c r="AG391" i="1"/>
  <c r="AH391" i="1" s="1"/>
  <c r="AG392" i="1"/>
  <c r="AH392" i="1" s="1"/>
  <c r="AG393" i="1"/>
  <c r="AH393" i="1" s="1"/>
  <c r="AG394" i="1"/>
  <c r="AH394" i="1" s="1"/>
  <c r="AG395" i="1"/>
  <c r="AH395" i="1" s="1"/>
  <c r="AG396" i="1"/>
  <c r="AH396" i="1" s="1"/>
  <c r="AG397" i="1"/>
  <c r="AH397" i="1" s="1"/>
  <c r="AG398" i="1"/>
  <c r="AH398" i="1" s="1"/>
  <c r="AG399" i="1"/>
  <c r="AH399" i="1" s="1"/>
  <c r="AG400" i="1"/>
  <c r="AH400" i="1" s="1"/>
  <c r="AG401" i="1"/>
  <c r="AH401" i="1" s="1"/>
  <c r="AG402" i="1"/>
  <c r="AH402" i="1" s="1"/>
  <c r="AG403" i="1"/>
  <c r="AH403" i="1" s="1"/>
  <c r="AG404" i="1"/>
  <c r="AH404" i="1" s="1"/>
  <c r="AG405" i="1"/>
  <c r="AH405" i="1" s="1"/>
  <c r="AG406" i="1"/>
  <c r="AH406" i="1" s="1"/>
  <c r="AG407" i="1"/>
  <c r="AH407" i="1" s="1"/>
  <c r="AG408" i="1"/>
  <c r="AH408" i="1" s="1"/>
  <c r="AG409" i="1"/>
  <c r="AH409" i="1" s="1"/>
  <c r="AG410" i="1"/>
  <c r="AH410" i="1" s="1"/>
  <c r="AG411" i="1"/>
  <c r="AH411" i="1" s="1"/>
  <c r="AG412" i="1"/>
  <c r="AH412" i="1" s="1"/>
  <c r="AG413" i="1"/>
  <c r="AH413" i="1" s="1"/>
  <c r="AG414" i="1"/>
  <c r="AH414" i="1" s="1"/>
  <c r="AG415" i="1"/>
  <c r="AH415" i="1" s="1"/>
  <c r="AG416" i="1"/>
  <c r="AH416" i="1" s="1"/>
  <c r="AG417" i="1"/>
  <c r="AH417" i="1" s="1"/>
  <c r="AG418" i="1"/>
  <c r="AH418" i="1" s="1"/>
  <c r="AG419" i="1"/>
  <c r="AH419" i="1" s="1"/>
  <c r="AG420" i="1"/>
  <c r="AH420" i="1" s="1"/>
  <c r="AG421" i="1"/>
  <c r="AH421" i="1" s="1"/>
  <c r="AG422" i="1"/>
  <c r="AH422" i="1" s="1"/>
  <c r="AG423" i="1"/>
  <c r="AH423" i="1" s="1"/>
  <c r="AG424" i="1"/>
  <c r="AH424" i="1" s="1"/>
  <c r="AG425" i="1"/>
  <c r="AH425" i="1" s="1"/>
  <c r="AG426" i="1"/>
  <c r="AH426" i="1" s="1"/>
  <c r="AG427" i="1"/>
  <c r="AH427" i="1" s="1"/>
  <c r="AG428" i="1"/>
  <c r="AH428" i="1" s="1"/>
  <c r="AG429" i="1"/>
  <c r="AH429" i="1" s="1"/>
  <c r="AG430" i="1"/>
  <c r="AH430" i="1" s="1"/>
  <c r="AG431" i="1"/>
  <c r="AH431" i="1" s="1"/>
  <c r="AG432" i="1"/>
  <c r="AH432" i="1" s="1"/>
  <c r="AG433" i="1"/>
  <c r="AH433" i="1" s="1"/>
  <c r="AG434" i="1"/>
  <c r="AH434" i="1" s="1"/>
  <c r="AG435" i="1"/>
  <c r="AH435" i="1" s="1"/>
  <c r="AG436" i="1"/>
  <c r="AH436" i="1" s="1"/>
  <c r="AG437" i="1"/>
  <c r="AH437" i="1" s="1"/>
  <c r="AG438" i="1"/>
  <c r="AH438" i="1" s="1"/>
  <c r="AG439" i="1"/>
  <c r="AH439" i="1" s="1"/>
  <c r="AG440" i="1"/>
  <c r="AH440" i="1" s="1"/>
  <c r="AG441" i="1"/>
  <c r="AH441" i="1" s="1"/>
  <c r="AG442" i="1"/>
  <c r="AH442" i="1" s="1"/>
  <c r="AG443" i="1"/>
  <c r="AH443" i="1" s="1"/>
  <c r="AG444" i="1"/>
  <c r="AH444" i="1" s="1"/>
  <c r="AG445" i="1"/>
  <c r="AH445" i="1" s="1"/>
  <c r="AG446" i="1"/>
  <c r="AH446" i="1" s="1"/>
  <c r="AG447" i="1"/>
  <c r="AH447" i="1" s="1"/>
  <c r="AG448" i="1"/>
  <c r="AH448" i="1" s="1"/>
  <c r="AG449" i="1"/>
  <c r="AH449" i="1" s="1"/>
  <c r="AG450" i="1"/>
  <c r="AH450" i="1" s="1"/>
  <c r="AG451" i="1"/>
  <c r="AH451" i="1" s="1"/>
  <c r="AG452" i="1"/>
  <c r="AH452" i="1" s="1"/>
  <c r="AG453" i="1"/>
  <c r="AH453" i="1" s="1"/>
  <c r="AG454" i="1"/>
  <c r="AH454" i="1" s="1"/>
  <c r="AG455" i="1"/>
  <c r="AH455" i="1" s="1"/>
  <c r="AG456" i="1"/>
  <c r="AH456" i="1" s="1"/>
  <c r="AG457" i="1"/>
  <c r="AH457" i="1" s="1"/>
  <c r="AG458" i="1"/>
  <c r="AH458" i="1" s="1"/>
  <c r="AG459" i="1"/>
  <c r="AH459" i="1" s="1"/>
  <c r="AG460" i="1"/>
  <c r="AH460" i="1" s="1"/>
  <c r="AG461" i="1"/>
  <c r="AH461" i="1" s="1"/>
  <c r="AG462" i="1"/>
  <c r="AH462" i="1" s="1"/>
  <c r="AG463" i="1"/>
  <c r="AH463" i="1" s="1"/>
  <c r="AG464" i="1"/>
  <c r="AH464" i="1" s="1"/>
  <c r="AG465" i="1"/>
  <c r="AH465" i="1" s="1"/>
  <c r="AG466" i="1"/>
  <c r="AH466" i="1" s="1"/>
  <c r="AG467" i="1"/>
  <c r="AH467" i="1" s="1"/>
  <c r="AG468" i="1"/>
  <c r="AH468" i="1" s="1"/>
  <c r="AG469" i="1"/>
  <c r="AH469" i="1" s="1"/>
  <c r="AG470" i="1"/>
  <c r="AH470" i="1" s="1"/>
  <c r="AG471" i="1"/>
  <c r="AH471" i="1" s="1"/>
  <c r="AG472" i="1"/>
  <c r="AH472" i="1" s="1"/>
  <c r="AG473" i="1"/>
  <c r="AH473" i="1" s="1"/>
  <c r="AG474" i="1"/>
  <c r="AH474" i="1" s="1"/>
  <c r="AG475" i="1"/>
  <c r="AH475" i="1" s="1"/>
  <c r="AG476" i="1"/>
  <c r="AH476" i="1" s="1"/>
  <c r="AG477" i="1"/>
  <c r="AH477" i="1" s="1"/>
  <c r="AG478" i="1"/>
  <c r="AH478" i="1" s="1"/>
  <c r="AG479" i="1"/>
  <c r="AH479" i="1" s="1"/>
  <c r="AG480" i="1"/>
  <c r="AH480" i="1" s="1"/>
  <c r="AG481" i="1"/>
  <c r="AH481" i="1" s="1"/>
  <c r="AG482" i="1"/>
  <c r="AH482" i="1" s="1"/>
  <c r="AG483" i="1"/>
  <c r="AH483" i="1" s="1"/>
  <c r="AG484" i="1"/>
  <c r="AH484" i="1" s="1"/>
  <c r="AG485" i="1"/>
  <c r="AH485" i="1" s="1"/>
  <c r="AG486" i="1"/>
  <c r="AH486" i="1" s="1"/>
  <c r="AG487" i="1"/>
  <c r="AH487" i="1" s="1"/>
  <c r="AG488" i="1"/>
  <c r="AH488" i="1" s="1"/>
  <c r="AG489" i="1"/>
  <c r="AH489" i="1" s="1"/>
  <c r="AG490" i="1"/>
  <c r="AH490" i="1" s="1"/>
  <c r="AG491" i="1"/>
  <c r="AH491" i="1" s="1"/>
  <c r="AG492" i="1"/>
  <c r="AH492" i="1" s="1"/>
  <c r="AG493" i="1"/>
  <c r="AH493" i="1" s="1"/>
  <c r="AG494" i="1"/>
  <c r="AH494" i="1" s="1"/>
  <c r="AG495" i="1"/>
  <c r="AH495" i="1" s="1"/>
  <c r="AG496" i="1"/>
  <c r="AH496" i="1" s="1"/>
  <c r="AG497" i="1"/>
  <c r="AH497" i="1" s="1"/>
  <c r="AG498" i="1"/>
  <c r="AH498" i="1" s="1"/>
  <c r="AG499" i="1"/>
  <c r="AH499" i="1" s="1"/>
  <c r="AG500" i="1"/>
  <c r="AH500" i="1" s="1"/>
  <c r="AG501" i="1"/>
  <c r="AH501" i="1" s="1"/>
  <c r="AG502" i="1"/>
  <c r="AH502" i="1" s="1"/>
  <c r="AG503" i="1"/>
  <c r="AH503" i="1" s="1"/>
  <c r="AG504" i="1"/>
  <c r="AH504" i="1" s="1"/>
  <c r="AG505" i="1"/>
  <c r="AH505" i="1" s="1"/>
  <c r="AG506" i="1"/>
  <c r="AH506" i="1" s="1"/>
  <c r="AG507" i="1"/>
  <c r="AH507" i="1" s="1"/>
  <c r="AG508" i="1"/>
  <c r="AH508" i="1" s="1"/>
  <c r="AG509" i="1"/>
  <c r="AH509" i="1" s="1"/>
  <c r="AG510" i="1"/>
  <c r="AH510" i="1" s="1"/>
  <c r="AG511" i="1"/>
  <c r="AH511" i="1" s="1"/>
  <c r="AG512" i="1"/>
  <c r="AH512" i="1" s="1"/>
  <c r="AG513" i="1"/>
  <c r="AH513" i="1" s="1"/>
  <c r="AG514" i="1"/>
  <c r="AH514" i="1" s="1"/>
  <c r="AG515" i="1"/>
  <c r="AH515" i="1" s="1"/>
  <c r="AG516" i="1"/>
  <c r="AH516" i="1" s="1"/>
  <c r="AG517" i="1"/>
  <c r="AH517" i="1" s="1"/>
  <c r="AG518" i="1"/>
  <c r="AH518" i="1" s="1"/>
  <c r="AG519" i="1"/>
  <c r="AH519" i="1" s="1"/>
  <c r="AG520" i="1"/>
  <c r="AH520" i="1" s="1"/>
  <c r="AG521" i="1"/>
  <c r="AH521" i="1" s="1"/>
  <c r="AG522" i="1"/>
  <c r="AH522" i="1" s="1"/>
  <c r="AG523" i="1"/>
  <c r="AH523" i="1" s="1"/>
  <c r="AG524" i="1"/>
  <c r="AH524" i="1" s="1"/>
  <c r="AG525" i="1"/>
  <c r="AH525" i="1" s="1"/>
  <c r="AG526" i="1"/>
  <c r="AH526" i="1" s="1"/>
  <c r="AG527" i="1"/>
  <c r="AH527" i="1" s="1"/>
  <c r="AG528" i="1"/>
  <c r="AH528" i="1" s="1"/>
  <c r="AG529" i="1"/>
  <c r="AH529" i="1" s="1"/>
  <c r="AG530" i="1"/>
  <c r="AH530" i="1" s="1"/>
  <c r="AG531" i="1"/>
  <c r="AH531" i="1" s="1"/>
  <c r="AG532" i="1"/>
  <c r="AH532" i="1" s="1"/>
  <c r="AG533" i="1"/>
  <c r="AH533" i="1" s="1"/>
  <c r="AG534" i="1"/>
  <c r="AH534" i="1" s="1"/>
  <c r="AG535" i="1"/>
  <c r="AH535" i="1" s="1"/>
  <c r="AG536" i="1"/>
  <c r="AH536" i="1" s="1"/>
  <c r="AG537" i="1"/>
  <c r="AH537" i="1" s="1"/>
  <c r="AG538" i="1"/>
  <c r="AH538" i="1" s="1"/>
  <c r="AG539" i="1"/>
  <c r="AH539" i="1" s="1"/>
  <c r="AG540" i="1"/>
  <c r="AH540" i="1" s="1"/>
  <c r="AG541" i="1"/>
  <c r="AH541" i="1" s="1"/>
  <c r="AG542" i="1"/>
  <c r="AH542" i="1" s="1"/>
  <c r="AG543" i="1"/>
  <c r="AH543" i="1" s="1"/>
  <c r="AG544" i="1"/>
  <c r="AH544" i="1" s="1"/>
  <c r="AG545" i="1"/>
  <c r="AH545" i="1" s="1"/>
  <c r="AG546" i="1"/>
  <c r="AH546" i="1" s="1"/>
  <c r="AG547" i="1"/>
  <c r="AH547" i="1" s="1"/>
  <c r="AG548" i="1"/>
  <c r="AH548" i="1" s="1"/>
  <c r="AG549" i="1"/>
  <c r="AH549" i="1" s="1"/>
  <c r="AG550" i="1"/>
  <c r="AH550" i="1" s="1"/>
  <c r="AG551" i="1"/>
  <c r="AH551" i="1" s="1"/>
  <c r="AG552" i="1"/>
  <c r="AH552" i="1" s="1"/>
  <c r="AG553" i="1"/>
  <c r="AH553" i="1" s="1"/>
  <c r="AG554" i="1"/>
  <c r="AH554" i="1" s="1"/>
  <c r="AG555" i="1"/>
  <c r="AH555" i="1" s="1"/>
  <c r="AG556" i="1"/>
  <c r="AH556" i="1" s="1"/>
  <c r="AG557" i="1"/>
  <c r="AH557" i="1" s="1"/>
  <c r="AG558" i="1"/>
  <c r="AH558" i="1" s="1"/>
  <c r="AG559" i="1"/>
  <c r="AH559" i="1" s="1"/>
  <c r="AG560" i="1"/>
  <c r="AH560" i="1" s="1"/>
  <c r="AG561" i="1"/>
  <c r="AH561" i="1" s="1"/>
  <c r="AG562" i="1"/>
  <c r="AH562" i="1" s="1"/>
  <c r="AG563" i="1"/>
  <c r="AH563" i="1" s="1"/>
  <c r="AG564" i="1"/>
  <c r="AH564" i="1" s="1"/>
  <c r="AG565" i="1"/>
  <c r="AH565" i="1" s="1"/>
  <c r="AG566" i="1"/>
  <c r="AH566" i="1" s="1"/>
  <c r="AG567" i="1"/>
  <c r="AH567" i="1" s="1"/>
  <c r="AG568" i="1"/>
  <c r="AH568" i="1" s="1"/>
  <c r="AG569" i="1"/>
  <c r="AH569" i="1" s="1"/>
  <c r="AG570" i="1"/>
  <c r="AH570" i="1" s="1"/>
  <c r="AG571" i="1"/>
  <c r="AH571" i="1" s="1"/>
  <c r="AG572" i="1"/>
  <c r="AH572" i="1" s="1"/>
  <c r="AG573" i="1"/>
  <c r="AH573" i="1" s="1"/>
  <c r="AG574" i="1"/>
  <c r="AH574" i="1" s="1"/>
  <c r="AG575" i="1"/>
  <c r="AH575" i="1" s="1"/>
  <c r="AG576" i="1"/>
  <c r="AH576" i="1" s="1"/>
  <c r="AG577" i="1"/>
  <c r="AH577" i="1" s="1"/>
  <c r="AG578" i="1"/>
  <c r="AH578" i="1" s="1"/>
  <c r="AG579" i="1"/>
  <c r="AH579" i="1" s="1"/>
  <c r="AG580" i="1"/>
  <c r="AH580" i="1" s="1"/>
  <c r="AG581" i="1"/>
  <c r="AH581" i="1" s="1"/>
  <c r="AG582" i="1"/>
  <c r="AH582" i="1" s="1"/>
  <c r="AG583" i="1"/>
  <c r="AH583" i="1" s="1"/>
  <c r="AG584" i="1"/>
  <c r="AH584" i="1" s="1"/>
  <c r="AG585" i="1"/>
  <c r="AH585" i="1" s="1"/>
  <c r="AG586" i="1"/>
  <c r="AH586" i="1" s="1"/>
  <c r="AG587" i="1"/>
  <c r="AH587" i="1" s="1"/>
  <c r="AG588" i="1"/>
  <c r="AH588" i="1" s="1"/>
  <c r="AG589" i="1"/>
  <c r="AH589" i="1" s="1"/>
  <c r="AG590" i="1"/>
  <c r="AH590" i="1" s="1"/>
  <c r="AG591" i="1"/>
  <c r="AH591" i="1" s="1"/>
  <c r="AG592" i="1"/>
  <c r="AH592" i="1" s="1"/>
  <c r="AG593" i="1"/>
  <c r="AH593" i="1" s="1"/>
  <c r="AG594" i="1"/>
  <c r="AH594" i="1" s="1"/>
  <c r="AG595" i="1"/>
  <c r="AH595" i="1" s="1"/>
  <c r="AG596" i="1"/>
  <c r="AH596" i="1" s="1"/>
  <c r="AG597" i="1"/>
  <c r="AH597" i="1" s="1"/>
  <c r="AG598" i="1"/>
  <c r="AH598" i="1" s="1"/>
  <c r="AG599" i="1"/>
  <c r="AH599" i="1" s="1"/>
  <c r="AG600" i="1"/>
  <c r="AH600" i="1" s="1"/>
  <c r="AG601" i="1"/>
  <c r="AH601" i="1" s="1"/>
  <c r="AG602" i="1"/>
  <c r="AH602" i="1" s="1"/>
  <c r="AG603" i="1"/>
  <c r="AH603" i="1" s="1"/>
  <c r="AG604" i="1"/>
  <c r="AH604" i="1" s="1"/>
  <c r="AG605" i="1"/>
  <c r="AH605" i="1" s="1"/>
  <c r="AG606" i="1"/>
  <c r="AH606" i="1" s="1"/>
  <c r="AG607" i="1"/>
  <c r="AH607" i="1" s="1"/>
  <c r="AG608" i="1"/>
  <c r="AH608" i="1" s="1"/>
  <c r="AG609" i="1"/>
  <c r="AH609" i="1" s="1"/>
  <c r="AG610" i="1"/>
  <c r="AH610" i="1" s="1"/>
  <c r="AG611" i="1"/>
  <c r="AH611" i="1" s="1"/>
  <c r="AG612" i="1"/>
  <c r="AH612" i="1" s="1"/>
  <c r="AG613" i="1"/>
  <c r="AH613" i="1" s="1"/>
  <c r="AG614" i="1"/>
  <c r="AH614" i="1" s="1"/>
  <c r="AG615" i="1"/>
  <c r="AH615" i="1" s="1"/>
  <c r="AG616" i="1"/>
  <c r="AH616" i="1" s="1"/>
  <c r="AG617" i="1"/>
  <c r="AH617" i="1" s="1"/>
  <c r="AG618" i="1"/>
  <c r="AH618" i="1" s="1"/>
  <c r="AG619" i="1"/>
  <c r="AH619" i="1" s="1"/>
  <c r="AG620" i="1"/>
  <c r="AH620" i="1" s="1"/>
  <c r="AG621" i="1"/>
  <c r="AH621" i="1" s="1"/>
  <c r="AG622" i="1"/>
  <c r="AH622" i="1" s="1"/>
  <c r="AG623" i="1"/>
  <c r="AH623" i="1" s="1"/>
  <c r="AG624" i="1"/>
  <c r="AH624" i="1" s="1"/>
  <c r="AG625" i="1"/>
  <c r="AH625" i="1" s="1"/>
  <c r="AG626" i="1"/>
  <c r="AH626" i="1" s="1"/>
  <c r="AG627" i="1"/>
  <c r="AH627" i="1" s="1"/>
  <c r="AG628" i="1"/>
  <c r="AH628" i="1" s="1"/>
  <c r="AG629" i="1"/>
  <c r="AH629" i="1" s="1"/>
  <c r="AG630" i="1"/>
  <c r="AH630" i="1" s="1"/>
  <c r="AG631" i="1"/>
  <c r="AH631" i="1" s="1"/>
  <c r="AG632" i="1"/>
  <c r="AH632" i="1" s="1"/>
  <c r="AG633" i="1"/>
  <c r="AH633" i="1" s="1"/>
  <c r="AG634" i="1"/>
  <c r="AH634" i="1" s="1"/>
  <c r="AG635" i="1"/>
  <c r="AH635" i="1" s="1"/>
  <c r="AG636" i="1"/>
  <c r="AH636" i="1" s="1"/>
  <c r="AG637" i="1"/>
  <c r="AH637" i="1" s="1"/>
  <c r="AG638" i="1"/>
  <c r="AH638" i="1" s="1"/>
  <c r="AG639" i="1"/>
  <c r="AH639" i="1" s="1"/>
  <c r="AG640" i="1"/>
  <c r="AH640" i="1" s="1"/>
  <c r="AG641" i="1"/>
  <c r="AH641" i="1" s="1"/>
  <c r="AG642" i="1"/>
  <c r="AH642" i="1" s="1"/>
  <c r="AG643" i="1"/>
  <c r="AH643" i="1" s="1"/>
  <c r="AG644" i="1"/>
  <c r="AH644" i="1" s="1"/>
  <c r="AG645" i="1"/>
  <c r="AH645" i="1" s="1"/>
  <c r="AG646" i="1"/>
  <c r="AH646" i="1" s="1"/>
  <c r="AG647" i="1"/>
  <c r="AH647" i="1" s="1"/>
  <c r="AG648" i="1"/>
  <c r="AH648" i="1" s="1"/>
  <c r="AG649" i="1"/>
  <c r="AH649" i="1" s="1"/>
  <c r="AG650" i="1"/>
  <c r="AH650" i="1" s="1"/>
  <c r="AG651" i="1"/>
  <c r="AH651" i="1" s="1"/>
  <c r="AG652" i="1"/>
  <c r="AH652" i="1" s="1"/>
  <c r="AG653" i="1"/>
  <c r="AH653" i="1" s="1"/>
  <c r="AG654" i="1"/>
  <c r="AH654" i="1" s="1"/>
  <c r="AG655" i="1"/>
  <c r="AH655" i="1" s="1"/>
  <c r="AG656" i="1"/>
  <c r="AH656" i="1" s="1"/>
  <c r="AG657" i="1"/>
  <c r="AH657" i="1" s="1"/>
  <c r="AG658" i="1"/>
  <c r="AH658" i="1" s="1"/>
  <c r="AG659" i="1"/>
  <c r="AH659" i="1" s="1"/>
  <c r="AG660" i="1"/>
  <c r="AH660" i="1" s="1"/>
  <c r="AG661" i="1"/>
  <c r="AH661" i="1" s="1"/>
  <c r="AG662" i="1"/>
  <c r="AH662" i="1" s="1"/>
  <c r="AG663" i="1"/>
  <c r="AH663" i="1" s="1"/>
  <c r="AG664" i="1"/>
  <c r="AH664" i="1" s="1"/>
  <c r="AG665" i="1"/>
  <c r="AH665" i="1" s="1"/>
  <c r="AG666" i="1"/>
  <c r="AH666" i="1" s="1"/>
  <c r="AG667" i="1"/>
  <c r="AH667" i="1" s="1"/>
  <c r="AG668" i="1"/>
  <c r="AH668" i="1" s="1"/>
  <c r="AG669" i="1"/>
  <c r="AH669" i="1" s="1"/>
  <c r="AG670" i="1"/>
  <c r="AH670" i="1" s="1"/>
  <c r="AG671" i="1"/>
  <c r="AH671" i="1" s="1"/>
  <c r="AG672" i="1"/>
  <c r="AH672" i="1" s="1"/>
  <c r="AG673" i="1"/>
  <c r="AH673" i="1" s="1"/>
  <c r="AG674" i="1"/>
  <c r="AH674" i="1" s="1"/>
  <c r="AG675" i="1"/>
  <c r="AH675" i="1" s="1"/>
  <c r="AG676" i="1"/>
  <c r="AH676" i="1" s="1"/>
  <c r="AG677" i="1"/>
  <c r="AH677" i="1" s="1"/>
  <c r="AG678" i="1"/>
  <c r="AH678" i="1" s="1"/>
  <c r="AG679" i="1"/>
  <c r="AH679" i="1" s="1"/>
  <c r="AG680" i="1"/>
  <c r="AH680" i="1" s="1"/>
  <c r="AG681" i="1"/>
  <c r="AH681" i="1" s="1"/>
  <c r="AG682" i="1"/>
  <c r="AH682" i="1" s="1"/>
  <c r="AG683" i="1"/>
  <c r="AH683" i="1" s="1"/>
  <c r="AG684" i="1"/>
  <c r="AH684" i="1" s="1"/>
  <c r="AG685" i="1"/>
  <c r="AH685" i="1" s="1"/>
  <c r="AG686" i="1"/>
  <c r="AH686" i="1" s="1"/>
  <c r="AG687" i="1"/>
  <c r="AH687" i="1" s="1"/>
  <c r="AG688" i="1"/>
  <c r="AH688" i="1" s="1"/>
  <c r="AG689" i="1"/>
  <c r="AH689" i="1" s="1"/>
  <c r="AG690" i="1"/>
  <c r="AH690" i="1" s="1"/>
  <c r="AG691" i="1"/>
  <c r="AH691" i="1" s="1"/>
  <c r="AG692" i="1"/>
  <c r="AH692" i="1" s="1"/>
  <c r="AG693" i="1"/>
  <c r="AH693" i="1" s="1"/>
  <c r="AG694" i="1"/>
  <c r="AH694" i="1" s="1"/>
  <c r="AG695" i="1"/>
  <c r="AH695" i="1" s="1"/>
  <c r="AG696" i="1"/>
  <c r="AH696" i="1" s="1"/>
  <c r="AG697" i="1"/>
  <c r="AH697" i="1" s="1"/>
  <c r="AG698" i="1"/>
  <c r="AH698" i="1" s="1"/>
  <c r="AG699" i="1"/>
  <c r="AH699" i="1" s="1"/>
  <c r="AG700" i="1"/>
  <c r="AH700" i="1" s="1"/>
  <c r="AG701" i="1"/>
  <c r="AH701" i="1" s="1"/>
  <c r="AG702" i="1"/>
  <c r="AH702" i="1" s="1"/>
  <c r="AG703" i="1"/>
  <c r="AH703" i="1" s="1"/>
  <c r="AG704" i="1"/>
  <c r="AH704" i="1" s="1"/>
  <c r="AG705" i="1"/>
  <c r="AH705" i="1" s="1"/>
  <c r="AG706" i="1"/>
  <c r="AH706" i="1" s="1"/>
  <c r="AG707" i="1"/>
  <c r="AH707" i="1" s="1"/>
  <c r="AG708" i="1"/>
  <c r="AH708" i="1" s="1"/>
  <c r="AG709" i="1"/>
  <c r="AH709" i="1" s="1"/>
  <c r="AG710" i="1"/>
  <c r="AH710" i="1" s="1"/>
  <c r="AG711" i="1"/>
  <c r="AH711" i="1" s="1"/>
  <c r="AG712" i="1"/>
  <c r="AH712" i="1" s="1"/>
  <c r="AG713" i="1"/>
  <c r="AH713" i="1" s="1"/>
  <c r="AG714" i="1"/>
  <c r="AH714" i="1" s="1"/>
  <c r="AG715" i="1"/>
  <c r="AH715" i="1" s="1"/>
  <c r="AG716" i="1"/>
  <c r="AH716" i="1" s="1"/>
  <c r="AG717" i="1"/>
  <c r="AH717" i="1" s="1"/>
  <c r="AG718" i="1"/>
  <c r="AH718" i="1" s="1"/>
  <c r="AG719" i="1"/>
  <c r="AH719" i="1" s="1"/>
  <c r="AG720" i="1"/>
  <c r="AH720" i="1" s="1"/>
  <c r="AG721" i="1"/>
  <c r="AH721" i="1" s="1"/>
  <c r="AG722" i="1"/>
  <c r="AH722" i="1" s="1"/>
  <c r="AG723" i="1"/>
  <c r="AH723" i="1" s="1"/>
  <c r="AG724" i="1"/>
  <c r="AH724" i="1" s="1"/>
  <c r="AG725" i="1"/>
  <c r="AH725" i="1" s="1"/>
  <c r="AG726" i="1"/>
  <c r="AH726" i="1" s="1"/>
  <c r="AG727" i="1"/>
  <c r="AH727" i="1" s="1"/>
  <c r="AG728" i="1"/>
  <c r="AH728" i="1" s="1"/>
  <c r="AG729" i="1"/>
  <c r="AH729" i="1" s="1"/>
  <c r="AG730" i="1"/>
  <c r="AH730" i="1" s="1"/>
  <c r="AG731" i="1"/>
  <c r="AH731" i="1" s="1"/>
  <c r="AG732" i="1"/>
  <c r="AH732" i="1" s="1"/>
  <c r="AG733" i="1"/>
  <c r="AH733" i="1" s="1"/>
  <c r="AG734" i="1"/>
  <c r="AH734" i="1" s="1"/>
  <c r="AG735" i="1"/>
  <c r="AH735" i="1" s="1"/>
  <c r="AG736" i="1"/>
  <c r="AH736" i="1" s="1"/>
  <c r="AG737" i="1"/>
  <c r="AH737" i="1" s="1"/>
  <c r="AG738" i="1"/>
  <c r="AH738" i="1" s="1"/>
  <c r="AG739" i="1"/>
  <c r="AH739" i="1" s="1"/>
  <c r="AG740" i="1"/>
  <c r="AH740" i="1" s="1"/>
  <c r="AG741" i="1"/>
  <c r="AH741" i="1" s="1"/>
  <c r="AG742" i="1"/>
  <c r="AH742" i="1" s="1"/>
  <c r="AG743" i="1"/>
  <c r="AH743" i="1" s="1"/>
  <c r="AG744" i="1"/>
  <c r="AH744" i="1" s="1"/>
  <c r="AG745" i="1"/>
  <c r="AH745" i="1" s="1"/>
  <c r="AG746" i="1"/>
  <c r="AH746" i="1" s="1"/>
  <c r="AG747" i="1"/>
  <c r="AH747" i="1" s="1"/>
  <c r="AG748" i="1"/>
  <c r="AH748" i="1" s="1"/>
  <c r="AG749" i="1"/>
  <c r="AH749" i="1" s="1"/>
  <c r="AG750" i="1"/>
  <c r="AH750" i="1" s="1"/>
  <c r="AG751" i="1"/>
  <c r="AH751" i="1" s="1"/>
  <c r="AG752" i="1"/>
  <c r="AH752" i="1" s="1"/>
  <c r="AG753" i="1"/>
  <c r="AH753" i="1" s="1"/>
  <c r="AG754" i="1"/>
  <c r="AH754" i="1" s="1"/>
  <c r="AG755" i="1"/>
  <c r="AH755" i="1" s="1"/>
  <c r="AG756" i="1"/>
  <c r="AH756" i="1" s="1"/>
  <c r="AG757" i="1"/>
  <c r="AH757" i="1" s="1"/>
  <c r="AG758" i="1"/>
  <c r="AH758" i="1" s="1"/>
  <c r="AG759" i="1"/>
  <c r="AH759" i="1" s="1"/>
  <c r="AG760" i="1"/>
  <c r="AH760" i="1" s="1"/>
  <c r="AG761" i="1"/>
  <c r="AH761" i="1" s="1"/>
  <c r="AG762" i="1"/>
  <c r="AH762" i="1" s="1"/>
  <c r="AG763" i="1"/>
  <c r="AH763" i="1" s="1"/>
  <c r="AG764" i="1"/>
  <c r="AH764" i="1" s="1"/>
  <c r="AG765" i="1"/>
  <c r="AH765" i="1" s="1"/>
  <c r="AG766" i="1"/>
  <c r="AH766" i="1" s="1"/>
  <c r="AG767" i="1"/>
  <c r="AH767" i="1" s="1"/>
  <c r="AG768" i="1"/>
  <c r="AH768" i="1" s="1"/>
  <c r="AG769" i="1"/>
  <c r="AH769" i="1" s="1"/>
  <c r="AG770" i="1"/>
  <c r="AH770" i="1" s="1"/>
  <c r="AG771" i="1"/>
  <c r="AH771" i="1" s="1"/>
  <c r="AG772" i="1"/>
  <c r="AH772" i="1" s="1"/>
  <c r="AG773" i="1"/>
  <c r="AH773" i="1" s="1"/>
  <c r="AG774" i="1"/>
  <c r="AH774" i="1" s="1"/>
  <c r="AG775" i="1"/>
  <c r="AH775" i="1" s="1"/>
  <c r="AG776" i="1"/>
  <c r="AH776" i="1" s="1"/>
  <c r="AG777" i="1"/>
  <c r="AH777" i="1" s="1"/>
  <c r="AG778" i="1"/>
  <c r="AH778" i="1" s="1"/>
  <c r="AG779" i="1"/>
  <c r="AH779" i="1" s="1"/>
  <c r="AG780" i="1"/>
  <c r="AH780" i="1" s="1"/>
  <c r="AG781" i="1"/>
  <c r="AH781" i="1" s="1"/>
  <c r="AG782" i="1"/>
  <c r="AH782" i="1" s="1"/>
  <c r="AG783" i="1"/>
  <c r="AH783" i="1" s="1"/>
  <c r="AG784" i="1"/>
  <c r="AH784" i="1" s="1"/>
  <c r="AG785" i="1"/>
  <c r="AH785" i="1" s="1"/>
  <c r="AG786" i="1"/>
  <c r="AH786" i="1" s="1"/>
  <c r="AG787" i="1"/>
  <c r="AH787" i="1" s="1"/>
  <c r="AG788" i="1"/>
  <c r="AH788" i="1" s="1"/>
  <c r="AG789" i="1"/>
  <c r="AH789" i="1" s="1"/>
  <c r="AG790" i="1"/>
  <c r="AH790" i="1" s="1"/>
  <c r="AG791" i="1"/>
  <c r="AH791" i="1" s="1"/>
  <c r="AG792" i="1"/>
  <c r="AH792" i="1" s="1"/>
  <c r="AG793" i="1"/>
  <c r="AH793" i="1" s="1"/>
  <c r="AG794" i="1"/>
  <c r="AH794" i="1" s="1"/>
  <c r="AG795" i="1"/>
  <c r="AH795" i="1" s="1"/>
  <c r="AG796" i="1"/>
  <c r="AH796" i="1" s="1"/>
  <c r="AG797" i="1"/>
  <c r="AH797" i="1" s="1"/>
  <c r="AG798" i="1"/>
  <c r="AH798" i="1" s="1"/>
  <c r="AG799" i="1"/>
  <c r="AH799" i="1" s="1"/>
  <c r="AG800" i="1"/>
  <c r="AH800" i="1" s="1"/>
  <c r="AG801" i="1"/>
  <c r="AH801" i="1" s="1"/>
  <c r="AG802" i="1"/>
  <c r="AH802" i="1" s="1"/>
  <c r="AG803" i="1"/>
  <c r="AH803" i="1" s="1"/>
  <c r="AG804" i="1"/>
  <c r="AH804" i="1" s="1"/>
  <c r="AG805" i="1"/>
  <c r="AH805" i="1" s="1"/>
  <c r="AG806" i="1"/>
  <c r="AH806" i="1" s="1"/>
  <c r="AG807" i="1"/>
  <c r="AH807" i="1" s="1"/>
  <c r="AG808" i="1"/>
  <c r="AH808" i="1" s="1"/>
  <c r="AG809" i="1"/>
  <c r="AH809" i="1" s="1"/>
  <c r="AG810" i="1"/>
  <c r="AH810" i="1" s="1"/>
  <c r="AG811" i="1"/>
  <c r="AH811" i="1" s="1"/>
  <c r="AG812" i="1"/>
  <c r="AH812" i="1" s="1"/>
  <c r="AG813" i="1"/>
  <c r="AH813" i="1" s="1"/>
  <c r="AG814" i="1"/>
  <c r="AH814" i="1" s="1"/>
  <c r="AG815" i="1"/>
  <c r="AH815" i="1" s="1"/>
  <c r="AG816" i="1"/>
  <c r="AH816" i="1" s="1"/>
  <c r="AG817" i="1"/>
  <c r="AH817" i="1" s="1"/>
  <c r="AG818" i="1"/>
  <c r="AH818" i="1" s="1"/>
  <c r="AG819" i="1"/>
  <c r="AH819" i="1" s="1"/>
  <c r="AG820" i="1"/>
  <c r="AH820" i="1" s="1"/>
  <c r="AG821" i="1"/>
  <c r="AH821" i="1" s="1"/>
  <c r="AG822" i="1"/>
  <c r="AH822" i="1" s="1"/>
  <c r="AG823" i="1"/>
  <c r="AH823" i="1" s="1"/>
  <c r="AG824" i="1"/>
  <c r="AH824" i="1" s="1"/>
  <c r="AG825" i="1"/>
  <c r="AH825" i="1" s="1"/>
  <c r="AG826" i="1"/>
  <c r="AH826" i="1" s="1"/>
  <c r="AG827" i="1"/>
  <c r="AH827" i="1" s="1"/>
  <c r="AG828" i="1"/>
  <c r="AH828" i="1" s="1"/>
  <c r="AG829" i="1"/>
  <c r="AH829" i="1" s="1"/>
  <c r="AG830" i="1"/>
  <c r="AH830" i="1" s="1"/>
  <c r="AG831" i="1"/>
  <c r="AH831" i="1" s="1"/>
  <c r="AG832" i="1"/>
  <c r="AH832" i="1" s="1"/>
  <c r="AG833" i="1"/>
  <c r="AH833" i="1" s="1"/>
  <c r="AG834" i="1"/>
  <c r="AH834" i="1" s="1"/>
  <c r="AG835" i="1"/>
  <c r="AH835" i="1" s="1"/>
  <c r="AG836" i="1"/>
  <c r="AH836" i="1" s="1"/>
  <c r="AG837" i="1"/>
  <c r="AH837" i="1" s="1"/>
  <c r="AG838" i="1"/>
  <c r="AH838" i="1" s="1"/>
  <c r="AG839" i="1"/>
  <c r="AH839" i="1" s="1"/>
  <c r="AG840" i="1"/>
  <c r="AH840" i="1" s="1"/>
  <c r="AG841" i="1"/>
  <c r="AH841" i="1" s="1"/>
  <c r="AG842" i="1"/>
  <c r="AH842" i="1" s="1"/>
  <c r="AG843" i="1"/>
  <c r="AH843" i="1" s="1"/>
  <c r="AG844" i="1"/>
  <c r="AH844" i="1" s="1"/>
  <c r="AG845" i="1"/>
  <c r="AH845" i="1" s="1"/>
  <c r="AG846" i="1"/>
  <c r="AH846" i="1" s="1"/>
  <c r="AG847" i="1"/>
  <c r="AH847" i="1" s="1"/>
  <c r="AG848" i="1"/>
  <c r="AH848" i="1" s="1"/>
  <c r="AG849" i="1"/>
  <c r="AH849" i="1" s="1"/>
  <c r="AG850" i="1"/>
  <c r="AH850" i="1" s="1"/>
  <c r="AG851" i="1"/>
  <c r="AH851" i="1" s="1"/>
  <c r="AG852" i="1"/>
  <c r="AH852" i="1" s="1"/>
  <c r="AG853" i="1"/>
  <c r="AH853" i="1" s="1"/>
  <c r="AG854" i="1"/>
  <c r="AH854" i="1" s="1"/>
  <c r="AG855" i="1"/>
  <c r="AH855" i="1" s="1"/>
  <c r="AG856" i="1"/>
  <c r="AH856" i="1" s="1"/>
  <c r="AG857" i="1"/>
  <c r="AH857" i="1" s="1"/>
  <c r="AG858" i="1"/>
  <c r="AH858" i="1" s="1"/>
  <c r="AG859" i="1"/>
  <c r="AH859" i="1" s="1"/>
  <c r="AG860" i="1"/>
  <c r="AH860" i="1" s="1"/>
  <c r="AG861" i="1"/>
  <c r="AH861" i="1" s="1"/>
  <c r="AG862" i="1"/>
  <c r="AH862" i="1" s="1"/>
  <c r="AG863" i="1"/>
  <c r="AH863" i="1" s="1"/>
  <c r="AG864" i="1"/>
  <c r="AH864" i="1" s="1"/>
  <c r="AG865" i="1"/>
  <c r="AH865" i="1" s="1"/>
  <c r="AG866" i="1"/>
  <c r="AH866" i="1" s="1"/>
  <c r="AG867" i="1"/>
  <c r="AH867" i="1" s="1"/>
  <c r="AG868" i="1"/>
  <c r="AH868" i="1" s="1"/>
  <c r="AG869" i="1"/>
  <c r="AH869" i="1" s="1"/>
  <c r="AG870" i="1"/>
  <c r="AH870" i="1" s="1"/>
  <c r="AG871" i="1"/>
  <c r="AH871" i="1" s="1"/>
  <c r="AG872" i="1"/>
  <c r="AH872" i="1" s="1"/>
  <c r="AG873" i="1"/>
  <c r="AH873" i="1" s="1"/>
  <c r="AG874" i="1"/>
  <c r="AH874" i="1" s="1"/>
  <c r="AG875" i="1"/>
  <c r="AH875" i="1" s="1"/>
  <c r="AG876" i="1"/>
  <c r="AH876" i="1" s="1"/>
  <c r="AG877" i="1"/>
  <c r="AH877" i="1" s="1"/>
  <c r="AG878" i="1"/>
  <c r="AH878" i="1" s="1"/>
  <c r="AG879" i="1"/>
  <c r="AH879" i="1" s="1"/>
  <c r="AG880" i="1"/>
  <c r="AH880" i="1" s="1"/>
  <c r="AG881" i="1"/>
  <c r="AH881" i="1" s="1"/>
  <c r="AG882" i="1"/>
  <c r="AH882" i="1" s="1"/>
  <c r="AG883" i="1"/>
  <c r="AH883" i="1" s="1"/>
  <c r="AG884" i="1"/>
  <c r="AH884" i="1" s="1"/>
  <c r="AG885" i="1"/>
  <c r="AH885" i="1" s="1"/>
  <c r="AG886" i="1"/>
  <c r="AH886" i="1" s="1"/>
  <c r="AG887" i="1"/>
  <c r="AH887" i="1" s="1"/>
  <c r="AG888" i="1"/>
  <c r="AH888" i="1" s="1"/>
  <c r="AG889" i="1"/>
  <c r="AH889" i="1" s="1"/>
  <c r="AG890" i="1"/>
  <c r="AH890" i="1" s="1"/>
  <c r="AG891" i="1"/>
  <c r="AH891" i="1" s="1"/>
  <c r="AG892" i="1"/>
  <c r="AH892" i="1" s="1"/>
  <c r="AG893" i="1"/>
  <c r="AH893" i="1" s="1"/>
  <c r="AG894" i="1"/>
  <c r="AH894" i="1" s="1"/>
  <c r="AG895" i="1"/>
  <c r="AH895" i="1" s="1"/>
  <c r="AG896" i="1"/>
  <c r="AH896" i="1" s="1"/>
  <c r="AG897" i="1"/>
  <c r="AH897" i="1" s="1"/>
  <c r="AG898" i="1"/>
  <c r="AH898" i="1" s="1"/>
  <c r="AG899" i="1"/>
  <c r="AH899" i="1" s="1"/>
  <c r="AG900" i="1"/>
  <c r="AH900" i="1" s="1"/>
  <c r="AG901" i="1"/>
  <c r="AH901" i="1" s="1"/>
  <c r="AG902" i="1"/>
  <c r="AH902" i="1" s="1"/>
  <c r="AG903" i="1"/>
  <c r="AH903" i="1" s="1"/>
  <c r="AG904" i="1"/>
  <c r="AH904" i="1" s="1"/>
  <c r="AG905" i="1"/>
  <c r="AH905" i="1" s="1"/>
  <c r="AG906" i="1"/>
  <c r="AH906" i="1" s="1"/>
  <c r="AG907" i="1"/>
  <c r="AH907" i="1" s="1"/>
  <c r="AG908" i="1"/>
  <c r="AH908" i="1" s="1"/>
  <c r="AG909" i="1"/>
  <c r="AH909" i="1" s="1"/>
  <c r="AG910" i="1"/>
  <c r="AH910" i="1" s="1"/>
  <c r="AG911" i="1"/>
  <c r="AH911" i="1" s="1"/>
  <c r="AG912" i="1"/>
  <c r="AH912" i="1" s="1"/>
  <c r="AG913" i="1"/>
  <c r="AH913" i="1" s="1"/>
  <c r="AG914" i="1"/>
  <c r="AH914" i="1" s="1"/>
  <c r="AG915" i="1"/>
  <c r="AH915" i="1" s="1"/>
  <c r="AG916" i="1"/>
  <c r="AH916" i="1" s="1"/>
  <c r="AG917" i="1"/>
  <c r="AH917" i="1" s="1"/>
  <c r="AG918" i="1"/>
  <c r="AH918" i="1" s="1"/>
  <c r="AG919" i="1"/>
  <c r="AH919" i="1" s="1"/>
  <c r="AG920" i="1"/>
  <c r="AH920" i="1" s="1"/>
  <c r="AG921" i="1"/>
  <c r="AH921" i="1" s="1"/>
  <c r="AG922" i="1"/>
  <c r="AH922" i="1" s="1"/>
  <c r="AG923" i="1"/>
  <c r="AH923" i="1" s="1"/>
  <c r="AG924" i="1"/>
  <c r="AH924" i="1" s="1"/>
  <c r="AG925" i="1"/>
  <c r="AH925" i="1" s="1"/>
  <c r="AG926" i="1"/>
  <c r="AH926" i="1" s="1"/>
  <c r="AG927" i="1"/>
  <c r="AH927" i="1" s="1"/>
  <c r="AG928" i="1"/>
  <c r="AH928" i="1" s="1"/>
  <c r="AG929" i="1"/>
  <c r="AH929" i="1" s="1"/>
  <c r="AG930" i="1"/>
  <c r="AH930" i="1" s="1"/>
  <c r="AG931" i="1"/>
  <c r="AH931" i="1" s="1"/>
  <c r="AG932" i="1"/>
  <c r="AH932" i="1" s="1"/>
  <c r="AG933" i="1"/>
  <c r="AH933" i="1" s="1"/>
  <c r="AG934" i="1"/>
  <c r="AH934" i="1" s="1"/>
  <c r="AG935" i="1"/>
  <c r="AH935" i="1" s="1"/>
  <c r="AG936" i="1"/>
  <c r="AH936" i="1" s="1"/>
  <c r="AG937" i="1"/>
  <c r="AH937" i="1" s="1"/>
  <c r="AG938" i="1"/>
  <c r="AH938" i="1" s="1"/>
  <c r="AG939" i="1"/>
  <c r="AH939" i="1" s="1"/>
  <c r="AG940" i="1"/>
  <c r="AH940" i="1" s="1"/>
  <c r="AG941" i="1"/>
  <c r="AH941" i="1" s="1"/>
  <c r="AG942" i="1"/>
  <c r="AH942" i="1" s="1"/>
  <c r="AG943" i="1"/>
  <c r="AH943" i="1" s="1"/>
  <c r="AG944" i="1"/>
  <c r="AH944" i="1" s="1"/>
  <c r="AG945" i="1"/>
  <c r="AH945" i="1" s="1"/>
  <c r="AG946" i="1"/>
  <c r="AH946" i="1" s="1"/>
  <c r="AG947" i="1"/>
  <c r="AH947" i="1" s="1"/>
  <c r="AG948" i="1"/>
  <c r="AH948" i="1" s="1"/>
  <c r="AG949" i="1"/>
  <c r="AH949" i="1" s="1"/>
  <c r="AG950" i="1"/>
  <c r="AH950" i="1" s="1"/>
  <c r="AG951" i="1"/>
  <c r="AH951" i="1" s="1"/>
  <c r="AG952" i="1"/>
  <c r="AH952" i="1" s="1"/>
  <c r="AG953" i="1"/>
  <c r="AH953" i="1" s="1"/>
  <c r="AG954" i="1"/>
  <c r="AH954" i="1" s="1"/>
  <c r="AG955" i="1"/>
  <c r="AH955" i="1" s="1"/>
  <c r="AG956" i="1"/>
  <c r="AH956" i="1" s="1"/>
  <c r="AG957" i="1"/>
  <c r="AH957" i="1" s="1"/>
  <c r="AG958" i="1"/>
  <c r="AH958" i="1" s="1"/>
  <c r="AG959" i="1"/>
  <c r="AH959" i="1" s="1"/>
  <c r="AG960" i="1"/>
  <c r="AH960" i="1" s="1"/>
  <c r="AG961" i="1"/>
  <c r="AH961" i="1" s="1"/>
  <c r="AG962" i="1"/>
  <c r="AH962" i="1" s="1"/>
  <c r="AG963" i="1"/>
  <c r="AH963" i="1" s="1"/>
  <c r="AG964" i="1"/>
  <c r="AH964" i="1" s="1"/>
  <c r="AG965" i="1"/>
  <c r="AH965" i="1" s="1"/>
  <c r="AG966" i="1"/>
  <c r="AH966" i="1" s="1"/>
  <c r="AG967" i="1"/>
  <c r="AH967" i="1" s="1"/>
  <c r="AG968" i="1"/>
  <c r="AH968" i="1" s="1"/>
  <c r="AG969" i="1"/>
  <c r="AH969" i="1" s="1"/>
  <c r="AG970" i="1"/>
  <c r="AH970" i="1" s="1"/>
  <c r="AG971" i="1"/>
  <c r="AH971" i="1" s="1"/>
  <c r="AG972" i="1"/>
  <c r="AH972" i="1" s="1"/>
  <c r="AG973" i="1"/>
  <c r="AH973" i="1" s="1"/>
  <c r="AG974" i="1"/>
  <c r="AH974" i="1" s="1"/>
  <c r="AG975" i="1"/>
  <c r="AH975" i="1" s="1"/>
  <c r="AG976" i="1"/>
  <c r="AH976" i="1" s="1"/>
  <c r="AG977" i="1"/>
  <c r="AH977" i="1" s="1"/>
  <c r="AG978" i="1"/>
  <c r="AH978" i="1" s="1"/>
  <c r="AG979" i="1"/>
  <c r="AH979" i="1" s="1"/>
  <c r="AG980" i="1"/>
  <c r="AH980" i="1" s="1"/>
  <c r="AG981" i="1"/>
  <c r="AH981" i="1" s="1"/>
  <c r="AG982" i="1"/>
  <c r="AH982" i="1" s="1"/>
  <c r="AG983" i="1"/>
  <c r="AH983" i="1" s="1"/>
  <c r="AG984" i="1"/>
  <c r="AH984" i="1" s="1"/>
  <c r="AG985" i="1"/>
  <c r="AH985" i="1" s="1"/>
  <c r="AG986" i="1"/>
  <c r="AH986" i="1" s="1"/>
  <c r="AG987" i="1"/>
  <c r="AH987" i="1" s="1"/>
  <c r="AG988" i="1"/>
  <c r="AH988" i="1" s="1"/>
  <c r="AG989" i="1"/>
  <c r="AH989" i="1" s="1"/>
  <c r="AG990" i="1"/>
  <c r="AH990" i="1" s="1"/>
  <c r="AG991" i="1"/>
  <c r="AH991" i="1" s="1"/>
  <c r="AG992" i="1"/>
  <c r="AH992" i="1" s="1"/>
  <c r="AG993" i="1"/>
  <c r="AH993" i="1" s="1"/>
  <c r="AG994" i="1"/>
  <c r="AH994" i="1" s="1"/>
  <c r="AG995" i="1"/>
  <c r="AH995" i="1" s="1"/>
  <c r="AG996" i="1"/>
  <c r="AH996" i="1" s="1"/>
  <c r="AG997" i="1"/>
  <c r="AH997" i="1" s="1"/>
  <c r="AG998" i="1"/>
  <c r="AH998" i="1" s="1"/>
  <c r="AG999" i="1"/>
  <c r="AH999" i="1" s="1"/>
  <c r="AG1000" i="1"/>
  <c r="AH1000" i="1" s="1"/>
  <c r="AG1001" i="1"/>
  <c r="AH1001" i="1" s="1"/>
  <c r="AG1002" i="1"/>
  <c r="AH1002" i="1" s="1"/>
  <c r="AG1003" i="1"/>
  <c r="AH1003" i="1" s="1"/>
  <c r="AG1004" i="1"/>
  <c r="AH1004" i="1" s="1"/>
  <c r="AG1005" i="1"/>
  <c r="AH1005" i="1" s="1"/>
  <c r="AG1006" i="1"/>
  <c r="AH1006" i="1" s="1"/>
  <c r="AG1007" i="1"/>
  <c r="AH1007" i="1" s="1"/>
  <c r="AG1008" i="1"/>
  <c r="AH1008" i="1" s="1"/>
  <c r="AG1009" i="1"/>
  <c r="AH1009" i="1" s="1"/>
  <c r="AG1010" i="1"/>
  <c r="AH1010" i="1" s="1"/>
  <c r="AG1011" i="1"/>
  <c r="AH1011" i="1" s="1"/>
  <c r="AG1012" i="1"/>
  <c r="AH1012" i="1" s="1"/>
  <c r="AG1013" i="1"/>
  <c r="AH1013" i="1" s="1"/>
  <c r="AG1014" i="1"/>
  <c r="AH1014" i="1" s="1"/>
  <c r="AG1015" i="1"/>
  <c r="AH1015" i="1" s="1"/>
  <c r="AG1016" i="1"/>
  <c r="AH1016" i="1" s="1"/>
  <c r="AG1017" i="1"/>
  <c r="AH1017" i="1" s="1"/>
  <c r="AG1018" i="1"/>
  <c r="AH1018" i="1" s="1"/>
  <c r="AG1019" i="1"/>
  <c r="AH1019" i="1" s="1"/>
  <c r="AG1020" i="1"/>
  <c r="AH1020" i="1" s="1"/>
  <c r="AG1021" i="1"/>
  <c r="AH1021" i="1" s="1"/>
  <c r="AG1022" i="1"/>
  <c r="AH1022" i="1" s="1"/>
  <c r="AG1023" i="1"/>
  <c r="AH1023" i="1" s="1"/>
  <c r="AG1024" i="1"/>
  <c r="AH1024" i="1" s="1"/>
  <c r="AG1025" i="1"/>
  <c r="AH1025" i="1" s="1"/>
  <c r="AG1026" i="1"/>
  <c r="AH1026" i="1" s="1"/>
  <c r="AG1027" i="1"/>
  <c r="AH1027" i="1" s="1"/>
  <c r="AG1028" i="1"/>
  <c r="AH1028" i="1" s="1"/>
  <c r="AG1029" i="1"/>
  <c r="AH1029" i="1" s="1"/>
  <c r="AG1030" i="1"/>
  <c r="AH1030" i="1" s="1"/>
  <c r="AG1031" i="1"/>
  <c r="AH1031" i="1" s="1"/>
  <c r="AG1032" i="1"/>
  <c r="AH1032" i="1" s="1"/>
  <c r="AG1033" i="1"/>
  <c r="AH1033" i="1" s="1"/>
  <c r="AG1034" i="1"/>
  <c r="AH1034" i="1" s="1"/>
  <c r="AG1035" i="1"/>
  <c r="AH1035" i="1" s="1"/>
  <c r="AG1036" i="1"/>
  <c r="AH1036" i="1" s="1"/>
  <c r="AG1037" i="1"/>
  <c r="AH1037" i="1" s="1"/>
  <c r="AG1038" i="1"/>
  <c r="AH1038" i="1" s="1"/>
  <c r="AG1039" i="1"/>
  <c r="AH1039" i="1" s="1"/>
  <c r="AG1040" i="1"/>
  <c r="AH1040" i="1" s="1"/>
  <c r="AG1041" i="1"/>
  <c r="AH1041" i="1" s="1"/>
  <c r="AG1042" i="1"/>
  <c r="AH1042" i="1" s="1"/>
  <c r="AG1043" i="1"/>
  <c r="AH1043" i="1" s="1"/>
  <c r="AG1044" i="1"/>
  <c r="AH1044" i="1" s="1"/>
  <c r="AG1045" i="1"/>
  <c r="AH1045" i="1" s="1"/>
  <c r="AG1046" i="1"/>
  <c r="AH1046" i="1" s="1"/>
  <c r="AG1047" i="1"/>
  <c r="AH1047" i="1" s="1"/>
  <c r="AG1048" i="1"/>
  <c r="AH1048" i="1" s="1"/>
  <c r="AG1049" i="1"/>
  <c r="AH1049" i="1" s="1"/>
  <c r="AG1050" i="1"/>
  <c r="AH1050" i="1" s="1"/>
  <c r="AG1051" i="1"/>
  <c r="AH1051" i="1" s="1"/>
  <c r="AG1052" i="1"/>
  <c r="AH1052" i="1" s="1"/>
  <c r="AG1053" i="1"/>
  <c r="AH1053" i="1" s="1"/>
  <c r="AG1054" i="1"/>
  <c r="AH1054" i="1" s="1"/>
  <c r="AG1055" i="1"/>
  <c r="AH1055" i="1" s="1"/>
  <c r="AG1056" i="1"/>
  <c r="AH1056" i="1" s="1"/>
  <c r="AG1057" i="1"/>
  <c r="AH1057" i="1" s="1"/>
  <c r="AG1058" i="1"/>
  <c r="AH1058" i="1" s="1"/>
  <c r="AG1059" i="1"/>
  <c r="AH1059" i="1" s="1"/>
  <c r="AG1060" i="1"/>
  <c r="AH1060" i="1" s="1"/>
  <c r="AG1061" i="1"/>
  <c r="AH1061" i="1" s="1"/>
  <c r="AG1062" i="1"/>
  <c r="AH1062" i="1" s="1"/>
  <c r="AG1063" i="1"/>
  <c r="AH1063" i="1" s="1"/>
  <c r="AG1064" i="1"/>
  <c r="AH1064" i="1" s="1"/>
  <c r="AG1065" i="1"/>
  <c r="AH1065" i="1" s="1"/>
  <c r="AG1066" i="1"/>
  <c r="AH1066" i="1" s="1"/>
  <c r="AG1067" i="1"/>
  <c r="AH1067" i="1" s="1"/>
  <c r="AG1068" i="1"/>
  <c r="AH1068" i="1" s="1"/>
  <c r="AG1069" i="1"/>
  <c r="AH1069" i="1" s="1"/>
  <c r="AG1070" i="1"/>
  <c r="AH1070" i="1" s="1"/>
  <c r="AG1071" i="1"/>
  <c r="AH1071" i="1" s="1"/>
  <c r="AG1072" i="1"/>
  <c r="AH1072" i="1" s="1"/>
  <c r="AG1073" i="1"/>
  <c r="AH1073" i="1" s="1"/>
  <c r="AG1074" i="1"/>
  <c r="AH1074" i="1" s="1"/>
  <c r="AG1075" i="1"/>
  <c r="AH1075" i="1" s="1"/>
  <c r="AG1076" i="1"/>
  <c r="AH1076" i="1" s="1"/>
  <c r="AG1077" i="1"/>
  <c r="AH1077" i="1" s="1"/>
  <c r="AG1078" i="1"/>
  <c r="AH1078" i="1" s="1"/>
  <c r="AG1079" i="1"/>
  <c r="AH1079" i="1" s="1"/>
  <c r="AG1080" i="1"/>
  <c r="AH1080" i="1" s="1"/>
  <c r="AG1081" i="1"/>
  <c r="AH1081" i="1" s="1"/>
  <c r="AG1082" i="1"/>
  <c r="AH1082" i="1" s="1"/>
  <c r="AG1083" i="1"/>
  <c r="AH1083" i="1" s="1"/>
  <c r="AG1084" i="1"/>
  <c r="AH1084" i="1" s="1"/>
  <c r="AG1085" i="1"/>
  <c r="AH1085" i="1" s="1"/>
  <c r="AG1086" i="1"/>
  <c r="AH1086" i="1" s="1"/>
  <c r="AG1087" i="1"/>
  <c r="AH1087" i="1" s="1"/>
  <c r="AG1088" i="1"/>
  <c r="AH1088" i="1" s="1"/>
  <c r="AG1089" i="1"/>
  <c r="AH1089" i="1" s="1"/>
  <c r="AG1090" i="1"/>
  <c r="AH1090" i="1" s="1"/>
  <c r="AG1091" i="1"/>
  <c r="AH1091" i="1" s="1"/>
  <c r="AG1092" i="1"/>
  <c r="AH1092" i="1" s="1"/>
  <c r="AG1093" i="1"/>
  <c r="AH1093" i="1" s="1"/>
  <c r="AG1094" i="1"/>
  <c r="AH1094" i="1" s="1"/>
  <c r="AG1095" i="1"/>
  <c r="AH1095" i="1" s="1"/>
  <c r="AG1096" i="1"/>
  <c r="AH1096" i="1" s="1"/>
  <c r="AG1097" i="1"/>
  <c r="AH1097" i="1" s="1"/>
  <c r="AG1098" i="1"/>
  <c r="AH1098" i="1" s="1"/>
  <c r="AG1099" i="1"/>
  <c r="AH1099" i="1" s="1"/>
  <c r="AG1100" i="1"/>
  <c r="AH1100" i="1" s="1"/>
  <c r="AG1101" i="1"/>
  <c r="AH1101" i="1" s="1"/>
  <c r="AG1102" i="1"/>
  <c r="AH1102" i="1" s="1"/>
  <c r="AG1103" i="1"/>
  <c r="AH1103" i="1" s="1"/>
  <c r="AG1104" i="1"/>
  <c r="AH1104" i="1" s="1"/>
  <c r="AG1105" i="1"/>
  <c r="AH1105" i="1" s="1"/>
  <c r="AG1106" i="1"/>
  <c r="AH1106" i="1" s="1"/>
  <c r="AG1107" i="1"/>
  <c r="AH1107" i="1" s="1"/>
  <c r="AG1108" i="1"/>
  <c r="AH1108" i="1" s="1"/>
  <c r="AG1109" i="1"/>
  <c r="AH1109" i="1" s="1"/>
  <c r="AG1110" i="1"/>
  <c r="AH1110" i="1" s="1"/>
  <c r="AG1111" i="1"/>
  <c r="AH1111" i="1" s="1"/>
  <c r="AG1112" i="1"/>
  <c r="AH1112" i="1" s="1"/>
  <c r="AG1113" i="1"/>
  <c r="AH1113" i="1" s="1"/>
  <c r="AG1114" i="1"/>
  <c r="AH1114" i="1" s="1"/>
  <c r="AG1115" i="1"/>
  <c r="AH1115" i="1" s="1"/>
  <c r="AG1116" i="1"/>
  <c r="AH1116" i="1" s="1"/>
  <c r="AG1117" i="1"/>
  <c r="AH1117" i="1" s="1"/>
  <c r="AG1118" i="1"/>
  <c r="AH1118" i="1" s="1"/>
  <c r="AG1119" i="1"/>
  <c r="AH1119" i="1" s="1"/>
  <c r="AG1120" i="1"/>
  <c r="AH1120" i="1" s="1"/>
  <c r="AG1121" i="1"/>
  <c r="AH1121" i="1" s="1"/>
  <c r="AG1122" i="1"/>
  <c r="AH1122" i="1" s="1"/>
  <c r="AG1123" i="1"/>
  <c r="AH1123" i="1" s="1"/>
  <c r="AG1124" i="1"/>
  <c r="AH1124" i="1" s="1"/>
  <c r="AG1125" i="1"/>
  <c r="AH1125" i="1" s="1"/>
  <c r="AG1126" i="1"/>
  <c r="AH1126" i="1" s="1"/>
  <c r="AG1127" i="1"/>
  <c r="AH1127" i="1" s="1"/>
  <c r="AG1128" i="1"/>
  <c r="AH1128" i="1" s="1"/>
  <c r="AG1129" i="1"/>
  <c r="AH1129" i="1" s="1"/>
  <c r="AG1130" i="1"/>
  <c r="AH1130" i="1" s="1"/>
  <c r="AG1131" i="1"/>
  <c r="AH1131" i="1" s="1"/>
  <c r="AG1132" i="1"/>
  <c r="AH1132" i="1" s="1"/>
  <c r="AG1133" i="1"/>
  <c r="AH1133" i="1" s="1"/>
  <c r="AG1134" i="1"/>
  <c r="AH1134" i="1" s="1"/>
  <c r="AG1135" i="1"/>
  <c r="AH1135" i="1" s="1"/>
  <c r="AG1136" i="1"/>
  <c r="AH1136" i="1" s="1"/>
  <c r="AG1137" i="1"/>
  <c r="AH1137" i="1" s="1"/>
  <c r="AG1138" i="1"/>
  <c r="AH1138" i="1" s="1"/>
  <c r="AG1139" i="1"/>
  <c r="AH1139" i="1" s="1"/>
  <c r="AG1140" i="1"/>
  <c r="AH1140" i="1" s="1"/>
  <c r="AG1141" i="1"/>
  <c r="AH1141" i="1" s="1"/>
  <c r="AG1142" i="1"/>
  <c r="AH1142" i="1" s="1"/>
  <c r="AG1143" i="1"/>
  <c r="AH1143" i="1" s="1"/>
  <c r="AG1144" i="1"/>
  <c r="AH1144" i="1" s="1"/>
  <c r="AG1145" i="1"/>
  <c r="AH1145" i="1" s="1"/>
  <c r="AG1146" i="1"/>
  <c r="AH1146" i="1" s="1"/>
  <c r="AG1147" i="1"/>
  <c r="AH1147" i="1" s="1"/>
  <c r="AG1148" i="1"/>
  <c r="AH1148" i="1" s="1"/>
  <c r="AG1149" i="1"/>
  <c r="AH1149" i="1" s="1"/>
  <c r="AG1150" i="1"/>
  <c r="AH1150" i="1" s="1"/>
  <c r="AG1151" i="1"/>
  <c r="AH1151" i="1" s="1"/>
  <c r="AG1152" i="1"/>
  <c r="AH1152" i="1" s="1"/>
  <c r="AG1153" i="1"/>
  <c r="AH1153" i="1" s="1"/>
  <c r="AG1154" i="1"/>
  <c r="AH1154" i="1" s="1"/>
  <c r="AG1155" i="1"/>
  <c r="AH1155" i="1" s="1"/>
  <c r="AG1156" i="1"/>
  <c r="AH1156" i="1" s="1"/>
  <c r="AG1157" i="1"/>
  <c r="AH1157" i="1" s="1"/>
  <c r="AG1158" i="1"/>
  <c r="AH1158" i="1" s="1"/>
  <c r="AG1159" i="1"/>
  <c r="AH1159" i="1" s="1"/>
  <c r="AG1160" i="1"/>
  <c r="AH1160" i="1" s="1"/>
  <c r="AG1161" i="1"/>
  <c r="AH1161" i="1" s="1"/>
  <c r="AG1162" i="1"/>
  <c r="AH1162" i="1" s="1"/>
  <c r="AG1163" i="1"/>
  <c r="AH1163" i="1" s="1"/>
  <c r="AG1164" i="1"/>
  <c r="AH1164" i="1" s="1"/>
  <c r="AG1165" i="1"/>
  <c r="AH1165" i="1" s="1"/>
  <c r="AG1166" i="1"/>
  <c r="AH1166" i="1" s="1"/>
  <c r="AG1167" i="1"/>
  <c r="AH1167" i="1" s="1"/>
  <c r="AG1168" i="1"/>
  <c r="AH1168" i="1" s="1"/>
  <c r="AG1169" i="1"/>
  <c r="AH1169" i="1" s="1"/>
  <c r="AG1170" i="1"/>
  <c r="AH1170" i="1" s="1"/>
  <c r="AG1171" i="1"/>
  <c r="AH1171" i="1" s="1"/>
  <c r="AG1172" i="1"/>
  <c r="AH1172" i="1" s="1"/>
  <c r="AG1173" i="1"/>
  <c r="AH1173" i="1" s="1"/>
  <c r="AG1174" i="1"/>
  <c r="AH1174" i="1" s="1"/>
  <c r="AG1175" i="1"/>
  <c r="AH1175" i="1" s="1"/>
  <c r="AG1176" i="1"/>
  <c r="AH1176" i="1" s="1"/>
  <c r="AG1177" i="1"/>
  <c r="AH1177" i="1" s="1"/>
  <c r="AG1178" i="1"/>
  <c r="AH1178" i="1" s="1"/>
  <c r="AG1179" i="1"/>
  <c r="AH1179" i="1" s="1"/>
  <c r="AG1180" i="1"/>
  <c r="AH1180" i="1" s="1"/>
  <c r="AG1181" i="1"/>
  <c r="AH1181" i="1" s="1"/>
  <c r="AG1182" i="1"/>
  <c r="AH1182" i="1" s="1"/>
  <c r="AG1183" i="1"/>
  <c r="AH1183" i="1" s="1"/>
  <c r="AG1184" i="1"/>
  <c r="AH1184" i="1" s="1"/>
  <c r="AG1185" i="1"/>
  <c r="AH1185" i="1" s="1"/>
  <c r="AG1186" i="1"/>
  <c r="AH1186" i="1" s="1"/>
  <c r="AG1187" i="1"/>
  <c r="AH1187" i="1" s="1"/>
  <c r="AG1188" i="1"/>
  <c r="AH1188" i="1" s="1"/>
  <c r="AG1189" i="1"/>
  <c r="AH1189" i="1" s="1"/>
  <c r="AG1190" i="1"/>
  <c r="AH1190" i="1" s="1"/>
  <c r="AG1191" i="1"/>
  <c r="AH1191" i="1" s="1"/>
  <c r="AG1192" i="1"/>
  <c r="AH1192" i="1" s="1"/>
  <c r="AG1193" i="1"/>
  <c r="AH1193" i="1" s="1"/>
  <c r="AG1194" i="1"/>
  <c r="AH1194" i="1" s="1"/>
  <c r="AG1195" i="1"/>
  <c r="AH1195" i="1" s="1"/>
  <c r="AG1196" i="1"/>
  <c r="AH1196" i="1" s="1"/>
  <c r="AG1197" i="1"/>
  <c r="AH1197" i="1" s="1"/>
  <c r="AG1198" i="1"/>
  <c r="AH1198" i="1" s="1"/>
  <c r="AG1199" i="1"/>
  <c r="AH1199" i="1" s="1"/>
  <c r="AG1200" i="1"/>
  <c r="AH1200" i="1" s="1"/>
  <c r="AG1201" i="1"/>
  <c r="AH1201" i="1" s="1"/>
  <c r="AG1202" i="1"/>
  <c r="AH1202" i="1" s="1"/>
  <c r="AG1203" i="1"/>
  <c r="AH1203" i="1" s="1"/>
  <c r="AG1204" i="1"/>
  <c r="AH1204" i="1" s="1"/>
  <c r="AG1205" i="1"/>
  <c r="AH1205" i="1" s="1"/>
  <c r="AG1206" i="1"/>
  <c r="AH1206" i="1" s="1"/>
  <c r="AG1207" i="1"/>
  <c r="AH1207" i="1" s="1"/>
  <c r="AG1208" i="1"/>
  <c r="AH1208" i="1" s="1"/>
  <c r="AG1209" i="1"/>
  <c r="AH1209" i="1" s="1"/>
  <c r="AG1210" i="1"/>
  <c r="AH1210" i="1" s="1"/>
  <c r="AG1211" i="1"/>
  <c r="AH1211" i="1" s="1"/>
  <c r="AG1212" i="1"/>
  <c r="AH1212" i="1" s="1"/>
  <c r="AG1213" i="1"/>
  <c r="AH1213" i="1" s="1"/>
  <c r="AG1214" i="1"/>
  <c r="AH1214" i="1" s="1"/>
  <c r="AG1215" i="1"/>
  <c r="AH1215" i="1" s="1"/>
  <c r="AG1216" i="1"/>
  <c r="AH1216" i="1" s="1"/>
  <c r="AG1217" i="1"/>
  <c r="AH1217" i="1" s="1"/>
  <c r="AG1218" i="1"/>
  <c r="AH1218" i="1" s="1"/>
  <c r="AG1219" i="1"/>
  <c r="AH1219" i="1" s="1"/>
  <c r="AG1220" i="1"/>
  <c r="AH1220" i="1" s="1"/>
  <c r="AG1221" i="1"/>
  <c r="AH1221" i="1" s="1"/>
  <c r="AG1222" i="1"/>
  <c r="AH1222" i="1" s="1"/>
  <c r="AG1223" i="1"/>
  <c r="AH1223" i="1" s="1"/>
  <c r="AG1224" i="1"/>
  <c r="AH1224" i="1" s="1"/>
  <c r="AG1225" i="1"/>
  <c r="AH1225" i="1" s="1"/>
  <c r="AG1226" i="1"/>
  <c r="AH1226" i="1" s="1"/>
  <c r="AG1227" i="1"/>
  <c r="AH1227" i="1" s="1"/>
  <c r="AG1228" i="1"/>
  <c r="AH1228" i="1" s="1"/>
  <c r="AG1229" i="1"/>
  <c r="AH1229" i="1" s="1"/>
  <c r="AG1230" i="1"/>
  <c r="AH1230" i="1" s="1"/>
  <c r="AG1231" i="1"/>
  <c r="AH1231" i="1" s="1"/>
  <c r="AG1232" i="1"/>
  <c r="AH1232" i="1" s="1"/>
  <c r="AG1233" i="1"/>
  <c r="AH1233" i="1" s="1"/>
  <c r="AG1234" i="1"/>
  <c r="AH1234" i="1" s="1"/>
  <c r="AG1235" i="1"/>
  <c r="AH1235" i="1" s="1"/>
  <c r="AG1236" i="1"/>
  <c r="AH1236" i="1" s="1"/>
  <c r="AG1237" i="1"/>
  <c r="AH1237" i="1" s="1"/>
  <c r="AG1238" i="1"/>
  <c r="AH1238" i="1" s="1"/>
  <c r="AG1239" i="1"/>
  <c r="AH1239" i="1" s="1"/>
  <c r="AG1240" i="1"/>
  <c r="AH1240" i="1" s="1"/>
  <c r="AG1241" i="1"/>
  <c r="AH1241" i="1" s="1"/>
  <c r="AG1242" i="1"/>
  <c r="AH1242" i="1" s="1"/>
  <c r="AG1243" i="1"/>
  <c r="AH1243" i="1" s="1"/>
  <c r="AG1244" i="1"/>
  <c r="AH1244" i="1" s="1"/>
  <c r="AG1245" i="1"/>
  <c r="AH1245" i="1" s="1"/>
  <c r="AG1246" i="1"/>
  <c r="AH1246" i="1" s="1"/>
  <c r="AG1247" i="1"/>
  <c r="AH1247" i="1" s="1"/>
  <c r="AG1248" i="1"/>
  <c r="AH1248" i="1" s="1"/>
  <c r="AG1249" i="1"/>
  <c r="AH1249" i="1" s="1"/>
  <c r="AG1250" i="1"/>
  <c r="AH1250" i="1" s="1"/>
  <c r="AG1251" i="1"/>
  <c r="AH1251" i="1" s="1"/>
  <c r="AG1252" i="1"/>
  <c r="AH1252" i="1" s="1"/>
  <c r="AG1253" i="1"/>
  <c r="AH1253" i="1" s="1"/>
  <c r="AG1254" i="1"/>
  <c r="AH1254" i="1" s="1"/>
  <c r="AG1255" i="1"/>
  <c r="AH1255" i="1" s="1"/>
  <c r="AG1256" i="1"/>
  <c r="AH1256" i="1" s="1"/>
  <c r="AG1257" i="1"/>
  <c r="AH1257" i="1" s="1"/>
  <c r="AG1258" i="1"/>
  <c r="AH1258" i="1" s="1"/>
  <c r="AG1259" i="1"/>
  <c r="AH1259" i="1" s="1"/>
  <c r="AG1260" i="1"/>
  <c r="AH1260" i="1" s="1"/>
  <c r="AG1261" i="1"/>
  <c r="AH1261" i="1" s="1"/>
  <c r="AG1262" i="1"/>
  <c r="AH1262" i="1" s="1"/>
  <c r="AG1263" i="1"/>
  <c r="AH1263" i="1" s="1"/>
  <c r="AG1264" i="1"/>
  <c r="AH1264" i="1" s="1"/>
  <c r="AG1265" i="1"/>
  <c r="AH1265" i="1" s="1"/>
  <c r="AG1266" i="1"/>
  <c r="AH1266" i="1" s="1"/>
  <c r="AG1267" i="1"/>
  <c r="AH1267" i="1" s="1"/>
  <c r="AG1268" i="1"/>
  <c r="AH1268" i="1" s="1"/>
  <c r="AG1269" i="1"/>
  <c r="AH1269" i="1" s="1"/>
  <c r="AG1270" i="1"/>
  <c r="AH1270" i="1" s="1"/>
  <c r="AG1271" i="1"/>
  <c r="AH1271" i="1" s="1"/>
  <c r="AG1272" i="1"/>
  <c r="AH1272" i="1" s="1"/>
  <c r="AG1273" i="1"/>
  <c r="AH1273" i="1" s="1"/>
  <c r="AG1274" i="1"/>
  <c r="AH1274" i="1" s="1"/>
  <c r="AG1275" i="1"/>
  <c r="AH1275" i="1" s="1"/>
  <c r="AG1276" i="1"/>
  <c r="AH1276" i="1" s="1"/>
  <c r="AG1277" i="1"/>
  <c r="AH1277" i="1" s="1"/>
  <c r="AG1278" i="1"/>
  <c r="AH1278" i="1" s="1"/>
  <c r="AG1279" i="1"/>
  <c r="AH1279" i="1" s="1"/>
  <c r="AG1280" i="1"/>
  <c r="AH1280" i="1" s="1"/>
  <c r="AG1281" i="1"/>
  <c r="AH1281" i="1" s="1"/>
  <c r="AG1282" i="1"/>
  <c r="AH1282" i="1" s="1"/>
  <c r="AG1283" i="1"/>
  <c r="AH1283" i="1" s="1"/>
  <c r="AG1284" i="1"/>
  <c r="AH1284" i="1" s="1"/>
  <c r="AG1285" i="1"/>
  <c r="AH1285" i="1" s="1"/>
  <c r="AG1286" i="1"/>
  <c r="AH1286" i="1" s="1"/>
  <c r="AG1287" i="1"/>
  <c r="AH1287" i="1" s="1"/>
  <c r="AG1288" i="1"/>
  <c r="AH1288" i="1" s="1"/>
  <c r="AG1289" i="1"/>
  <c r="AH1289" i="1" s="1"/>
  <c r="AG1290" i="1"/>
  <c r="AH1290" i="1" s="1"/>
  <c r="AG1291" i="1"/>
  <c r="AH1291" i="1" s="1"/>
  <c r="AG1292" i="1"/>
  <c r="AH1292" i="1" s="1"/>
  <c r="AG1293" i="1"/>
  <c r="AH1293" i="1" s="1"/>
  <c r="AG1294" i="1"/>
  <c r="AH1294" i="1" s="1"/>
  <c r="AG1295" i="1"/>
  <c r="AH1295" i="1" s="1"/>
  <c r="AG1296" i="1"/>
  <c r="AH1296" i="1" s="1"/>
  <c r="AG1297" i="1"/>
  <c r="AH1297" i="1" s="1"/>
  <c r="AG1298" i="1"/>
  <c r="AH1298" i="1" s="1"/>
  <c r="AG1299" i="1"/>
  <c r="AH1299" i="1" s="1"/>
  <c r="AG1300" i="1"/>
  <c r="AH1300" i="1" s="1"/>
  <c r="AG1301" i="1"/>
  <c r="AH1301" i="1" s="1"/>
  <c r="AG1302" i="1"/>
  <c r="AH1302" i="1" s="1"/>
  <c r="AG1303" i="1"/>
  <c r="AH1303" i="1" s="1"/>
  <c r="AG1304" i="1"/>
  <c r="AH1304" i="1" s="1"/>
  <c r="AG1305" i="1"/>
  <c r="AH1305" i="1" s="1"/>
  <c r="AG1306" i="1"/>
  <c r="AH1306" i="1" s="1"/>
  <c r="AG1307" i="1"/>
  <c r="AH1307" i="1" s="1"/>
  <c r="AG1308" i="1"/>
  <c r="AH1308" i="1" s="1"/>
  <c r="AG1309" i="1"/>
  <c r="AH1309" i="1" s="1"/>
  <c r="AG1310" i="1"/>
  <c r="AH1310" i="1" s="1"/>
  <c r="AG1311" i="1"/>
  <c r="AH1311" i="1" s="1"/>
  <c r="AG1312" i="1"/>
  <c r="AH1312" i="1" s="1"/>
  <c r="AG1313" i="1"/>
  <c r="AH1313" i="1" s="1"/>
  <c r="AG1314" i="1"/>
  <c r="AH1314" i="1" s="1"/>
  <c r="AG1315" i="1"/>
  <c r="AH1315" i="1" s="1"/>
  <c r="AG1316" i="1"/>
  <c r="AH1316" i="1" s="1"/>
  <c r="AG1317" i="1"/>
  <c r="AH1317" i="1" s="1"/>
  <c r="AG1318" i="1"/>
  <c r="AH1318" i="1" s="1"/>
  <c r="AG1319" i="1"/>
  <c r="AH1319" i="1" s="1"/>
  <c r="AG1320" i="1"/>
  <c r="AH1320" i="1" s="1"/>
  <c r="AG1321" i="1"/>
  <c r="AH1321" i="1" s="1"/>
  <c r="AG1322" i="1"/>
  <c r="AH1322" i="1" s="1"/>
  <c r="AG1323" i="1"/>
  <c r="AH1323" i="1" s="1"/>
  <c r="AG1324" i="1"/>
  <c r="AH1324" i="1" s="1"/>
  <c r="AG1325" i="1"/>
  <c r="AH1325" i="1" s="1"/>
  <c r="AG1326" i="1"/>
  <c r="AH1326" i="1" s="1"/>
  <c r="AG1327" i="1"/>
  <c r="AH1327" i="1" s="1"/>
  <c r="AG1328" i="1"/>
  <c r="AH1328" i="1" s="1"/>
  <c r="AG1329" i="1"/>
  <c r="AH1329" i="1" s="1"/>
  <c r="AG1330" i="1"/>
  <c r="AH1330" i="1" s="1"/>
  <c r="AG1331" i="1"/>
  <c r="AH1331" i="1" s="1"/>
  <c r="AG1332" i="1"/>
  <c r="AH1332" i="1" s="1"/>
  <c r="AG1333" i="1"/>
  <c r="AH1333" i="1" s="1"/>
  <c r="AG1334" i="1"/>
  <c r="AH1334" i="1" s="1"/>
  <c r="AG1335" i="1"/>
  <c r="AH1335" i="1" s="1"/>
  <c r="AG1336" i="1"/>
  <c r="AH1336" i="1" s="1"/>
  <c r="AG1337" i="1"/>
  <c r="AH1337" i="1" s="1"/>
  <c r="AG1338" i="1"/>
  <c r="AH1338" i="1" s="1"/>
  <c r="AG1339" i="1"/>
  <c r="AH1339" i="1" s="1"/>
  <c r="AG1340" i="1"/>
  <c r="AH1340" i="1" s="1"/>
  <c r="AG1341" i="1"/>
  <c r="AH1341" i="1" s="1"/>
  <c r="AG1342" i="1"/>
  <c r="AH1342" i="1" s="1"/>
  <c r="AG1343" i="1"/>
  <c r="AH1343" i="1" s="1"/>
  <c r="AG1344" i="1"/>
  <c r="AH1344" i="1" s="1"/>
  <c r="AG1345" i="1"/>
  <c r="AH1345" i="1" s="1"/>
  <c r="AG1346" i="1"/>
  <c r="AH1346" i="1" s="1"/>
  <c r="AG1347" i="1"/>
  <c r="AH1347" i="1" s="1"/>
  <c r="AG1348" i="1"/>
  <c r="AH1348" i="1" s="1"/>
  <c r="AG1349" i="1"/>
  <c r="AH1349" i="1" s="1"/>
  <c r="AG1350" i="1"/>
  <c r="AH1350" i="1" s="1"/>
  <c r="AG1351" i="1"/>
  <c r="AH1351" i="1" s="1"/>
  <c r="AG1352" i="1"/>
  <c r="AH1352" i="1" s="1"/>
  <c r="AG1353" i="1"/>
  <c r="AH1353" i="1" s="1"/>
  <c r="AG1354" i="1"/>
  <c r="AH1354" i="1" s="1"/>
  <c r="AG1355" i="1"/>
  <c r="AH1355" i="1" s="1"/>
  <c r="AG1356" i="1"/>
  <c r="AH1356" i="1" s="1"/>
  <c r="AG1357" i="1"/>
  <c r="AH1357" i="1" s="1"/>
  <c r="AG1358" i="1"/>
  <c r="AH1358" i="1" s="1"/>
  <c r="AG1359" i="1"/>
  <c r="AH1359" i="1" s="1"/>
  <c r="AG1360" i="1"/>
  <c r="AH1360" i="1" s="1"/>
  <c r="AG1361" i="1"/>
  <c r="AH1361" i="1" s="1"/>
  <c r="AG1362" i="1"/>
  <c r="AH1362" i="1" s="1"/>
  <c r="AG1363" i="1"/>
  <c r="AH1363" i="1" s="1"/>
  <c r="AG1364" i="1"/>
  <c r="AH1364" i="1" s="1"/>
  <c r="AG1365" i="1"/>
  <c r="AH1365" i="1" s="1"/>
  <c r="AG1366" i="1"/>
  <c r="AH1366" i="1" s="1"/>
  <c r="AG1367" i="1"/>
  <c r="AH1367" i="1" s="1"/>
  <c r="AG1368" i="1"/>
  <c r="AH1368" i="1" s="1"/>
  <c r="AG1369" i="1"/>
  <c r="AH1369" i="1" s="1"/>
  <c r="AG1370" i="1"/>
  <c r="AH1370" i="1" s="1"/>
  <c r="AG1371" i="1"/>
  <c r="AH1371" i="1" s="1"/>
  <c r="AG1372" i="1"/>
  <c r="AH1372" i="1" s="1"/>
  <c r="AG1373" i="1"/>
  <c r="AH1373" i="1" s="1"/>
  <c r="AG1374" i="1"/>
  <c r="AH1374" i="1" s="1"/>
  <c r="AG1375" i="1"/>
  <c r="AH1375" i="1" s="1"/>
  <c r="AG1376" i="1"/>
  <c r="AH1376" i="1" s="1"/>
  <c r="AG1377" i="1"/>
  <c r="AH1377" i="1" s="1"/>
  <c r="AG1378" i="1"/>
  <c r="AH1378" i="1" s="1"/>
  <c r="AG1379" i="1"/>
  <c r="AH1379" i="1" s="1"/>
  <c r="AG1380" i="1"/>
  <c r="AH1380" i="1" s="1"/>
  <c r="AG1381" i="1"/>
  <c r="AH1381" i="1" s="1"/>
  <c r="AG1382" i="1"/>
  <c r="AH1382" i="1" s="1"/>
  <c r="AG1383" i="1"/>
  <c r="AH1383" i="1" s="1"/>
  <c r="AG1384" i="1"/>
  <c r="AH1384" i="1" s="1"/>
  <c r="AG1385" i="1"/>
  <c r="AH1385" i="1" s="1"/>
  <c r="AG1386" i="1"/>
  <c r="AH1386" i="1" s="1"/>
  <c r="AG1387" i="1"/>
  <c r="AH1387" i="1" s="1"/>
  <c r="AG1388" i="1"/>
  <c r="AH1388" i="1" s="1"/>
  <c r="AG1389" i="1"/>
  <c r="AH1389" i="1" s="1"/>
  <c r="AG1390" i="1"/>
  <c r="AH1390" i="1" s="1"/>
  <c r="AG1391" i="1"/>
  <c r="AH1391" i="1" s="1"/>
  <c r="AG1392" i="1"/>
  <c r="AH1392" i="1" s="1"/>
  <c r="AG1393" i="1"/>
  <c r="AH1393" i="1" s="1"/>
  <c r="AG1394" i="1"/>
  <c r="AH1394" i="1" s="1"/>
  <c r="AG1395" i="1"/>
  <c r="AH1395" i="1" s="1"/>
  <c r="AG1396" i="1"/>
  <c r="AH1396" i="1" s="1"/>
  <c r="AG1397" i="1"/>
  <c r="AH1397" i="1" s="1"/>
  <c r="AG1398" i="1"/>
  <c r="AH1398" i="1" s="1"/>
  <c r="AG1399" i="1"/>
  <c r="AH1399" i="1" s="1"/>
  <c r="AG1400" i="1"/>
  <c r="AH1400" i="1" s="1"/>
  <c r="AG1401" i="1"/>
  <c r="AH1401" i="1" s="1"/>
  <c r="AG1402" i="1"/>
  <c r="AH1402" i="1" s="1"/>
  <c r="AG1403" i="1"/>
  <c r="AH1403" i="1" s="1"/>
  <c r="AG1404" i="1"/>
  <c r="AH1404" i="1" s="1"/>
  <c r="AG1405" i="1"/>
  <c r="AH1405" i="1" s="1"/>
  <c r="AG1406" i="1"/>
  <c r="AH1406" i="1" s="1"/>
  <c r="AG1407" i="1"/>
  <c r="AH1407" i="1" s="1"/>
  <c r="AG1408" i="1"/>
  <c r="AH1408" i="1" s="1"/>
  <c r="AG1409" i="1"/>
  <c r="AH1409" i="1" s="1"/>
  <c r="AG1410" i="1"/>
  <c r="AH1410" i="1" s="1"/>
  <c r="AG1411" i="1"/>
  <c r="AH1411" i="1" s="1"/>
  <c r="AG1412" i="1"/>
  <c r="AH1412" i="1" s="1"/>
  <c r="AG1413" i="1"/>
  <c r="AH1413" i="1" s="1"/>
  <c r="AG1414" i="1"/>
  <c r="AH1414" i="1" s="1"/>
  <c r="AG1415" i="1"/>
  <c r="AH1415" i="1" s="1"/>
  <c r="AG1416" i="1"/>
  <c r="AH1416" i="1" s="1"/>
  <c r="AG1417" i="1"/>
  <c r="AH1417" i="1" s="1"/>
  <c r="AG1418" i="1"/>
  <c r="AH1418" i="1" s="1"/>
  <c r="AG1419" i="1"/>
  <c r="AH1419" i="1" s="1"/>
  <c r="AG1420" i="1"/>
  <c r="AH1420" i="1" s="1"/>
  <c r="AG1421" i="1"/>
  <c r="AH1421" i="1" s="1"/>
  <c r="AG1422" i="1"/>
  <c r="AH1422" i="1" s="1"/>
  <c r="AG1423" i="1"/>
  <c r="AH1423" i="1" s="1"/>
  <c r="AG1424" i="1"/>
  <c r="AH1424" i="1" s="1"/>
  <c r="AG1425" i="1"/>
  <c r="AH1425" i="1" s="1"/>
  <c r="AG1426" i="1"/>
  <c r="AH1426" i="1" s="1"/>
  <c r="AG1427" i="1"/>
  <c r="AH1427" i="1" s="1"/>
  <c r="AG1428" i="1"/>
  <c r="AH1428" i="1" s="1"/>
  <c r="AG1429" i="1"/>
  <c r="AH1429" i="1" s="1"/>
  <c r="AG1430" i="1"/>
  <c r="AH1430" i="1" s="1"/>
  <c r="AG1431" i="1"/>
  <c r="AH1431" i="1" s="1"/>
  <c r="AG1432" i="1"/>
  <c r="AH1432" i="1" s="1"/>
  <c r="AG1433" i="1"/>
  <c r="AH1433" i="1" s="1"/>
  <c r="AG1434" i="1"/>
  <c r="AH1434" i="1" s="1"/>
  <c r="AG1435" i="1"/>
  <c r="AH1435" i="1" s="1"/>
  <c r="AG1436" i="1"/>
  <c r="AH1436" i="1" s="1"/>
  <c r="AG1437" i="1"/>
  <c r="AH1437" i="1" s="1"/>
  <c r="AG1438" i="1"/>
  <c r="AH1438" i="1" s="1"/>
  <c r="AG1439" i="1"/>
  <c r="AH1439" i="1" s="1"/>
  <c r="AG1440" i="1"/>
  <c r="AH1440" i="1" s="1"/>
  <c r="AG1441" i="1"/>
  <c r="AH1441" i="1" s="1"/>
  <c r="AG1442" i="1"/>
  <c r="AH1442" i="1" s="1"/>
  <c r="AG1443" i="1"/>
  <c r="AH1443" i="1" s="1"/>
  <c r="AG1444" i="1"/>
  <c r="AH1444" i="1" s="1"/>
  <c r="AG1445" i="1"/>
  <c r="AH1445" i="1" s="1"/>
  <c r="AG1446" i="1"/>
  <c r="AH1446" i="1" s="1"/>
  <c r="AG1447" i="1"/>
  <c r="AH1447" i="1" s="1"/>
  <c r="AG1448" i="1"/>
  <c r="AH1448" i="1" s="1"/>
  <c r="AG1449" i="1"/>
  <c r="AH1449" i="1" s="1"/>
  <c r="AG1450" i="1"/>
  <c r="AH1450" i="1" s="1"/>
  <c r="AG1451" i="1"/>
  <c r="AH1451" i="1" s="1"/>
  <c r="AG1452" i="1"/>
  <c r="AH1452" i="1" s="1"/>
  <c r="AG1453" i="1"/>
  <c r="AH1453" i="1" s="1"/>
  <c r="AG1454" i="1"/>
  <c r="AH1454" i="1" s="1"/>
  <c r="AG1455" i="1"/>
  <c r="AH1455" i="1" s="1"/>
  <c r="AG1456" i="1"/>
  <c r="AH1456" i="1" s="1"/>
  <c r="AG1457" i="1"/>
  <c r="AH1457" i="1" s="1"/>
  <c r="AG1458" i="1"/>
  <c r="AH1458" i="1" s="1"/>
  <c r="AG1459" i="1"/>
  <c r="AH1459" i="1" s="1"/>
  <c r="AG1460" i="1"/>
  <c r="AH1460" i="1" s="1"/>
  <c r="AG1461" i="1"/>
  <c r="AH1461" i="1" s="1"/>
  <c r="AG1462" i="1"/>
  <c r="AH1462" i="1" s="1"/>
  <c r="AG1463" i="1"/>
  <c r="AH1463" i="1" s="1"/>
  <c r="AG1464" i="1"/>
  <c r="AH1464" i="1" s="1"/>
  <c r="AG1465" i="1"/>
  <c r="AH1465" i="1" s="1"/>
  <c r="AG1466" i="1"/>
  <c r="AH1466" i="1" s="1"/>
  <c r="AG1467" i="1"/>
  <c r="AH1467" i="1" s="1"/>
  <c r="AG1468" i="1"/>
  <c r="AH1468" i="1" s="1"/>
  <c r="AG1469" i="1"/>
  <c r="AH1469" i="1" s="1"/>
  <c r="AG1470" i="1"/>
  <c r="AH1470" i="1" s="1"/>
  <c r="AG1471" i="1"/>
  <c r="AH1471" i="1" s="1"/>
  <c r="AG1472" i="1"/>
  <c r="AH1472" i="1" s="1"/>
  <c r="AG1473" i="1"/>
  <c r="AH1473" i="1" s="1"/>
  <c r="AG1474" i="1"/>
  <c r="AH1474" i="1" s="1"/>
  <c r="AG1475" i="1"/>
  <c r="AH1475" i="1" s="1"/>
  <c r="AG1476" i="1"/>
  <c r="AH1476" i="1" s="1"/>
  <c r="AG1477" i="1"/>
  <c r="AH1477" i="1" s="1"/>
  <c r="AG1478" i="1"/>
  <c r="AH1478" i="1" s="1"/>
  <c r="AG1479" i="1"/>
  <c r="AH1479" i="1" s="1"/>
  <c r="AG1480" i="1"/>
  <c r="AH1480" i="1" s="1"/>
  <c r="AG1481" i="1"/>
  <c r="AH1481" i="1" s="1"/>
  <c r="AG1482" i="1"/>
  <c r="AH1482" i="1" s="1"/>
  <c r="AG1483" i="1"/>
  <c r="AH1483" i="1" s="1"/>
  <c r="AG1484" i="1"/>
  <c r="AH1484" i="1" s="1"/>
  <c r="AG1485" i="1"/>
  <c r="AH1485" i="1" s="1"/>
  <c r="AG1486" i="1"/>
  <c r="AH1486" i="1" s="1"/>
  <c r="AG1487" i="1"/>
  <c r="AH1487" i="1" s="1"/>
  <c r="AG1488" i="1"/>
  <c r="AH1488" i="1" s="1"/>
  <c r="AG1489" i="1"/>
  <c r="AH1489" i="1" s="1"/>
  <c r="AG1490" i="1"/>
  <c r="AH1490" i="1" s="1"/>
  <c r="AG1491" i="1"/>
  <c r="AH1491" i="1" s="1"/>
  <c r="AG1492" i="1"/>
  <c r="AH1492" i="1" s="1"/>
  <c r="AG1493" i="1"/>
  <c r="AH1493" i="1" s="1"/>
  <c r="AG1494" i="1"/>
  <c r="AH1494" i="1" s="1"/>
  <c r="AG1495" i="1"/>
  <c r="AH1495" i="1" s="1"/>
  <c r="AG1496" i="1"/>
  <c r="AH1496" i="1" s="1"/>
  <c r="AG1497" i="1"/>
  <c r="AH1497" i="1" s="1"/>
  <c r="AG1498" i="1"/>
  <c r="AH1498" i="1" s="1"/>
  <c r="AG1499" i="1"/>
  <c r="AH1499" i="1" s="1"/>
  <c r="AG1500" i="1"/>
  <c r="AH1500" i="1" s="1"/>
  <c r="AG1501" i="1"/>
  <c r="AH1501" i="1" s="1"/>
  <c r="AG1502" i="1"/>
  <c r="AH1502" i="1" s="1"/>
  <c r="AG1503" i="1"/>
  <c r="AH1503" i="1" s="1"/>
  <c r="AG1504" i="1"/>
  <c r="AH1504" i="1" s="1"/>
  <c r="AG1505" i="1"/>
  <c r="AH1505" i="1" s="1"/>
  <c r="AG1506" i="1"/>
  <c r="AH1506" i="1" s="1"/>
  <c r="AG1507" i="1"/>
  <c r="AH1507" i="1" s="1"/>
  <c r="AG1508" i="1"/>
  <c r="AH1508" i="1" s="1"/>
  <c r="AG1509" i="1"/>
  <c r="AH1509" i="1" s="1"/>
  <c r="AG1510" i="1"/>
  <c r="AH1510" i="1" s="1"/>
  <c r="AG1511" i="1"/>
  <c r="AH1511" i="1" s="1"/>
  <c r="AG1512" i="1"/>
  <c r="AH1512" i="1" s="1"/>
  <c r="AG1513" i="1"/>
  <c r="AH1513" i="1" s="1"/>
  <c r="AG1514" i="1"/>
  <c r="AH1514" i="1" s="1"/>
  <c r="AG1515" i="1"/>
  <c r="AH1515" i="1" s="1"/>
  <c r="AG1516" i="1"/>
  <c r="AH1516" i="1" s="1"/>
  <c r="AG1517" i="1"/>
  <c r="AH1517" i="1" s="1"/>
  <c r="AG1518" i="1"/>
  <c r="AH1518" i="1" s="1"/>
  <c r="AG1519" i="1"/>
  <c r="AH1519" i="1" s="1"/>
  <c r="AG1520" i="1"/>
  <c r="AH1520" i="1" s="1"/>
  <c r="AG1521" i="1"/>
  <c r="AH1521" i="1" s="1"/>
  <c r="AG1522" i="1"/>
  <c r="AH1522" i="1" s="1"/>
  <c r="AG1523" i="1"/>
  <c r="AH1523" i="1" s="1"/>
  <c r="AG1524" i="1"/>
  <c r="AH1524" i="1" s="1"/>
  <c r="AG1525" i="1"/>
  <c r="AH1525" i="1" s="1"/>
  <c r="AG1526" i="1"/>
  <c r="AH1526" i="1" s="1"/>
  <c r="AG1527" i="1"/>
  <c r="AH1527" i="1" s="1"/>
  <c r="AG1528" i="1"/>
  <c r="AH1528" i="1" s="1"/>
  <c r="AG1529" i="1"/>
  <c r="AH1529" i="1" s="1"/>
  <c r="AG1530" i="1"/>
  <c r="AH1530" i="1" s="1"/>
  <c r="AG1531" i="1"/>
  <c r="AH1531" i="1" s="1"/>
  <c r="AG1532" i="1"/>
  <c r="AH1532" i="1" s="1"/>
  <c r="AG1533" i="1"/>
  <c r="AH1533" i="1" s="1"/>
  <c r="AG1534" i="1"/>
  <c r="AH1534" i="1" s="1"/>
  <c r="AG1535" i="1"/>
  <c r="AH1535" i="1" s="1"/>
  <c r="AG1536" i="1"/>
  <c r="AH1536" i="1" s="1"/>
  <c r="AG1537" i="1"/>
  <c r="AH1537" i="1" s="1"/>
  <c r="AG1538" i="1"/>
  <c r="AH1538" i="1" s="1"/>
  <c r="AG1539" i="1"/>
  <c r="AH1539" i="1" s="1"/>
  <c r="AG1540" i="1"/>
  <c r="AH1540" i="1" s="1"/>
  <c r="AG1541" i="1"/>
  <c r="AH1541" i="1" s="1"/>
  <c r="AG1542" i="1"/>
  <c r="AH1542" i="1" s="1"/>
  <c r="AG1543" i="1"/>
  <c r="AH1543" i="1" s="1"/>
  <c r="AG1544" i="1"/>
  <c r="AH1544" i="1" s="1"/>
  <c r="AG1545" i="1"/>
  <c r="AH1545" i="1" s="1"/>
  <c r="AG1546" i="1"/>
  <c r="AH1546" i="1" s="1"/>
  <c r="AG1547" i="1"/>
  <c r="AH1547" i="1" s="1"/>
  <c r="AG1548" i="1"/>
  <c r="AH1548" i="1" s="1"/>
  <c r="AG1549" i="1"/>
  <c r="AH1549" i="1" s="1"/>
  <c r="AG1550" i="1"/>
  <c r="AH1550" i="1" s="1"/>
  <c r="AG1551" i="1"/>
  <c r="AH1551" i="1" s="1"/>
  <c r="AG1552" i="1"/>
  <c r="AH1552" i="1" s="1"/>
  <c r="AG1553" i="1"/>
  <c r="AH1553" i="1" s="1"/>
  <c r="AG1554" i="1"/>
  <c r="AH1554" i="1" s="1"/>
  <c r="AG1555" i="1"/>
  <c r="AH1555" i="1" s="1"/>
  <c r="AG1556" i="1"/>
  <c r="AH1556" i="1" s="1"/>
  <c r="AG1557" i="1"/>
  <c r="AH1557" i="1" s="1"/>
  <c r="AG1558" i="1"/>
  <c r="AH1558" i="1" s="1"/>
  <c r="AG1559" i="1"/>
  <c r="AH1559" i="1" s="1"/>
  <c r="AG1560" i="1"/>
  <c r="AH1560" i="1" s="1"/>
  <c r="AG1561" i="1"/>
  <c r="AH1561" i="1" s="1"/>
  <c r="AG1562" i="1"/>
  <c r="AH1562" i="1" s="1"/>
  <c r="AG1563" i="1"/>
  <c r="AH1563" i="1" s="1"/>
  <c r="AG1564" i="1"/>
  <c r="AH1564" i="1" s="1"/>
  <c r="AG1565" i="1"/>
  <c r="AH1565" i="1" s="1"/>
  <c r="AG1566" i="1"/>
  <c r="AH1566" i="1" s="1"/>
  <c r="AG1567" i="1"/>
  <c r="AH1567" i="1" s="1"/>
  <c r="AG1568" i="1"/>
  <c r="AH1568" i="1" s="1"/>
  <c r="AG1569" i="1"/>
  <c r="AH1569" i="1" s="1"/>
  <c r="AG1570" i="1"/>
  <c r="AH1570" i="1" s="1"/>
  <c r="AG1571" i="1"/>
  <c r="AH1571" i="1" s="1"/>
  <c r="AG1572" i="1"/>
  <c r="AH1572" i="1" s="1"/>
  <c r="AG1573" i="1"/>
  <c r="AH1573" i="1" s="1"/>
  <c r="AG1574" i="1"/>
  <c r="AH1574" i="1" s="1"/>
  <c r="AG1575" i="1"/>
  <c r="AH1575" i="1" s="1"/>
  <c r="AG1576" i="1"/>
  <c r="AH1576" i="1" s="1"/>
  <c r="AG1577" i="1"/>
  <c r="AH1577" i="1" s="1"/>
  <c r="AG1578" i="1"/>
  <c r="AH1578" i="1" s="1"/>
  <c r="AG1579" i="1"/>
  <c r="AH1579" i="1" s="1"/>
  <c r="AG1580" i="1"/>
  <c r="AH1580" i="1" s="1"/>
  <c r="AG1581" i="1"/>
  <c r="AH1581" i="1" s="1"/>
  <c r="AG1582" i="1"/>
  <c r="AH1582" i="1" s="1"/>
  <c r="AG1583" i="1"/>
  <c r="AH1583" i="1" s="1"/>
  <c r="AG1584" i="1"/>
  <c r="AH1584" i="1" s="1"/>
  <c r="AG1585" i="1"/>
  <c r="AH1585" i="1" s="1"/>
  <c r="AG1586" i="1"/>
  <c r="AH1586" i="1" s="1"/>
  <c r="AG1587" i="1"/>
  <c r="AH1587" i="1" s="1"/>
  <c r="AG1588" i="1"/>
  <c r="AH1588" i="1" s="1"/>
  <c r="AG1589" i="1"/>
  <c r="AH1589" i="1" s="1"/>
  <c r="AG1590" i="1"/>
  <c r="AH1590" i="1" s="1"/>
  <c r="AG1591" i="1"/>
  <c r="AH1591" i="1" s="1"/>
  <c r="AG1592" i="1"/>
  <c r="AH1592" i="1" s="1"/>
  <c r="AG1593" i="1"/>
  <c r="AH1593" i="1" s="1"/>
  <c r="AG1594" i="1"/>
  <c r="AH1594" i="1" s="1"/>
  <c r="AG1595" i="1"/>
  <c r="AH1595" i="1" s="1"/>
  <c r="AG1596" i="1"/>
  <c r="AH1596" i="1" s="1"/>
  <c r="AG1597" i="1"/>
  <c r="AH1597" i="1" s="1"/>
  <c r="AG1598" i="1"/>
  <c r="AH1598" i="1" s="1"/>
  <c r="AG1599" i="1"/>
  <c r="AH1599" i="1" s="1"/>
  <c r="AG1600" i="1"/>
  <c r="AH1600" i="1" s="1"/>
  <c r="AG1601" i="1"/>
  <c r="AH1601" i="1" s="1"/>
  <c r="AG1602" i="1"/>
  <c r="AH1602" i="1" s="1"/>
  <c r="AG1603" i="1"/>
  <c r="AH1603" i="1" s="1"/>
  <c r="AG1604" i="1"/>
  <c r="AH1604" i="1" s="1"/>
  <c r="AG1605" i="1"/>
  <c r="AH1605" i="1" s="1"/>
  <c r="AG1606" i="1"/>
  <c r="AH1606" i="1" s="1"/>
  <c r="AG1607" i="1"/>
  <c r="AH1607" i="1" s="1"/>
  <c r="AG1608" i="1"/>
  <c r="AH1608" i="1" s="1"/>
  <c r="AG1609" i="1"/>
  <c r="AH1609" i="1" s="1"/>
  <c r="AG1610" i="1"/>
  <c r="AH1610" i="1" s="1"/>
  <c r="AG1611" i="1"/>
  <c r="AH1611" i="1" s="1"/>
  <c r="AG1612" i="1"/>
  <c r="AH1612" i="1" s="1"/>
  <c r="AG1613" i="1"/>
  <c r="AH1613" i="1" s="1"/>
  <c r="AG1614" i="1"/>
  <c r="AH1614" i="1" s="1"/>
  <c r="AG1615" i="1"/>
  <c r="AH1615" i="1" s="1"/>
  <c r="AG1616" i="1"/>
  <c r="AH1616" i="1" s="1"/>
  <c r="AG1617" i="1"/>
  <c r="AH1617" i="1" s="1"/>
  <c r="AG1618" i="1"/>
  <c r="AH1618" i="1" s="1"/>
  <c r="AG1619" i="1"/>
  <c r="AH1619" i="1" s="1"/>
  <c r="AG1620" i="1"/>
  <c r="AH1620" i="1" s="1"/>
  <c r="AG1621" i="1"/>
  <c r="AH1621" i="1" s="1"/>
  <c r="AG1622" i="1"/>
  <c r="AH1622" i="1" s="1"/>
  <c r="AG1623" i="1"/>
  <c r="AH1623" i="1" s="1"/>
  <c r="AG1624" i="1"/>
  <c r="AH1624" i="1" s="1"/>
  <c r="AG1625" i="1"/>
  <c r="AH1625" i="1" s="1"/>
  <c r="AG1626" i="1"/>
  <c r="AH1626" i="1" s="1"/>
  <c r="AG1627" i="1"/>
  <c r="AH1627" i="1" s="1"/>
  <c r="AG1628" i="1"/>
  <c r="AH1628" i="1" s="1"/>
  <c r="AG1629" i="1"/>
  <c r="AH1629" i="1" s="1"/>
  <c r="AG1630" i="1"/>
  <c r="AH1630" i="1" s="1"/>
  <c r="AG1631" i="1"/>
  <c r="AH1631" i="1" s="1"/>
  <c r="AG1632" i="1"/>
  <c r="AH1632" i="1" s="1"/>
  <c r="AG1633" i="1"/>
  <c r="AH1633" i="1" s="1"/>
  <c r="AG1634" i="1"/>
  <c r="AH1634" i="1" s="1"/>
  <c r="AG1635" i="1"/>
  <c r="AH1635" i="1" s="1"/>
  <c r="AG1636" i="1"/>
  <c r="AH1636" i="1" s="1"/>
  <c r="AG1637" i="1"/>
  <c r="AH1637" i="1" s="1"/>
  <c r="AG1638" i="1"/>
  <c r="AH1638" i="1" s="1"/>
  <c r="AG1639" i="1"/>
  <c r="AH1639" i="1" s="1"/>
  <c r="AG1640" i="1"/>
  <c r="AH1640" i="1" s="1"/>
  <c r="AG1641" i="1"/>
  <c r="AH1641" i="1" s="1"/>
  <c r="AG1642" i="1"/>
  <c r="AH1642" i="1" s="1"/>
  <c r="AG1643" i="1"/>
  <c r="AH1643" i="1" s="1"/>
  <c r="AG1644" i="1"/>
  <c r="AH1644" i="1" s="1"/>
  <c r="AG1645" i="1"/>
  <c r="AH1645" i="1" s="1"/>
  <c r="AG1646" i="1"/>
  <c r="AH1646" i="1" s="1"/>
  <c r="AG1647" i="1"/>
  <c r="AH1647" i="1" s="1"/>
  <c r="AG1648" i="1"/>
  <c r="AH1648" i="1" s="1"/>
  <c r="AG1649" i="1"/>
  <c r="AH1649" i="1" s="1"/>
  <c r="AG1650" i="1"/>
  <c r="AH1650" i="1" s="1"/>
  <c r="AG1651" i="1"/>
  <c r="AH1651" i="1" s="1"/>
  <c r="AG1652" i="1"/>
  <c r="AH1652" i="1" s="1"/>
  <c r="AG1653" i="1"/>
  <c r="AH1653" i="1" s="1"/>
  <c r="AG1654" i="1"/>
  <c r="AH1654" i="1" s="1"/>
  <c r="AG1655" i="1"/>
  <c r="AH1655" i="1" s="1"/>
  <c r="AG1656" i="1"/>
  <c r="AH1656" i="1" s="1"/>
  <c r="AG1657" i="1"/>
  <c r="AH1657" i="1" s="1"/>
  <c r="AG1658" i="1"/>
  <c r="AH1658" i="1" s="1"/>
  <c r="AG1659" i="1"/>
  <c r="AH1659" i="1" s="1"/>
  <c r="AG1660" i="1"/>
  <c r="AH1660" i="1" s="1"/>
  <c r="AG1661" i="1"/>
  <c r="AH1661" i="1" s="1"/>
  <c r="AG1662" i="1"/>
  <c r="AH1662" i="1" s="1"/>
  <c r="AG1663" i="1"/>
  <c r="AH1663" i="1" s="1"/>
  <c r="AG1664" i="1"/>
  <c r="AH1664" i="1" s="1"/>
  <c r="AG1665" i="1"/>
  <c r="AH1665" i="1" s="1"/>
  <c r="AG1666" i="1"/>
  <c r="AH1666" i="1" s="1"/>
  <c r="AG1667" i="1"/>
  <c r="AH1667" i="1" s="1"/>
  <c r="AG1668" i="1"/>
  <c r="AH1668" i="1" s="1"/>
  <c r="AG1669" i="1"/>
  <c r="AH1669" i="1" s="1"/>
  <c r="AG1670" i="1"/>
  <c r="AH1670" i="1" s="1"/>
  <c r="AG1671" i="1"/>
  <c r="AH1671" i="1" s="1"/>
  <c r="AG1672" i="1"/>
  <c r="AH1672" i="1" s="1"/>
  <c r="AG1673" i="1"/>
  <c r="AH1673" i="1" s="1"/>
  <c r="AG1674" i="1"/>
  <c r="AH1674" i="1" s="1"/>
  <c r="AG1675" i="1"/>
  <c r="AH1675" i="1" s="1"/>
  <c r="AG1676" i="1"/>
  <c r="AH1676" i="1" s="1"/>
  <c r="AG1677" i="1"/>
  <c r="AH1677" i="1" s="1"/>
  <c r="AG1678" i="1"/>
  <c r="AH1678" i="1" s="1"/>
  <c r="AG1679" i="1"/>
  <c r="AH1679" i="1" s="1"/>
  <c r="AG1680" i="1"/>
  <c r="AH1680" i="1" s="1"/>
  <c r="AG1681" i="1"/>
  <c r="AH1681" i="1" s="1"/>
  <c r="AG1682" i="1"/>
  <c r="AH1682" i="1" s="1"/>
  <c r="AG1683" i="1"/>
  <c r="AH1683" i="1" s="1"/>
  <c r="AG1684" i="1"/>
  <c r="AH1684" i="1" s="1"/>
  <c r="AG1685" i="1"/>
  <c r="AH1685" i="1" s="1"/>
  <c r="AG1686" i="1"/>
  <c r="AH1686" i="1" s="1"/>
  <c r="AG1687" i="1"/>
  <c r="AH1687" i="1" s="1"/>
  <c r="AG1688" i="1"/>
  <c r="AH1688" i="1" s="1"/>
  <c r="AG1689" i="1"/>
  <c r="AH1689" i="1" s="1"/>
  <c r="AG1690" i="1"/>
  <c r="AH1690" i="1" s="1"/>
  <c r="AG1691" i="1"/>
  <c r="AH1691" i="1" s="1"/>
  <c r="AG1692" i="1"/>
  <c r="AH1692" i="1" s="1"/>
  <c r="AG1693" i="1"/>
  <c r="AH1693" i="1" s="1"/>
  <c r="AG1694" i="1"/>
  <c r="AH1694" i="1" s="1"/>
  <c r="AG1695" i="1"/>
  <c r="AH1695" i="1" s="1"/>
  <c r="AG1696" i="1"/>
  <c r="AH1696" i="1" s="1"/>
  <c r="AG1697" i="1"/>
  <c r="AH1697" i="1" s="1"/>
  <c r="AG1698" i="1"/>
  <c r="AH1698" i="1" s="1"/>
  <c r="AG1699" i="1"/>
  <c r="AH1699" i="1" s="1"/>
  <c r="AG1700" i="1"/>
  <c r="AH1700" i="1" s="1"/>
  <c r="AG1701" i="1"/>
  <c r="AH1701" i="1" s="1"/>
  <c r="AG1702" i="1"/>
  <c r="AH1702" i="1" s="1"/>
  <c r="AG1703" i="1"/>
  <c r="AH1703" i="1" s="1"/>
  <c r="AG1704" i="1"/>
  <c r="AH1704" i="1" s="1"/>
  <c r="AG1705" i="1"/>
  <c r="AH1705" i="1" s="1"/>
  <c r="AG1706" i="1"/>
  <c r="AH1706" i="1" s="1"/>
  <c r="AG1707" i="1"/>
  <c r="AH1707" i="1" s="1"/>
  <c r="AG1708" i="1"/>
  <c r="AH1708" i="1" s="1"/>
  <c r="AG1709" i="1"/>
  <c r="AH1709" i="1" s="1"/>
  <c r="AG1710" i="1"/>
  <c r="AH1710" i="1" s="1"/>
  <c r="AG1711" i="1"/>
  <c r="AH1711" i="1" s="1"/>
  <c r="AG1712" i="1"/>
  <c r="AH1712" i="1" s="1"/>
  <c r="AG1713" i="1"/>
  <c r="AH1713" i="1" s="1"/>
  <c r="AG1714" i="1"/>
  <c r="AH1714" i="1" s="1"/>
  <c r="AG1715" i="1"/>
  <c r="AH1715" i="1" s="1"/>
  <c r="AG1716" i="1"/>
  <c r="AH1716" i="1" s="1"/>
  <c r="AG1717" i="1"/>
  <c r="AH1717" i="1" s="1"/>
  <c r="AG1718" i="1"/>
  <c r="AH1718" i="1" s="1"/>
  <c r="AG1719" i="1"/>
  <c r="AH1719" i="1" s="1"/>
  <c r="AG1720" i="1"/>
  <c r="AH1720" i="1" s="1"/>
  <c r="AG1721" i="1"/>
  <c r="AH1721" i="1" s="1"/>
  <c r="AG1722" i="1"/>
  <c r="AH1722" i="1" s="1"/>
  <c r="AG1723" i="1"/>
  <c r="AH1723" i="1" s="1"/>
  <c r="AG1724" i="1"/>
  <c r="AH1724" i="1" s="1"/>
  <c r="AG1725" i="1"/>
  <c r="AH1725" i="1" s="1"/>
  <c r="AG1726" i="1"/>
  <c r="AH1726" i="1" s="1"/>
  <c r="AG1727" i="1"/>
  <c r="AH1727" i="1" s="1"/>
  <c r="AG1728" i="1"/>
  <c r="AH1728" i="1" s="1"/>
  <c r="AG1729" i="1"/>
  <c r="AH1729" i="1" s="1"/>
  <c r="AG1730" i="1"/>
  <c r="AH1730" i="1" s="1"/>
  <c r="AG1731" i="1"/>
  <c r="AH1731" i="1" s="1"/>
  <c r="AG1732" i="1"/>
  <c r="AH1732" i="1" s="1"/>
  <c r="AG1733" i="1"/>
  <c r="AH1733" i="1" s="1"/>
  <c r="AG1734" i="1"/>
  <c r="AH1734" i="1" s="1"/>
  <c r="AG1735" i="1"/>
  <c r="AH1735" i="1" s="1"/>
  <c r="AG1736" i="1"/>
  <c r="AH1736" i="1" s="1"/>
  <c r="AG1737" i="1"/>
  <c r="AH1737" i="1" s="1"/>
  <c r="AG1738" i="1"/>
  <c r="AH1738" i="1" s="1"/>
  <c r="AG1739" i="1"/>
  <c r="AH1739" i="1" s="1"/>
  <c r="AG1740" i="1"/>
  <c r="AH1740" i="1" s="1"/>
  <c r="AG1741" i="1"/>
  <c r="AH1741" i="1" s="1"/>
  <c r="AG1742" i="1"/>
  <c r="AH1742" i="1" s="1"/>
  <c r="AG1743" i="1"/>
  <c r="AH1743" i="1" s="1"/>
  <c r="AG1744" i="1"/>
  <c r="AH1744" i="1" s="1"/>
  <c r="AG1745" i="1"/>
  <c r="AH1745" i="1" s="1"/>
  <c r="AG1746" i="1"/>
  <c r="AH1746" i="1" s="1"/>
  <c r="AG1747" i="1"/>
  <c r="AH1747" i="1" s="1"/>
  <c r="AG1748" i="1"/>
  <c r="AH1748" i="1" s="1"/>
  <c r="AG1749" i="1"/>
  <c r="AH1749" i="1" s="1"/>
  <c r="AG1750" i="1"/>
  <c r="AH1750" i="1" s="1"/>
  <c r="AG1751" i="1"/>
  <c r="AH1751" i="1" s="1"/>
  <c r="AG1752" i="1"/>
  <c r="AH1752" i="1" s="1"/>
  <c r="AG1753" i="1"/>
  <c r="AH1753" i="1" s="1"/>
  <c r="AG1754" i="1"/>
  <c r="AH1754" i="1" s="1"/>
  <c r="AG1755" i="1"/>
  <c r="AH1755" i="1" s="1"/>
  <c r="AG1756" i="1"/>
  <c r="AH1756" i="1" s="1"/>
  <c r="AG1757" i="1"/>
  <c r="AH1757" i="1" s="1"/>
  <c r="AG1758" i="1"/>
  <c r="AH1758" i="1" s="1"/>
  <c r="AG1759" i="1"/>
  <c r="AH1759" i="1" s="1"/>
  <c r="AG1760" i="1"/>
  <c r="AH1760" i="1" s="1"/>
  <c r="AG1761" i="1"/>
  <c r="AH1761" i="1" s="1"/>
  <c r="AG1762" i="1"/>
  <c r="AH1762" i="1" s="1"/>
  <c r="AG1763" i="1"/>
  <c r="AH1763" i="1" s="1"/>
  <c r="AG1764" i="1"/>
  <c r="AH1764" i="1" s="1"/>
  <c r="AG1765" i="1"/>
  <c r="AH1765" i="1" s="1"/>
  <c r="AG1766" i="1"/>
  <c r="AH1766" i="1" s="1"/>
  <c r="AG1767" i="1"/>
  <c r="AH1767" i="1" s="1"/>
  <c r="AG1768" i="1"/>
  <c r="AH1768" i="1" s="1"/>
  <c r="AG1769" i="1"/>
  <c r="AH1769" i="1" s="1"/>
  <c r="AG1770" i="1"/>
  <c r="AH1770" i="1" s="1"/>
  <c r="AG1771" i="1"/>
  <c r="AH1771" i="1" s="1"/>
  <c r="AG1772" i="1"/>
  <c r="AH1772" i="1" s="1"/>
  <c r="AG1773" i="1"/>
  <c r="AH1773" i="1" s="1"/>
  <c r="AG1774" i="1"/>
  <c r="AH1774" i="1" s="1"/>
  <c r="AG1775" i="1"/>
  <c r="AH1775" i="1" s="1"/>
  <c r="AG1776" i="1"/>
  <c r="AH1776" i="1" s="1"/>
  <c r="AG1777" i="1"/>
  <c r="AH1777" i="1" s="1"/>
  <c r="AG1778" i="1"/>
  <c r="AH1778" i="1" s="1"/>
  <c r="AG1779" i="1"/>
  <c r="AH1779" i="1" s="1"/>
  <c r="AG1780" i="1"/>
  <c r="AH1780" i="1" s="1"/>
  <c r="AG1781" i="1"/>
  <c r="AH1781" i="1" s="1"/>
  <c r="AG1782" i="1"/>
  <c r="AH1782" i="1" s="1"/>
  <c r="AG1783" i="1"/>
  <c r="AH1783" i="1" s="1"/>
  <c r="AG1784" i="1"/>
  <c r="AH1784" i="1" s="1"/>
  <c r="AG1785" i="1"/>
  <c r="AH1785" i="1" s="1"/>
  <c r="AG1786" i="1"/>
  <c r="AH1786" i="1" s="1"/>
  <c r="AG1787" i="1"/>
  <c r="AH1787" i="1" s="1"/>
  <c r="AG1788" i="1"/>
  <c r="AH1788" i="1" s="1"/>
  <c r="AG1789" i="1"/>
  <c r="AH1789" i="1" s="1"/>
  <c r="AG1790" i="1"/>
  <c r="AH1790" i="1" s="1"/>
  <c r="AG1791" i="1"/>
  <c r="AH1791" i="1" s="1"/>
  <c r="AG1792" i="1"/>
  <c r="AH1792" i="1" s="1"/>
  <c r="AG1793" i="1"/>
  <c r="AH1793" i="1" s="1"/>
  <c r="AG1794" i="1"/>
  <c r="AH1794" i="1" s="1"/>
  <c r="AG1795" i="1"/>
  <c r="AH1795" i="1" s="1"/>
  <c r="AG1796" i="1"/>
  <c r="AH1796" i="1" s="1"/>
  <c r="AG1797" i="1"/>
  <c r="AH1797" i="1" s="1"/>
  <c r="AG1798" i="1"/>
  <c r="AH1798" i="1" s="1"/>
  <c r="AG1799" i="1"/>
  <c r="AH1799" i="1" s="1"/>
  <c r="AG1800" i="1"/>
  <c r="AH1800" i="1" s="1"/>
  <c r="AG1801" i="1"/>
  <c r="AH1801" i="1" s="1"/>
  <c r="AG1802" i="1"/>
  <c r="AH1802" i="1" s="1"/>
  <c r="AG1803" i="1"/>
  <c r="AH1803" i="1" s="1"/>
  <c r="AG1804" i="1"/>
  <c r="AH1804" i="1" s="1"/>
  <c r="AG1805" i="1"/>
  <c r="AH1805" i="1" s="1"/>
  <c r="AG1806" i="1"/>
  <c r="AH1806" i="1" s="1"/>
  <c r="AG1807" i="1"/>
  <c r="AH1807" i="1" s="1"/>
  <c r="AG1808" i="1"/>
  <c r="AH1808" i="1" s="1"/>
  <c r="AG1809" i="1"/>
  <c r="AH1809" i="1" s="1"/>
  <c r="AG1810" i="1"/>
  <c r="AH1810" i="1" s="1"/>
  <c r="AG1811" i="1"/>
  <c r="AH1811" i="1" s="1"/>
  <c r="AG1812" i="1"/>
  <c r="AH1812" i="1" s="1"/>
  <c r="AG1813" i="1"/>
  <c r="AH1813" i="1" s="1"/>
  <c r="AG1814" i="1"/>
  <c r="AH1814" i="1" s="1"/>
  <c r="AG1815" i="1"/>
  <c r="AH1815" i="1" s="1"/>
  <c r="AG1816" i="1"/>
  <c r="AH1816" i="1" s="1"/>
  <c r="AG1817" i="1"/>
  <c r="AH1817" i="1" s="1"/>
  <c r="AG1818" i="1"/>
  <c r="AH1818" i="1" s="1"/>
  <c r="AG1819" i="1"/>
  <c r="AH1819" i="1" s="1"/>
  <c r="AG1820" i="1"/>
  <c r="AH1820" i="1" s="1"/>
  <c r="AG1821" i="1"/>
  <c r="AH1821" i="1" s="1"/>
  <c r="AG1822" i="1"/>
  <c r="AH1822" i="1" s="1"/>
  <c r="AG1823" i="1"/>
  <c r="AH1823" i="1" s="1"/>
  <c r="AG1824" i="1"/>
  <c r="AH1824" i="1" s="1"/>
  <c r="AG1825" i="1"/>
  <c r="AH1825" i="1" s="1"/>
  <c r="AG1826" i="1"/>
  <c r="AH1826" i="1" s="1"/>
  <c r="AG1827" i="1"/>
  <c r="AH1827" i="1" s="1"/>
  <c r="AG1828" i="1"/>
  <c r="AH1828" i="1" s="1"/>
  <c r="AG1829" i="1"/>
  <c r="AH1829" i="1" s="1"/>
  <c r="AG1830" i="1"/>
  <c r="AH1830" i="1" s="1"/>
  <c r="AG1831" i="1"/>
  <c r="AH1831" i="1" s="1"/>
  <c r="AG1832" i="1"/>
  <c r="AH1832" i="1" s="1"/>
  <c r="AG1833" i="1"/>
  <c r="AH1833" i="1" s="1"/>
  <c r="AG1834" i="1"/>
  <c r="AH1834" i="1" s="1"/>
  <c r="AG1835" i="1"/>
  <c r="AH1835" i="1" s="1"/>
  <c r="AG1836" i="1"/>
  <c r="AH1836" i="1" s="1"/>
  <c r="AG1837" i="1"/>
  <c r="AH1837" i="1" s="1"/>
  <c r="AG1838" i="1"/>
  <c r="AH1838" i="1" s="1"/>
  <c r="AG1839" i="1"/>
  <c r="AH1839" i="1" s="1"/>
  <c r="AG1840" i="1"/>
  <c r="AH1840" i="1" s="1"/>
  <c r="AG1841" i="1"/>
  <c r="AH1841" i="1" s="1"/>
  <c r="AG1842" i="1"/>
  <c r="AH1842" i="1" s="1"/>
  <c r="AG1843" i="1"/>
  <c r="AH1843" i="1" s="1"/>
  <c r="AG1844" i="1"/>
  <c r="AH1844" i="1" s="1"/>
  <c r="AG1845" i="1"/>
  <c r="AH1845" i="1" s="1"/>
  <c r="AG1846" i="1"/>
  <c r="AH1846" i="1" s="1"/>
  <c r="AG1847" i="1"/>
  <c r="AH1847" i="1" s="1"/>
  <c r="AG1848" i="1"/>
  <c r="AH1848" i="1" s="1"/>
  <c r="AG1849" i="1"/>
  <c r="AH1849" i="1" s="1"/>
  <c r="AG1850" i="1"/>
  <c r="AH1850" i="1" s="1"/>
  <c r="AG1851" i="1"/>
  <c r="AH1851" i="1" s="1"/>
  <c r="AG1852" i="1"/>
  <c r="AH1852" i="1" s="1"/>
  <c r="AG1853" i="1"/>
  <c r="AH1853" i="1" s="1"/>
  <c r="AG1854" i="1"/>
  <c r="AH1854" i="1" s="1"/>
  <c r="AG1855" i="1"/>
  <c r="AH1855" i="1" s="1"/>
  <c r="AG1856" i="1"/>
  <c r="AH1856" i="1" s="1"/>
  <c r="AG1857" i="1"/>
  <c r="AH1857" i="1" s="1"/>
  <c r="AG1858" i="1"/>
  <c r="AH1858" i="1" s="1"/>
  <c r="AG1859" i="1"/>
  <c r="AH1859" i="1" s="1"/>
  <c r="AG1860" i="1"/>
  <c r="AH1860" i="1" s="1"/>
  <c r="AG1861" i="1"/>
  <c r="AH1861" i="1" s="1"/>
  <c r="AG1862" i="1"/>
  <c r="AH1862" i="1" s="1"/>
  <c r="AG1863" i="1"/>
  <c r="AH1863" i="1" s="1"/>
  <c r="AG1864" i="1"/>
  <c r="AH1864" i="1" s="1"/>
  <c r="AG1865" i="1"/>
  <c r="AH1865" i="1" s="1"/>
  <c r="AG1866" i="1"/>
  <c r="AH1866" i="1" s="1"/>
  <c r="AG1867" i="1"/>
  <c r="AH1867" i="1" s="1"/>
  <c r="AG1868" i="1"/>
  <c r="AH1868" i="1" s="1"/>
  <c r="AG1869" i="1"/>
  <c r="AH1869" i="1" s="1"/>
  <c r="AG1870" i="1"/>
  <c r="AH1870" i="1" s="1"/>
  <c r="AG1871" i="1"/>
  <c r="AH1871" i="1" s="1"/>
  <c r="AG1872" i="1"/>
  <c r="AH1872" i="1" s="1"/>
  <c r="AG1873" i="1"/>
  <c r="AH1873" i="1" s="1"/>
  <c r="AG1874" i="1"/>
  <c r="AH1874" i="1" s="1"/>
  <c r="AG1875" i="1"/>
  <c r="AH1875" i="1" s="1"/>
  <c r="AG1876" i="1"/>
  <c r="AH1876" i="1" s="1"/>
  <c r="AG1877" i="1"/>
  <c r="AH1877" i="1" s="1"/>
  <c r="AG1878" i="1"/>
  <c r="AH1878" i="1" s="1"/>
  <c r="AG1879" i="1"/>
  <c r="AH1879" i="1" s="1"/>
  <c r="AG1880" i="1"/>
  <c r="AH1880" i="1" s="1"/>
  <c r="AG1881" i="1"/>
  <c r="AH1881" i="1" s="1"/>
  <c r="AG1882" i="1"/>
  <c r="AH1882" i="1" s="1"/>
  <c r="AG1883" i="1"/>
  <c r="AH1883" i="1" s="1"/>
  <c r="AG1884" i="1"/>
  <c r="AH1884" i="1" s="1"/>
  <c r="AG1885" i="1"/>
  <c r="AH1885" i="1" s="1"/>
  <c r="AG1886" i="1"/>
  <c r="AH1886" i="1" s="1"/>
  <c r="AG1887" i="1"/>
  <c r="AH1887" i="1" s="1"/>
  <c r="AG1888" i="1"/>
  <c r="AH1888" i="1" s="1"/>
  <c r="AG1889" i="1"/>
  <c r="AH1889" i="1" s="1"/>
  <c r="AG1890" i="1"/>
  <c r="AH1890" i="1" s="1"/>
  <c r="AG1891" i="1"/>
  <c r="AH1891" i="1" s="1"/>
  <c r="AG1892" i="1"/>
  <c r="AH1892" i="1" s="1"/>
  <c r="AG1893" i="1"/>
  <c r="AH1893" i="1" s="1"/>
  <c r="AG1894" i="1"/>
  <c r="AH1894" i="1" s="1"/>
  <c r="AG1895" i="1"/>
  <c r="AH1895" i="1" s="1"/>
  <c r="AG1896" i="1"/>
  <c r="AH1896" i="1" s="1"/>
  <c r="AG1897" i="1"/>
  <c r="AH1897" i="1" s="1"/>
  <c r="AG1898" i="1"/>
  <c r="AH1898" i="1" s="1"/>
  <c r="AG1899" i="1"/>
  <c r="AH1899" i="1" s="1"/>
  <c r="AG1900" i="1"/>
  <c r="AH1900" i="1" s="1"/>
  <c r="AG1901" i="1"/>
  <c r="AH1901" i="1" s="1"/>
  <c r="AG1902" i="1"/>
  <c r="AH1902" i="1" s="1"/>
  <c r="AG1903" i="1"/>
  <c r="AH1903" i="1" s="1"/>
  <c r="AG1904" i="1"/>
  <c r="AH1904" i="1" s="1"/>
  <c r="AG1905" i="1"/>
  <c r="AH1905" i="1" s="1"/>
  <c r="AG1906" i="1"/>
  <c r="AH1906" i="1" s="1"/>
  <c r="AG1907" i="1"/>
  <c r="AH1907" i="1" s="1"/>
  <c r="AG1908" i="1"/>
  <c r="AH1908" i="1" s="1"/>
  <c r="AG1909" i="1"/>
  <c r="AH1909" i="1" s="1"/>
  <c r="AG1910" i="1"/>
  <c r="AH1910" i="1" s="1"/>
  <c r="AG1911" i="1"/>
  <c r="AH1911" i="1" s="1"/>
  <c r="AG1912" i="1"/>
  <c r="AH1912" i="1" s="1"/>
  <c r="AG1913" i="1"/>
  <c r="AH1913" i="1" s="1"/>
  <c r="AG1914" i="1"/>
  <c r="AH1914" i="1" s="1"/>
  <c r="AG1915" i="1"/>
  <c r="AH1915" i="1" s="1"/>
  <c r="AG1916" i="1"/>
  <c r="AH1916" i="1" s="1"/>
  <c r="AG1917" i="1"/>
  <c r="AH1917" i="1" s="1"/>
  <c r="AG1918" i="1"/>
  <c r="AH1918" i="1" s="1"/>
  <c r="AG1919" i="1"/>
  <c r="AH1919" i="1" s="1"/>
  <c r="AG1920" i="1"/>
  <c r="AH1920" i="1" s="1"/>
  <c r="AG1921" i="1"/>
  <c r="AH1921" i="1" s="1"/>
  <c r="AG1922" i="1"/>
  <c r="AH1922" i="1" s="1"/>
  <c r="AG1923" i="1"/>
  <c r="AH1923" i="1" s="1"/>
  <c r="AG1924" i="1"/>
  <c r="AH1924" i="1" s="1"/>
  <c r="AG1925" i="1"/>
  <c r="AH1925" i="1" s="1"/>
  <c r="AG1926" i="1"/>
  <c r="AH1926" i="1" s="1"/>
  <c r="AG1927" i="1"/>
  <c r="AH1927" i="1" s="1"/>
  <c r="AG1928" i="1"/>
  <c r="AH1928" i="1" s="1"/>
  <c r="AG1929" i="1"/>
  <c r="AH1929" i="1" s="1"/>
  <c r="AG1930" i="1"/>
  <c r="AH1930" i="1" s="1"/>
  <c r="AG1931" i="1"/>
  <c r="AH1931" i="1" s="1"/>
  <c r="AG1932" i="1"/>
  <c r="AH1932" i="1" s="1"/>
  <c r="AG1933" i="1"/>
  <c r="AH1933" i="1" s="1"/>
  <c r="AG1934" i="1"/>
  <c r="AH1934" i="1" s="1"/>
  <c r="AG1935" i="1"/>
  <c r="AH1935" i="1" s="1"/>
  <c r="AG1936" i="1"/>
  <c r="AH1936" i="1" s="1"/>
  <c r="AG1937" i="1"/>
  <c r="AH1937" i="1" s="1"/>
  <c r="AG1938" i="1"/>
  <c r="AH1938" i="1" s="1"/>
  <c r="AG1939" i="1"/>
  <c r="AH1939" i="1" s="1"/>
  <c r="AG1940" i="1"/>
  <c r="AH1940" i="1" s="1"/>
  <c r="AG1941" i="1"/>
  <c r="AH1941" i="1" s="1"/>
  <c r="AG1942" i="1"/>
  <c r="AH1942" i="1" s="1"/>
  <c r="AG1943" i="1"/>
  <c r="AH1943" i="1" s="1"/>
  <c r="AG1944" i="1"/>
  <c r="AH1944" i="1" s="1"/>
  <c r="AG1945" i="1"/>
  <c r="AH1945" i="1" s="1"/>
  <c r="AG1946" i="1"/>
  <c r="AH1946" i="1" s="1"/>
  <c r="AG1947" i="1"/>
  <c r="AH1947" i="1" s="1"/>
  <c r="AG1948" i="1"/>
  <c r="AH1948" i="1" s="1"/>
  <c r="AG1949" i="1"/>
  <c r="AH1949" i="1" s="1"/>
  <c r="AG1950" i="1"/>
  <c r="AH1950" i="1" s="1"/>
  <c r="AG1951" i="1"/>
  <c r="AH1951" i="1" s="1"/>
  <c r="AG1952" i="1"/>
  <c r="AH1952" i="1" s="1"/>
  <c r="AG1953" i="1"/>
  <c r="AH1953" i="1" s="1"/>
  <c r="G31" i="6"/>
  <c r="F31" i="6"/>
  <c r="E31" i="6"/>
  <c r="J30" i="6"/>
  <c r="J29" i="6"/>
  <c r="J28" i="6"/>
  <c r="J27" i="6"/>
  <c r="J26" i="6"/>
  <c r="I30" i="6"/>
  <c r="I29" i="6"/>
  <c r="I28" i="6"/>
  <c r="I27" i="6"/>
  <c r="I26" i="6"/>
  <c r="H30" i="6"/>
  <c r="H29" i="6"/>
  <c r="H28" i="6"/>
  <c r="H27" i="6"/>
  <c r="H26" i="6"/>
  <c r="AA1953" i="1"/>
  <c r="Z1953" i="1"/>
  <c r="S1953" i="1"/>
  <c r="H1953" i="1"/>
  <c r="I1953" i="1" s="1"/>
  <c r="AA1952" i="1"/>
  <c r="Z1952" i="1"/>
  <c r="S1952" i="1"/>
  <c r="H1952" i="1"/>
  <c r="I1952" i="1" s="1"/>
  <c r="AA1951" i="1"/>
  <c r="Z1951" i="1"/>
  <c r="S1951" i="1"/>
  <c r="H1951" i="1"/>
  <c r="I1951" i="1" s="1"/>
  <c r="AA1950" i="1"/>
  <c r="Z1950" i="1"/>
  <c r="S1950" i="1"/>
  <c r="H1950" i="1"/>
  <c r="I1950" i="1" s="1"/>
  <c r="AA1949" i="1"/>
  <c r="Z1949" i="1"/>
  <c r="S1949" i="1"/>
  <c r="H1949" i="1"/>
  <c r="I1949" i="1" s="1"/>
  <c r="AA1948" i="1"/>
  <c r="Z1948" i="1"/>
  <c r="S1948" i="1"/>
  <c r="H1948" i="1"/>
  <c r="I1948" i="1" s="1"/>
  <c r="AA1947" i="1"/>
  <c r="Z1947" i="1"/>
  <c r="S1947" i="1"/>
  <c r="H1947" i="1"/>
  <c r="I1947" i="1" s="1"/>
  <c r="AA1946" i="1"/>
  <c r="Z1946" i="1"/>
  <c r="S1946" i="1"/>
  <c r="H1946" i="1"/>
  <c r="I1946" i="1" s="1"/>
  <c r="AA1945" i="1"/>
  <c r="Z1945" i="1"/>
  <c r="S1945" i="1"/>
  <c r="H1945" i="1"/>
  <c r="I1945" i="1" s="1"/>
  <c r="AA1944" i="1"/>
  <c r="Z1944" i="1"/>
  <c r="S1944" i="1"/>
  <c r="H1944" i="1"/>
  <c r="I1944" i="1" s="1"/>
  <c r="AA1943" i="1"/>
  <c r="Z1943" i="1"/>
  <c r="S1943" i="1"/>
  <c r="H1943" i="1"/>
  <c r="I1943" i="1" s="1"/>
  <c r="AA1942" i="1"/>
  <c r="Z1942" i="1"/>
  <c r="S1942" i="1"/>
  <c r="H1942" i="1"/>
  <c r="I1942" i="1" s="1"/>
  <c r="AA1941" i="1"/>
  <c r="Z1941" i="1"/>
  <c r="S1941" i="1"/>
  <c r="H1941" i="1"/>
  <c r="I1941" i="1" s="1"/>
  <c r="AA1940" i="1"/>
  <c r="Z1940" i="1"/>
  <c r="S1940" i="1"/>
  <c r="H1940" i="1"/>
  <c r="I1940" i="1" s="1"/>
  <c r="AA1939" i="1"/>
  <c r="Z1939" i="1"/>
  <c r="S1939" i="1"/>
  <c r="H1939" i="1"/>
  <c r="I1939" i="1" s="1"/>
  <c r="AA1938" i="1"/>
  <c r="Z1938" i="1"/>
  <c r="S1938" i="1"/>
  <c r="H1938" i="1"/>
  <c r="I1938" i="1" s="1"/>
  <c r="AA1937" i="1"/>
  <c r="Z1937" i="1"/>
  <c r="S1937" i="1"/>
  <c r="H1937" i="1"/>
  <c r="I1937" i="1" s="1"/>
  <c r="AA1936" i="1"/>
  <c r="Z1936" i="1"/>
  <c r="S1936" i="1"/>
  <c r="H1936" i="1"/>
  <c r="I1936" i="1" s="1"/>
  <c r="AA1935" i="1"/>
  <c r="Z1935" i="1"/>
  <c r="S1935" i="1"/>
  <c r="H1935" i="1"/>
  <c r="I1935" i="1" s="1"/>
  <c r="AA1934" i="1"/>
  <c r="Z1934" i="1"/>
  <c r="S1934" i="1"/>
  <c r="H1934" i="1"/>
  <c r="I1934" i="1" s="1"/>
  <c r="AA1933" i="1"/>
  <c r="Z1933" i="1"/>
  <c r="S1933" i="1"/>
  <c r="H1933" i="1"/>
  <c r="I1933" i="1" s="1"/>
  <c r="AA1932" i="1"/>
  <c r="Z1932" i="1"/>
  <c r="S1932" i="1"/>
  <c r="H1932" i="1"/>
  <c r="I1932" i="1" s="1"/>
  <c r="AA1931" i="1"/>
  <c r="Z1931" i="1"/>
  <c r="S1931" i="1"/>
  <c r="H1931" i="1"/>
  <c r="I1931" i="1" s="1"/>
  <c r="AA1930" i="1"/>
  <c r="Z1930" i="1"/>
  <c r="S1930" i="1"/>
  <c r="H1930" i="1"/>
  <c r="I1930" i="1" s="1"/>
  <c r="AA1929" i="1"/>
  <c r="Z1929" i="1"/>
  <c r="S1929" i="1"/>
  <c r="H1929" i="1"/>
  <c r="I1929" i="1" s="1"/>
  <c r="AA1928" i="1"/>
  <c r="Z1928" i="1"/>
  <c r="S1928" i="1"/>
  <c r="H1928" i="1"/>
  <c r="I1928" i="1" s="1"/>
  <c r="AA1927" i="1"/>
  <c r="Z1927" i="1"/>
  <c r="S1927" i="1"/>
  <c r="H1927" i="1"/>
  <c r="I1927" i="1" s="1"/>
  <c r="AA1926" i="1"/>
  <c r="Z1926" i="1"/>
  <c r="S1926" i="1"/>
  <c r="H1926" i="1"/>
  <c r="I1926" i="1" s="1"/>
  <c r="AA1925" i="1"/>
  <c r="Z1925" i="1"/>
  <c r="S1925" i="1"/>
  <c r="H1925" i="1"/>
  <c r="I1925" i="1" s="1"/>
  <c r="AA1924" i="1"/>
  <c r="Z1924" i="1"/>
  <c r="S1924" i="1"/>
  <c r="H1924" i="1"/>
  <c r="I1924" i="1" s="1"/>
  <c r="AA1923" i="1"/>
  <c r="Z1923" i="1"/>
  <c r="S1923" i="1"/>
  <c r="H1923" i="1"/>
  <c r="I1923" i="1" s="1"/>
  <c r="AA1922" i="1"/>
  <c r="Z1922" i="1"/>
  <c r="S1922" i="1"/>
  <c r="H1922" i="1"/>
  <c r="I1922" i="1" s="1"/>
  <c r="AA1921" i="1"/>
  <c r="Z1921" i="1"/>
  <c r="S1921" i="1"/>
  <c r="H1921" i="1"/>
  <c r="I1921" i="1" s="1"/>
  <c r="AA1920" i="1"/>
  <c r="Z1920" i="1"/>
  <c r="S1920" i="1"/>
  <c r="H1920" i="1"/>
  <c r="I1920" i="1" s="1"/>
  <c r="AA1919" i="1"/>
  <c r="Z1919" i="1"/>
  <c r="S1919" i="1"/>
  <c r="H1919" i="1"/>
  <c r="I1919" i="1" s="1"/>
  <c r="AA1918" i="1"/>
  <c r="Z1918" i="1"/>
  <c r="S1918" i="1"/>
  <c r="H1918" i="1"/>
  <c r="I1918" i="1" s="1"/>
  <c r="AA1917" i="1"/>
  <c r="Z1917" i="1"/>
  <c r="S1917" i="1"/>
  <c r="H1917" i="1"/>
  <c r="I1917" i="1" s="1"/>
  <c r="AA1916" i="1"/>
  <c r="Z1916" i="1"/>
  <c r="S1916" i="1"/>
  <c r="H1916" i="1"/>
  <c r="I1916" i="1" s="1"/>
  <c r="AA1915" i="1"/>
  <c r="Z1915" i="1"/>
  <c r="S1915" i="1"/>
  <c r="H1915" i="1"/>
  <c r="I1915" i="1" s="1"/>
  <c r="AA1914" i="1"/>
  <c r="Z1914" i="1"/>
  <c r="S1914" i="1"/>
  <c r="H1914" i="1"/>
  <c r="I1914" i="1" s="1"/>
  <c r="AA1913" i="1"/>
  <c r="Z1913" i="1"/>
  <c r="S1913" i="1"/>
  <c r="H1913" i="1"/>
  <c r="I1913" i="1" s="1"/>
  <c r="AA1912" i="1"/>
  <c r="Z1912" i="1"/>
  <c r="S1912" i="1"/>
  <c r="H1912" i="1"/>
  <c r="I1912" i="1" s="1"/>
  <c r="AA1911" i="1"/>
  <c r="Z1911" i="1"/>
  <c r="S1911" i="1"/>
  <c r="H1911" i="1"/>
  <c r="I1911" i="1" s="1"/>
  <c r="AA1910" i="1"/>
  <c r="Z1910" i="1"/>
  <c r="S1910" i="1"/>
  <c r="H1910" i="1"/>
  <c r="I1910" i="1" s="1"/>
  <c r="AA1909" i="1"/>
  <c r="Z1909" i="1"/>
  <c r="S1909" i="1"/>
  <c r="H1909" i="1"/>
  <c r="I1909" i="1" s="1"/>
  <c r="AA1908" i="1"/>
  <c r="Z1908" i="1"/>
  <c r="S1908" i="1"/>
  <c r="H1908" i="1"/>
  <c r="I1908" i="1" s="1"/>
  <c r="AA1907" i="1"/>
  <c r="Z1907" i="1"/>
  <c r="S1907" i="1"/>
  <c r="H1907" i="1"/>
  <c r="I1907" i="1" s="1"/>
  <c r="AA1906" i="1"/>
  <c r="Z1906" i="1"/>
  <c r="S1906" i="1"/>
  <c r="H1906" i="1"/>
  <c r="I1906" i="1" s="1"/>
  <c r="AA1905" i="1"/>
  <c r="Z1905" i="1"/>
  <c r="S1905" i="1"/>
  <c r="H1905" i="1"/>
  <c r="I1905" i="1" s="1"/>
  <c r="AA1904" i="1"/>
  <c r="Z1904" i="1"/>
  <c r="S1904" i="1"/>
  <c r="H1904" i="1"/>
  <c r="I1904" i="1" s="1"/>
  <c r="AA1903" i="1"/>
  <c r="Z1903" i="1"/>
  <c r="S1903" i="1"/>
  <c r="H1903" i="1"/>
  <c r="I1903" i="1" s="1"/>
  <c r="AA1902" i="1"/>
  <c r="Z1902" i="1"/>
  <c r="S1902" i="1"/>
  <c r="H1902" i="1"/>
  <c r="I1902" i="1" s="1"/>
  <c r="AA1901" i="1"/>
  <c r="Z1901" i="1"/>
  <c r="S1901" i="1"/>
  <c r="H1901" i="1"/>
  <c r="I1901" i="1" s="1"/>
  <c r="AA1900" i="1"/>
  <c r="Z1900" i="1"/>
  <c r="S1900" i="1"/>
  <c r="H1900" i="1"/>
  <c r="I1900" i="1" s="1"/>
  <c r="AA1899" i="1"/>
  <c r="Z1899" i="1"/>
  <c r="S1899" i="1"/>
  <c r="H1899" i="1"/>
  <c r="I1899" i="1" s="1"/>
  <c r="AA1898" i="1"/>
  <c r="Z1898" i="1"/>
  <c r="S1898" i="1"/>
  <c r="H1898" i="1"/>
  <c r="I1898" i="1" s="1"/>
  <c r="AA1897" i="1"/>
  <c r="Z1897" i="1"/>
  <c r="S1897" i="1"/>
  <c r="H1897" i="1"/>
  <c r="I1897" i="1" s="1"/>
  <c r="AA1896" i="1"/>
  <c r="Z1896" i="1"/>
  <c r="S1896" i="1"/>
  <c r="H1896" i="1"/>
  <c r="I1896" i="1" s="1"/>
  <c r="AA1895" i="1"/>
  <c r="Z1895" i="1"/>
  <c r="S1895" i="1"/>
  <c r="H1895" i="1"/>
  <c r="I1895" i="1" s="1"/>
  <c r="AA1894" i="1"/>
  <c r="Z1894" i="1"/>
  <c r="S1894" i="1"/>
  <c r="H1894" i="1"/>
  <c r="I1894" i="1" s="1"/>
  <c r="AA1893" i="1"/>
  <c r="Z1893" i="1"/>
  <c r="S1893" i="1"/>
  <c r="H1893" i="1"/>
  <c r="I1893" i="1" s="1"/>
  <c r="AA1892" i="1"/>
  <c r="Z1892" i="1"/>
  <c r="S1892" i="1"/>
  <c r="H1892" i="1"/>
  <c r="I1892" i="1" s="1"/>
  <c r="AA1891" i="1"/>
  <c r="Z1891" i="1"/>
  <c r="S1891" i="1"/>
  <c r="H1891" i="1"/>
  <c r="I1891" i="1" s="1"/>
  <c r="AA1890" i="1"/>
  <c r="Z1890" i="1"/>
  <c r="S1890" i="1"/>
  <c r="H1890" i="1"/>
  <c r="I1890" i="1" s="1"/>
  <c r="AA1889" i="1"/>
  <c r="Z1889" i="1"/>
  <c r="S1889" i="1"/>
  <c r="H1889" i="1"/>
  <c r="I1889" i="1" s="1"/>
  <c r="AA1888" i="1"/>
  <c r="Z1888" i="1"/>
  <c r="S1888" i="1"/>
  <c r="H1888" i="1"/>
  <c r="I1888" i="1" s="1"/>
  <c r="AA1887" i="1"/>
  <c r="Z1887" i="1"/>
  <c r="S1887" i="1"/>
  <c r="H1887" i="1"/>
  <c r="I1887" i="1" s="1"/>
  <c r="AA1886" i="1"/>
  <c r="Z1886" i="1"/>
  <c r="S1886" i="1"/>
  <c r="H1886" i="1"/>
  <c r="I1886" i="1" s="1"/>
  <c r="AA1885" i="1"/>
  <c r="Z1885" i="1"/>
  <c r="S1885" i="1"/>
  <c r="H1885" i="1"/>
  <c r="I1885" i="1" s="1"/>
  <c r="AA1884" i="1"/>
  <c r="Z1884" i="1"/>
  <c r="S1884" i="1"/>
  <c r="H1884" i="1"/>
  <c r="I1884" i="1" s="1"/>
  <c r="AA1883" i="1"/>
  <c r="Z1883" i="1"/>
  <c r="S1883" i="1"/>
  <c r="H1883" i="1"/>
  <c r="I1883" i="1" s="1"/>
  <c r="AA1882" i="1"/>
  <c r="Z1882" i="1"/>
  <c r="S1882" i="1"/>
  <c r="H1882" i="1"/>
  <c r="I1882" i="1" s="1"/>
  <c r="AA1881" i="1"/>
  <c r="Z1881" i="1"/>
  <c r="S1881" i="1"/>
  <c r="H1881" i="1"/>
  <c r="I1881" i="1" s="1"/>
  <c r="AA1880" i="1"/>
  <c r="Z1880" i="1"/>
  <c r="S1880" i="1"/>
  <c r="H1880" i="1"/>
  <c r="I1880" i="1" s="1"/>
  <c r="AA1879" i="1"/>
  <c r="Z1879" i="1"/>
  <c r="S1879" i="1"/>
  <c r="H1879" i="1"/>
  <c r="I1879" i="1" s="1"/>
  <c r="AA1878" i="1"/>
  <c r="Z1878" i="1"/>
  <c r="S1878" i="1"/>
  <c r="H1878" i="1"/>
  <c r="I1878" i="1" s="1"/>
  <c r="AA1877" i="1"/>
  <c r="Z1877" i="1"/>
  <c r="S1877" i="1"/>
  <c r="H1877" i="1"/>
  <c r="I1877" i="1" s="1"/>
  <c r="AA1876" i="1"/>
  <c r="Z1876" i="1"/>
  <c r="S1876" i="1"/>
  <c r="H1876" i="1"/>
  <c r="I1876" i="1" s="1"/>
  <c r="AA1875" i="1"/>
  <c r="Z1875" i="1"/>
  <c r="S1875" i="1"/>
  <c r="H1875" i="1"/>
  <c r="I1875" i="1" s="1"/>
  <c r="AA1874" i="1"/>
  <c r="Z1874" i="1"/>
  <c r="S1874" i="1"/>
  <c r="H1874" i="1"/>
  <c r="I1874" i="1" s="1"/>
  <c r="AA1873" i="1"/>
  <c r="Z1873" i="1"/>
  <c r="S1873" i="1"/>
  <c r="H1873" i="1"/>
  <c r="I1873" i="1" s="1"/>
  <c r="AA1872" i="1"/>
  <c r="Z1872" i="1"/>
  <c r="S1872" i="1"/>
  <c r="H1872" i="1"/>
  <c r="I1872" i="1" s="1"/>
  <c r="AA1871" i="1"/>
  <c r="Z1871" i="1"/>
  <c r="S1871" i="1"/>
  <c r="H1871" i="1"/>
  <c r="I1871" i="1" s="1"/>
  <c r="AA1870" i="1"/>
  <c r="Z1870" i="1"/>
  <c r="S1870" i="1"/>
  <c r="H1870" i="1"/>
  <c r="I1870" i="1" s="1"/>
  <c r="AA1869" i="1"/>
  <c r="Z1869" i="1"/>
  <c r="S1869" i="1"/>
  <c r="H1869" i="1"/>
  <c r="I1869" i="1" s="1"/>
  <c r="AA1868" i="1"/>
  <c r="Z1868" i="1"/>
  <c r="S1868" i="1"/>
  <c r="H1868" i="1"/>
  <c r="I1868" i="1" s="1"/>
  <c r="AA1867" i="1"/>
  <c r="Z1867" i="1"/>
  <c r="S1867" i="1"/>
  <c r="H1867" i="1"/>
  <c r="I1867" i="1" s="1"/>
  <c r="AA1866" i="1"/>
  <c r="Z1866" i="1"/>
  <c r="S1866" i="1"/>
  <c r="H1866" i="1"/>
  <c r="I1866" i="1" s="1"/>
  <c r="AA1865" i="1"/>
  <c r="Z1865" i="1"/>
  <c r="S1865" i="1"/>
  <c r="H1865" i="1"/>
  <c r="I1865" i="1" s="1"/>
  <c r="AA1864" i="1"/>
  <c r="Z1864" i="1"/>
  <c r="S1864" i="1"/>
  <c r="H1864" i="1"/>
  <c r="I1864" i="1" s="1"/>
  <c r="AA1863" i="1"/>
  <c r="Z1863" i="1"/>
  <c r="S1863" i="1"/>
  <c r="H1863" i="1"/>
  <c r="I1863" i="1" s="1"/>
  <c r="AA1862" i="1"/>
  <c r="Z1862" i="1"/>
  <c r="S1862" i="1"/>
  <c r="H1862" i="1"/>
  <c r="I1862" i="1" s="1"/>
  <c r="AA1861" i="1"/>
  <c r="Z1861" i="1"/>
  <c r="S1861" i="1"/>
  <c r="H1861" i="1"/>
  <c r="I1861" i="1" s="1"/>
  <c r="AA1860" i="1"/>
  <c r="Z1860" i="1"/>
  <c r="S1860" i="1"/>
  <c r="H1860" i="1"/>
  <c r="I1860" i="1" s="1"/>
  <c r="AA1859" i="1"/>
  <c r="Z1859" i="1"/>
  <c r="S1859" i="1"/>
  <c r="H1859" i="1"/>
  <c r="I1859" i="1" s="1"/>
  <c r="AA1858" i="1"/>
  <c r="Z1858" i="1"/>
  <c r="S1858" i="1"/>
  <c r="H1858" i="1"/>
  <c r="I1858" i="1" s="1"/>
  <c r="AA1857" i="1"/>
  <c r="Z1857" i="1"/>
  <c r="S1857" i="1"/>
  <c r="H1857" i="1"/>
  <c r="I1857" i="1" s="1"/>
  <c r="AA1856" i="1"/>
  <c r="Z1856" i="1"/>
  <c r="S1856" i="1"/>
  <c r="H1856" i="1"/>
  <c r="I1856" i="1" s="1"/>
  <c r="AA1855" i="1"/>
  <c r="Z1855" i="1"/>
  <c r="S1855" i="1"/>
  <c r="H1855" i="1"/>
  <c r="I1855" i="1" s="1"/>
  <c r="AA1854" i="1"/>
  <c r="Z1854" i="1"/>
  <c r="S1854" i="1"/>
  <c r="H1854" i="1"/>
  <c r="I1854" i="1" s="1"/>
  <c r="AA1853" i="1"/>
  <c r="Z1853" i="1"/>
  <c r="S1853" i="1"/>
  <c r="H1853" i="1"/>
  <c r="I1853" i="1" s="1"/>
  <c r="AA1852" i="1"/>
  <c r="Z1852" i="1"/>
  <c r="S1852" i="1"/>
  <c r="H1852" i="1"/>
  <c r="I1852" i="1" s="1"/>
  <c r="AA1851" i="1"/>
  <c r="Z1851" i="1"/>
  <c r="S1851" i="1"/>
  <c r="H1851" i="1"/>
  <c r="I1851" i="1" s="1"/>
  <c r="AA1850" i="1"/>
  <c r="Z1850" i="1"/>
  <c r="S1850" i="1"/>
  <c r="H1850" i="1"/>
  <c r="I1850" i="1" s="1"/>
  <c r="AA1849" i="1"/>
  <c r="Z1849" i="1"/>
  <c r="S1849" i="1"/>
  <c r="H1849" i="1"/>
  <c r="I1849" i="1" s="1"/>
  <c r="AA1848" i="1"/>
  <c r="Z1848" i="1"/>
  <c r="S1848" i="1"/>
  <c r="H1848" i="1"/>
  <c r="I1848" i="1" s="1"/>
  <c r="AA1847" i="1"/>
  <c r="Z1847" i="1"/>
  <c r="S1847" i="1"/>
  <c r="H1847" i="1"/>
  <c r="I1847" i="1" s="1"/>
  <c r="AA1846" i="1"/>
  <c r="Z1846" i="1"/>
  <c r="S1846" i="1"/>
  <c r="H1846" i="1"/>
  <c r="I1846" i="1" s="1"/>
  <c r="AA1845" i="1"/>
  <c r="Z1845" i="1"/>
  <c r="S1845" i="1"/>
  <c r="H1845" i="1"/>
  <c r="I1845" i="1" s="1"/>
  <c r="AA1844" i="1"/>
  <c r="Z1844" i="1"/>
  <c r="S1844" i="1"/>
  <c r="H1844" i="1"/>
  <c r="I1844" i="1" s="1"/>
  <c r="AA1843" i="1"/>
  <c r="Z1843" i="1"/>
  <c r="S1843" i="1"/>
  <c r="H1843" i="1"/>
  <c r="I1843" i="1" s="1"/>
  <c r="AA1842" i="1"/>
  <c r="Z1842" i="1"/>
  <c r="S1842" i="1"/>
  <c r="H1842" i="1"/>
  <c r="I1842" i="1" s="1"/>
  <c r="AA1841" i="1"/>
  <c r="Z1841" i="1"/>
  <c r="S1841" i="1"/>
  <c r="H1841" i="1"/>
  <c r="I1841" i="1" s="1"/>
  <c r="AA1840" i="1"/>
  <c r="Z1840" i="1"/>
  <c r="S1840" i="1"/>
  <c r="H1840" i="1"/>
  <c r="I1840" i="1" s="1"/>
  <c r="AA1839" i="1"/>
  <c r="Z1839" i="1"/>
  <c r="S1839" i="1"/>
  <c r="H1839" i="1"/>
  <c r="I1839" i="1" s="1"/>
  <c r="AA1838" i="1"/>
  <c r="Z1838" i="1"/>
  <c r="S1838" i="1"/>
  <c r="H1838" i="1"/>
  <c r="I1838" i="1" s="1"/>
  <c r="AA1837" i="1"/>
  <c r="Z1837" i="1"/>
  <c r="S1837" i="1"/>
  <c r="H1837" i="1"/>
  <c r="I1837" i="1" s="1"/>
  <c r="AA1836" i="1"/>
  <c r="Z1836" i="1"/>
  <c r="S1836" i="1"/>
  <c r="H1836" i="1"/>
  <c r="I1836" i="1" s="1"/>
  <c r="AA1835" i="1"/>
  <c r="Z1835" i="1"/>
  <c r="S1835" i="1"/>
  <c r="H1835" i="1"/>
  <c r="I1835" i="1" s="1"/>
  <c r="AA1834" i="1"/>
  <c r="Z1834" i="1"/>
  <c r="S1834" i="1"/>
  <c r="H1834" i="1"/>
  <c r="I1834" i="1" s="1"/>
  <c r="AA1833" i="1"/>
  <c r="Z1833" i="1"/>
  <c r="S1833" i="1"/>
  <c r="H1833" i="1"/>
  <c r="I1833" i="1" s="1"/>
  <c r="AA1832" i="1"/>
  <c r="Z1832" i="1"/>
  <c r="S1832" i="1"/>
  <c r="H1832" i="1"/>
  <c r="I1832" i="1" s="1"/>
  <c r="AA1831" i="1"/>
  <c r="Z1831" i="1"/>
  <c r="S1831" i="1"/>
  <c r="H1831" i="1"/>
  <c r="I1831" i="1" s="1"/>
  <c r="AA1830" i="1"/>
  <c r="Z1830" i="1"/>
  <c r="S1830" i="1"/>
  <c r="H1830" i="1"/>
  <c r="I1830" i="1" s="1"/>
  <c r="AA1829" i="1"/>
  <c r="Z1829" i="1"/>
  <c r="S1829" i="1"/>
  <c r="H1829" i="1"/>
  <c r="I1829" i="1" s="1"/>
  <c r="AA1828" i="1"/>
  <c r="Z1828" i="1"/>
  <c r="S1828" i="1"/>
  <c r="H1828" i="1"/>
  <c r="I1828" i="1" s="1"/>
  <c r="AA1827" i="1"/>
  <c r="Z1827" i="1"/>
  <c r="S1827" i="1"/>
  <c r="H1827" i="1"/>
  <c r="I1827" i="1" s="1"/>
  <c r="AA1826" i="1"/>
  <c r="Z1826" i="1"/>
  <c r="S1826" i="1"/>
  <c r="H1826" i="1"/>
  <c r="I1826" i="1" s="1"/>
  <c r="AA1825" i="1"/>
  <c r="Z1825" i="1"/>
  <c r="S1825" i="1"/>
  <c r="H1825" i="1"/>
  <c r="I1825" i="1" s="1"/>
  <c r="AA1824" i="1"/>
  <c r="Z1824" i="1"/>
  <c r="S1824" i="1"/>
  <c r="H1824" i="1"/>
  <c r="I1824" i="1" s="1"/>
  <c r="AA1823" i="1"/>
  <c r="Z1823" i="1"/>
  <c r="S1823" i="1"/>
  <c r="H1823" i="1"/>
  <c r="I1823" i="1" s="1"/>
  <c r="AA1822" i="1"/>
  <c r="Z1822" i="1"/>
  <c r="S1822" i="1"/>
  <c r="H1822" i="1"/>
  <c r="I1822" i="1" s="1"/>
  <c r="AA1821" i="1"/>
  <c r="Z1821" i="1"/>
  <c r="S1821" i="1"/>
  <c r="H1821" i="1"/>
  <c r="I1821" i="1" s="1"/>
  <c r="AA1820" i="1"/>
  <c r="Z1820" i="1"/>
  <c r="S1820" i="1"/>
  <c r="H1820" i="1"/>
  <c r="I1820" i="1" s="1"/>
  <c r="AA1819" i="1"/>
  <c r="Z1819" i="1"/>
  <c r="S1819" i="1"/>
  <c r="H1819" i="1"/>
  <c r="I1819" i="1" s="1"/>
  <c r="AA1818" i="1"/>
  <c r="Z1818" i="1"/>
  <c r="S1818" i="1"/>
  <c r="H1818" i="1"/>
  <c r="I1818" i="1" s="1"/>
  <c r="AA1817" i="1"/>
  <c r="Z1817" i="1"/>
  <c r="S1817" i="1"/>
  <c r="H1817" i="1"/>
  <c r="I1817" i="1" s="1"/>
  <c r="AA1816" i="1"/>
  <c r="Z1816" i="1"/>
  <c r="S1816" i="1"/>
  <c r="H1816" i="1"/>
  <c r="I1816" i="1" s="1"/>
  <c r="AA1815" i="1"/>
  <c r="Z1815" i="1"/>
  <c r="S1815" i="1"/>
  <c r="H1815" i="1"/>
  <c r="I1815" i="1" s="1"/>
  <c r="AA1814" i="1"/>
  <c r="Z1814" i="1"/>
  <c r="S1814" i="1"/>
  <c r="H1814" i="1"/>
  <c r="I1814" i="1" s="1"/>
  <c r="AA1813" i="1"/>
  <c r="Z1813" i="1"/>
  <c r="S1813" i="1"/>
  <c r="H1813" i="1"/>
  <c r="I1813" i="1" s="1"/>
  <c r="AA1812" i="1"/>
  <c r="Z1812" i="1"/>
  <c r="S1812" i="1"/>
  <c r="H1812" i="1"/>
  <c r="I1812" i="1" s="1"/>
  <c r="AA1811" i="1"/>
  <c r="Z1811" i="1"/>
  <c r="S1811" i="1"/>
  <c r="H1811" i="1"/>
  <c r="I1811" i="1" s="1"/>
  <c r="AA1810" i="1"/>
  <c r="Z1810" i="1"/>
  <c r="S1810" i="1"/>
  <c r="H1810" i="1"/>
  <c r="I1810" i="1" s="1"/>
  <c r="AA1809" i="1"/>
  <c r="Z1809" i="1"/>
  <c r="S1809" i="1"/>
  <c r="H1809" i="1"/>
  <c r="I1809" i="1" s="1"/>
  <c r="AA1808" i="1"/>
  <c r="Z1808" i="1"/>
  <c r="S1808" i="1"/>
  <c r="H1808" i="1"/>
  <c r="I1808" i="1" s="1"/>
  <c r="AA1807" i="1"/>
  <c r="Z1807" i="1"/>
  <c r="S1807" i="1"/>
  <c r="H1807" i="1"/>
  <c r="I1807" i="1" s="1"/>
  <c r="AA1806" i="1"/>
  <c r="Z1806" i="1"/>
  <c r="S1806" i="1"/>
  <c r="H1806" i="1"/>
  <c r="I1806" i="1" s="1"/>
  <c r="AA1805" i="1"/>
  <c r="Z1805" i="1"/>
  <c r="S1805" i="1"/>
  <c r="H1805" i="1"/>
  <c r="I1805" i="1" s="1"/>
  <c r="AA1804" i="1"/>
  <c r="Z1804" i="1"/>
  <c r="S1804" i="1"/>
  <c r="H1804" i="1"/>
  <c r="I1804" i="1" s="1"/>
  <c r="AA1803" i="1"/>
  <c r="Z1803" i="1"/>
  <c r="S1803" i="1"/>
  <c r="H1803" i="1"/>
  <c r="I1803" i="1" s="1"/>
  <c r="AA1802" i="1"/>
  <c r="Z1802" i="1"/>
  <c r="S1802" i="1"/>
  <c r="H1802" i="1"/>
  <c r="I1802" i="1" s="1"/>
  <c r="AA1801" i="1"/>
  <c r="Z1801" i="1"/>
  <c r="S1801" i="1"/>
  <c r="H1801" i="1"/>
  <c r="I1801" i="1" s="1"/>
  <c r="AA1800" i="1"/>
  <c r="Z1800" i="1"/>
  <c r="S1800" i="1"/>
  <c r="H1800" i="1"/>
  <c r="I1800" i="1" s="1"/>
  <c r="AA1799" i="1"/>
  <c r="Z1799" i="1"/>
  <c r="S1799" i="1"/>
  <c r="H1799" i="1"/>
  <c r="I1799" i="1" s="1"/>
  <c r="AA1798" i="1"/>
  <c r="Z1798" i="1"/>
  <c r="S1798" i="1"/>
  <c r="H1798" i="1"/>
  <c r="I1798" i="1" s="1"/>
  <c r="AA1797" i="1"/>
  <c r="Z1797" i="1"/>
  <c r="S1797" i="1"/>
  <c r="H1797" i="1"/>
  <c r="I1797" i="1" s="1"/>
  <c r="AA1796" i="1"/>
  <c r="Z1796" i="1"/>
  <c r="S1796" i="1"/>
  <c r="H1796" i="1"/>
  <c r="I1796" i="1" s="1"/>
  <c r="AA1795" i="1"/>
  <c r="Z1795" i="1"/>
  <c r="S1795" i="1"/>
  <c r="H1795" i="1"/>
  <c r="I1795" i="1" s="1"/>
  <c r="AA1794" i="1"/>
  <c r="Z1794" i="1"/>
  <c r="S1794" i="1"/>
  <c r="H1794" i="1"/>
  <c r="I1794" i="1" s="1"/>
  <c r="AA1793" i="1"/>
  <c r="Z1793" i="1"/>
  <c r="S1793" i="1"/>
  <c r="H1793" i="1"/>
  <c r="I1793" i="1" s="1"/>
  <c r="AA1792" i="1"/>
  <c r="Z1792" i="1"/>
  <c r="S1792" i="1"/>
  <c r="H1792" i="1"/>
  <c r="I1792" i="1" s="1"/>
  <c r="AA1791" i="1"/>
  <c r="Z1791" i="1"/>
  <c r="S1791" i="1"/>
  <c r="H1791" i="1"/>
  <c r="I1791" i="1" s="1"/>
  <c r="AA1790" i="1"/>
  <c r="Z1790" i="1"/>
  <c r="S1790" i="1"/>
  <c r="H1790" i="1"/>
  <c r="I1790" i="1" s="1"/>
  <c r="AA1789" i="1"/>
  <c r="Z1789" i="1"/>
  <c r="S1789" i="1"/>
  <c r="H1789" i="1"/>
  <c r="I1789" i="1" s="1"/>
  <c r="AA1788" i="1"/>
  <c r="Z1788" i="1"/>
  <c r="S1788" i="1"/>
  <c r="H1788" i="1"/>
  <c r="I1788" i="1" s="1"/>
  <c r="AA1787" i="1"/>
  <c r="Z1787" i="1"/>
  <c r="S1787" i="1"/>
  <c r="H1787" i="1"/>
  <c r="I1787" i="1" s="1"/>
  <c r="AA1786" i="1"/>
  <c r="Z1786" i="1"/>
  <c r="S1786" i="1"/>
  <c r="H1786" i="1"/>
  <c r="I1786" i="1" s="1"/>
  <c r="AA1785" i="1"/>
  <c r="Z1785" i="1"/>
  <c r="S1785" i="1"/>
  <c r="H1785" i="1"/>
  <c r="I1785" i="1" s="1"/>
  <c r="AA1784" i="1"/>
  <c r="Z1784" i="1"/>
  <c r="S1784" i="1"/>
  <c r="H1784" i="1"/>
  <c r="I1784" i="1" s="1"/>
  <c r="AA1783" i="1"/>
  <c r="Z1783" i="1"/>
  <c r="S1783" i="1"/>
  <c r="H1783" i="1"/>
  <c r="I1783" i="1" s="1"/>
  <c r="AA1782" i="1"/>
  <c r="Z1782" i="1"/>
  <c r="S1782" i="1"/>
  <c r="H1782" i="1"/>
  <c r="I1782" i="1" s="1"/>
  <c r="AA1781" i="1"/>
  <c r="Z1781" i="1"/>
  <c r="S1781" i="1"/>
  <c r="H1781" i="1"/>
  <c r="I1781" i="1" s="1"/>
  <c r="AA1780" i="1"/>
  <c r="Z1780" i="1"/>
  <c r="S1780" i="1"/>
  <c r="H1780" i="1"/>
  <c r="I1780" i="1" s="1"/>
  <c r="AA1779" i="1"/>
  <c r="Z1779" i="1"/>
  <c r="S1779" i="1"/>
  <c r="H1779" i="1"/>
  <c r="I1779" i="1" s="1"/>
  <c r="AA1778" i="1"/>
  <c r="Z1778" i="1"/>
  <c r="S1778" i="1"/>
  <c r="H1778" i="1"/>
  <c r="I1778" i="1" s="1"/>
  <c r="AA1777" i="1"/>
  <c r="Z1777" i="1"/>
  <c r="S1777" i="1"/>
  <c r="H1777" i="1"/>
  <c r="I1777" i="1" s="1"/>
  <c r="AA1776" i="1"/>
  <c r="Z1776" i="1"/>
  <c r="S1776" i="1"/>
  <c r="H1776" i="1"/>
  <c r="I1776" i="1" s="1"/>
  <c r="AA1775" i="1"/>
  <c r="Z1775" i="1"/>
  <c r="S1775" i="1"/>
  <c r="H1775" i="1"/>
  <c r="I1775" i="1" s="1"/>
  <c r="AA1774" i="1"/>
  <c r="Z1774" i="1"/>
  <c r="S1774" i="1"/>
  <c r="H1774" i="1"/>
  <c r="I1774" i="1" s="1"/>
  <c r="AA1773" i="1"/>
  <c r="Z1773" i="1"/>
  <c r="S1773" i="1"/>
  <c r="H1773" i="1"/>
  <c r="I1773" i="1" s="1"/>
  <c r="AA1772" i="1"/>
  <c r="Z1772" i="1"/>
  <c r="S1772" i="1"/>
  <c r="H1772" i="1"/>
  <c r="I1772" i="1" s="1"/>
  <c r="AA1771" i="1"/>
  <c r="Z1771" i="1"/>
  <c r="S1771" i="1"/>
  <c r="H1771" i="1"/>
  <c r="I1771" i="1" s="1"/>
  <c r="AA1770" i="1"/>
  <c r="Z1770" i="1"/>
  <c r="S1770" i="1"/>
  <c r="H1770" i="1"/>
  <c r="I1770" i="1" s="1"/>
  <c r="AA1769" i="1"/>
  <c r="Z1769" i="1"/>
  <c r="S1769" i="1"/>
  <c r="H1769" i="1"/>
  <c r="I1769" i="1" s="1"/>
  <c r="AA1768" i="1"/>
  <c r="Z1768" i="1"/>
  <c r="S1768" i="1"/>
  <c r="H1768" i="1"/>
  <c r="I1768" i="1" s="1"/>
  <c r="AA1767" i="1"/>
  <c r="Z1767" i="1"/>
  <c r="S1767" i="1"/>
  <c r="H1767" i="1"/>
  <c r="I1767" i="1" s="1"/>
  <c r="AA1766" i="1"/>
  <c r="Z1766" i="1"/>
  <c r="S1766" i="1"/>
  <c r="H1766" i="1"/>
  <c r="I1766" i="1" s="1"/>
  <c r="AA1765" i="1"/>
  <c r="Z1765" i="1"/>
  <c r="S1765" i="1"/>
  <c r="H1765" i="1"/>
  <c r="I1765" i="1" s="1"/>
  <c r="AA1764" i="1"/>
  <c r="Z1764" i="1"/>
  <c r="S1764" i="1"/>
  <c r="H1764" i="1"/>
  <c r="I1764" i="1" s="1"/>
  <c r="AA1763" i="1"/>
  <c r="Z1763" i="1"/>
  <c r="S1763" i="1"/>
  <c r="H1763" i="1"/>
  <c r="I1763" i="1" s="1"/>
  <c r="AA1762" i="1"/>
  <c r="Z1762" i="1"/>
  <c r="S1762" i="1"/>
  <c r="H1762" i="1"/>
  <c r="I1762" i="1" s="1"/>
  <c r="AA1761" i="1"/>
  <c r="Z1761" i="1"/>
  <c r="S1761" i="1"/>
  <c r="H1761" i="1"/>
  <c r="I1761" i="1" s="1"/>
  <c r="AA1760" i="1"/>
  <c r="Z1760" i="1"/>
  <c r="S1760" i="1"/>
  <c r="H1760" i="1"/>
  <c r="I1760" i="1" s="1"/>
  <c r="AA1759" i="1"/>
  <c r="Z1759" i="1"/>
  <c r="S1759" i="1"/>
  <c r="H1759" i="1"/>
  <c r="I1759" i="1" s="1"/>
  <c r="AA1758" i="1"/>
  <c r="Z1758" i="1"/>
  <c r="S1758" i="1"/>
  <c r="H1758" i="1"/>
  <c r="I1758" i="1" s="1"/>
  <c r="AA1757" i="1"/>
  <c r="Z1757" i="1"/>
  <c r="S1757" i="1"/>
  <c r="H1757" i="1"/>
  <c r="I1757" i="1" s="1"/>
  <c r="AA1756" i="1"/>
  <c r="Z1756" i="1"/>
  <c r="S1756" i="1"/>
  <c r="H1756" i="1"/>
  <c r="I1756" i="1" s="1"/>
  <c r="AA1755" i="1"/>
  <c r="Z1755" i="1"/>
  <c r="S1755" i="1"/>
  <c r="H1755" i="1"/>
  <c r="I1755" i="1" s="1"/>
  <c r="AA1754" i="1"/>
  <c r="Z1754" i="1"/>
  <c r="S1754" i="1"/>
  <c r="H1754" i="1"/>
  <c r="I1754" i="1" s="1"/>
  <c r="AA1753" i="1"/>
  <c r="Z1753" i="1"/>
  <c r="S1753" i="1"/>
  <c r="H1753" i="1"/>
  <c r="I1753" i="1" s="1"/>
  <c r="AA1752" i="1"/>
  <c r="Z1752" i="1"/>
  <c r="S1752" i="1"/>
  <c r="H1752" i="1"/>
  <c r="I1752" i="1" s="1"/>
  <c r="AA1751" i="1"/>
  <c r="Z1751" i="1"/>
  <c r="S1751" i="1"/>
  <c r="H1751" i="1"/>
  <c r="I1751" i="1" s="1"/>
  <c r="AA1750" i="1"/>
  <c r="Z1750" i="1"/>
  <c r="S1750" i="1"/>
  <c r="H1750" i="1"/>
  <c r="I1750" i="1" s="1"/>
  <c r="AA1749" i="1"/>
  <c r="Z1749" i="1"/>
  <c r="S1749" i="1"/>
  <c r="H1749" i="1"/>
  <c r="I1749" i="1" s="1"/>
  <c r="AA1748" i="1"/>
  <c r="Z1748" i="1"/>
  <c r="S1748" i="1"/>
  <c r="H1748" i="1"/>
  <c r="I1748" i="1" s="1"/>
  <c r="AA1747" i="1"/>
  <c r="Z1747" i="1"/>
  <c r="S1747" i="1"/>
  <c r="H1747" i="1"/>
  <c r="I1747" i="1" s="1"/>
  <c r="AA1746" i="1"/>
  <c r="Z1746" i="1"/>
  <c r="S1746" i="1"/>
  <c r="H1746" i="1"/>
  <c r="I1746" i="1" s="1"/>
  <c r="AA1745" i="1"/>
  <c r="Z1745" i="1"/>
  <c r="S1745" i="1"/>
  <c r="H1745" i="1"/>
  <c r="I1745" i="1" s="1"/>
  <c r="AA1744" i="1"/>
  <c r="Z1744" i="1"/>
  <c r="S1744" i="1"/>
  <c r="H1744" i="1"/>
  <c r="I1744" i="1" s="1"/>
  <c r="AA1743" i="1"/>
  <c r="Z1743" i="1"/>
  <c r="S1743" i="1"/>
  <c r="H1743" i="1"/>
  <c r="I1743" i="1" s="1"/>
  <c r="AA1742" i="1"/>
  <c r="Z1742" i="1"/>
  <c r="S1742" i="1"/>
  <c r="H1742" i="1"/>
  <c r="I1742" i="1" s="1"/>
  <c r="AA1741" i="1"/>
  <c r="Z1741" i="1"/>
  <c r="S1741" i="1"/>
  <c r="H1741" i="1"/>
  <c r="I1741" i="1" s="1"/>
  <c r="AA1740" i="1"/>
  <c r="Z1740" i="1"/>
  <c r="S1740" i="1"/>
  <c r="H1740" i="1"/>
  <c r="I1740" i="1" s="1"/>
  <c r="AA1739" i="1"/>
  <c r="Z1739" i="1"/>
  <c r="S1739" i="1"/>
  <c r="H1739" i="1"/>
  <c r="I1739" i="1" s="1"/>
  <c r="AA1738" i="1"/>
  <c r="Z1738" i="1"/>
  <c r="S1738" i="1"/>
  <c r="H1738" i="1"/>
  <c r="I1738" i="1" s="1"/>
  <c r="AA1737" i="1"/>
  <c r="Z1737" i="1"/>
  <c r="S1737" i="1"/>
  <c r="H1737" i="1"/>
  <c r="I1737" i="1" s="1"/>
  <c r="AA1736" i="1"/>
  <c r="Z1736" i="1"/>
  <c r="S1736" i="1"/>
  <c r="H1736" i="1"/>
  <c r="I1736" i="1" s="1"/>
  <c r="AA1735" i="1"/>
  <c r="Z1735" i="1"/>
  <c r="S1735" i="1"/>
  <c r="H1735" i="1"/>
  <c r="I1735" i="1" s="1"/>
  <c r="AA1734" i="1"/>
  <c r="Z1734" i="1"/>
  <c r="S1734" i="1"/>
  <c r="H1734" i="1"/>
  <c r="I1734" i="1" s="1"/>
  <c r="AA1733" i="1"/>
  <c r="Z1733" i="1"/>
  <c r="S1733" i="1"/>
  <c r="H1733" i="1"/>
  <c r="I1733" i="1" s="1"/>
  <c r="AA1732" i="1"/>
  <c r="Z1732" i="1"/>
  <c r="S1732" i="1"/>
  <c r="H1732" i="1"/>
  <c r="I1732" i="1" s="1"/>
  <c r="AA1731" i="1"/>
  <c r="Z1731" i="1"/>
  <c r="S1731" i="1"/>
  <c r="H1731" i="1"/>
  <c r="I1731" i="1" s="1"/>
  <c r="AA1730" i="1"/>
  <c r="Z1730" i="1"/>
  <c r="S1730" i="1"/>
  <c r="H1730" i="1"/>
  <c r="I1730" i="1" s="1"/>
  <c r="AA1729" i="1"/>
  <c r="Z1729" i="1"/>
  <c r="S1729" i="1"/>
  <c r="H1729" i="1"/>
  <c r="I1729" i="1" s="1"/>
  <c r="AA1728" i="1"/>
  <c r="Z1728" i="1"/>
  <c r="S1728" i="1"/>
  <c r="H1728" i="1"/>
  <c r="I1728" i="1" s="1"/>
  <c r="AA1727" i="1"/>
  <c r="Z1727" i="1"/>
  <c r="S1727" i="1"/>
  <c r="H1727" i="1"/>
  <c r="I1727" i="1" s="1"/>
  <c r="AA1726" i="1"/>
  <c r="Z1726" i="1"/>
  <c r="S1726" i="1"/>
  <c r="H1726" i="1"/>
  <c r="I1726" i="1" s="1"/>
  <c r="AA1725" i="1"/>
  <c r="Z1725" i="1"/>
  <c r="S1725" i="1"/>
  <c r="H1725" i="1"/>
  <c r="I1725" i="1" s="1"/>
  <c r="AA1724" i="1"/>
  <c r="Z1724" i="1"/>
  <c r="S1724" i="1"/>
  <c r="H1724" i="1"/>
  <c r="I1724" i="1" s="1"/>
  <c r="AA1723" i="1"/>
  <c r="Z1723" i="1"/>
  <c r="S1723" i="1"/>
  <c r="H1723" i="1"/>
  <c r="I1723" i="1" s="1"/>
  <c r="AA1722" i="1"/>
  <c r="Z1722" i="1"/>
  <c r="S1722" i="1"/>
  <c r="H1722" i="1"/>
  <c r="I1722" i="1" s="1"/>
  <c r="AA1721" i="1"/>
  <c r="Z1721" i="1"/>
  <c r="S1721" i="1"/>
  <c r="H1721" i="1"/>
  <c r="I1721" i="1" s="1"/>
  <c r="AA1720" i="1"/>
  <c r="Z1720" i="1"/>
  <c r="S1720" i="1"/>
  <c r="H1720" i="1"/>
  <c r="I1720" i="1" s="1"/>
  <c r="AA1719" i="1"/>
  <c r="Z1719" i="1"/>
  <c r="S1719" i="1"/>
  <c r="H1719" i="1"/>
  <c r="I1719" i="1" s="1"/>
  <c r="AA1718" i="1"/>
  <c r="Z1718" i="1"/>
  <c r="S1718" i="1"/>
  <c r="H1718" i="1"/>
  <c r="I1718" i="1" s="1"/>
  <c r="AA1717" i="1"/>
  <c r="Z1717" i="1"/>
  <c r="S1717" i="1"/>
  <c r="H1717" i="1"/>
  <c r="I1717" i="1" s="1"/>
  <c r="AA1716" i="1"/>
  <c r="Z1716" i="1"/>
  <c r="S1716" i="1"/>
  <c r="H1716" i="1"/>
  <c r="I1716" i="1" s="1"/>
  <c r="AA1715" i="1"/>
  <c r="Z1715" i="1"/>
  <c r="S1715" i="1"/>
  <c r="H1715" i="1"/>
  <c r="I1715" i="1" s="1"/>
  <c r="AA1714" i="1"/>
  <c r="Z1714" i="1"/>
  <c r="S1714" i="1"/>
  <c r="H1714" i="1"/>
  <c r="I1714" i="1" s="1"/>
  <c r="AA1713" i="1"/>
  <c r="Z1713" i="1"/>
  <c r="S1713" i="1"/>
  <c r="H1713" i="1"/>
  <c r="I1713" i="1" s="1"/>
  <c r="AA1712" i="1"/>
  <c r="Z1712" i="1"/>
  <c r="S1712" i="1"/>
  <c r="H1712" i="1"/>
  <c r="I1712" i="1" s="1"/>
  <c r="AA1711" i="1"/>
  <c r="Z1711" i="1"/>
  <c r="S1711" i="1"/>
  <c r="H1711" i="1"/>
  <c r="I1711" i="1" s="1"/>
  <c r="AA1710" i="1"/>
  <c r="Z1710" i="1"/>
  <c r="S1710" i="1"/>
  <c r="H1710" i="1"/>
  <c r="I1710" i="1" s="1"/>
  <c r="AA1709" i="1"/>
  <c r="Z1709" i="1"/>
  <c r="S1709" i="1"/>
  <c r="H1709" i="1"/>
  <c r="I1709" i="1" s="1"/>
  <c r="AA1708" i="1"/>
  <c r="Z1708" i="1"/>
  <c r="S1708" i="1"/>
  <c r="H1708" i="1"/>
  <c r="I1708" i="1" s="1"/>
  <c r="AA1707" i="1"/>
  <c r="Z1707" i="1"/>
  <c r="S1707" i="1"/>
  <c r="H1707" i="1"/>
  <c r="I1707" i="1" s="1"/>
  <c r="AA1706" i="1"/>
  <c r="Z1706" i="1"/>
  <c r="S1706" i="1"/>
  <c r="H1706" i="1"/>
  <c r="I1706" i="1" s="1"/>
  <c r="AA1705" i="1"/>
  <c r="Z1705" i="1"/>
  <c r="S1705" i="1"/>
  <c r="H1705" i="1"/>
  <c r="I1705" i="1" s="1"/>
  <c r="AA1704" i="1"/>
  <c r="Z1704" i="1"/>
  <c r="S1704" i="1"/>
  <c r="H1704" i="1"/>
  <c r="I1704" i="1" s="1"/>
  <c r="AA1703" i="1"/>
  <c r="Z1703" i="1"/>
  <c r="S1703" i="1"/>
  <c r="H1703" i="1"/>
  <c r="I1703" i="1" s="1"/>
  <c r="AA1702" i="1"/>
  <c r="Z1702" i="1"/>
  <c r="S1702" i="1"/>
  <c r="H1702" i="1"/>
  <c r="I1702" i="1" s="1"/>
  <c r="AA1701" i="1"/>
  <c r="Z1701" i="1"/>
  <c r="S1701" i="1"/>
  <c r="H1701" i="1"/>
  <c r="I1701" i="1" s="1"/>
  <c r="AA1700" i="1"/>
  <c r="Z1700" i="1"/>
  <c r="S1700" i="1"/>
  <c r="H1700" i="1"/>
  <c r="I1700" i="1" s="1"/>
  <c r="AA1699" i="1"/>
  <c r="Z1699" i="1"/>
  <c r="S1699" i="1"/>
  <c r="H1699" i="1"/>
  <c r="I1699" i="1" s="1"/>
  <c r="AA1698" i="1"/>
  <c r="Z1698" i="1"/>
  <c r="S1698" i="1"/>
  <c r="H1698" i="1"/>
  <c r="I1698" i="1" s="1"/>
  <c r="AA1697" i="1"/>
  <c r="Z1697" i="1"/>
  <c r="S1697" i="1"/>
  <c r="H1697" i="1"/>
  <c r="I1697" i="1" s="1"/>
  <c r="AA1696" i="1"/>
  <c r="Z1696" i="1"/>
  <c r="S1696" i="1"/>
  <c r="H1696" i="1"/>
  <c r="I1696" i="1" s="1"/>
  <c r="AA1695" i="1"/>
  <c r="Z1695" i="1"/>
  <c r="S1695" i="1"/>
  <c r="H1695" i="1"/>
  <c r="I1695" i="1" s="1"/>
  <c r="AA1694" i="1"/>
  <c r="Z1694" i="1"/>
  <c r="S1694" i="1"/>
  <c r="H1694" i="1"/>
  <c r="I1694" i="1" s="1"/>
  <c r="AA1693" i="1"/>
  <c r="Z1693" i="1"/>
  <c r="S1693" i="1"/>
  <c r="H1693" i="1"/>
  <c r="I1693" i="1" s="1"/>
  <c r="AA1692" i="1"/>
  <c r="Z1692" i="1"/>
  <c r="S1692" i="1"/>
  <c r="H1692" i="1"/>
  <c r="I1692" i="1" s="1"/>
  <c r="AA1691" i="1"/>
  <c r="Z1691" i="1"/>
  <c r="S1691" i="1"/>
  <c r="H1691" i="1"/>
  <c r="I1691" i="1" s="1"/>
  <c r="AA1690" i="1"/>
  <c r="Z1690" i="1"/>
  <c r="S1690" i="1"/>
  <c r="H1690" i="1"/>
  <c r="I1690" i="1" s="1"/>
  <c r="AA1689" i="1"/>
  <c r="Z1689" i="1"/>
  <c r="S1689" i="1"/>
  <c r="H1689" i="1"/>
  <c r="I1689" i="1" s="1"/>
  <c r="AA1688" i="1"/>
  <c r="Z1688" i="1"/>
  <c r="S1688" i="1"/>
  <c r="H1688" i="1"/>
  <c r="I1688" i="1" s="1"/>
  <c r="AA1687" i="1"/>
  <c r="Z1687" i="1"/>
  <c r="S1687" i="1"/>
  <c r="H1687" i="1"/>
  <c r="I1687" i="1" s="1"/>
  <c r="AA1686" i="1"/>
  <c r="Z1686" i="1"/>
  <c r="S1686" i="1"/>
  <c r="H1686" i="1"/>
  <c r="I1686" i="1" s="1"/>
  <c r="AA1685" i="1"/>
  <c r="Z1685" i="1"/>
  <c r="S1685" i="1"/>
  <c r="H1685" i="1"/>
  <c r="I1685" i="1" s="1"/>
  <c r="AA1684" i="1"/>
  <c r="Z1684" i="1"/>
  <c r="S1684" i="1"/>
  <c r="H1684" i="1"/>
  <c r="I1684" i="1" s="1"/>
  <c r="AA1683" i="1"/>
  <c r="Z1683" i="1"/>
  <c r="S1683" i="1"/>
  <c r="H1683" i="1"/>
  <c r="I1683" i="1" s="1"/>
  <c r="AA1682" i="1"/>
  <c r="Z1682" i="1"/>
  <c r="S1682" i="1"/>
  <c r="H1682" i="1"/>
  <c r="I1682" i="1" s="1"/>
  <c r="AA1681" i="1"/>
  <c r="Z1681" i="1"/>
  <c r="S1681" i="1"/>
  <c r="H1681" i="1"/>
  <c r="I1681" i="1" s="1"/>
  <c r="AA1680" i="1"/>
  <c r="Z1680" i="1"/>
  <c r="S1680" i="1"/>
  <c r="H1680" i="1"/>
  <c r="I1680" i="1" s="1"/>
  <c r="AA1679" i="1"/>
  <c r="Z1679" i="1"/>
  <c r="S1679" i="1"/>
  <c r="H1679" i="1"/>
  <c r="I1679" i="1" s="1"/>
  <c r="AA1678" i="1"/>
  <c r="Z1678" i="1"/>
  <c r="S1678" i="1"/>
  <c r="H1678" i="1"/>
  <c r="I1678" i="1" s="1"/>
  <c r="AA1677" i="1"/>
  <c r="Z1677" i="1"/>
  <c r="S1677" i="1"/>
  <c r="H1677" i="1"/>
  <c r="I1677" i="1" s="1"/>
  <c r="AA1676" i="1"/>
  <c r="Z1676" i="1"/>
  <c r="S1676" i="1"/>
  <c r="H1676" i="1"/>
  <c r="I1676" i="1" s="1"/>
  <c r="AA1675" i="1"/>
  <c r="Z1675" i="1"/>
  <c r="S1675" i="1"/>
  <c r="H1675" i="1"/>
  <c r="I1675" i="1" s="1"/>
  <c r="AA1674" i="1"/>
  <c r="Z1674" i="1"/>
  <c r="S1674" i="1"/>
  <c r="H1674" i="1"/>
  <c r="I1674" i="1" s="1"/>
  <c r="AA1673" i="1"/>
  <c r="Z1673" i="1"/>
  <c r="S1673" i="1"/>
  <c r="H1673" i="1"/>
  <c r="I1673" i="1" s="1"/>
  <c r="AA1672" i="1"/>
  <c r="Z1672" i="1"/>
  <c r="S1672" i="1"/>
  <c r="H1672" i="1"/>
  <c r="I1672" i="1" s="1"/>
  <c r="AA1671" i="1"/>
  <c r="Z1671" i="1"/>
  <c r="S1671" i="1"/>
  <c r="H1671" i="1"/>
  <c r="I1671" i="1" s="1"/>
  <c r="AA1670" i="1"/>
  <c r="Z1670" i="1"/>
  <c r="S1670" i="1"/>
  <c r="H1670" i="1"/>
  <c r="I1670" i="1" s="1"/>
  <c r="AA1669" i="1"/>
  <c r="Z1669" i="1"/>
  <c r="S1669" i="1"/>
  <c r="H1669" i="1"/>
  <c r="I1669" i="1" s="1"/>
  <c r="AA1668" i="1"/>
  <c r="Z1668" i="1"/>
  <c r="S1668" i="1"/>
  <c r="H1668" i="1"/>
  <c r="I1668" i="1" s="1"/>
  <c r="AA1667" i="1"/>
  <c r="Z1667" i="1"/>
  <c r="S1667" i="1"/>
  <c r="H1667" i="1"/>
  <c r="I1667" i="1" s="1"/>
  <c r="AA1666" i="1"/>
  <c r="Z1666" i="1"/>
  <c r="S1666" i="1"/>
  <c r="H1666" i="1"/>
  <c r="I1666" i="1" s="1"/>
  <c r="AA1665" i="1"/>
  <c r="Z1665" i="1"/>
  <c r="S1665" i="1"/>
  <c r="H1665" i="1"/>
  <c r="I1665" i="1" s="1"/>
  <c r="AA1664" i="1"/>
  <c r="Z1664" i="1"/>
  <c r="S1664" i="1"/>
  <c r="H1664" i="1"/>
  <c r="I1664" i="1" s="1"/>
  <c r="AA1663" i="1"/>
  <c r="Z1663" i="1"/>
  <c r="S1663" i="1"/>
  <c r="H1663" i="1"/>
  <c r="I1663" i="1" s="1"/>
  <c r="AA1662" i="1"/>
  <c r="Z1662" i="1"/>
  <c r="S1662" i="1"/>
  <c r="H1662" i="1"/>
  <c r="I1662" i="1" s="1"/>
  <c r="AA1661" i="1"/>
  <c r="Z1661" i="1"/>
  <c r="S1661" i="1"/>
  <c r="H1661" i="1"/>
  <c r="I1661" i="1" s="1"/>
  <c r="AA1660" i="1"/>
  <c r="Z1660" i="1"/>
  <c r="S1660" i="1"/>
  <c r="H1660" i="1"/>
  <c r="I1660" i="1" s="1"/>
  <c r="AA1659" i="1"/>
  <c r="Z1659" i="1"/>
  <c r="S1659" i="1"/>
  <c r="H1659" i="1"/>
  <c r="I1659" i="1" s="1"/>
  <c r="AA1658" i="1"/>
  <c r="Z1658" i="1"/>
  <c r="S1658" i="1"/>
  <c r="H1658" i="1"/>
  <c r="I1658" i="1" s="1"/>
  <c r="AA1657" i="1"/>
  <c r="Z1657" i="1"/>
  <c r="S1657" i="1"/>
  <c r="H1657" i="1"/>
  <c r="I1657" i="1" s="1"/>
  <c r="AA1656" i="1"/>
  <c r="Z1656" i="1"/>
  <c r="S1656" i="1"/>
  <c r="H1656" i="1"/>
  <c r="I1656" i="1" s="1"/>
  <c r="AA1655" i="1"/>
  <c r="Z1655" i="1"/>
  <c r="S1655" i="1"/>
  <c r="H1655" i="1"/>
  <c r="I1655" i="1" s="1"/>
  <c r="AA1654" i="1"/>
  <c r="Z1654" i="1"/>
  <c r="S1654" i="1"/>
  <c r="H1654" i="1"/>
  <c r="I1654" i="1" s="1"/>
  <c r="AA1653" i="1"/>
  <c r="Z1653" i="1"/>
  <c r="S1653" i="1"/>
  <c r="H1653" i="1"/>
  <c r="I1653" i="1" s="1"/>
  <c r="AA1652" i="1"/>
  <c r="Z1652" i="1"/>
  <c r="S1652" i="1"/>
  <c r="H1652" i="1"/>
  <c r="I1652" i="1" s="1"/>
  <c r="AA1651" i="1"/>
  <c r="Z1651" i="1"/>
  <c r="S1651" i="1"/>
  <c r="H1651" i="1"/>
  <c r="I1651" i="1" s="1"/>
  <c r="AA1650" i="1"/>
  <c r="Z1650" i="1"/>
  <c r="S1650" i="1"/>
  <c r="H1650" i="1"/>
  <c r="I1650" i="1" s="1"/>
  <c r="AA1649" i="1"/>
  <c r="Z1649" i="1"/>
  <c r="S1649" i="1"/>
  <c r="H1649" i="1"/>
  <c r="I1649" i="1" s="1"/>
  <c r="AA1648" i="1"/>
  <c r="Z1648" i="1"/>
  <c r="S1648" i="1"/>
  <c r="H1648" i="1"/>
  <c r="I1648" i="1" s="1"/>
  <c r="AA1647" i="1"/>
  <c r="Z1647" i="1"/>
  <c r="S1647" i="1"/>
  <c r="H1647" i="1"/>
  <c r="I1647" i="1" s="1"/>
  <c r="AA1646" i="1"/>
  <c r="Z1646" i="1"/>
  <c r="S1646" i="1"/>
  <c r="H1646" i="1"/>
  <c r="I1646" i="1" s="1"/>
  <c r="AA1645" i="1"/>
  <c r="Z1645" i="1"/>
  <c r="S1645" i="1"/>
  <c r="H1645" i="1"/>
  <c r="I1645" i="1" s="1"/>
  <c r="AA1644" i="1"/>
  <c r="Z1644" i="1"/>
  <c r="S1644" i="1"/>
  <c r="H1644" i="1"/>
  <c r="I1644" i="1" s="1"/>
  <c r="AA1643" i="1"/>
  <c r="Z1643" i="1"/>
  <c r="S1643" i="1"/>
  <c r="H1643" i="1"/>
  <c r="I1643" i="1" s="1"/>
  <c r="AA1642" i="1"/>
  <c r="Z1642" i="1"/>
  <c r="S1642" i="1"/>
  <c r="H1642" i="1"/>
  <c r="I1642" i="1" s="1"/>
  <c r="AA1641" i="1"/>
  <c r="Z1641" i="1"/>
  <c r="S1641" i="1"/>
  <c r="H1641" i="1"/>
  <c r="I1641" i="1" s="1"/>
  <c r="AA1640" i="1"/>
  <c r="Z1640" i="1"/>
  <c r="S1640" i="1"/>
  <c r="H1640" i="1"/>
  <c r="I1640" i="1" s="1"/>
  <c r="AA1639" i="1"/>
  <c r="Z1639" i="1"/>
  <c r="S1639" i="1"/>
  <c r="H1639" i="1"/>
  <c r="I1639" i="1" s="1"/>
  <c r="AA1638" i="1"/>
  <c r="Z1638" i="1"/>
  <c r="S1638" i="1"/>
  <c r="H1638" i="1"/>
  <c r="I1638" i="1" s="1"/>
  <c r="AA1637" i="1"/>
  <c r="Z1637" i="1"/>
  <c r="S1637" i="1"/>
  <c r="H1637" i="1"/>
  <c r="I1637" i="1" s="1"/>
  <c r="AA1636" i="1"/>
  <c r="Z1636" i="1"/>
  <c r="S1636" i="1"/>
  <c r="H1636" i="1"/>
  <c r="I1636" i="1" s="1"/>
  <c r="AA1635" i="1"/>
  <c r="Z1635" i="1"/>
  <c r="S1635" i="1"/>
  <c r="H1635" i="1"/>
  <c r="I1635" i="1" s="1"/>
  <c r="AA1634" i="1"/>
  <c r="Z1634" i="1"/>
  <c r="S1634" i="1"/>
  <c r="H1634" i="1"/>
  <c r="I1634" i="1" s="1"/>
  <c r="AA1633" i="1"/>
  <c r="Z1633" i="1"/>
  <c r="S1633" i="1"/>
  <c r="H1633" i="1"/>
  <c r="I1633" i="1" s="1"/>
  <c r="AA1632" i="1"/>
  <c r="Z1632" i="1"/>
  <c r="S1632" i="1"/>
  <c r="H1632" i="1"/>
  <c r="I1632" i="1" s="1"/>
  <c r="AA1631" i="1"/>
  <c r="Z1631" i="1"/>
  <c r="S1631" i="1"/>
  <c r="H1631" i="1"/>
  <c r="I1631" i="1" s="1"/>
  <c r="AA1630" i="1"/>
  <c r="Z1630" i="1"/>
  <c r="S1630" i="1"/>
  <c r="H1630" i="1"/>
  <c r="I1630" i="1" s="1"/>
  <c r="AA1629" i="1"/>
  <c r="Z1629" i="1"/>
  <c r="S1629" i="1"/>
  <c r="H1629" i="1"/>
  <c r="I1629" i="1" s="1"/>
  <c r="AA1628" i="1"/>
  <c r="Z1628" i="1"/>
  <c r="S1628" i="1"/>
  <c r="H1628" i="1"/>
  <c r="I1628" i="1" s="1"/>
  <c r="AA1627" i="1"/>
  <c r="Z1627" i="1"/>
  <c r="S1627" i="1"/>
  <c r="H1627" i="1"/>
  <c r="I1627" i="1" s="1"/>
  <c r="AA1626" i="1"/>
  <c r="Z1626" i="1"/>
  <c r="S1626" i="1"/>
  <c r="H1626" i="1"/>
  <c r="I1626" i="1" s="1"/>
  <c r="AA1625" i="1"/>
  <c r="Z1625" i="1"/>
  <c r="S1625" i="1"/>
  <c r="H1625" i="1"/>
  <c r="I1625" i="1" s="1"/>
  <c r="AA1624" i="1"/>
  <c r="Z1624" i="1"/>
  <c r="S1624" i="1"/>
  <c r="H1624" i="1"/>
  <c r="I1624" i="1" s="1"/>
  <c r="AA1623" i="1"/>
  <c r="Z1623" i="1"/>
  <c r="S1623" i="1"/>
  <c r="H1623" i="1"/>
  <c r="I1623" i="1" s="1"/>
  <c r="AA1622" i="1"/>
  <c r="Z1622" i="1"/>
  <c r="S1622" i="1"/>
  <c r="H1622" i="1"/>
  <c r="I1622" i="1" s="1"/>
  <c r="AA1621" i="1"/>
  <c r="Z1621" i="1"/>
  <c r="S1621" i="1"/>
  <c r="H1621" i="1"/>
  <c r="I1621" i="1" s="1"/>
  <c r="AA1620" i="1"/>
  <c r="Z1620" i="1"/>
  <c r="S1620" i="1"/>
  <c r="H1620" i="1"/>
  <c r="I1620" i="1" s="1"/>
  <c r="AA1619" i="1"/>
  <c r="Z1619" i="1"/>
  <c r="S1619" i="1"/>
  <c r="H1619" i="1"/>
  <c r="I1619" i="1" s="1"/>
  <c r="AA1618" i="1"/>
  <c r="Z1618" i="1"/>
  <c r="S1618" i="1"/>
  <c r="H1618" i="1"/>
  <c r="I1618" i="1" s="1"/>
  <c r="AA1617" i="1"/>
  <c r="Z1617" i="1"/>
  <c r="S1617" i="1"/>
  <c r="H1617" i="1"/>
  <c r="I1617" i="1" s="1"/>
  <c r="AA1616" i="1"/>
  <c r="Z1616" i="1"/>
  <c r="S1616" i="1"/>
  <c r="H1616" i="1"/>
  <c r="I1616" i="1" s="1"/>
  <c r="AA1615" i="1"/>
  <c r="Z1615" i="1"/>
  <c r="S1615" i="1"/>
  <c r="H1615" i="1"/>
  <c r="I1615" i="1" s="1"/>
  <c r="AA1614" i="1"/>
  <c r="Z1614" i="1"/>
  <c r="S1614" i="1"/>
  <c r="H1614" i="1"/>
  <c r="I1614" i="1" s="1"/>
  <c r="AA1613" i="1"/>
  <c r="Z1613" i="1"/>
  <c r="S1613" i="1"/>
  <c r="H1613" i="1"/>
  <c r="I1613" i="1" s="1"/>
  <c r="AA1612" i="1"/>
  <c r="Z1612" i="1"/>
  <c r="S1612" i="1"/>
  <c r="H1612" i="1"/>
  <c r="I1612" i="1" s="1"/>
  <c r="AA1611" i="1"/>
  <c r="Z1611" i="1"/>
  <c r="S1611" i="1"/>
  <c r="H1611" i="1"/>
  <c r="I1611" i="1" s="1"/>
  <c r="AA1610" i="1"/>
  <c r="Z1610" i="1"/>
  <c r="S1610" i="1"/>
  <c r="H1610" i="1"/>
  <c r="I1610" i="1" s="1"/>
  <c r="AA1609" i="1"/>
  <c r="Z1609" i="1"/>
  <c r="S1609" i="1"/>
  <c r="H1609" i="1"/>
  <c r="I1609" i="1" s="1"/>
  <c r="AA1608" i="1"/>
  <c r="Z1608" i="1"/>
  <c r="S1608" i="1"/>
  <c r="H1608" i="1"/>
  <c r="I1608" i="1" s="1"/>
  <c r="AA1607" i="1"/>
  <c r="Z1607" i="1"/>
  <c r="S1607" i="1"/>
  <c r="H1607" i="1"/>
  <c r="I1607" i="1" s="1"/>
  <c r="AA1606" i="1"/>
  <c r="Z1606" i="1"/>
  <c r="S1606" i="1"/>
  <c r="H1606" i="1"/>
  <c r="I1606" i="1" s="1"/>
  <c r="AA1605" i="1"/>
  <c r="Z1605" i="1"/>
  <c r="S1605" i="1"/>
  <c r="H1605" i="1"/>
  <c r="I1605" i="1" s="1"/>
  <c r="AA1604" i="1"/>
  <c r="Z1604" i="1"/>
  <c r="S1604" i="1"/>
  <c r="H1604" i="1"/>
  <c r="I1604" i="1" s="1"/>
  <c r="AA1603" i="1"/>
  <c r="Z1603" i="1"/>
  <c r="S1603" i="1"/>
  <c r="H1603" i="1"/>
  <c r="I1603" i="1" s="1"/>
  <c r="AA1602" i="1"/>
  <c r="Z1602" i="1"/>
  <c r="S1602" i="1"/>
  <c r="H1602" i="1"/>
  <c r="I1602" i="1" s="1"/>
  <c r="AA1601" i="1"/>
  <c r="Z1601" i="1"/>
  <c r="S1601" i="1"/>
  <c r="H1601" i="1"/>
  <c r="I1601" i="1" s="1"/>
  <c r="AA1600" i="1"/>
  <c r="Z1600" i="1"/>
  <c r="S1600" i="1"/>
  <c r="H1600" i="1"/>
  <c r="I1600" i="1" s="1"/>
  <c r="AA1599" i="1"/>
  <c r="Z1599" i="1"/>
  <c r="S1599" i="1"/>
  <c r="H1599" i="1"/>
  <c r="I1599" i="1" s="1"/>
  <c r="AA1598" i="1"/>
  <c r="Z1598" i="1"/>
  <c r="S1598" i="1"/>
  <c r="H1598" i="1"/>
  <c r="I1598" i="1" s="1"/>
  <c r="AA1597" i="1"/>
  <c r="Z1597" i="1"/>
  <c r="S1597" i="1"/>
  <c r="H1597" i="1"/>
  <c r="I1597" i="1" s="1"/>
  <c r="AA1596" i="1"/>
  <c r="Z1596" i="1"/>
  <c r="S1596" i="1"/>
  <c r="H1596" i="1"/>
  <c r="I1596" i="1" s="1"/>
  <c r="AA1595" i="1"/>
  <c r="Z1595" i="1"/>
  <c r="S1595" i="1"/>
  <c r="H1595" i="1"/>
  <c r="I1595" i="1" s="1"/>
  <c r="AA1594" i="1"/>
  <c r="Z1594" i="1"/>
  <c r="S1594" i="1"/>
  <c r="H1594" i="1"/>
  <c r="I1594" i="1" s="1"/>
  <c r="AA1593" i="1"/>
  <c r="Z1593" i="1"/>
  <c r="S1593" i="1"/>
  <c r="H1593" i="1"/>
  <c r="I1593" i="1" s="1"/>
  <c r="AA1592" i="1"/>
  <c r="Z1592" i="1"/>
  <c r="S1592" i="1"/>
  <c r="H1592" i="1"/>
  <c r="I1592" i="1" s="1"/>
  <c r="AA1591" i="1"/>
  <c r="Z1591" i="1"/>
  <c r="S1591" i="1"/>
  <c r="H1591" i="1"/>
  <c r="I1591" i="1" s="1"/>
  <c r="AA1590" i="1"/>
  <c r="Z1590" i="1"/>
  <c r="S1590" i="1"/>
  <c r="H1590" i="1"/>
  <c r="I1590" i="1" s="1"/>
  <c r="AA1589" i="1"/>
  <c r="Z1589" i="1"/>
  <c r="S1589" i="1"/>
  <c r="H1589" i="1"/>
  <c r="I1589" i="1" s="1"/>
  <c r="AA1588" i="1"/>
  <c r="Z1588" i="1"/>
  <c r="S1588" i="1"/>
  <c r="H1588" i="1"/>
  <c r="I1588" i="1" s="1"/>
  <c r="AA1587" i="1"/>
  <c r="Z1587" i="1"/>
  <c r="S1587" i="1"/>
  <c r="H1587" i="1"/>
  <c r="I1587" i="1" s="1"/>
  <c r="AA1586" i="1"/>
  <c r="Z1586" i="1"/>
  <c r="S1586" i="1"/>
  <c r="H1586" i="1"/>
  <c r="I1586" i="1" s="1"/>
  <c r="AA1585" i="1"/>
  <c r="Z1585" i="1"/>
  <c r="S1585" i="1"/>
  <c r="H1585" i="1"/>
  <c r="I1585" i="1" s="1"/>
  <c r="AA1584" i="1"/>
  <c r="Z1584" i="1"/>
  <c r="S1584" i="1"/>
  <c r="H1584" i="1"/>
  <c r="I1584" i="1" s="1"/>
  <c r="AA1583" i="1"/>
  <c r="Z1583" i="1"/>
  <c r="S1583" i="1"/>
  <c r="H1583" i="1"/>
  <c r="I1583" i="1" s="1"/>
  <c r="AA1582" i="1"/>
  <c r="Z1582" i="1"/>
  <c r="S1582" i="1"/>
  <c r="H1582" i="1"/>
  <c r="I1582" i="1" s="1"/>
  <c r="AA1581" i="1"/>
  <c r="Z1581" i="1"/>
  <c r="S1581" i="1"/>
  <c r="H1581" i="1"/>
  <c r="I1581" i="1" s="1"/>
  <c r="AA1580" i="1"/>
  <c r="Z1580" i="1"/>
  <c r="S1580" i="1"/>
  <c r="H1580" i="1"/>
  <c r="I1580" i="1" s="1"/>
  <c r="AA1579" i="1"/>
  <c r="Z1579" i="1"/>
  <c r="S1579" i="1"/>
  <c r="H1579" i="1"/>
  <c r="I1579" i="1" s="1"/>
  <c r="AA1578" i="1"/>
  <c r="Z1578" i="1"/>
  <c r="S1578" i="1"/>
  <c r="H1578" i="1"/>
  <c r="I1578" i="1" s="1"/>
  <c r="AA1577" i="1"/>
  <c r="Z1577" i="1"/>
  <c r="S1577" i="1"/>
  <c r="H1577" i="1"/>
  <c r="I1577" i="1" s="1"/>
  <c r="AA1576" i="1"/>
  <c r="Z1576" i="1"/>
  <c r="S1576" i="1"/>
  <c r="H1576" i="1"/>
  <c r="I1576" i="1" s="1"/>
  <c r="AA1575" i="1"/>
  <c r="Z1575" i="1"/>
  <c r="S1575" i="1"/>
  <c r="H1575" i="1"/>
  <c r="I1575" i="1" s="1"/>
  <c r="AA1574" i="1"/>
  <c r="Z1574" i="1"/>
  <c r="S1574" i="1"/>
  <c r="H1574" i="1"/>
  <c r="I1574" i="1" s="1"/>
  <c r="AA1573" i="1"/>
  <c r="Z1573" i="1"/>
  <c r="S1573" i="1"/>
  <c r="H1573" i="1"/>
  <c r="I1573" i="1" s="1"/>
  <c r="AA1572" i="1"/>
  <c r="Z1572" i="1"/>
  <c r="S1572" i="1"/>
  <c r="H1572" i="1"/>
  <c r="I1572" i="1" s="1"/>
  <c r="AA1571" i="1"/>
  <c r="Z1571" i="1"/>
  <c r="S1571" i="1"/>
  <c r="H1571" i="1"/>
  <c r="I1571" i="1" s="1"/>
  <c r="AA1570" i="1"/>
  <c r="Z1570" i="1"/>
  <c r="S1570" i="1"/>
  <c r="H1570" i="1"/>
  <c r="I1570" i="1" s="1"/>
  <c r="AA1569" i="1"/>
  <c r="Z1569" i="1"/>
  <c r="S1569" i="1"/>
  <c r="H1569" i="1"/>
  <c r="I1569" i="1" s="1"/>
  <c r="AA1568" i="1"/>
  <c r="Z1568" i="1"/>
  <c r="S1568" i="1"/>
  <c r="H1568" i="1"/>
  <c r="I1568" i="1" s="1"/>
  <c r="AA1567" i="1"/>
  <c r="Z1567" i="1"/>
  <c r="S1567" i="1"/>
  <c r="H1567" i="1"/>
  <c r="I1567" i="1" s="1"/>
  <c r="AA1566" i="1"/>
  <c r="Z1566" i="1"/>
  <c r="S1566" i="1"/>
  <c r="H1566" i="1"/>
  <c r="I1566" i="1" s="1"/>
  <c r="AA1565" i="1"/>
  <c r="Z1565" i="1"/>
  <c r="S1565" i="1"/>
  <c r="H1565" i="1"/>
  <c r="I1565" i="1" s="1"/>
  <c r="AA1564" i="1"/>
  <c r="Z1564" i="1"/>
  <c r="S1564" i="1"/>
  <c r="H1564" i="1"/>
  <c r="I1564" i="1" s="1"/>
  <c r="AA1563" i="1"/>
  <c r="Z1563" i="1"/>
  <c r="S1563" i="1"/>
  <c r="H1563" i="1"/>
  <c r="I1563" i="1" s="1"/>
  <c r="AA1562" i="1"/>
  <c r="Z1562" i="1"/>
  <c r="S1562" i="1"/>
  <c r="H1562" i="1"/>
  <c r="I1562" i="1" s="1"/>
  <c r="AA1561" i="1"/>
  <c r="Z1561" i="1"/>
  <c r="S1561" i="1"/>
  <c r="H1561" i="1"/>
  <c r="I1561" i="1" s="1"/>
  <c r="AA1560" i="1"/>
  <c r="Z1560" i="1"/>
  <c r="S1560" i="1"/>
  <c r="H1560" i="1"/>
  <c r="I1560" i="1" s="1"/>
  <c r="AA1559" i="1"/>
  <c r="Z1559" i="1"/>
  <c r="S1559" i="1"/>
  <c r="H1559" i="1"/>
  <c r="I1559" i="1" s="1"/>
  <c r="AA1558" i="1"/>
  <c r="Z1558" i="1"/>
  <c r="S1558" i="1"/>
  <c r="H1558" i="1"/>
  <c r="I1558" i="1" s="1"/>
  <c r="AA1557" i="1"/>
  <c r="Z1557" i="1"/>
  <c r="S1557" i="1"/>
  <c r="H1557" i="1"/>
  <c r="I1557" i="1" s="1"/>
  <c r="AA1556" i="1"/>
  <c r="Z1556" i="1"/>
  <c r="S1556" i="1"/>
  <c r="H1556" i="1"/>
  <c r="I1556" i="1" s="1"/>
  <c r="AA1555" i="1"/>
  <c r="Z1555" i="1"/>
  <c r="S1555" i="1"/>
  <c r="H1555" i="1"/>
  <c r="I1555" i="1" s="1"/>
  <c r="AA1554" i="1"/>
  <c r="Z1554" i="1"/>
  <c r="S1554" i="1"/>
  <c r="H1554" i="1"/>
  <c r="I1554" i="1" s="1"/>
  <c r="AA1553" i="1"/>
  <c r="Z1553" i="1"/>
  <c r="S1553" i="1"/>
  <c r="H1553" i="1"/>
  <c r="I1553" i="1" s="1"/>
  <c r="AA1552" i="1"/>
  <c r="Z1552" i="1"/>
  <c r="S1552" i="1"/>
  <c r="H1552" i="1"/>
  <c r="I1552" i="1" s="1"/>
  <c r="AA1551" i="1"/>
  <c r="Z1551" i="1"/>
  <c r="S1551" i="1"/>
  <c r="H1551" i="1"/>
  <c r="I1551" i="1" s="1"/>
  <c r="AA1550" i="1"/>
  <c r="Z1550" i="1"/>
  <c r="S1550" i="1"/>
  <c r="H1550" i="1"/>
  <c r="I1550" i="1" s="1"/>
  <c r="AA1549" i="1"/>
  <c r="Z1549" i="1"/>
  <c r="S1549" i="1"/>
  <c r="H1549" i="1"/>
  <c r="I1549" i="1" s="1"/>
  <c r="AA1548" i="1"/>
  <c r="Z1548" i="1"/>
  <c r="S1548" i="1"/>
  <c r="H1548" i="1"/>
  <c r="I1548" i="1" s="1"/>
  <c r="AA1547" i="1"/>
  <c r="Z1547" i="1"/>
  <c r="S1547" i="1"/>
  <c r="H1547" i="1"/>
  <c r="I1547" i="1" s="1"/>
  <c r="AA1546" i="1"/>
  <c r="Z1546" i="1"/>
  <c r="S1546" i="1"/>
  <c r="H1546" i="1"/>
  <c r="I1546" i="1" s="1"/>
  <c r="AA1545" i="1"/>
  <c r="Z1545" i="1"/>
  <c r="S1545" i="1"/>
  <c r="H1545" i="1"/>
  <c r="I1545" i="1" s="1"/>
  <c r="AA1544" i="1"/>
  <c r="Z1544" i="1"/>
  <c r="S1544" i="1"/>
  <c r="H1544" i="1"/>
  <c r="I1544" i="1" s="1"/>
  <c r="AA1543" i="1"/>
  <c r="Z1543" i="1"/>
  <c r="S1543" i="1"/>
  <c r="H1543" i="1"/>
  <c r="I1543" i="1" s="1"/>
  <c r="AA1542" i="1"/>
  <c r="Z1542" i="1"/>
  <c r="S1542" i="1"/>
  <c r="H1542" i="1"/>
  <c r="I1542" i="1" s="1"/>
  <c r="AA1541" i="1"/>
  <c r="Z1541" i="1"/>
  <c r="S1541" i="1"/>
  <c r="H1541" i="1"/>
  <c r="I1541" i="1" s="1"/>
  <c r="AA1540" i="1"/>
  <c r="Z1540" i="1"/>
  <c r="S1540" i="1"/>
  <c r="H1540" i="1"/>
  <c r="I1540" i="1" s="1"/>
  <c r="AA1539" i="1"/>
  <c r="Z1539" i="1"/>
  <c r="S1539" i="1"/>
  <c r="H1539" i="1"/>
  <c r="I1539" i="1" s="1"/>
  <c r="AA1538" i="1"/>
  <c r="Z1538" i="1"/>
  <c r="S1538" i="1"/>
  <c r="H1538" i="1"/>
  <c r="I1538" i="1" s="1"/>
  <c r="AA1537" i="1"/>
  <c r="Z1537" i="1"/>
  <c r="S1537" i="1"/>
  <c r="H1537" i="1"/>
  <c r="I1537" i="1" s="1"/>
  <c r="AA1536" i="1"/>
  <c r="Z1536" i="1"/>
  <c r="S1536" i="1"/>
  <c r="H1536" i="1"/>
  <c r="I1536" i="1" s="1"/>
  <c r="AA1535" i="1"/>
  <c r="Z1535" i="1"/>
  <c r="S1535" i="1"/>
  <c r="H1535" i="1"/>
  <c r="I1535" i="1" s="1"/>
  <c r="AA1534" i="1"/>
  <c r="Z1534" i="1"/>
  <c r="S1534" i="1"/>
  <c r="H1534" i="1"/>
  <c r="I1534" i="1" s="1"/>
  <c r="AA1533" i="1"/>
  <c r="Z1533" i="1"/>
  <c r="S1533" i="1"/>
  <c r="H1533" i="1"/>
  <c r="I1533" i="1" s="1"/>
  <c r="AA1532" i="1"/>
  <c r="Z1532" i="1"/>
  <c r="S1532" i="1"/>
  <c r="H1532" i="1"/>
  <c r="I1532" i="1" s="1"/>
  <c r="AA1531" i="1"/>
  <c r="Z1531" i="1"/>
  <c r="S1531" i="1"/>
  <c r="H1531" i="1"/>
  <c r="I1531" i="1" s="1"/>
  <c r="AA1530" i="1"/>
  <c r="Z1530" i="1"/>
  <c r="S1530" i="1"/>
  <c r="H1530" i="1"/>
  <c r="I1530" i="1" s="1"/>
  <c r="AA1529" i="1"/>
  <c r="Z1529" i="1"/>
  <c r="S1529" i="1"/>
  <c r="H1529" i="1"/>
  <c r="I1529" i="1" s="1"/>
  <c r="AA1528" i="1"/>
  <c r="Z1528" i="1"/>
  <c r="S1528" i="1"/>
  <c r="H1528" i="1"/>
  <c r="I1528" i="1" s="1"/>
  <c r="AA1527" i="1"/>
  <c r="Z1527" i="1"/>
  <c r="S1527" i="1"/>
  <c r="H1527" i="1"/>
  <c r="I1527" i="1" s="1"/>
  <c r="AA1526" i="1"/>
  <c r="Z1526" i="1"/>
  <c r="S1526" i="1"/>
  <c r="H1526" i="1"/>
  <c r="I1526" i="1" s="1"/>
  <c r="AA1525" i="1"/>
  <c r="Z1525" i="1"/>
  <c r="S1525" i="1"/>
  <c r="H1525" i="1"/>
  <c r="I1525" i="1" s="1"/>
  <c r="AA1524" i="1"/>
  <c r="Z1524" i="1"/>
  <c r="S1524" i="1"/>
  <c r="H1524" i="1"/>
  <c r="I1524" i="1" s="1"/>
  <c r="AA1523" i="1"/>
  <c r="Z1523" i="1"/>
  <c r="S1523" i="1"/>
  <c r="H1523" i="1"/>
  <c r="I1523" i="1" s="1"/>
  <c r="AA1522" i="1"/>
  <c r="Z1522" i="1"/>
  <c r="S1522" i="1"/>
  <c r="H1522" i="1"/>
  <c r="I1522" i="1" s="1"/>
  <c r="AA1521" i="1"/>
  <c r="Z1521" i="1"/>
  <c r="S1521" i="1"/>
  <c r="H1521" i="1"/>
  <c r="I1521" i="1" s="1"/>
  <c r="AA1520" i="1"/>
  <c r="Z1520" i="1"/>
  <c r="S1520" i="1"/>
  <c r="H1520" i="1"/>
  <c r="I1520" i="1" s="1"/>
  <c r="AA1519" i="1"/>
  <c r="Z1519" i="1"/>
  <c r="S1519" i="1"/>
  <c r="H1519" i="1"/>
  <c r="I1519" i="1" s="1"/>
  <c r="AA1518" i="1"/>
  <c r="Z1518" i="1"/>
  <c r="S1518" i="1"/>
  <c r="H1518" i="1"/>
  <c r="I1518" i="1" s="1"/>
  <c r="AA1517" i="1"/>
  <c r="Z1517" i="1"/>
  <c r="S1517" i="1"/>
  <c r="H1517" i="1"/>
  <c r="I1517" i="1" s="1"/>
  <c r="AA1516" i="1"/>
  <c r="Z1516" i="1"/>
  <c r="S1516" i="1"/>
  <c r="H1516" i="1"/>
  <c r="I1516" i="1" s="1"/>
  <c r="AA1515" i="1"/>
  <c r="Z1515" i="1"/>
  <c r="S1515" i="1"/>
  <c r="H1515" i="1"/>
  <c r="I1515" i="1" s="1"/>
  <c r="AA1514" i="1"/>
  <c r="Z1514" i="1"/>
  <c r="S1514" i="1"/>
  <c r="H1514" i="1"/>
  <c r="I1514" i="1" s="1"/>
  <c r="AA1513" i="1"/>
  <c r="Z1513" i="1"/>
  <c r="S1513" i="1"/>
  <c r="H1513" i="1"/>
  <c r="I1513" i="1" s="1"/>
  <c r="AA1512" i="1"/>
  <c r="Z1512" i="1"/>
  <c r="S1512" i="1"/>
  <c r="H1512" i="1"/>
  <c r="I1512" i="1" s="1"/>
  <c r="AA1511" i="1"/>
  <c r="Z1511" i="1"/>
  <c r="S1511" i="1"/>
  <c r="H1511" i="1"/>
  <c r="I1511" i="1" s="1"/>
  <c r="AA1510" i="1"/>
  <c r="Z1510" i="1"/>
  <c r="S1510" i="1"/>
  <c r="H1510" i="1"/>
  <c r="I1510" i="1" s="1"/>
  <c r="AA1509" i="1"/>
  <c r="Z1509" i="1"/>
  <c r="S1509" i="1"/>
  <c r="H1509" i="1"/>
  <c r="I1509" i="1" s="1"/>
  <c r="AA1508" i="1"/>
  <c r="Z1508" i="1"/>
  <c r="S1508" i="1"/>
  <c r="H1508" i="1"/>
  <c r="I1508" i="1" s="1"/>
  <c r="AA1507" i="1"/>
  <c r="Z1507" i="1"/>
  <c r="S1507" i="1"/>
  <c r="H1507" i="1"/>
  <c r="I1507" i="1" s="1"/>
  <c r="AA1506" i="1"/>
  <c r="Z1506" i="1"/>
  <c r="S1506" i="1"/>
  <c r="H1506" i="1"/>
  <c r="I1506" i="1" s="1"/>
  <c r="AA1505" i="1"/>
  <c r="Z1505" i="1"/>
  <c r="S1505" i="1"/>
  <c r="H1505" i="1"/>
  <c r="I1505" i="1" s="1"/>
  <c r="AA1504" i="1"/>
  <c r="Z1504" i="1"/>
  <c r="S1504" i="1"/>
  <c r="H1504" i="1"/>
  <c r="I1504" i="1" s="1"/>
  <c r="AA1503" i="1"/>
  <c r="Z1503" i="1"/>
  <c r="S1503" i="1"/>
  <c r="H1503" i="1"/>
  <c r="I1503" i="1" s="1"/>
  <c r="AA1502" i="1"/>
  <c r="Z1502" i="1"/>
  <c r="S1502" i="1"/>
  <c r="H1502" i="1"/>
  <c r="I1502" i="1" s="1"/>
  <c r="AA1501" i="1"/>
  <c r="Z1501" i="1"/>
  <c r="S1501" i="1"/>
  <c r="H1501" i="1"/>
  <c r="I1501" i="1" s="1"/>
  <c r="AA1500" i="1"/>
  <c r="Z1500" i="1"/>
  <c r="S1500" i="1"/>
  <c r="H1500" i="1"/>
  <c r="I1500" i="1" s="1"/>
  <c r="AA1499" i="1"/>
  <c r="Z1499" i="1"/>
  <c r="S1499" i="1"/>
  <c r="H1499" i="1"/>
  <c r="I1499" i="1" s="1"/>
  <c r="AA1498" i="1"/>
  <c r="Z1498" i="1"/>
  <c r="S1498" i="1"/>
  <c r="H1498" i="1"/>
  <c r="I1498" i="1" s="1"/>
  <c r="AA1497" i="1"/>
  <c r="Z1497" i="1"/>
  <c r="S1497" i="1"/>
  <c r="H1497" i="1"/>
  <c r="I1497" i="1" s="1"/>
  <c r="AA1496" i="1"/>
  <c r="Z1496" i="1"/>
  <c r="S1496" i="1"/>
  <c r="H1496" i="1"/>
  <c r="I1496" i="1" s="1"/>
  <c r="AA1495" i="1"/>
  <c r="Z1495" i="1"/>
  <c r="S1495" i="1"/>
  <c r="H1495" i="1"/>
  <c r="I1495" i="1" s="1"/>
  <c r="AA1494" i="1"/>
  <c r="Z1494" i="1"/>
  <c r="S1494" i="1"/>
  <c r="H1494" i="1"/>
  <c r="I1494" i="1" s="1"/>
  <c r="AA1493" i="1"/>
  <c r="Z1493" i="1"/>
  <c r="S1493" i="1"/>
  <c r="H1493" i="1"/>
  <c r="I1493" i="1" s="1"/>
  <c r="AA1492" i="1"/>
  <c r="Z1492" i="1"/>
  <c r="S1492" i="1"/>
  <c r="H1492" i="1"/>
  <c r="I1492" i="1" s="1"/>
  <c r="AA1491" i="1"/>
  <c r="Z1491" i="1"/>
  <c r="S1491" i="1"/>
  <c r="H1491" i="1"/>
  <c r="I1491" i="1" s="1"/>
  <c r="AA1490" i="1"/>
  <c r="Z1490" i="1"/>
  <c r="S1490" i="1"/>
  <c r="H1490" i="1"/>
  <c r="I1490" i="1" s="1"/>
  <c r="AA1489" i="1"/>
  <c r="Z1489" i="1"/>
  <c r="S1489" i="1"/>
  <c r="H1489" i="1"/>
  <c r="I1489" i="1" s="1"/>
  <c r="AA1488" i="1"/>
  <c r="Z1488" i="1"/>
  <c r="S1488" i="1"/>
  <c r="H1488" i="1"/>
  <c r="I1488" i="1" s="1"/>
  <c r="AA1487" i="1"/>
  <c r="Z1487" i="1"/>
  <c r="S1487" i="1"/>
  <c r="H1487" i="1"/>
  <c r="I1487" i="1" s="1"/>
  <c r="AA1486" i="1"/>
  <c r="Z1486" i="1"/>
  <c r="S1486" i="1"/>
  <c r="H1486" i="1"/>
  <c r="I1486" i="1" s="1"/>
  <c r="AA1485" i="1"/>
  <c r="Z1485" i="1"/>
  <c r="S1485" i="1"/>
  <c r="H1485" i="1"/>
  <c r="I1485" i="1" s="1"/>
  <c r="AA1484" i="1"/>
  <c r="Z1484" i="1"/>
  <c r="S1484" i="1"/>
  <c r="H1484" i="1"/>
  <c r="I1484" i="1" s="1"/>
  <c r="AA1483" i="1"/>
  <c r="Z1483" i="1"/>
  <c r="S1483" i="1"/>
  <c r="H1483" i="1"/>
  <c r="I1483" i="1" s="1"/>
  <c r="AA1482" i="1"/>
  <c r="Z1482" i="1"/>
  <c r="S1482" i="1"/>
  <c r="H1482" i="1"/>
  <c r="I1482" i="1" s="1"/>
  <c r="AA1481" i="1"/>
  <c r="Z1481" i="1"/>
  <c r="S1481" i="1"/>
  <c r="H1481" i="1"/>
  <c r="I1481" i="1" s="1"/>
  <c r="AA1480" i="1"/>
  <c r="Z1480" i="1"/>
  <c r="S1480" i="1"/>
  <c r="H1480" i="1"/>
  <c r="I1480" i="1" s="1"/>
  <c r="AA1479" i="1"/>
  <c r="Z1479" i="1"/>
  <c r="S1479" i="1"/>
  <c r="H1479" i="1"/>
  <c r="I1479" i="1" s="1"/>
  <c r="AA1478" i="1"/>
  <c r="Z1478" i="1"/>
  <c r="S1478" i="1"/>
  <c r="H1478" i="1"/>
  <c r="I1478" i="1" s="1"/>
  <c r="AA1477" i="1"/>
  <c r="Z1477" i="1"/>
  <c r="S1477" i="1"/>
  <c r="H1477" i="1"/>
  <c r="I1477" i="1" s="1"/>
  <c r="AA1476" i="1"/>
  <c r="Z1476" i="1"/>
  <c r="S1476" i="1"/>
  <c r="H1476" i="1"/>
  <c r="I1476" i="1" s="1"/>
  <c r="AA1475" i="1"/>
  <c r="Z1475" i="1"/>
  <c r="S1475" i="1"/>
  <c r="H1475" i="1"/>
  <c r="I1475" i="1" s="1"/>
  <c r="AA1474" i="1"/>
  <c r="Z1474" i="1"/>
  <c r="S1474" i="1"/>
  <c r="H1474" i="1"/>
  <c r="I1474" i="1" s="1"/>
  <c r="AA1473" i="1"/>
  <c r="Z1473" i="1"/>
  <c r="S1473" i="1"/>
  <c r="H1473" i="1"/>
  <c r="I1473" i="1" s="1"/>
  <c r="AA1472" i="1"/>
  <c r="Z1472" i="1"/>
  <c r="S1472" i="1"/>
  <c r="H1472" i="1"/>
  <c r="I1472" i="1" s="1"/>
  <c r="AA1471" i="1"/>
  <c r="Z1471" i="1"/>
  <c r="S1471" i="1"/>
  <c r="H1471" i="1"/>
  <c r="I1471" i="1" s="1"/>
  <c r="AA1470" i="1"/>
  <c r="Z1470" i="1"/>
  <c r="S1470" i="1"/>
  <c r="H1470" i="1"/>
  <c r="I1470" i="1" s="1"/>
  <c r="AA1469" i="1"/>
  <c r="Z1469" i="1"/>
  <c r="S1469" i="1"/>
  <c r="H1469" i="1"/>
  <c r="I1469" i="1" s="1"/>
  <c r="AA1468" i="1"/>
  <c r="Z1468" i="1"/>
  <c r="S1468" i="1"/>
  <c r="H1468" i="1"/>
  <c r="I1468" i="1" s="1"/>
  <c r="AA1467" i="1"/>
  <c r="Z1467" i="1"/>
  <c r="S1467" i="1"/>
  <c r="H1467" i="1"/>
  <c r="I1467" i="1" s="1"/>
  <c r="AA1466" i="1"/>
  <c r="Z1466" i="1"/>
  <c r="S1466" i="1"/>
  <c r="H1466" i="1"/>
  <c r="I1466" i="1" s="1"/>
  <c r="AA1465" i="1"/>
  <c r="Z1465" i="1"/>
  <c r="S1465" i="1"/>
  <c r="H1465" i="1"/>
  <c r="I1465" i="1" s="1"/>
  <c r="AA1464" i="1"/>
  <c r="Z1464" i="1"/>
  <c r="S1464" i="1"/>
  <c r="H1464" i="1"/>
  <c r="I1464" i="1" s="1"/>
  <c r="AA1463" i="1"/>
  <c r="Z1463" i="1"/>
  <c r="S1463" i="1"/>
  <c r="H1463" i="1"/>
  <c r="I1463" i="1" s="1"/>
  <c r="AA1462" i="1"/>
  <c r="Z1462" i="1"/>
  <c r="S1462" i="1"/>
  <c r="H1462" i="1"/>
  <c r="I1462" i="1" s="1"/>
  <c r="AA1461" i="1"/>
  <c r="Z1461" i="1"/>
  <c r="S1461" i="1"/>
  <c r="H1461" i="1"/>
  <c r="I1461" i="1" s="1"/>
  <c r="AA1460" i="1"/>
  <c r="Z1460" i="1"/>
  <c r="S1460" i="1"/>
  <c r="H1460" i="1"/>
  <c r="I1460" i="1" s="1"/>
  <c r="AA1459" i="1"/>
  <c r="Z1459" i="1"/>
  <c r="S1459" i="1"/>
  <c r="H1459" i="1"/>
  <c r="I1459" i="1" s="1"/>
  <c r="AA1458" i="1"/>
  <c r="Z1458" i="1"/>
  <c r="S1458" i="1"/>
  <c r="H1458" i="1"/>
  <c r="I1458" i="1" s="1"/>
  <c r="AA1457" i="1"/>
  <c r="Z1457" i="1"/>
  <c r="S1457" i="1"/>
  <c r="H1457" i="1"/>
  <c r="I1457" i="1" s="1"/>
  <c r="AA1456" i="1"/>
  <c r="Z1456" i="1"/>
  <c r="S1456" i="1"/>
  <c r="P1456" i="1"/>
  <c r="H1456" i="1"/>
  <c r="I1456" i="1" s="1"/>
  <c r="AA1455" i="1"/>
  <c r="Z1455" i="1"/>
  <c r="S1455" i="1"/>
  <c r="P1455" i="1"/>
  <c r="H1455" i="1"/>
  <c r="I1455" i="1" s="1"/>
  <c r="AA1454" i="1"/>
  <c r="Z1454" i="1"/>
  <c r="S1454" i="1"/>
  <c r="P1454" i="1"/>
  <c r="H1454" i="1"/>
  <c r="I1454" i="1" s="1"/>
  <c r="AA1453" i="1"/>
  <c r="Z1453" i="1"/>
  <c r="S1453" i="1"/>
  <c r="P1453" i="1"/>
  <c r="H1453" i="1"/>
  <c r="I1453" i="1" s="1"/>
  <c r="AA1452" i="1"/>
  <c r="Z1452" i="1"/>
  <c r="S1452" i="1"/>
  <c r="P1452" i="1"/>
  <c r="H1452" i="1"/>
  <c r="I1452" i="1" s="1"/>
  <c r="AA1451" i="1"/>
  <c r="Z1451" i="1"/>
  <c r="S1451" i="1"/>
  <c r="P1451" i="1"/>
  <c r="H1451" i="1"/>
  <c r="I1451" i="1" s="1"/>
  <c r="AA1450" i="1"/>
  <c r="Z1450" i="1"/>
  <c r="S1450" i="1"/>
  <c r="P1450" i="1"/>
  <c r="H1450" i="1"/>
  <c r="I1450" i="1" s="1"/>
  <c r="AA1449" i="1"/>
  <c r="Z1449" i="1"/>
  <c r="S1449" i="1"/>
  <c r="P1449" i="1"/>
  <c r="H1449" i="1"/>
  <c r="I1449" i="1" s="1"/>
  <c r="AA1448" i="1"/>
  <c r="Z1448" i="1"/>
  <c r="S1448" i="1"/>
  <c r="P1448" i="1"/>
  <c r="H1448" i="1"/>
  <c r="I1448" i="1" s="1"/>
  <c r="AA1447" i="1"/>
  <c r="Z1447" i="1"/>
  <c r="S1447" i="1"/>
  <c r="P1447" i="1"/>
  <c r="H1447" i="1"/>
  <c r="I1447" i="1" s="1"/>
  <c r="AA1446" i="1"/>
  <c r="Z1446" i="1"/>
  <c r="S1446" i="1"/>
  <c r="P1446" i="1"/>
  <c r="H1446" i="1"/>
  <c r="I1446" i="1" s="1"/>
  <c r="AA1445" i="1"/>
  <c r="Z1445" i="1"/>
  <c r="S1445" i="1"/>
  <c r="P1445" i="1"/>
  <c r="H1445" i="1"/>
  <c r="I1445" i="1" s="1"/>
  <c r="AA1444" i="1"/>
  <c r="Z1444" i="1"/>
  <c r="S1444" i="1"/>
  <c r="P1444" i="1"/>
  <c r="H1444" i="1"/>
  <c r="I1444" i="1" s="1"/>
  <c r="AA1443" i="1"/>
  <c r="Z1443" i="1"/>
  <c r="S1443" i="1"/>
  <c r="P1443" i="1"/>
  <c r="H1443" i="1"/>
  <c r="I1443" i="1" s="1"/>
  <c r="AA1442" i="1"/>
  <c r="Z1442" i="1"/>
  <c r="S1442" i="1"/>
  <c r="P1442" i="1"/>
  <c r="H1442" i="1"/>
  <c r="I1442" i="1" s="1"/>
  <c r="AA1441" i="1"/>
  <c r="Z1441" i="1"/>
  <c r="S1441" i="1"/>
  <c r="P1441" i="1"/>
  <c r="H1441" i="1"/>
  <c r="I1441" i="1" s="1"/>
  <c r="AA1440" i="1"/>
  <c r="Z1440" i="1"/>
  <c r="S1440" i="1"/>
  <c r="H1440" i="1"/>
  <c r="I1440" i="1" s="1"/>
  <c r="AA1439" i="1"/>
  <c r="Z1439" i="1"/>
  <c r="S1439" i="1"/>
  <c r="H1439" i="1"/>
  <c r="I1439" i="1" s="1"/>
  <c r="AA1438" i="1"/>
  <c r="Z1438" i="1"/>
  <c r="S1438" i="1"/>
  <c r="H1438" i="1"/>
  <c r="I1438" i="1" s="1"/>
  <c r="AA1437" i="1"/>
  <c r="Z1437" i="1"/>
  <c r="S1437" i="1"/>
  <c r="H1437" i="1"/>
  <c r="I1437" i="1" s="1"/>
  <c r="AA1436" i="1"/>
  <c r="Z1436" i="1"/>
  <c r="S1436" i="1"/>
  <c r="H1436" i="1"/>
  <c r="I1436" i="1" s="1"/>
  <c r="AA1435" i="1"/>
  <c r="Z1435" i="1"/>
  <c r="S1435" i="1"/>
  <c r="H1435" i="1"/>
  <c r="I1435" i="1" s="1"/>
  <c r="AA1434" i="1"/>
  <c r="Z1434" i="1"/>
  <c r="S1434" i="1"/>
  <c r="H1434" i="1"/>
  <c r="I1434" i="1" s="1"/>
  <c r="AA1433" i="1"/>
  <c r="Z1433" i="1"/>
  <c r="S1433" i="1"/>
  <c r="H1433" i="1"/>
  <c r="I1433" i="1" s="1"/>
  <c r="AA1432" i="1"/>
  <c r="Z1432" i="1"/>
  <c r="S1432" i="1"/>
  <c r="H1432" i="1"/>
  <c r="I1432" i="1" s="1"/>
  <c r="AA1431" i="1"/>
  <c r="Z1431" i="1"/>
  <c r="S1431" i="1"/>
  <c r="H1431" i="1"/>
  <c r="I1431" i="1" s="1"/>
  <c r="AA1430" i="1"/>
  <c r="Z1430" i="1"/>
  <c r="S1430" i="1"/>
  <c r="H1430" i="1"/>
  <c r="I1430" i="1" s="1"/>
  <c r="AA1429" i="1"/>
  <c r="Z1429" i="1"/>
  <c r="S1429" i="1"/>
  <c r="H1429" i="1"/>
  <c r="I1429" i="1" s="1"/>
  <c r="AA1428" i="1"/>
  <c r="Z1428" i="1"/>
  <c r="S1428" i="1"/>
  <c r="H1428" i="1"/>
  <c r="I1428" i="1" s="1"/>
  <c r="AA1427" i="1"/>
  <c r="Z1427" i="1"/>
  <c r="S1427" i="1"/>
  <c r="H1427" i="1"/>
  <c r="I1427" i="1" s="1"/>
  <c r="AA1426" i="1"/>
  <c r="Z1426" i="1"/>
  <c r="S1426" i="1"/>
  <c r="H1426" i="1"/>
  <c r="I1426" i="1" s="1"/>
  <c r="AA1425" i="1"/>
  <c r="Z1425" i="1"/>
  <c r="S1425" i="1"/>
  <c r="H1425" i="1"/>
  <c r="I1425" i="1" s="1"/>
  <c r="AA1424" i="1"/>
  <c r="Z1424" i="1"/>
  <c r="S1424" i="1"/>
  <c r="H1424" i="1"/>
  <c r="I1424" i="1" s="1"/>
  <c r="AA1423" i="1"/>
  <c r="Z1423" i="1"/>
  <c r="S1423" i="1"/>
  <c r="H1423" i="1"/>
  <c r="I1423" i="1" s="1"/>
  <c r="AA1422" i="1"/>
  <c r="Z1422" i="1"/>
  <c r="S1422" i="1"/>
  <c r="H1422" i="1"/>
  <c r="I1422" i="1" s="1"/>
  <c r="AA1421" i="1"/>
  <c r="Z1421" i="1"/>
  <c r="S1421" i="1"/>
  <c r="H1421" i="1"/>
  <c r="I1421" i="1" s="1"/>
  <c r="AA1420" i="1"/>
  <c r="Z1420" i="1"/>
  <c r="S1420" i="1"/>
  <c r="H1420" i="1"/>
  <c r="I1420" i="1" s="1"/>
  <c r="AA1419" i="1"/>
  <c r="Z1419" i="1"/>
  <c r="S1419" i="1"/>
  <c r="H1419" i="1"/>
  <c r="I1419" i="1" s="1"/>
  <c r="AA1418" i="1"/>
  <c r="Z1418" i="1"/>
  <c r="S1418" i="1"/>
  <c r="H1418" i="1"/>
  <c r="I1418" i="1" s="1"/>
  <c r="AA1417" i="1"/>
  <c r="Z1417" i="1"/>
  <c r="S1417" i="1"/>
  <c r="H1417" i="1"/>
  <c r="I1417" i="1" s="1"/>
  <c r="AA1416" i="1"/>
  <c r="Z1416" i="1"/>
  <c r="S1416" i="1"/>
  <c r="H1416" i="1"/>
  <c r="I1416" i="1" s="1"/>
  <c r="AA1415" i="1"/>
  <c r="Z1415" i="1"/>
  <c r="S1415" i="1"/>
  <c r="H1415" i="1"/>
  <c r="I1415" i="1" s="1"/>
  <c r="AA1414" i="1"/>
  <c r="Z1414" i="1"/>
  <c r="S1414" i="1"/>
  <c r="H1414" i="1"/>
  <c r="I1414" i="1" s="1"/>
  <c r="AA1413" i="1"/>
  <c r="Z1413" i="1"/>
  <c r="S1413" i="1"/>
  <c r="H1413" i="1"/>
  <c r="I1413" i="1" s="1"/>
  <c r="AA1412" i="1"/>
  <c r="Z1412" i="1"/>
  <c r="S1412" i="1"/>
  <c r="H1412" i="1"/>
  <c r="I1412" i="1" s="1"/>
  <c r="AA1411" i="1"/>
  <c r="Z1411" i="1"/>
  <c r="S1411" i="1"/>
  <c r="H1411" i="1"/>
  <c r="I1411" i="1" s="1"/>
  <c r="AA1410" i="1"/>
  <c r="Z1410" i="1"/>
  <c r="S1410" i="1"/>
  <c r="H1410" i="1"/>
  <c r="I1410" i="1" s="1"/>
  <c r="AA1409" i="1"/>
  <c r="Z1409" i="1"/>
  <c r="S1409" i="1"/>
  <c r="H1409" i="1"/>
  <c r="I1409" i="1" s="1"/>
  <c r="AA1408" i="1"/>
  <c r="Z1408" i="1"/>
  <c r="S1408" i="1"/>
  <c r="H1408" i="1"/>
  <c r="I1408" i="1" s="1"/>
  <c r="AA1407" i="1"/>
  <c r="Z1407" i="1"/>
  <c r="S1407" i="1"/>
  <c r="H1407" i="1"/>
  <c r="I1407" i="1" s="1"/>
  <c r="AA1406" i="1"/>
  <c r="Z1406" i="1"/>
  <c r="S1406" i="1"/>
  <c r="H1406" i="1"/>
  <c r="I1406" i="1" s="1"/>
  <c r="AA1405" i="1"/>
  <c r="Z1405" i="1"/>
  <c r="S1405" i="1"/>
  <c r="H1405" i="1"/>
  <c r="I1405" i="1" s="1"/>
  <c r="AA1404" i="1"/>
  <c r="Z1404" i="1"/>
  <c r="S1404" i="1"/>
  <c r="H1404" i="1"/>
  <c r="I1404" i="1" s="1"/>
  <c r="AA1403" i="1"/>
  <c r="Z1403" i="1"/>
  <c r="S1403" i="1"/>
  <c r="H1403" i="1"/>
  <c r="I1403" i="1" s="1"/>
  <c r="AA1402" i="1"/>
  <c r="Z1402" i="1"/>
  <c r="S1402" i="1"/>
  <c r="H1402" i="1"/>
  <c r="I1402" i="1" s="1"/>
  <c r="AA1401" i="1"/>
  <c r="Z1401" i="1"/>
  <c r="S1401" i="1"/>
  <c r="H1401" i="1"/>
  <c r="I1401" i="1" s="1"/>
  <c r="AA1400" i="1"/>
  <c r="Z1400" i="1"/>
  <c r="S1400" i="1"/>
  <c r="H1400" i="1"/>
  <c r="I1400" i="1" s="1"/>
  <c r="AA1399" i="1"/>
  <c r="Z1399" i="1"/>
  <c r="S1399" i="1"/>
  <c r="H1399" i="1"/>
  <c r="I1399" i="1" s="1"/>
  <c r="AA1398" i="1"/>
  <c r="Z1398" i="1"/>
  <c r="S1398" i="1"/>
  <c r="H1398" i="1"/>
  <c r="I1398" i="1" s="1"/>
  <c r="AA1397" i="1"/>
  <c r="Z1397" i="1"/>
  <c r="S1397" i="1"/>
  <c r="H1397" i="1"/>
  <c r="I1397" i="1" s="1"/>
  <c r="AA1396" i="1"/>
  <c r="Z1396" i="1"/>
  <c r="S1396" i="1"/>
  <c r="H1396" i="1"/>
  <c r="I1396" i="1" s="1"/>
  <c r="AA1395" i="1"/>
  <c r="Z1395" i="1"/>
  <c r="S1395" i="1"/>
  <c r="H1395" i="1"/>
  <c r="I1395" i="1" s="1"/>
  <c r="AA1394" i="1"/>
  <c r="Z1394" i="1"/>
  <c r="S1394" i="1"/>
  <c r="H1394" i="1"/>
  <c r="I1394" i="1" s="1"/>
  <c r="AA1393" i="1"/>
  <c r="Z1393" i="1"/>
  <c r="S1393" i="1"/>
  <c r="H1393" i="1"/>
  <c r="I1393" i="1" s="1"/>
  <c r="AA1392" i="1"/>
  <c r="Z1392" i="1"/>
  <c r="S1392" i="1"/>
  <c r="H1392" i="1"/>
  <c r="I1392" i="1" s="1"/>
  <c r="AA1391" i="1"/>
  <c r="Z1391" i="1"/>
  <c r="S1391" i="1"/>
  <c r="H1391" i="1"/>
  <c r="I1391" i="1" s="1"/>
  <c r="AA1390" i="1"/>
  <c r="Z1390" i="1"/>
  <c r="S1390" i="1"/>
  <c r="H1390" i="1"/>
  <c r="I1390" i="1" s="1"/>
  <c r="AA1389" i="1"/>
  <c r="Z1389" i="1"/>
  <c r="S1389" i="1"/>
  <c r="H1389" i="1"/>
  <c r="I1389" i="1" s="1"/>
  <c r="AA1388" i="1"/>
  <c r="Z1388" i="1"/>
  <c r="S1388" i="1"/>
  <c r="H1388" i="1"/>
  <c r="I1388" i="1" s="1"/>
  <c r="AA1387" i="1"/>
  <c r="Z1387" i="1"/>
  <c r="S1387" i="1"/>
  <c r="H1387" i="1"/>
  <c r="I1387" i="1" s="1"/>
  <c r="AA1386" i="1"/>
  <c r="Z1386" i="1"/>
  <c r="S1386" i="1"/>
  <c r="H1386" i="1"/>
  <c r="I1386" i="1" s="1"/>
  <c r="AA1385" i="1"/>
  <c r="Z1385" i="1"/>
  <c r="S1385" i="1"/>
  <c r="H1385" i="1"/>
  <c r="I1385" i="1" s="1"/>
  <c r="AA1384" i="1"/>
  <c r="Z1384" i="1"/>
  <c r="S1384" i="1"/>
  <c r="H1384" i="1"/>
  <c r="I1384" i="1" s="1"/>
  <c r="AA1383" i="1"/>
  <c r="Z1383" i="1"/>
  <c r="S1383" i="1"/>
  <c r="H1383" i="1"/>
  <c r="I1383" i="1" s="1"/>
  <c r="AA1382" i="1"/>
  <c r="Z1382" i="1"/>
  <c r="S1382" i="1"/>
  <c r="H1382" i="1"/>
  <c r="I1382" i="1" s="1"/>
  <c r="AA1381" i="1"/>
  <c r="Z1381" i="1"/>
  <c r="S1381" i="1"/>
  <c r="H1381" i="1"/>
  <c r="I1381" i="1" s="1"/>
  <c r="AA1380" i="1"/>
  <c r="Z1380" i="1"/>
  <c r="S1380" i="1"/>
  <c r="H1380" i="1"/>
  <c r="I1380" i="1" s="1"/>
  <c r="AA1379" i="1"/>
  <c r="Z1379" i="1"/>
  <c r="S1379" i="1"/>
  <c r="H1379" i="1"/>
  <c r="I1379" i="1" s="1"/>
  <c r="AA1378" i="1"/>
  <c r="Z1378" i="1"/>
  <c r="S1378" i="1"/>
  <c r="H1378" i="1"/>
  <c r="I1378" i="1" s="1"/>
  <c r="AA1377" i="1"/>
  <c r="Z1377" i="1"/>
  <c r="S1377" i="1"/>
  <c r="H1377" i="1"/>
  <c r="I1377" i="1" s="1"/>
  <c r="AA1376" i="1"/>
  <c r="Z1376" i="1"/>
  <c r="S1376" i="1"/>
  <c r="H1376" i="1"/>
  <c r="I1376" i="1" s="1"/>
  <c r="AA1375" i="1"/>
  <c r="Z1375" i="1"/>
  <c r="S1375" i="1"/>
  <c r="H1375" i="1"/>
  <c r="I1375" i="1" s="1"/>
  <c r="AA1374" i="1"/>
  <c r="Z1374" i="1"/>
  <c r="S1374" i="1"/>
  <c r="H1374" i="1"/>
  <c r="I1374" i="1" s="1"/>
  <c r="AA1373" i="1"/>
  <c r="Z1373" i="1"/>
  <c r="S1373" i="1"/>
  <c r="H1373" i="1"/>
  <c r="I1373" i="1" s="1"/>
  <c r="AA1372" i="1"/>
  <c r="Z1372" i="1"/>
  <c r="S1372" i="1"/>
  <c r="H1372" i="1"/>
  <c r="I1372" i="1" s="1"/>
  <c r="AA1371" i="1"/>
  <c r="Z1371" i="1"/>
  <c r="S1371" i="1"/>
  <c r="H1371" i="1"/>
  <c r="I1371" i="1" s="1"/>
  <c r="AA1370" i="1"/>
  <c r="Z1370" i="1"/>
  <c r="S1370" i="1"/>
  <c r="H1370" i="1"/>
  <c r="I1370" i="1" s="1"/>
  <c r="AA1369" i="1"/>
  <c r="Z1369" i="1"/>
  <c r="S1369" i="1"/>
  <c r="H1369" i="1"/>
  <c r="I1369" i="1" s="1"/>
  <c r="AA1368" i="1"/>
  <c r="Z1368" i="1"/>
  <c r="S1368" i="1"/>
  <c r="H1368" i="1"/>
  <c r="I1368" i="1" s="1"/>
  <c r="AA1367" i="1"/>
  <c r="Z1367" i="1"/>
  <c r="S1367" i="1"/>
  <c r="H1367" i="1"/>
  <c r="I1367" i="1" s="1"/>
  <c r="AA1366" i="1"/>
  <c r="Z1366" i="1"/>
  <c r="S1366" i="1"/>
  <c r="H1366" i="1"/>
  <c r="I1366" i="1" s="1"/>
  <c r="AA1365" i="1"/>
  <c r="Z1365" i="1"/>
  <c r="S1365" i="1"/>
  <c r="H1365" i="1"/>
  <c r="I1365" i="1" s="1"/>
  <c r="AA1364" i="1"/>
  <c r="Z1364" i="1"/>
  <c r="S1364" i="1"/>
  <c r="H1364" i="1"/>
  <c r="I1364" i="1" s="1"/>
  <c r="AA1363" i="1"/>
  <c r="Z1363" i="1"/>
  <c r="S1363" i="1"/>
  <c r="H1363" i="1"/>
  <c r="I1363" i="1" s="1"/>
  <c r="AA1362" i="1"/>
  <c r="Z1362" i="1"/>
  <c r="S1362" i="1"/>
  <c r="H1362" i="1"/>
  <c r="I1362" i="1" s="1"/>
  <c r="AA1361" i="1"/>
  <c r="Z1361" i="1"/>
  <c r="S1361" i="1"/>
  <c r="H1361" i="1"/>
  <c r="I1361" i="1" s="1"/>
  <c r="AA1360" i="1"/>
  <c r="Z1360" i="1"/>
  <c r="S1360" i="1"/>
  <c r="H1360" i="1"/>
  <c r="I1360" i="1" s="1"/>
  <c r="AA1359" i="1"/>
  <c r="Z1359" i="1"/>
  <c r="S1359" i="1"/>
  <c r="H1359" i="1"/>
  <c r="I1359" i="1" s="1"/>
  <c r="AA1358" i="1"/>
  <c r="Z1358" i="1"/>
  <c r="S1358" i="1"/>
  <c r="H1358" i="1"/>
  <c r="I1358" i="1" s="1"/>
  <c r="AA1357" i="1"/>
  <c r="Z1357" i="1"/>
  <c r="S1357" i="1"/>
  <c r="H1357" i="1"/>
  <c r="I1357" i="1" s="1"/>
  <c r="AA1356" i="1"/>
  <c r="Z1356" i="1"/>
  <c r="S1356" i="1"/>
  <c r="H1356" i="1"/>
  <c r="I1356" i="1" s="1"/>
  <c r="AA1355" i="1"/>
  <c r="Z1355" i="1"/>
  <c r="S1355" i="1"/>
  <c r="H1355" i="1"/>
  <c r="I1355" i="1" s="1"/>
  <c r="AA1354" i="1"/>
  <c r="Z1354" i="1"/>
  <c r="S1354" i="1"/>
  <c r="H1354" i="1"/>
  <c r="I1354" i="1" s="1"/>
  <c r="AA1353" i="1"/>
  <c r="Z1353" i="1"/>
  <c r="S1353" i="1"/>
  <c r="H1353" i="1"/>
  <c r="I1353" i="1" s="1"/>
  <c r="AA1352" i="1"/>
  <c r="Z1352" i="1"/>
  <c r="S1352" i="1"/>
  <c r="H1352" i="1"/>
  <c r="I1352" i="1" s="1"/>
  <c r="AA1351" i="1"/>
  <c r="Z1351" i="1"/>
  <c r="S1351" i="1"/>
  <c r="H1351" i="1"/>
  <c r="I1351" i="1" s="1"/>
  <c r="AA1350" i="1"/>
  <c r="Z1350" i="1"/>
  <c r="S1350" i="1"/>
  <c r="H1350" i="1"/>
  <c r="I1350" i="1" s="1"/>
  <c r="AA1349" i="1"/>
  <c r="Z1349" i="1"/>
  <c r="S1349" i="1"/>
  <c r="H1349" i="1"/>
  <c r="I1349" i="1" s="1"/>
  <c r="AA1348" i="1"/>
  <c r="Z1348" i="1"/>
  <c r="S1348" i="1"/>
  <c r="H1348" i="1"/>
  <c r="I1348" i="1" s="1"/>
  <c r="AA1347" i="1"/>
  <c r="Z1347" i="1"/>
  <c r="S1347" i="1"/>
  <c r="H1347" i="1"/>
  <c r="I1347" i="1" s="1"/>
  <c r="AA1346" i="1"/>
  <c r="Z1346" i="1"/>
  <c r="S1346" i="1"/>
  <c r="H1346" i="1"/>
  <c r="I1346" i="1" s="1"/>
  <c r="AA1345" i="1"/>
  <c r="Z1345" i="1"/>
  <c r="S1345" i="1"/>
  <c r="H1345" i="1"/>
  <c r="I1345" i="1" s="1"/>
  <c r="AA1344" i="1"/>
  <c r="Z1344" i="1"/>
  <c r="S1344" i="1"/>
  <c r="H1344" i="1"/>
  <c r="I1344" i="1" s="1"/>
  <c r="AA1343" i="1"/>
  <c r="Z1343" i="1"/>
  <c r="S1343" i="1"/>
  <c r="H1343" i="1"/>
  <c r="I1343" i="1" s="1"/>
  <c r="AA1342" i="1"/>
  <c r="Z1342" i="1"/>
  <c r="S1342" i="1"/>
  <c r="H1342" i="1"/>
  <c r="I1342" i="1" s="1"/>
  <c r="AA1341" i="1"/>
  <c r="Z1341" i="1"/>
  <c r="S1341" i="1"/>
  <c r="H1341" i="1"/>
  <c r="I1341" i="1" s="1"/>
  <c r="AA1340" i="1"/>
  <c r="Z1340" i="1"/>
  <c r="S1340" i="1"/>
  <c r="H1340" i="1"/>
  <c r="I1340" i="1" s="1"/>
  <c r="AA1339" i="1"/>
  <c r="Z1339" i="1"/>
  <c r="S1339" i="1"/>
  <c r="H1339" i="1"/>
  <c r="I1339" i="1" s="1"/>
  <c r="AA1338" i="1"/>
  <c r="Z1338" i="1"/>
  <c r="S1338" i="1"/>
  <c r="H1338" i="1"/>
  <c r="I1338" i="1" s="1"/>
  <c r="AA1337" i="1"/>
  <c r="Z1337" i="1"/>
  <c r="S1337" i="1"/>
  <c r="H1337" i="1"/>
  <c r="I1337" i="1" s="1"/>
  <c r="AA1336" i="1"/>
  <c r="Z1336" i="1"/>
  <c r="S1336" i="1"/>
  <c r="H1336" i="1"/>
  <c r="I1336" i="1" s="1"/>
  <c r="AA1335" i="1"/>
  <c r="Z1335" i="1"/>
  <c r="S1335" i="1"/>
  <c r="H1335" i="1"/>
  <c r="I1335" i="1" s="1"/>
  <c r="AA1334" i="1"/>
  <c r="Z1334" i="1"/>
  <c r="S1334" i="1"/>
  <c r="H1334" i="1"/>
  <c r="I1334" i="1" s="1"/>
  <c r="AA1333" i="1"/>
  <c r="Z1333" i="1"/>
  <c r="S1333" i="1"/>
  <c r="H1333" i="1"/>
  <c r="I1333" i="1" s="1"/>
  <c r="AA1332" i="1"/>
  <c r="Z1332" i="1"/>
  <c r="S1332" i="1"/>
  <c r="H1332" i="1"/>
  <c r="I1332" i="1" s="1"/>
  <c r="AA1331" i="1"/>
  <c r="Z1331" i="1"/>
  <c r="S1331" i="1"/>
  <c r="H1331" i="1"/>
  <c r="I1331" i="1" s="1"/>
  <c r="AA1330" i="1"/>
  <c r="Z1330" i="1"/>
  <c r="S1330" i="1"/>
  <c r="H1330" i="1"/>
  <c r="I1330" i="1" s="1"/>
  <c r="AA1329" i="1"/>
  <c r="Z1329" i="1"/>
  <c r="S1329" i="1"/>
  <c r="H1329" i="1"/>
  <c r="I1329" i="1" s="1"/>
  <c r="AA1328" i="1"/>
  <c r="Z1328" i="1"/>
  <c r="S1328" i="1"/>
  <c r="H1328" i="1"/>
  <c r="I1328" i="1" s="1"/>
  <c r="AA1327" i="1"/>
  <c r="Z1327" i="1"/>
  <c r="S1327" i="1"/>
  <c r="H1327" i="1"/>
  <c r="I1327" i="1" s="1"/>
  <c r="AA1326" i="1"/>
  <c r="Z1326" i="1"/>
  <c r="S1326" i="1"/>
  <c r="H1326" i="1"/>
  <c r="I1326" i="1" s="1"/>
  <c r="AA1325" i="1"/>
  <c r="Z1325" i="1"/>
  <c r="S1325" i="1"/>
  <c r="H1325" i="1"/>
  <c r="I1325" i="1" s="1"/>
  <c r="AA1324" i="1"/>
  <c r="Z1324" i="1"/>
  <c r="S1324" i="1"/>
  <c r="H1324" i="1"/>
  <c r="I1324" i="1" s="1"/>
  <c r="AA1323" i="1"/>
  <c r="Z1323" i="1"/>
  <c r="S1323" i="1"/>
  <c r="H1323" i="1"/>
  <c r="I1323" i="1" s="1"/>
  <c r="AA1322" i="1"/>
  <c r="Z1322" i="1"/>
  <c r="S1322" i="1"/>
  <c r="H1322" i="1"/>
  <c r="I1322" i="1" s="1"/>
  <c r="AA1321" i="1"/>
  <c r="Z1321" i="1"/>
  <c r="S1321" i="1"/>
  <c r="H1321" i="1"/>
  <c r="I1321" i="1" s="1"/>
  <c r="AA1320" i="1"/>
  <c r="Z1320" i="1"/>
  <c r="S1320" i="1"/>
  <c r="H1320" i="1"/>
  <c r="I1320" i="1" s="1"/>
  <c r="AA1319" i="1"/>
  <c r="Z1319" i="1"/>
  <c r="S1319" i="1"/>
  <c r="H1319" i="1"/>
  <c r="I1319" i="1" s="1"/>
  <c r="AA1318" i="1"/>
  <c r="Z1318" i="1"/>
  <c r="S1318" i="1"/>
  <c r="H1318" i="1"/>
  <c r="I1318" i="1" s="1"/>
  <c r="AA1317" i="1"/>
  <c r="Z1317" i="1"/>
  <c r="S1317" i="1"/>
  <c r="H1317" i="1"/>
  <c r="I1317" i="1" s="1"/>
  <c r="AA1316" i="1"/>
  <c r="Z1316" i="1"/>
  <c r="S1316" i="1"/>
  <c r="H1316" i="1"/>
  <c r="I1316" i="1" s="1"/>
  <c r="AA1315" i="1"/>
  <c r="Z1315" i="1"/>
  <c r="S1315" i="1"/>
  <c r="H1315" i="1"/>
  <c r="I1315" i="1" s="1"/>
  <c r="AA1314" i="1"/>
  <c r="Z1314" i="1"/>
  <c r="S1314" i="1"/>
  <c r="H1314" i="1"/>
  <c r="I1314" i="1" s="1"/>
  <c r="AA1313" i="1"/>
  <c r="Z1313" i="1"/>
  <c r="S1313" i="1"/>
  <c r="H1313" i="1"/>
  <c r="I1313" i="1" s="1"/>
  <c r="AA1312" i="1"/>
  <c r="Z1312" i="1"/>
  <c r="S1312" i="1"/>
  <c r="H1312" i="1"/>
  <c r="I1312" i="1" s="1"/>
  <c r="AA1311" i="1"/>
  <c r="Z1311" i="1"/>
  <c r="S1311" i="1"/>
  <c r="H1311" i="1"/>
  <c r="I1311" i="1" s="1"/>
  <c r="AA1310" i="1"/>
  <c r="Z1310" i="1"/>
  <c r="S1310" i="1"/>
  <c r="H1310" i="1"/>
  <c r="I1310" i="1" s="1"/>
  <c r="AA1309" i="1"/>
  <c r="Z1309" i="1"/>
  <c r="S1309" i="1"/>
  <c r="H1309" i="1"/>
  <c r="I1309" i="1" s="1"/>
  <c r="AA1308" i="1"/>
  <c r="Z1308" i="1"/>
  <c r="S1308" i="1"/>
  <c r="H1308" i="1"/>
  <c r="I1308" i="1" s="1"/>
  <c r="AA1307" i="1"/>
  <c r="Z1307" i="1"/>
  <c r="S1307" i="1"/>
  <c r="H1307" i="1"/>
  <c r="I1307" i="1" s="1"/>
  <c r="AA1306" i="1"/>
  <c r="Z1306" i="1"/>
  <c r="S1306" i="1"/>
  <c r="H1306" i="1"/>
  <c r="I1306" i="1" s="1"/>
  <c r="AA1305" i="1"/>
  <c r="Z1305" i="1"/>
  <c r="S1305" i="1"/>
  <c r="H1305" i="1"/>
  <c r="I1305" i="1" s="1"/>
  <c r="AA1304" i="1"/>
  <c r="Z1304" i="1"/>
  <c r="S1304" i="1"/>
  <c r="H1304" i="1"/>
  <c r="I1304" i="1" s="1"/>
  <c r="AA1303" i="1"/>
  <c r="Z1303" i="1"/>
  <c r="S1303" i="1"/>
  <c r="H1303" i="1"/>
  <c r="I1303" i="1" s="1"/>
  <c r="AA1302" i="1"/>
  <c r="Z1302" i="1"/>
  <c r="S1302" i="1"/>
  <c r="H1302" i="1"/>
  <c r="I1302" i="1" s="1"/>
  <c r="AA1301" i="1"/>
  <c r="Z1301" i="1"/>
  <c r="S1301" i="1"/>
  <c r="H1301" i="1"/>
  <c r="I1301" i="1" s="1"/>
  <c r="AA1300" i="1"/>
  <c r="Z1300" i="1"/>
  <c r="S1300" i="1"/>
  <c r="H1300" i="1"/>
  <c r="I1300" i="1" s="1"/>
  <c r="AA1299" i="1"/>
  <c r="Z1299" i="1"/>
  <c r="S1299" i="1"/>
  <c r="H1299" i="1"/>
  <c r="I1299" i="1" s="1"/>
  <c r="AA1298" i="1"/>
  <c r="Z1298" i="1"/>
  <c r="S1298" i="1"/>
  <c r="H1298" i="1"/>
  <c r="I1298" i="1" s="1"/>
  <c r="AA1297" i="1"/>
  <c r="Z1297" i="1"/>
  <c r="S1297" i="1"/>
  <c r="H1297" i="1"/>
  <c r="I1297" i="1" s="1"/>
  <c r="AA1296" i="1"/>
  <c r="Z1296" i="1"/>
  <c r="S1296" i="1"/>
  <c r="H1296" i="1"/>
  <c r="I1296" i="1" s="1"/>
  <c r="AA1295" i="1"/>
  <c r="Z1295" i="1"/>
  <c r="S1295" i="1"/>
  <c r="H1295" i="1"/>
  <c r="I1295" i="1" s="1"/>
  <c r="AA1294" i="1"/>
  <c r="Z1294" i="1"/>
  <c r="S1294" i="1"/>
  <c r="H1294" i="1"/>
  <c r="I1294" i="1" s="1"/>
  <c r="AA1293" i="1"/>
  <c r="Z1293" i="1"/>
  <c r="S1293" i="1"/>
  <c r="H1293" i="1"/>
  <c r="I1293" i="1" s="1"/>
  <c r="AA1292" i="1"/>
  <c r="Z1292" i="1"/>
  <c r="S1292" i="1"/>
  <c r="H1292" i="1"/>
  <c r="I1292" i="1" s="1"/>
  <c r="AA1291" i="1"/>
  <c r="Z1291" i="1"/>
  <c r="S1291" i="1"/>
  <c r="H1291" i="1"/>
  <c r="I1291" i="1" s="1"/>
  <c r="AA1290" i="1"/>
  <c r="Z1290" i="1"/>
  <c r="S1290" i="1"/>
  <c r="H1290" i="1"/>
  <c r="I1290" i="1" s="1"/>
  <c r="AA1289" i="1"/>
  <c r="Z1289" i="1"/>
  <c r="S1289" i="1"/>
  <c r="H1289" i="1"/>
  <c r="I1289" i="1" s="1"/>
  <c r="AA1288" i="1"/>
  <c r="Z1288" i="1"/>
  <c r="S1288" i="1"/>
  <c r="H1288" i="1"/>
  <c r="I1288" i="1" s="1"/>
  <c r="AA1287" i="1"/>
  <c r="Z1287" i="1"/>
  <c r="S1287" i="1"/>
  <c r="H1287" i="1"/>
  <c r="I1287" i="1" s="1"/>
  <c r="AA1286" i="1"/>
  <c r="Z1286" i="1"/>
  <c r="S1286" i="1"/>
  <c r="H1286" i="1"/>
  <c r="I1286" i="1" s="1"/>
  <c r="AA1285" i="1"/>
  <c r="Z1285" i="1"/>
  <c r="S1285" i="1"/>
  <c r="H1285" i="1"/>
  <c r="I1285" i="1" s="1"/>
  <c r="AA1284" i="1"/>
  <c r="Z1284" i="1"/>
  <c r="S1284" i="1"/>
  <c r="H1284" i="1"/>
  <c r="I1284" i="1" s="1"/>
  <c r="AA1283" i="1"/>
  <c r="Z1283" i="1"/>
  <c r="S1283" i="1"/>
  <c r="H1283" i="1"/>
  <c r="I1283" i="1" s="1"/>
  <c r="AA1282" i="1"/>
  <c r="Z1282" i="1"/>
  <c r="S1282" i="1"/>
  <c r="H1282" i="1"/>
  <c r="I1282" i="1" s="1"/>
  <c r="AA1281" i="1"/>
  <c r="Z1281" i="1"/>
  <c r="S1281" i="1"/>
  <c r="H1281" i="1"/>
  <c r="I1281" i="1" s="1"/>
  <c r="AA1280" i="1"/>
  <c r="Z1280" i="1"/>
  <c r="S1280" i="1"/>
  <c r="H1280" i="1"/>
  <c r="I1280" i="1" s="1"/>
  <c r="AA1279" i="1"/>
  <c r="Z1279" i="1"/>
  <c r="S1279" i="1"/>
  <c r="H1279" i="1"/>
  <c r="I1279" i="1" s="1"/>
  <c r="AA1278" i="1"/>
  <c r="Z1278" i="1"/>
  <c r="S1278" i="1"/>
  <c r="H1278" i="1"/>
  <c r="I1278" i="1" s="1"/>
  <c r="AA1277" i="1"/>
  <c r="Z1277" i="1"/>
  <c r="S1277" i="1"/>
  <c r="H1277" i="1"/>
  <c r="I1277" i="1" s="1"/>
  <c r="AA1276" i="1"/>
  <c r="Z1276" i="1"/>
  <c r="S1276" i="1"/>
  <c r="H1276" i="1"/>
  <c r="I1276" i="1" s="1"/>
  <c r="AA1275" i="1"/>
  <c r="Z1275" i="1"/>
  <c r="S1275" i="1"/>
  <c r="H1275" i="1"/>
  <c r="I1275" i="1" s="1"/>
  <c r="AA1274" i="1"/>
  <c r="Z1274" i="1"/>
  <c r="S1274" i="1"/>
  <c r="H1274" i="1"/>
  <c r="I1274" i="1" s="1"/>
  <c r="AA1273" i="1"/>
  <c r="Z1273" i="1"/>
  <c r="S1273" i="1"/>
  <c r="H1273" i="1"/>
  <c r="I1273" i="1" s="1"/>
  <c r="AA1272" i="1"/>
  <c r="Z1272" i="1"/>
  <c r="S1272" i="1"/>
  <c r="H1272" i="1"/>
  <c r="I1272" i="1" s="1"/>
  <c r="AA1271" i="1"/>
  <c r="Z1271" i="1"/>
  <c r="S1271" i="1"/>
  <c r="H1271" i="1"/>
  <c r="I1271" i="1" s="1"/>
  <c r="AA1270" i="1"/>
  <c r="Z1270" i="1"/>
  <c r="S1270" i="1"/>
  <c r="H1270" i="1"/>
  <c r="I1270" i="1" s="1"/>
  <c r="AA1269" i="1"/>
  <c r="Z1269" i="1"/>
  <c r="S1269" i="1"/>
  <c r="H1269" i="1"/>
  <c r="I1269" i="1" s="1"/>
  <c r="AA1268" i="1"/>
  <c r="Z1268" i="1"/>
  <c r="S1268" i="1"/>
  <c r="H1268" i="1"/>
  <c r="I1268" i="1" s="1"/>
  <c r="AA1267" i="1"/>
  <c r="Z1267" i="1"/>
  <c r="S1267" i="1"/>
  <c r="H1267" i="1"/>
  <c r="I1267" i="1" s="1"/>
  <c r="AA1266" i="1"/>
  <c r="Z1266" i="1"/>
  <c r="S1266" i="1"/>
  <c r="H1266" i="1"/>
  <c r="I1266" i="1" s="1"/>
  <c r="AA1265" i="1"/>
  <c r="Z1265" i="1"/>
  <c r="S1265" i="1"/>
  <c r="H1265" i="1"/>
  <c r="I1265" i="1" s="1"/>
  <c r="AA1264" i="1"/>
  <c r="Z1264" i="1"/>
  <c r="S1264" i="1"/>
  <c r="H1264" i="1"/>
  <c r="I1264" i="1" s="1"/>
  <c r="AA1263" i="1"/>
  <c r="Z1263" i="1"/>
  <c r="S1263" i="1"/>
  <c r="H1263" i="1"/>
  <c r="I1263" i="1" s="1"/>
  <c r="AA1262" i="1"/>
  <c r="Z1262" i="1"/>
  <c r="S1262" i="1"/>
  <c r="H1262" i="1"/>
  <c r="I1262" i="1" s="1"/>
  <c r="AA1261" i="1"/>
  <c r="Z1261" i="1"/>
  <c r="S1261" i="1"/>
  <c r="H1261" i="1"/>
  <c r="I1261" i="1" s="1"/>
  <c r="AA1260" i="1"/>
  <c r="Z1260" i="1"/>
  <c r="S1260" i="1"/>
  <c r="H1260" i="1"/>
  <c r="I1260" i="1" s="1"/>
  <c r="AA1259" i="1"/>
  <c r="Z1259" i="1"/>
  <c r="S1259" i="1"/>
  <c r="H1259" i="1"/>
  <c r="I1259" i="1" s="1"/>
  <c r="AA1258" i="1"/>
  <c r="Z1258" i="1"/>
  <c r="S1258" i="1"/>
  <c r="H1258" i="1"/>
  <c r="I1258" i="1" s="1"/>
  <c r="AA1257" i="1"/>
  <c r="Z1257" i="1"/>
  <c r="S1257" i="1"/>
  <c r="H1257" i="1"/>
  <c r="I1257" i="1" s="1"/>
  <c r="AA1256" i="1"/>
  <c r="Z1256" i="1"/>
  <c r="S1256" i="1"/>
  <c r="H1256" i="1"/>
  <c r="I1256" i="1" s="1"/>
  <c r="AA1255" i="1"/>
  <c r="Z1255" i="1"/>
  <c r="S1255" i="1"/>
  <c r="H1255" i="1"/>
  <c r="I1255" i="1" s="1"/>
  <c r="AA1254" i="1"/>
  <c r="Z1254" i="1"/>
  <c r="S1254" i="1"/>
  <c r="H1254" i="1"/>
  <c r="I1254" i="1" s="1"/>
  <c r="AA1253" i="1"/>
  <c r="Z1253" i="1"/>
  <c r="S1253" i="1"/>
  <c r="H1253" i="1"/>
  <c r="I1253" i="1" s="1"/>
  <c r="AA1252" i="1"/>
  <c r="Z1252" i="1"/>
  <c r="S1252" i="1"/>
  <c r="H1252" i="1"/>
  <c r="I1252" i="1" s="1"/>
  <c r="AA1251" i="1"/>
  <c r="Z1251" i="1"/>
  <c r="S1251" i="1"/>
  <c r="H1251" i="1"/>
  <c r="I1251" i="1" s="1"/>
  <c r="AA1250" i="1"/>
  <c r="Z1250" i="1"/>
  <c r="S1250" i="1"/>
  <c r="H1250" i="1"/>
  <c r="I1250" i="1" s="1"/>
  <c r="AA1249" i="1"/>
  <c r="Z1249" i="1"/>
  <c r="S1249" i="1"/>
  <c r="H1249" i="1"/>
  <c r="I1249" i="1" s="1"/>
  <c r="AA1248" i="1"/>
  <c r="Z1248" i="1"/>
  <c r="S1248" i="1"/>
  <c r="H1248" i="1"/>
  <c r="I1248" i="1" s="1"/>
  <c r="AA1247" i="1"/>
  <c r="Z1247" i="1"/>
  <c r="S1247" i="1"/>
  <c r="H1247" i="1"/>
  <c r="I1247" i="1" s="1"/>
  <c r="AA1246" i="1"/>
  <c r="Z1246" i="1"/>
  <c r="S1246" i="1"/>
  <c r="H1246" i="1"/>
  <c r="I1246" i="1" s="1"/>
  <c r="AA1245" i="1"/>
  <c r="Z1245" i="1"/>
  <c r="S1245" i="1"/>
  <c r="H1245" i="1"/>
  <c r="I1245" i="1" s="1"/>
  <c r="AA1244" i="1"/>
  <c r="Z1244" i="1"/>
  <c r="S1244" i="1"/>
  <c r="H1244" i="1"/>
  <c r="I1244" i="1" s="1"/>
  <c r="AA1243" i="1"/>
  <c r="Z1243" i="1"/>
  <c r="S1243" i="1"/>
  <c r="H1243" i="1"/>
  <c r="I1243" i="1" s="1"/>
  <c r="AA1242" i="1"/>
  <c r="Z1242" i="1"/>
  <c r="S1242" i="1"/>
  <c r="H1242" i="1"/>
  <c r="I1242" i="1" s="1"/>
  <c r="AA1241" i="1"/>
  <c r="Z1241" i="1"/>
  <c r="S1241" i="1"/>
  <c r="H1241" i="1"/>
  <c r="I1241" i="1" s="1"/>
  <c r="AA1240" i="1"/>
  <c r="Z1240" i="1"/>
  <c r="S1240" i="1"/>
  <c r="H1240" i="1"/>
  <c r="I1240" i="1" s="1"/>
  <c r="AA1239" i="1"/>
  <c r="Z1239" i="1"/>
  <c r="S1239" i="1"/>
  <c r="H1239" i="1"/>
  <c r="I1239" i="1" s="1"/>
  <c r="AA1238" i="1"/>
  <c r="Z1238" i="1"/>
  <c r="S1238" i="1"/>
  <c r="H1238" i="1"/>
  <c r="I1238" i="1" s="1"/>
  <c r="AA1237" i="1"/>
  <c r="Z1237" i="1"/>
  <c r="S1237" i="1"/>
  <c r="H1237" i="1"/>
  <c r="I1237" i="1" s="1"/>
  <c r="AA1236" i="1"/>
  <c r="Z1236" i="1"/>
  <c r="S1236" i="1"/>
  <c r="H1236" i="1"/>
  <c r="I1236" i="1" s="1"/>
  <c r="AA1235" i="1"/>
  <c r="Z1235" i="1"/>
  <c r="S1235" i="1"/>
  <c r="H1235" i="1"/>
  <c r="I1235" i="1" s="1"/>
  <c r="AA1234" i="1"/>
  <c r="Z1234" i="1"/>
  <c r="S1234" i="1"/>
  <c r="H1234" i="1"/>
  <c r="I1234" i="1" s="1"/>
  <c r="AA1233" i="1"/>
  <c r="Z1233" i="1"/>
  <c r="S1233" i="1"/>
  <c r="H1233" i="1"/>
  <c r="I1233" i="1" s="1"/>
  <c r="AA1232" i="1"/>
  <c r="Z1232" i="1"/>
  <c r="S1232" i="1"/>
  <c r="H1232" i="1"/>
  <c r="I1232" i="1" s="1"/>
  <c r="AA1231" i="1"/>
  <c r="Z1231" i="1"/>
  <c r="S1231" i="1"/>
  <c r="H1231" i="1"/>
  <c r="I1231" i="1" s="1"/>
  <c r="AA1230" i="1"/>
  <c r="Z1230" i="1"/>
  <c r="S1230" i="1"/>
  <c r="H1230" i="1"/>
  <c r="I1230" i="1" s="1"/>
  <c r="AA1229" i="1"/>
  <c r="Z1229" i="1"/>
  <c r="S1229" i="1"/>
  <c r="H1229" i="1"/>
  <c r="I1229" i="1" s="1"/>
  <c r="AA1228" i="1"/>
  <c r="Z1228" i="1"/>
  <c r="S1228" i="1"/>
  <c r="H1228" i="1"/>
  <c r="I1228" i="1" s="1"/>
  <c r="AA1227" i="1"/>
  <c r="Z1227" i="1"/>
  <c r="S1227" i="1"/>
  <c r="H1227" i="1"/>
  <c r="I1227" i="1" s="1"/>
  <c r="AA1226" i="1"/>
  <c r="Z1226" i="1"/>
  <c r="S1226" i="1"/>
  <c r="H1226" i="1"/>
  <c r="I1226" i="1" s="1"/>
  <c r="AA1225" i="1"/>
  <c r="Z1225" i="1"/>
  <c r="S1225" i="1"/>
  <c r="H1225" i="1"/>
  <c r="I1225" i="1" s="1"/>
  <c r="AA1224" i="1"/>
  <c r="Z1224" i="1"/>
  <c r="S1224" i="1"/>
  <c r="H1224" i="1"/>
  <c r="I1224" i="1" s="1"/>
  <c r="AA1223" i="1"/>
  <c r="Z1223" i="1"/>
  <c r="S1223" i="1"/>
  <c r="H1223" i="1"/>
  <c r="I1223" i="1" s="1"/>
  <c r="AA1222" i="1"/>
  <c r="Z1222" i="1"/>
  <c r="S1222" i="1"/>
  <c r="H1222" i="1"/>
  <c r="I1222" i="1" s="1"/>
  <c r="AA1221" i="1"/>
  <c r="Z1221" i="1"/>
  <c r="S1221" i="1"/>
  <c r="H1221" i="1"/>
  <c r="I1221" i="1" s="1"/>
  <c r="AA1220" i="1"/>
  <c r="Z1220" i="1"/>
  <c r="S1220" i="1"/>
  <c r="H1220" i="1"/>
  <c r="I1220" i="1" s="1"/>
  <c r="AA1219" i="1"/>
  <c r="Z1219" i="1"/>
  <c r="S1219" i="1"/>
  <c r="H1219" i="1"/>
  <c r="I1219" i="1" s="1"/>
  <c r="AA1218" i="1"/>
  <c r="Z1218" i="1"/>
  <c r="S1218" i="1"/>
  <c r="H1218" i="1"/>
  <c r="I1218" i="1" s="1"/>
  <c r="AA1217" i="1"/>
  <c r="Z1217" i="1"/>
  <c r="S1217" i="1"/>
  <c r="H1217" i="1"/>
  <c r="I1217" i="1" s="1"/>
  <c r="AA1216" i="1"/>
  <c r="Z1216" i="1"/>
  <c r="S1216" i="1"/>
  <c r="H1216" i="1"/>
  <c r="I1216" i="1" s="1"/>
  <c r="AA1215" i="1"/>
  <c r="Z1215" i="1"/>
  <c r="S1215" i="1"/>
  <c r="H1215" i="1"/>
  <c r="I1215" i="1" s="1"/>
  <c r="AA1214" i="1"/>
  <c r="Z1214" i="1"/>
  <c r="S1214" i="1"/>
  <c r="H1214" i="1"/>
  <c r="I1214" i="1" s="1"/>
  <c r="AA1213" i="1"/>
  <c r="Z1213" i="1"/>
  <c r="S1213" i="1"/>
  <c r="H1213" i="1"/>
  <c r="I1213" i="1" s="1"/>
  <c r="AA1212" i="1"/>
  <c r="Z1212" i="1"/>
  <c r="S1212" i="1"/>
  <c r="H1212" i="1"/>
  <c r="I1212" i="1" s="1"/>
  <c r="AA1211" i="1"/>
  <c r="Z1211" i="1"/>
  <c r="S1211" i="1"/>
  <c r="H1211" i="1"/>
  <c r="I1211" i="1" s="1"/>
  <c r="AA1210" i="1"/>
  <c r="Z1210" i="1"/>
  <c r="S1210" i="1"/>
  <c r="H1210" i="1"/>
  <c r="I1210" i="1" s="1"/>
  <c r="AA1209" i="1"/>
  <c r="Z1209" i="1"/>
  <c r="S1209" i="1"/>
  <c r="H1209" i="1"/>
  <c r="I1209" i="1" s="1"/>
  <c r="AA1208" i="1"/>
  <c r="Z1208" i="1"/>
  <c r="S1208" i="1"/>
  <c r="H1208" i="1"/>
  <c r="I1208" i="1" s="1"/>
  <c r="AA1207" i="1"/>
  <c r="Z1207" i="1"/>
  <c r="S1207" i="1"/>
  <c r="H1207" i="1"/>
  <c r="I1207" i="1" s="1"/>
  <c r="AA1206" i="1"/>
  <c r="Z1206" i="1"/>
  <c r="S1206" i="1"/>
  <c r="H1206" i="1"/>
  <c r="I1206" i="1" s="1"/>
  <c r="AA1205" i="1"/>
  <c r="Z1205" i="1"/>
  <c r="S1205" i="1"/>
  <c r="H1205" i="1"/>
  <c r="I1205" i="1" s="1"/>
  <c r="AA1204" i="1"/>
  <c r="Z1204" i="1"/>
  <c r="S1204" i="1"/>
  <c r="H1204" i="1"/>
  <c r="I1204" i="1" s="1"/>
  <c r="AA1203" i="1"/>
  <c r="Z1203" i="1"/>
  <c r="S1203" i="1"/>
  <c r="H1203" i="1"/>
  <c r="I1203" i="1" s="1"/>
  <c r="AA1202" i="1"/>
  <c r="Z1202" i="1"/>
  <c r="S1202" i="1"/>
  <c r="H1202" i="1"/>
  <c r="I1202" i="1" s="1"/>
  <c r="AA1201" i="1"/>
  <c r="Z1201" i="1"/>
  <c r="S1201" i="1"/>
  <c r="H1201" i="1"/>
  <c r="I1201" i="1" s="1"/>
  <c r="AA1200" i="1"/>
  <c r="Z1200" i="1"/>
  <c r="S1200" i="1"/>
  <c r="H1200" i="1"/>
  <c r="I1200" i="1" s="1"/>
  <c r="AA1199" i="1"/>
  <c r="Z1199" i="1"/>
  <c r="S1199" i="1"/>
  <c r="H1199" i="1"/>
  <c r="I1199" i="1" s="1"/>
  <c r="AA1198" i="1"/>
  <c r="Z1198" i="1"/>
  <c r="S1198" i="1"/>
  <c r="H1198" i="1"/>
  <c r="I1198" i="1" s="1"/>
  <c r="AA1197" i="1"/>
  <c r="Z1197" i="1"/>
  <c r="S1197" i="1"/>
  <c r="H1197" i="1"/>
  <c r="I1197" i="1" s="1"/>
  <c r="AA1196" i="1"/>
  <c r="Z1196" i="1"/>
  <c r="S1196" i="1"/>
  <c r="H1196" i="1"/>
  <c r="I1196" i="1" s="1"/>
  <c r="AA1195" i="1"/>
  <c r="Z1195" i="1"/>
  <c r="S1195" i="1"/>
  <c r="H1195" i="1"/>
  <c r="I1195" i="1" s="1"/>
  <c r="AA1194" i="1"/>
  <c r="Z1194" i="1"/>
  <c r="S1194" i="1"/>
  <c r="H1194" i="1"/>
  <c r="I1194" i="1" s="1"/>
  <c r="AA1193" i="1"/>
  <c r="Z1193" i="1"/>
  <c r="S1193" i="1"/>
  <c r="H1193" i="1"/>
  <c r="I1193" i="1" s="1"/>
  <c r="AA1192" i="1"/>
  <c r="Z1192" i="1"/>
  <c r="S1192" i="1"/>
  <c r="H1192" i="1"/>
  <c r="I1192" i="1" s="1"/>
  <c r="AA1191" i="1"/>
  <c r="Z1191" i="1"/>
  <c r="S1191" i="1"/>
  <c r="H1191" i="1"/>
  <c r="I1191" i="1" s="1"/>
  <c r="AA1190" i="1"/>
  <c r="Z1190" i="1"/>
  <c r="S1190" i="1"/>
  <c r="H1190" i="1"/>
  <c r="I1190" i="1" s="1"/>
  <c r="AA1189" i="1"/>
  <c r="Z1189" i="1"/>
  <c r="S1189" i="1"/>
  <c r="H1189" i="1"/>
  <c r="I1189" i="1" s="1"/>
  <c r="AA1188" i="1"/>
  <c r="Z1188" i="1"/>
  <c r="S1188" i="1"/>
  <c r="H1188" i="1"/>
  <c r="I1188" i="1" s="1"/>
  <c r="AA1187" i="1"/>
  <c r="Z1187" i="1"/>
  <c r="S1187" i="1"/>
  <c r="H1187" i="1"/>
  <c r="I1187" i="1" s="1"/>
  <c r="AA1186" i="1"/>
  <c r="Z1186" i="1"/>
  <c r="S1186" i="1"/>
  <c r="H1186" i="1"/>
  <c r="I1186" i="1" s="1"/>
  <c r="AA1185" i="1"/>
  <c r="Z1185" i="1"/>
  <c r="S1185" i="1"/>
  <c r="H1185" i="1"/>
  <c r="I1185" i="1" s="1"/>
  <c r="AA1184" i="1"/>
  <c r="Z1184" i="1"/>
  <c r="S1184" i="1"/>
  <c r="H1184" i="1"/>
  <c r="I1184" i="1" s="1"/>
  <c r="AA1183" i="1"/>
  <c r="Z1183" i="1"/>
  <c r="S1183" i="1"/>
  <c r="H1183" i="1"/>
  <c r="I1183" i="1" s="1"/>
  <c r="AA1182" i="1"/>
  <c r="Z1182" i="1"/>
  <c r="S1182" i="1"/>
  <c r="H1182" i="1"/>
  <c r="I1182" i="1" s="1"/>
  <c r="AA1181" i="1"/>
  <c r="Z1181" i="1"/>
  <c r="S1181" i="1"/>
  <c r="H1181" i="1"/>
  <c r="I1181" i="1" s="1"/>
  <c r="AA1180" i="1"/>
  <c r="Z1180" i="1"/>
  <c r="S1180" i="1"/>
  <c r="H1180" i="1"/>
  <c r="I1180" i="1" s="1"/>
  <c r="AA1179" i="1"/>
  <c r="Z1179" i="1"/>
  <c r="S1179" i="1"/>
  <c r="H1179" i="1"/>
  <c r="I1179" i="1" s="1"/>
  <c r="AA1178" i="1"/>
  <c r="Z1178" i="1"/>
  <c r="S1178" i="1"/>
  <c r="H1178" i="1"/>
  <c r="I1178" i="1" s="1"/>
  <c r="AA1177" i="1"/>
  <c r="Z1177" i="1"/>
  <c r="S1177" i="1"/>
  <c r="H1177" i="1"/>
  <c r="I1177" i="1" s="1"/>
  <c r="AA1176" i="1"/>
  <c r="Z1176" i="1"/>
  <c r="S1176" i="1"/>
  <c r="H1176" i="1"/>
  <c r="I1176" i="1" s="1"/>
  <c r="AA1175" i="1"/>
  <c r="Z1175" i="1"/>
  <c r="S1175" i="1"/>
  <c r="H1175" i="1"/>
  <c r="I1175" i="1" s="1"/>
  <c r="AA1174" i="1"/>
  <c r="Z1174" i="1"/>
  <c r="S1174" i="1"/>
  <c r="H1174" i="1"/>
  <c r="I1174" i="1" s="1"/>
  <c r="AA1173" i="1"/>
  <c r="Z1173" i="1"/>
  <c r="S1173" i="1"/>
  <c r="H1173" i="1"/>
  <c r="I1173" i="1" s="1"/>
  <c r="AA1172" i="1"/>
  <c r="Z1172" i="1"/>
  <c r="S1172" i="1"/>
  <c r="H1172" i="1"/>
  <c r="I1172" i="1" s="1"/>
  <c r="AA1171" i="1"/>
  <c r="Z1171" i="1"/>
  <c r="S1171" i="1"/>
  <c r="H1171" i="1"/>
  <c r="I1171" i="1" s="1"/>
  <c r="AA1170" i="1"/>
  <c r="Z1170" i="1"/>
  <c r="S1170" i="1"/>
  <c r="H1170" i="1"/>
  <c r="I1170" i="1" s="1"/>
  <c r="AA1169" i="1"/>
  <c r="Z1169" i="1"/>
  <c r="S1169" i="1"/>
  <c r="H1169" i="1"/>
  <c r="I1169" i="1" s="1"/>
  <c r="AA1168" i="1"/>
  <c r="Z1168" i="1"/>
  <c r="S1168" i="1"/>
  <c r="H1168" i="1"/>
  <c r="I1168" i="1" s="1"/>
  <c r="AA1167" i="1"/>
  <c r="Z1167" i="1"/>
  <c r="S1167" i="1"/>
  <c r="H1167" i="1"/>
  <c r="I1167" i="1" s="1"/>
  <c r="AA1166" i="1"/>
  <c r="Z1166" i="1"/>
  <c r="S1166" i="1"/>
  <c r="H1166" i="1"/>
  <c r="I1166" i="1" s="1"/>
  <c r="AA1165" i="1"/>
  <c r="Z1165" i="1"/>
  <c r="S1165" i="1"/>
  <c r="H1165" i="1"/>
  <c r="I1165" i="1" s="1"/>
  <c r="AA1164" i="1"/>
  <c r="Z1164" i="1"/>
  <c r="S1164" i="1"/>
  <c r="H1164" i="1"/>
  <c r="I1164" i="1" s="1"/>
  <c r="AA1163" i="1"/>
  <c r="Z1163" i="1"/>
  <c r="S1163" i="1"/>
  <c r="H1163" i="1"/>
  <c r="I1163" i="1" s="1"/>
  <c r="AA1162" i="1"/>
  <c r="Z1162" i="1"/>
  <c r="S1162" i="1"/>
  <c r="H1162" i="1"/>
  <c r="I1162" i="1" s="1"/>
  <c r="AA1161" i="1"/>
  <c r="Z1161" i="1"/>
  <c r="S1161" i="1"/>
  <c r="H1161" i="1"/>
  <c r="I1161" i="1" s="1"/>
  <c r="AA1160" i="1"/>
  <c r="Z1160" i="1"/>
  <c r="S1160" i="1"/>
  <c r="H1160" i="1"/>
  <c r="I1160" i="1" s="1"/>
  <c r="AA1159" i="1"/>
  <c r="Z1159" i="1"/>
  <c r="S1159" i="1"/>
  <c r="H1159" i="1"/>
  <c r="I1159" i="1" s="1"/>
  <c r="AA1158" i="1"/>
  <c r="Z1158" i="1"/>
  <c r="S1158" i="1"/>
  <c r="H1158" i="1"/>
  <c r="I1158" i="1" s="1"/>
  <c r="AA1157" i="1"/>
  <c r="Z1157" i="1"/>
  <c r="S1157" i="1"/>
  <c r="H1157" i="1"/>
  <c r="I1157" i="1" s="1"/>
  <c r="AA1156" i="1"/>
  <c r="Z1156" i="1"/>
  <c r="S1156" i="1"/>
  <c r="H1156" i="1"/>
  <c r="I1156" i="1" s="1"/>
  <c r="AA1155" i="1"/>
  <c r="Z1155" i="1"/>
  <c r="S1155" i="1"/>
  <c r="H1155" i="1"/>
  <c r="I1155" i="1" s="1"/>
  <c r="AA1154" i="1"/>
  <c r="Z1154" i="1"/>
  <c r="S1154" i="1"/>
  <c r="H1154" i="1"/>
  <c r="I1154" i="1" s="1"/>
  <c r="AA1153" i="1"/>
  <c r="Z1153" i="1"/>
  <c r="S1153" i="1"/>
  <c r="H1153" i="1"/>
  <c r="I1153" i="1" s="1"/>
  <c r="AA1152" i="1"/>
  <c r="Z1152" i="1"/>
  <c r="S1152" i="1"/>
  <c r="H1152" i="1"/>
  <c r="I1152" i="1" s="1"/>
  <c r="AA1151" i="1"/>
  <c r="Z1151" i="1"/>
  <c r="S1151" i="1"/>
  <c r="H1151" i="1"/>
  <c r="I1151" i="1" s="1"/>
  <c r="AA1150" i="1"/>
  <c r="Z1150" i="1"/>
  <c r="S1150" i="1"/>
  <c r="H1150" i="1"/>
  <c r="I1150" i="1" s="1"/>
  <c r="AA1149" i="1"/>
  <c r="Z1149" i="1"/>
  <c r="S1149" i="1"/>
  <c r="H1149" i="1"/>
  <c r="I1149" i="1" s="1"/>
  <c r="AA1148" i="1"/>
  <c r="Z1148" i="1"/>
  <c r="S1148" i="1"/>
  <c r="H1148" i="1"/>
  <c r="I1148" i="1" s="1"/>
  <c r="AA1147" i="1"/>
  <c r="Z1147" i="1"/>
  <c r="S1147" i="1"/>
  <c r="H1147" i="1"/>
  <c r="I1147" i="1" s="1"/>
  <c r="AA1146" i="1"/>
  <c r="Z1146" i="1"/>
  <c r="S1146" i="1"/>
  <c r="H1146" i="1"/>
  <c r="I1146" i="1" s="1"/>
  <c r="AA1145" i="1"/>
  <c r="Z1145" i="1"/>
  <c r="S1145" i="1"/>
  <c r="H1145" i="1"/>
  <c r="I1145" i="1" s="1"/>
  <c r="AA1144" i="1"/>
  <c r="Z1144" i="1"/>
  <c r="S1144" i="1"/>
  <c r="H1144" i="1"/>
  <c r="I1144" i="1" s="1"/>
  <c r="AA1143" i="1"/>
  <c r="Z1143" i="1"/>
  <c r="S1143" i="1"/>
  <c r="H1143" i="1"/>
  <c r="I1143" i="1" s="1"/>
  <c r="AA1142" i="1"/>
  <c r="Z1142" i="1"/>
  <c r="S1142" i="1"/>
  <c r="H1142" i="1"/>
  <c r="I1142" i="1" s="1"/>
  <c r="AA1141" i="1"/>
  <c r="Z1141" i="1"/>
  <c r="S1141" i="1"/>
  <c r="H1141" i="1"/>
  <c r="I1141" i="1" s="1"/>
  <c r="AA1140" i="1"/>
  <c r="Z1140" i="1"/>
  <c r="S1140" i="1"/>
  <c r="H1140" i="1"/>
  <c r="I1140" i="1" s="1"/>
  <c r="AA1139" i="1"/>
  <c r="Z1139" i="1"/>
  <c r="S1139" i="1"/>
  <c r="H1139" i="1"/>
  <c r="I1139" i="1" s="1"/>
  <c r="AA1138" i="1"/>
  <c r="Z1138" i="1"/>
  <c r="S1138" i="1"/>
  <c r="H1138" i="1"/>
  <c r="I1138" i="1" s="1"/>
  <c r="AA1137" i="1"/>
  <c r="Z1137" i="1"/>
  <c r="S1137" i="1"/>
  <c r="H1137" i="1"/>
  <c r="I1137" i="1" s="1"/>
  <c r="AA1136" i="1"/>
  <c r="Z1136" i="1"/>
  <c r="S1136" i="1"/>
  <c r="H1136" i="1"/>
  <c r="I1136" i="1" s="1"/>
  <c r="AA1135" i="1"/>
  <c r="Z1135" i="1"/>
  <c r="S1135" i="1"/>
  <c r="H1135" i="1"/>
  <c r="I1135" i="1" s="1"/>
  <c r="AA1134" i="1"/>
  <c r="Z1134" i="1"/>
  <c r="S1134" i="1"/>
  <c r="H1134" i="1"/>
  <c r="I1134" i="1" s="1"/>
  <c r="AA1133" i="1"/>
  <c r="Z1133" i="1"/>
  <c r="S1133" i="1"/>
  <c r="H1133" i="1"/>
  <c r="I1133" i="1" s="1"/>
  <c r="AA1132" i="1"/>
  <c r="Z1132" i="1"/>
  <c r="S1132" i="1"/>
  <c r="H1132" i="1"/>
  <c r="I1132" i="1" s="1"/>
  <c r="AA1131" i="1"/>
  <c r="Z1131" i="1"/>
  <c r="S1131" i="1"/>
  <c r="H1131" i="1"/>
  <c r="I1131" i="1" s="1"/>
  <c r="AA1130" i="1"/>
  <c r="Z1130" i="1"/>
  <c r="S1130" i="1"/>
  <c r="H1130" i="1"/>
  <c r="I1130" i="1" s="1"/>
  <c r="AA1129" i="1"/>
  <c r="Z1129" i="1"/>
  <c r="S1129" i="1"/>
  <c r="H1129" i="1"/>
  <c r="I1129" i="1" s="1"/>
  <c r="AA1128" i="1"/>
  <c r="Z1128" i="1"/>
  <c r="S1128" i="1"/>
  <c r="H1128" i="1"/>
  <c r="I1128" i="1" s="1"/>
  <c r="AA1127" i="1"/>
  <c r="Z1127" i="1"/>
  <c r="S1127" i="1"/>
  <c r="H1127" i="1"/>
  <c r="I1127" i="1" s="1"/>
  <c r="AA1126" i="1"/>
  <c r="Z1126" i="1"/>
  <c r="S1126" i="1"/>
  <c r="H1126" i="1"/>
  <c r="I1126" i="1" s="1"/>
  <c r="AA1125" i="1"/>
  <c r="Z1125" i="1"/>
  <c r="S1125" i="1"/>
  <c r="H1125" i="1"/>
  <c r="I1125" i="1" s="1"/>
  <c r="AA1124" i="1"/>
  <c r="Z1124" i="1"/>
  <c r="S1124" i="1"/>
  <c r="H1124" i="1"/>
  <c r="I1124" i="1" s="1"/>
  <c r="AA1123" i="1"/>
  <c r="Z1123" i="1"/>
  <c r="S1123" i="1"/>
  <c r="H1123" i="1"/>
  <c r="I1123" i="1" s="1"/>
  <c r="AA1122" i="1"/>
  <c r="Z1122" i="1"/>
  <c r="S1122" i="1"/>
  <c r="H1122" i="1"/>
  <c r="I1122" i="1" s="1"/>
  <c r="AA1121" i="1"/>
  <c r="Z1121" i="1"/>
  <c r="S1121" i="1"/>
  <c r="H1121" i="1"/>
  <c r="I1121" i="1" s="1"/>
  <c r="AA1120" i="1"/>
  <c r="Z1120" i="1"/>
  <c r="S1120" i="1"/>
  <c r="H1120" i="1"/>
  <c r="I1120" i="1" s="1"/>
  <c r="AA1119" i="1"/>
  <c r="Z1119" i="1"/>
  <c r="S1119" i="1"/>
  <c r="H1119" i="1"/>
  <c r="I1119" i="1" s="1"/>
  <c r="AA1118" i="1"/>
  <c r="Z1118" i="1"/>
  <c r="S1118" i="1"/>
  <c r="H1118" i="1"/>
  <c r="I1118" i="1" s="1"/>
  <c r="AA1117" i="1"/>
  <c r="Z1117" i="1"/>
  <c r="S1117" i="1"/>
  <c r="H1117" i="1"/>
  <c r="I1117" i="1" s="1"/>
  <c r="AA1116" i="1"/>
  <c r="Z1116" i="1"/>
  <c r="S1116" i="1"/>
  <c r="H1116" i="1"/>
  <c r="I1116" i="1" s="1"/>
  <c r="AA1115" i="1"/>
  <c r="Z1115" i="1"/>
  <c r="S1115" i="1"/>
  <c r="H1115" i="1"/>
  <c r="I1115" i="1" s="1"/>
  <c r="AA1114" i="1"/>
  <c r="Z1114" i="1"/>
  <c r="S1114" i="1"/>
  <c r="H1114" i="1"/>
  <c r="I1114" i="1" s="1"/>
  <c r="AA1113" i="1"/>
  <c r="Z1113" i="1"/>
  <c r="S1113" i="1"/>
  <c r="H1113" i="1"/>
  <c r="I1113" i="1" s="1"/>
  <c r="AA1112" i="1"/>
  <c r="Z1112" i="1"/>
  <c r="S1112" i="1"/>
  <c r="H1112" i="1"/>
  <c r="I1112" i="1" s="1"/>
  <c r="AA1111" i="1"/>
  <c r="Z1111" i="1"/>
  <c r="S1111" i="1"/>
  <c r="H1111" i="1"/>
  <c r="I1111" i="1" s="1"/>
  <c r="AA1110" i="1"/>
  <c r="Z1110" i="1"/>
  <c r="S1110" i="1"/>
  <c r="H1110" i="1"/>
  <c r="I1110" i="1" s="1"/>
  <c r="AA1109" i="1"/>
  <c r="Z1109" i="1"/>
  <c r="S1109" i="1"/>
  <c r="H1109" i="1"/>
  <c r="I1109" i="1" s="1"/>
  <c r="AA1108" i="1"/>
  <c r="Z1108" i="1"/>
  <c r="S1108" i="1"/>
  <c r="H1108" i="1"/>
  <c r="I1108" i="1" s="1"/>
  <c r="AA1107" i="1"/>
  <c r="Z1107" i="1"/>
  <c r="S1107" i="1"/>
  <c r="H1107" i="1"/>
  <c r="I1107" i="1" s="1"/>
  <c r="AA1106" i="1"/>
  <c r="Z1106" i="1"/>
  <c r="S1106" i="1"/>
  <c r="H1106" i="1"/>
  <c r="I1106" i="1" s="1"/>
  <c r="AA1105" i="1"/>
  <c r="Z1105" i="1"/>
  <c r="S1105" i="1"/>
  <c r="H1105" i="1"/>
  <c r="I1105" i="1" s="1"/>
  <c r="AA1104" i="1"/>
  <c r="Z1104" i="1"/>
  <c r="S1104" i="1"/>
  <c r="H1104" i="1"/>
  <c r="I1104" i="1" s="1"/>
  <c r="AA1103" i="1"/>
  <c r="Z1103" i="1"/>
  <c r="S1103" i="1"/>
  <c r="H1103" i="1"/>
  <c r="I1103" i="1" s="1"/>
  <c r="AA1102" i="1"/>
  <c r="Z1102" i="1"/>
  <c r="S1102" i="1"/>
  <c r="H1102" i="1"/>
  <c r="I1102" i="1" s="1"/>
  <c r="AA1101" i="1"/>
  <c r="Z1101" i="1"/>
  <c r="S1101" i="1"/>
  <c r="H1101" i="1"/>
  <c r="I1101" i="1" s="1"/>
  <c r="AA1100" i="1"/>
  <c r="Z1100" i="1"/>
  <c r="S1100" i="1"/>
  <c r="H1100" i="1"/>
  <c r="I1100" i="1" s="1"/>
  <c r="AA1099" i="1"/>
  <c r="Z1099" i="1"/>
  <c r="S1099" i="1"/>
  <c r="H1099" i="1"/>
  <c r="I1099" i="1" s="1"/>
  <c r="AA1098" i="1"/>
  <c r="Z1098" i="1"/>
  <c r="S1098" i="1"/>
  <c r="H1098" i="1"/>
  <c r="I1098" i="1" s="1"/>
  <c r="AA1097" i="1"/>
  <c r="Z1097" i="1"/>
  <c r="S1097" i="1"/>
  <c r="H1097" i="1"/>
  <c r="I1097" i="1" s="1"/>
  <c r="AA1096" i="1"/>
  <c r="Z1096" i="1"/>
  <c r="S1096" i="1"/>
  <c r="H1096" i="1"/>
  <c r="I1096" i="1" s="1"/>
  <c r="AA1095" i="1"/>
  <c r="Z1095" i="1"/>
  <c r="S1095" i="1"/>
  <c r="H1095" i="1"/>
  <c r="I1095" i="1" s="1"/>
  <c r="AA1094" i="1"/>
  <c r="Z1094" i="1"/>
  <c r="S1094" i="1"/>
  <c r="H1094" i="1"/>
  <c r="I1094" i="1" s="1"/>
  <c r="AA1093" i="1"/>
  <c r="Z1093" i="1"/>
  <c r="S1093" i="1"/>
  <c r="H1093" i="1"/>
  <c r="I1093" i="1" s="1"/>
  <c r="AA1092" i="1"/>
  <c r="Z1092" i="1"/>
  <c r="S1092" i="1"/>
  <c r="H1092" i="1"/>
  <c r="I1092" i="1" s="1"/>
  <c r="AA1091" i="1"/>
  <c r="Z1091" i="1"/>
  <c r="S1091" i="1"/>
  <c r="H1091" i="1"/>
  <c r="I1091" i="1" s="1"/>
  <c r="AA1090" i="1"/>
  <c r="Z1090" i="1"/>
  <c r="S1090" i="1"/>
  <c r="H1090" i="1"/>
  <c r="I1090" i="1" s="1"/>
  <c r="AA1089" i="1"/>
  <c r="Z1089" i="1"/>
  <c r="S1089" i="1"/>
  <c r="H1089" i="1"/>
  <c r="I1089" i="1" s="1"/>
  <c r="AA1088" i="1"/>
  <c r="Z1088" i="1"/>
  <c r="S1088" i="1"/>
  <c r="H1088" i="1"/>
  <c r="I1088" i="1" s="1"/>
  <c r="AA1087" i="1"/>
  <c r="Z1087" i="1"/>
  <c r="S1087" i="1"/>
  <c r="H1087" i="1"/>
  <c r="I1087" i="1" s="1"/>
  <c r="AA1086" i="1"/>
  <c r="Z1086" i="1"/>
  <c r="S1086" i="1"/>
  <c r="H1086" i="1"/>
  <c r="I1086" i="1" s="1"/>
  <c r="AA1085" i="1"/>
  <c r="Z1085" i="1"/>
  <c r="S1085" i="1"/>
  <c r="H1085" i="1"/>
  <c r="I1085" i="1" s="1"/>
  <c r="AA1084" i="1"/>
  <c r="Z1084" i="1"/>
  <c r="S1084" i="1"/>
  <c r="H1084" i="1"/>
  <c r="I1084" i="1" s="1"/>
  <c r="AA1083" i="1"/>
  <c r="Z1083" i="1"/>
  <c r="S1083" i="1"/>
  <c r="H1083" i="1"/>
  <c r="I1083" i="1" s="1"/>
  <c r="AA1082" i="1"/>
  <c r="Z1082" i="1"/>
  <c r="S1082" i="1"/>
  <c r="H1082" i="1"/>
  <c r="I1082" i="1" s="1"/>
  <c r="AA1081" i="1"/>
  <c r="Z1081" i="1"/>
  <c r="S1081" i="1"/>
  <c r="H1081" i="1"/>
  <c r="I1081" i="1" s="1"/>
  <c r="AA1080" i="1"/>
  <c r="Z1080" i="1"/>
  <c r="S1080" i="1"/>
  <c r="H1080" i="1"/>
  <c r="I1080" i="1" s="1"/>
  <c r="AA1079" i="1"/>
  <c r="Z1079" i="1"/>
  <c r="S1079" i="1"/>
  <c r="H1079" i="1"/>
  <c r="I1079" i="1" s="1"/>
  <c r="AA1078" i="1"/>
  <c r="Z1078" i="1"/>
  <c r="S1078" i="1"/>
  <c r="H1078" i="1"/>
  <c r="I1078" i="1" s="1"/>
  <c r="AA1077" i="1"/>
  <c r="Z1077" i="1"/>
  <c r="S1077" i="1"/>
  <c r="H1077" i="1"/>
  <c r="I1077" i="1" s="1"/>
  <c r="AA1076" i="1"/>
  <c r="Z1076" i="1"/>
  <c r="S1076" i="1"/>
  <c r="H1076" i="1"/>
  <c r="I1076" i="1" s="1"/>
  <c r="AA1075" i="1"/>
  <c r="Z1075" i="1"/>
  <c r="S1075" i="1"/>
  <c r="H1075" i="1"/>
  <c r="I1075" i="1" s="1"/>
  <c r="AA1074" i="1"/>
  <c r="Z1074" i="1"/>
  <c r="S1074" i="1"/>
  <c r="H1074" i="1"/>
  <c r="I1074" i="1" s="1"/>
  <c r="AA1073" i="1"/>
  <c r="Z1073" i="1"/>
  <c r="S1073" i="1"/>
  <c r="H1073" i="1"/>
  <c r="I1073" i="1" s="1"/>
  <c r="AA1072" i="1"/>
  <c r="Z1072" i="1"/>
  <c r="S1072" i="1"/>
  <c r="H1072" i="1"/>
  <c r="I1072" i="1" s="1"/>
  <c r="AA1071" i="1"/>
  <c r="Z1071" i="1"/>
  <c r="S1071" i="1"/>
  <c r="H1071" i="1"/>
  <c r="I1071" i="1" s="1"/>
  <c r="AA1070" i="1"/>
  <c r="Z1070" i="1"/>
  <c r="S1070" i="1"/>
  <c r="H1070" i="1"/>
  <c r="I1070" i="1" s="1"/>
  <c r="AA1069" i="1"/>
  <c r="Z1069" i="1"/>
  <c r="S1069" i="1"/>
  <c r="H1069" i="1"/>
  <c r="I1069" i="1" s="1"/>
  <c r="AA1068" i="1"/>
  <c r="Z1068" i="1"/>
  <c r="S1068" i="1"/>
  <c r="H1068" i="1"/>
  <c r="I1068" i="1" s="1"/>
  <c r="AA1067" i="1"/>
  <c r="Z1067" i="1"/>
  <c r="S1067" i="1"/>
  <c r="H1067" i="1"/>
  <c r="I1067" i="1" s="1"/>
  <c r="AA1066" i="1"/>
  <c r="Z1066" i="1"/>
  <c r="S1066" i="1"/>
  <c r="H1066" i="1"/>
  <c r="I1066" i="1" s="1"/>
  <c r="AA1065" i="1"/>
  <c r="Z1065" i="1"/>
  <c r="S1065" i="1"/>
  <c r="H1065" i="1"/>
  <c r="I1065" i="1" s="1"/>
  <c r="AA1064" i="1"/>
  <c r="Z1064" i="1"/>
  <c r="S1064" i="1"/>
  <c r="H1064" i="1"/>
  <c r="I1064" i="1" s="1"/>
  <c r="AA1063" i="1"/>
  <c r="Z1063" i="1"/>
  <c r="S1063" i="1"/>
  <c r="H1063" i="1"/>
  <c r="I1063" i="1" s="1"/>
  <c r="AA1062" i="1"/>
  <c r="Z1062" i="1"/>
  <c r="S1062" i="1"/>
  <c r="H1062" i="1"/>
  <c r="I1062" i="1" s="1"/>
  <c r="AA1061" i="1"/>
  <c r="Z1061" i="1"/>
  <c r="S1061" i="1"/>
  <c r="H1061" i="1"/>
  <c r="I1061" i="1" s="1"/>
  <c r="AA1060" i="1"/>
  <c r="Z1060" i="1"/>
  <c r="S1060" i="1"/>
  <c r="H1060" i="1"/>
  <c r="I1060" i="1" s="1"/>
  <c r="AA1059" i="1"/>
  <c r="Z1059" i="1"/>
  <c r="S1059" i="1"/>
  <c r="H1059" i="1"/>
  <c r="I1059" i="1" s="1"/>
  <c r="AA1058" i="1"/>
  <c r="Z1058" i="1"/>
  <c r="S1058" i="1"/>
  <c r="H1058" i="1"/>
  <c r="I1058" i="1" s="1"/>
  <c r="AA1057" i="1"/>
  <c r="Z1057" i="1"/>
  <c r="S1057" i="1"/>
  <c r="H1057" i="1"/>
  <c r="I1057" i="1" s="1"/>
  <c r="AA1056" i="1"/>
  <c r="Z1056" i="1"/>
  <c r="S1056" i="1"/>
  <c r="H1056" i="1"/>
  <c r="I1056" i="1" s="1"/>
  <c r="AA1055" i="1"/>
  <c r="Z1055" i="1"/>
  <c r="S1055" i="1"/>
  <c r="H1055" i="1"/>
  <c r="I1055" i="1" s="1"/>
  <c r="AA1054" i="1"/>
  <c r="Z1054" i="1"/>
  <c r="S1054" i="1"/>
  <c r="H1054" i="1"/>
  <c r="I1054" i="1" s="1"/>
  <c r="AA1053" i="1"/>
  <c r="Z1053" i="1"/>
  <c r="S1053" i="1"/>
  <c r="H1053" i="1"/>
  <c r="I1053" i="1" s="1"/>
  <c r="AA1052" i="1"/>
  <c r="Z1052" i="1"/>
  <c r="S1052" i="1"/>
  <c r="H1052" i="1"/>
  <c r="I1052" i="1" s="1"/>
  <c r="AA1051" i="1"/>
  <c r="Z1051" i="1"/>
  <c r="S1051" i="1"/>
  <c r="H1051" i="1"/>
  <c r="I1051" i="1" s="1"/>
  <c r="AA1050" i="1"/>
  <c r="Z1050" i="1"/>
  <c r="S1050" i="1"/>
  <c r="H1050" i="1"/>
  <c r="I1050" i="1" s="1"/>
  <c r="AA1049" i="1"/>
  <c r="Z1049" i="1"/>
  <c r="S1049" i="1"/>
  <c r="H1049" i="1"/>
  <c r="I1049" i="1" s="1"/>
  <c r="AA1048" i="1"/>
  <c r="Z1048" i="1"/>
  <c r="S1048" i="1"/>
  <c r="H1048" i="1"/>
  <c r="I1048" i="1" s="1"/>
  <c r="AA1047" i="1"/>
  <c r="Z1047" i="1"/>
  <c r="S1047" i="1"/>
  <c r="H1047" i="1"/>
  <c r="I1047" i="1" s="1"/>
  <c r="AA1046" i="1"/>
  <c r="Z1046" i="1"/>
  <c r="S1046" i="1"/>
  <c r="H1046" i="1"/>
  <c r="I1046" i="1" s="1"/>
  <c r="AA1045" i="1"/>
  <c r="Z1045" i="1"/>
  <c r="S1045" i="1"/>
  <c r="H1045" i="1"/>
  <c r="I1045" i="1" s="1"/>
  <c r="AA1044" i="1"/>
  <c r="Z1044" i="1"/>
  <c r="S1044" i="1"/>
  <c r="H1044" i="1"/>
  <c r="I1044" i="1" s="1"/>
  <c r="AA1043" i="1"/>
  <c r="Z1043" i="1"/>
  <c r="S1043" i="1"/>
  <c r="H1043" i="1"/>
  <c r="I1043" i="1" s="1"/>
  <c r="AA1042" i="1"/>
  <c r="Z1042" i="1"/>
  <c r="S1042" i="1"/>
  <c r="H1042" i="1"/>
  <c r="I1042" i="1" s="1"/>
  <c r="AA1041" i="1"/>
  <c r="Z1041" i="1"/>
  <c r="S1041" i="1"/>
  <c r="H1041" i="1"/>
  <c r="I1041" i="1" s="1"/>
  <c r="AA1040" i="1"/>
  <c r="Z1040" i="1"/>
  <c r="S1040" i="1"/>
  <c r="H1040" i="1"/>
  <c r="I1040" i="1" s="1"/>
  <c r="AA1039" i="1"/>
  <c r="Z1039" i="1"/>
  <c r="S1039" i="1"/>
  <c r="H1039" i="1"/>
  <c r="I1039" i="1" s="1"/>
  <c r="AA1038" i="1"/>
  <c r="Z1038" i="1"/>
  <c r="S1038" i="1"/>
  <c r="H1038" i="1"/>
  <c r="I1038" i="1" s="1"/>
  <c r="AA1037" i="1"/>
  <c r="Z1037" i="1"/>
  <c r="S1037" i="1"/>
  <c r="H1037" i="1"/>
  <c r="I1037" i="1" s="1"/>
  <c r="AA1036" i="1"/>
  <c r="Z1036" i="1"/>
  <c r="S1036" i="1"/>
  <c r="H1036" i="1"/>
  <c r="I1036" i="1" s="1"/>
  <c r="AA1035" i="1"/>
  <c r="Z1035" i="1"/>
  <c r="S1035" i="1"/>
  <c r="H1035" i="1"/>
  <c r="I1035" i="1" s="1"/>
  <c r="AA1034" i="1"/>
  <c r="Z1034" i="1"/>
  <c r="S1034" i="1"/>
  <c r="H1034" i="1"/>
  <c r="I1034" i="1" s="1"/>
  <c r="AA1033" i="1"/>
  <c r="Z1033" i="1"/>
  <c r="S1033" i="1"/>
  <c r="H1033" i="1"/>
  <c r="I1033" i="1" s="1"/>
  <c r="AA1032" i="1"/>
  <c r="Z1032" i="1"/>
  <c r="S1032" i="1"/>
  <c r="H1032" i="1"/>
  <c r="I1032" i="1" s="1"/>
  <c r="AA1031" i="1"/>
  <c r="Z1031" i="1"/>
  <c r="S1031" i="1"/>
  <c r="H1031" i="1"/>
  <c r="I1031" i="1" s="1"/>
  <c r="AA1030" i="1"/>
  <c r="Z1030" i="1"/>
  <c r="S1030" i="1"/>
  <c r="H1030" i="1"/>
  <c r="I1030" i="1" s="1"/>
  <c r="AA1029" i="1"/>
  <c r="Z1029" i="1"/>
  <c r="S1029" i="1"/>
  <c r="H1029" i="1"/>
  <c r="I1029" i="1" s="1"/>
  <c r="AA1028" i="1"/>
  <c r="Z1028" i="1"/>
  <c r="S1028" i="1"/>
  <c r="H1028" i="1"/>
  <c r="I1028" i="1" s="1"/>
  <c r="AA1027" i="1"/>
  <c r="Z1027" i="1"/>
  <c r="S1027" i="1"/>
  <c r="H1027" i="1"/>
  <c r="I1027" i="1" s="1"/>
  <c r="AA1026" i="1"/>
  <c r="Z1026" i="1"/>
  <c r="S1026" i="1"/>
  <c r="H1026" i="1"/>
  <c r="I1026" i="1" s="1"/>
  <c r="AA1025" i="1"/>
  <c r="Z1025" i="1"/>
  <c r="S1025" i="1"/>
  <c r="H1025" i="1"/>
  <c r="I1025" i="1" s="1"/>
  <c r="AA1024" i="1"/>
  <c r="Z1024" i="1"/>
  <c r="S1024" i="1"/>
  <c r="H1024" i="1"/>
  <c r="I1024" i="1" s="1"/>
  <c r="AA1023" i="1"/>
  <c r="Z1023" i="1"/>
  <c r="S1023" i="1"/>
  <c r="H1023" i="1"/>
  <c r="I1023" i="1" s="1"/>
  <c r="AA1022" i="1"/>
  <c r="Z1022" i="1"/>
  <c r="S1022" i="1"/>
  <c r="H1022" i="1"/>
  <c r="I1022" i="1" s="1"/>
  <c r="AA1021" i="1"/>
  <c r="Z1021" i="1"/>
  <c r="S1021" i="1"/>
  <c r="H1021" i="1"/>
  <c r="I1021" i="1" s="1"/>
  <c r="AA1020" i="1"/>
  <c r="Z1020" i="1"/>
  <c r="S1020" i="1"/>
  <c r="H1020" i="1"/>
  <c r="I1020" i="1" s="1"/>
  <c r="AA1019" i="1"/>
  <c r="Z1019" i="1"/>
  <c r="S1019" i="1"/>
  <c r="H1019" i="1"/>
  <c r="I1019" i="1" s="1"/>
  <c r="AA1018" i="1"/>
  <c r="Z1018" i="1"/>
  <c r="S1018" i="1"/>
  <c r="H1018" i="1"/>
  <c r="I1018" i="1" s="1"/>
  <c r="AA1017" i="1"/>
  <c r="Z1017" i="1"/>
  <c r="S1017" i="1"/>
  <c r="H1017" i="1"/>
  <c r="I1017" i="1" s="1"/>
  <c r="AA1016" i="1"/>
  <c r="Z1016" i="1"/>
  <c r="S1016" i="1"/>
  <c r="H1016" i="1"/>
  <c r="I1016" i="1" s="1"/>
  <c r="AA1015" i="1"/>
  <c r="Z1015" i="1"/>
  <c r="S1015" i="1"/>
  <c r="H1015" i="1"/>
  <c r="I1015" i="1" s="1"/>
  <c r="AA1014" i="1"/>
  <c r="Z1014" i="1"/>
  <c r="S1014" i="1"/>
  <c r="H1014" i="1"/>
  <c r="I1014" i="1" s="1"/>
  <c r="AA1013" i="1"/>
  <c r="Z1013" i="1"/>
  <c r="S1013" i="1"/>
  <c r="H1013" i="1"/>
  <c r="I1013" i="1" s="1"/>
  <c r="AA1012" i="1"/>
  <c r="Z1012" i="1"/>
  <c r="S1012" i="1"/>
  <c r="H1012" i="1"/>
  <c r="I1012" i="1" s="1"/>
  <c r="AA1011" i="1"/>
  <c r="Z1011" i="1"/>
  <c r="S1011" i="1"/>
  <c r="H1011" i="1"/>
  <c r="I1011" i="1" s="1"/>
  <c r="AA1010" i="1"/>
  <c r="Z1010" i="1"/>
  <c r="S1010" i="1"/>
  <c r="H1010" i="1"/>
  <c r="I1010" i="1" s="1"/>
  <c r="AA1009" i="1"/>
  <c r="Z1009" i="1"/>
  <c r="S1009" i="1"/>
  <c r="H1009" i="1"/>
  <c r="I1009" i="1" s="1"/>
  <c r="AA1008" i="1"/>
  <c r="Z1008" i="1"/>
  <c r="S1008" i="1"/>
  <c r="H1008" i="1"/>
  <c r="I1008" i="1" s="1"/>
  <c r="AA1007" i="1"/>
  <c r="Z1007" i="1"/>
  <c r="S1007" i="1"/>
  <c r="H1007" i="1"/>
  <c r="I1007" i="1" s="1"/>
  <c r="AA1006" i="1"/>
  <c r="Z1006" i="1"/>
  <c r="S1006" i="1"/>
  <c r="H1006" i="1"/>
  <c r="I1006" i="1" s="1"/>
  <c r="AA1005" i="1"/>
  <c r="Z1005" i="1"/>
  <c r="S1005" i="1"/>
  <c r="H1005" i="1"/>
  <c r="I1005" i="1" s="1"/>
  <c r="AA1004" i="1"/>
  <c r="Z1004" i="1"/>
  <c r="S1004" i="1"/>
  <c r="H1004" i="1"/>
  <c r="I1004" i="1" s="1"/>
  <c r="AA1003" i="1"/>
  <c r="Z1003" i="1"/>
  <c r="S1003" i="1"/>
  <c r="H1003" i="1"/>
  <c r="I1003" i="1" s="1"/>
  <c r="AA1002" i="1"/>
  <c r="Z1002" i="1"/>
  <c r="S1002" i="1"/>
  <c r="H1002" i="1"/>
  <c r="I1002" i="1" s="1"/>
  <c r="AA1001" i="1"/>
  <c r="Z1001" i="1"/>
  <c r="S1001" i="1"/>
  <c r="H1001" i="1"/>
  <c r="I1001" i="1" s="1"/>
  <c r="AA1000" i="1"/>
  <c r="Z1000" i="1"/>
  <c r="S1000" i="1"/>
  <c r="H1000" i="1"/>
  <c r="I1000" i="1" s="1"/>
  <c r="AA999" i="1"/>
  <c r="Z999" i="1"/>
  <c r="S999" i="1"/>
  <c r="H999" i="1"/>
  <c r="I999" i="1" s="1"/>
  <c r="AA998" i="1"/>
  <c r="Z998" i="1"/>
  <c r="S998" i="1"/>
  <c r="H998" i="1"/>
  <c r="I998" i="1" s="1"/>
  <c r="AA997" i="1"/>
  <c r="Z997" i="1"/>
  <c r="S997" i="1"/>
  <c r="H997" i="1"/>
  <c r="I997" i="1" s="1"/>
  <c r="AA996" i="1"/>
  <c r="Z996" i="1"/>
  <c r="S996" i="1"/>
  <c r="H996" i="1"/>
  <c r="I996" i="1" s="1"/>
  <c r="AA995" i="1"/>
  <c r="Z995" i="1"/>
  <c r="S995" i="1"/>
  <c r="H995" i="1"/>
  <c r="I995" i="1" s="1"/>
  <c r="AA994" i="1"/>
  <c r="Z994" i="1"/>
  <c r="S994" i="1"/>
  <c r="H994" i="1"/>
  <c r="I994" i="1" s="1"/>
  <c r="AA993" i="1"/>
  <c r="Z993" i="1"/>
  <c r="S993" i="1"/>
  <c r="H993" i="1"/>
  <c r="I993" i="1" s="1"/>
  <c r="AA992" i="1"/>
  <c r="Z992" i="1"/>
  <c r="S992" i="1"/>
  <c r="H992" i="1"/>
  <c r="I992" i="1" s="1"/>
  <c r="AA991" i="1"/>
  <c r="Z991" i="1"/>
  <c r="S991" i="1"/>
  <c r="H991" i="1"/>
  <c r="I991" i="1" s="1"/>
  <c r="AA990" i="1"/>
  <c r="Z990" i="1"/>
  <c r="S990" i="1"/>
  <c r="H990" i="1"/>
  <c r="I990" i="1" s="1"/>
  <c r="AA989" i="1"/>
  <c r="Z989" i="1"/>
  <c r="S989" i="1"/>
  <c r="H989" i="1"/>
  <c r="I989" i="1" s="1"/>
  <c r="AA988" i="1"/>
  <c r="Z988" i="1"/>
  <c r="S988" i="1"/>
  <c r="H988" i="1"/>
  <c r="I988" i="1" s="1"/>
  <c r="AA987" i="1"/>
  <c r="Z987" i="1"/>
  <c r="S987" i="1"/>
  <c r="H987" i="1"/>
  <c r="I987" i="1" s="1"/>
  <c r="AA986" i="1"/>
  <c r="Z986" i="1"/>
  <c r="S986" i="1"/>
  <c r="H986" i="1"/>
  <c r="I986" i="1" s="1"/>
  <c r="AA985" i="1"/>
  <c r="Z985" i="1"/>
  <c r="S985" i="1"/>
  <c r="H985" i="1"/>
  <c r="I985" i="1" s="1"/>
  <c r="AA984" i="1"/>
  <c r="Z984" i="1"/>
  <c r="S984" i="1"/>
  <c r="H984" i="1"/>
  <c r="I984" i="1" s="1"/>
  <c r="AA983" i="1"/>
  <c r="Z983" i="1"/>
  <c r="S983" i="1"/>
  <c r="H983" i="1"/>
  <c r="I983" i="1" s="1"/>
  <c r="AA982" i="1"/>
  <c r="Z982" i="1"/>
  <c r="S982" i="1"/>
  <c r="H982" i="1"/>
  <c r="I982" i="1" s="1"/>
  <c r="AA981" i="1"/>
  <c r="Z981" i="1"/>
  <c r="S981" i="1"/>
  <c r="H981" i="1"/>
  <c r="I981" i="1" s="1"/>
  <c r="AA980" i="1"/>
  <c r="Z980" i="1"/>
  <c r="S980" i="1"/>
  <c r="H980" i="1"/>
  <c r="I980" i="1" s="1"/>
  <c r="AA979" i="1"/>
  <c r="Z979" i="1"/>
  <c r="S979" i="1"/>
  <c r="H979" i="1"/>
  <c r="I979" i="1" s="1"/>
  <c r="AA978" i="1"/>
  <c r="Z978" i="1"/>
  <c r="S978" i="1"/>
  <c r="H978" i="1"/>
  <c r="I978" i="1" s="1"/>
  <c r="AA977" i="1"/>
  <c r="Z977" i="1"/>
  <c r="S977" i="1"/>
  <c r="H977" i="1"/>
  <c r="I977" i="1" s="1"/>
  <c r="AA976" i="1"/>
  <c r="Z976" i="1"/>
  <c r="S976" i="1"/>
  <c r="H976" i="1"/>
  <c r="I976" i="1" s="1"/>
  <c r="AA975" i="1"/>
  <c r="Z975" i="1"/>
  <c r="S975" i="1"/>
  <c r="H975" i="1"/>
  <c r="I975" i="1" s="1"/>
  <c r="AA974" i="1"/>
  <c r="Z974" i="1"/>
  <c r="S974" i="1"/>
  <c r="H974" i="1"/>
  <c r="I974" i="1" s="1"/>
  <c r="AA973" i="1"/>
  <c r="Z973" i="1"/>
  <c r="S973" i="1"/>
  <c r="H973" i="1"/>
  <c r="I973" i="1" s="1"/>
  <c r="AA972" i="1"/>
  <c r="Z972" i="1"/>
  <c r="S972" i="1"/>
  <c r="H972" i="1"/>
  <c r="I972" i="1" s="1"/>
  <c r="AA971" i="1"/>
  <c r="Z971" i="1"/>
  <c r="S971" i="1"/>
  <c r="H971" i="1"/>
  <c r="I971" i="1" s="1"/>
  <c r="AA970" i="1"/>
  <c r="Z970" i="1"/>
  <c r="S970" i="1"/>
  <c r="H970" i="1"/>
  <c r="I970" i="1" s="1"/>
  <c r="AA969" i="1"/>
  <c r="Z969" i="1"/>
  <c r="S969" i="1"/>
  <c r="H969" i="1"/>
  <c r="I969" i="1" s="1"/>
  <c r="AA968" i="1"/>
  <c r="Z968" i="1"/>
  <c r="S968" i="1"/>
  <c r="H968" i="1"/>
  <c r="I968" i="1" s="1"/>
  <c r="AA967" i="1"/>
  <c r="Z967" i="1"/>
  <c r="S967" i="1"/>
  <c r="H967" i="1"/>
  <c r="I967" i="1" s="1"/>
  <c r="AA966" i="1"/>
  <c r="Z966" i="1"/>
  <c r="S966" i="1"/>
  <c r="H966" i="1"/>
  <c r="I966" i="1" s="1"/>
  <c r="AA965" i="1"/>
  <c r="Z965" i="1"/>
  <c r="S965" i="1"/>
  <c r="H965" i="1"/>
  <c r="I965" i="1" s="1"/>
  <c r="AA964" i="1"/>
  <c r="Z964" i="1"/>
  <c r="S964" i="1"/>
  <c r="H964" i="1"/>
  <c r="I964" i="1" s="1"/>
  <c r="AA963" i="1"/>
  <c r="Z963" i="1"/>
  <c r="S963" i="1"/>
  <c r="H963" i="1"/>
  <c r="I963" i="1" s="1"/>
  <c r="AA962" i="1"/>
  <c r="Z962" i="1"/>
  <c r="S962" i="1"/>
  <c r="H962" i="1"/>
  <c r="I962" i="1" s="1"/>
  <c r="AA961" i="1"/>
  <c r="Z961" i="1"/>
  <c r="S961" i="1"/>
  <c r="H961" i="1"/>
  <c r="I961" i="1" s="1"/>
  <c r="AA960" i="1"/>
  <c r="Z960" i="1"/>
  <c r="S960" i="1"/>
  <c r="H960" i="1"/>
  <c r="I960" i="1" s="1"/>
  <c r="AA959" i="1"/>
  <c r="Z959" i="1"/>
  <c r="S959" i="1"/>
  <c r="H959" i="1"/>
  <c r="I959" i="1" s="1"/>
  <c r="AA958" i="1"/>
  <c r="Z958" i="1"/>
  <c r="S958" i="1"/>
  <c r="H958" i="1"/>
  <c r="I958" i="1" s="1"/>
  <c r="AA957" i="1"/>
  <c r="Z957" i="1"/>
  <c r="S957" i="1"/>
  <c r="H957" i="1"/>
  <c r="I957" i="1" s="1"/>
  <c r="AA956" i="1"/>
  <c r="Z956" i="1"/>
  <c r="S956" i="1"/>
  <c r="H956" i="1"/>
  <c r="I956" i="1" s="1"/>
  <c r="AA955" i="1"/>
  <c r="Z955" i="1"/>
  <c r="S955" i="1"/>
  <c r="H955" i="1"/>
  <c r="I955" i="1" s="1"/>
  <c r="AA954" i="1"/>
  <c r="Z954" i="1"/>
  <c r="S954" i="1"/>
  <c r="H954" i="1"/>
  <c r="I954" i="1" s="1"/>
  <c r="AA953" i="1"/>
  <c r="Z953" i="1"/>
  <c r="S953" i="1"/>
  <c r="H953" i="1"/>
  <c r="I953" i="1" s="1"/>
  <c r="AA952" i="1"/>
  <c r="Z952" i="1"/>
  <c r="S952" i="1"/>
  <c r="H952" i="1"/>
  <c r="I952" i="1" s="1"/>
  <c r="AA951" i="1"/>
  <c r="Z951" i="1"/>
  <c r="S951" i="1"/>
  <c r="H951" i="1"/>
  <c r="I951" i="1" s="1"/>
  <c r="AA950" i="1"/>
  <c r="Z950" i="1"/>
  <c r="S950" i="1"/>
  <c r="H950" i="1"/>
  <c r="I950" i="1" s="1"/>
  <c r="AA949" i="1"/>
  <c r="Z949" i="1"/>
  <c r="S949" i="1"/>
  <c r="H949" i="1"/>
  <c r="I949" i="1" s="1"/>
  <c r="AA948" i="1"/>
  <c r="Z948" i="1"/>
  <c r="S948" i="1"/>
  <c r="H948" i="1"/>
  <c r="I948" i="1" s="1"/>
  <c r="AA947" i="1"/>
  <c r="Z947" i="1"/>
  <c r="S947" i="1"/>
  <c r="H947" i="1"/>
  <c r="I947" i="1" s="1"/>
  <c r="AA946" i="1"/>
  <c r="Z946" i="1"/>
  <c r="S946" i="1"/>
  <c r="H946" i="1"/>
  <c r="I946" i="1" s="1"/>
  <c r="AA945" i="1"/>
  <c r="Z945" i="1"/>
  <c r="S945" i="1"/>
  <c r="H945" i="1"/>
  <c r="I945" i="1" s="1"/>
  <c r="AA944" i="1"/>
  <c r="Z944" i="1"/>
  <c r="S944" i="1"/>
  <c r="H944" i="1"/>
  <c r="I944" i="1" s="1"/>
  <c r="AA943" i="1"/>
  <c r="Z943" i="1"/>
  <c r="S943" i="1"/>
  <c r="H943" i="1"/>
  <c r="I943" i="1" s="1"/>
  <c r="AA942" i="1"/>
  <c r="Z942" i="1"/>
  <c r="S942" i="1"/>
  <c r="H942" i="1"/>
  <c r="I942" i="1" s="1"/>
  <c r="AA941" i="1"/>
  <c r="Z941" i="1"/>
  <c r="S941" i="1"/>
  <c r="H941" i="1"/>
  <c r="I941" i="1" s="1"/>
  <c r="AA940" i="1"/>
  <c r="Z940" i="1"/>
  <c r="S940" i="1"/>
  <c r="H940" i="1"/>
  <c r="I940" i="1" s="1"/>
  <c r="AA939" i="1"/>
  <c r="Z939" i="1"/>
  <c r="S939" i="1"/>
  <c r="H939" i="1"/>
  <c r="I939" i="1" s="1"/>
  <c r="AA938" i="1"/>
  <c r="Z938" i="1"/>
  <c r="S938" i="1"/>
  <c r="H938" i="1"/>
  <c r="I938" i="1" s="1"/>
  <c r="AA937" i="1"/>
  <c r="Z937" i="1"/>
  <c r="S937" i="1"/>
  <c r="H937" i="1"/>
  <c r="I937" i="1" s="1"/>
  <c r="AA936" i="1"/>
  <c r="Z936" i="1"/>
  <c r="S936" i="1"/>
  <c r="H936" i="1"/>
  <c r="I936" i="1" s="1"/>
  <c r="AA935" i="1"/>
  <c r="Z935" i="1"/>
  <c r="S935" i="1"/>
  <c r="H935" i="1"/>
  <c r="I935" i="1" s="1"/>
  <c r="AA934" i="1"/>
  <c r="Z934" i="1"/>
  <c r="S934" i="1"/>
  <c r="H934" i="1"/>
  <c r="I934" i="1" s="1"/>
  <c r="AA933" i="1"/>
  <c r="Z933" i="1"/>
  <c r="S933" i="1"/>
  <c r="H933" i="1"/>
  <c r="I933" i="1" s="1"/>
  <c r="AA932" i="1"/>
  <c r="Z932" i="1"/>
  <c r="S932" i="1"/>
  <c r="H932" i="1"/>
  <c r="I932" i="1" s="1"/>
  <c r="AA931" i="1"/>
  <c r="Z931" i="1"/>
  <c r="S931" i="1"/>
  <c r="H931" i="1"/>
  <c r="I931" i="1" s="1"/>
  <c r="AA930" i="1"/>
  <c r="Z930" i="1"/>
  <c r="S930" i="1"/>
  <c r="H930" i="1"/>
  <c r="I930" i="1" s="1"/>
  <c r="AA929" i="1"/>
  <c r="Z929" i="1"/>
  <c r="S929" i="1"/>
  <c r="H929" i="1"/>
  <c r="I929" i="1" s="1"/>
  <c r="AA928" i="1"/>
  <c r="Z928" i="1"/>
  <c r="S928" i="1"/>
  <c r="H928" i="1"/>
  <c r="I928" i="1" s="1"/>
  <c r="AA927" i="1"/>
  <c r="Z927" i="1"/>
  <c r="S927" i="1"/>
  <c r="H927" i="1"/>
  <c r="I927" i="1" s="1"/>
  <c r="AA926" i="1"/>
  <c r="Z926" i="1"/>
  <c r="S926" i="1"/>
  <c r="H926" i="1"/>
  <c r="I926" i="1" s="1"/>
  <c r="AA925" i="1"/>
  <c r="Z925" i="1"/>
  <c r="S925" i="1"/>
  <c r="H925" i="1"/>
  <c r="I925" i="1" s="1"/>
  <c r="AA924" i="1"/>
  <c r="Z924" i="1"/>
  <c r="S924" i="1"/>
  <c r="H924" i="1"/>
  <c r="I924" i="1" s="1"/>
  <c r="AA923" i="1"/>
  <c r="Z923" i="1"/>
  <c r="S923" i="1"/>
  <c r="H923" i="1"/>
  <c r="I923" i="1" s="1"/>
  <c r="AA922" i="1"/>
  <c r="Z922" i="1"/>
  <c r="S922" i="1"/>
  <c r="H922" i="1"/>
  <c r="I922" i="1" s="1"/>
  <c r="AA921" i="1"/>
  <c r="Z921" i="1"/>
  <c r="S921" i="1"/>
  <c r="H921" i="1"/>
  <c r="I921" i="1" s="1"/>
  <c r="AA920" i="1"/>
  <c r="Z920" i="1"/>
  <c r="S920" i="1"/>
  <c r="H920" i="1"/>
  <c r="I920" i="1" s="1"/>
  <c r="AA919" i="1"/>
  <c r="Z919" i="1"/>
  <c r="S919" i="1"/>
  <c r="H919" i="1"/>
  <c r="I919" i="1" s="1"/>
  <c r="AA918" i="1"/>
  <c r="Z918" i="1"/>
  <c r="S918" i="1"/>
  <c r="H918" i="1"/>
  <c r="I918" i="1" s="1"/>
  <c r="AA917" i="1"/>
  <c r="Z917" i="1"/>
  <c r="S917" i="1"/>
  <c r="H917" i="1"/>
  <c r="I917" i="1" s="1"/>
  <c r="AA916" i="1"/>
  <c r="Z916" i="1"/>
  <c r="S916" i="1"/>
  <c r="H916" i="1"/>
  <c r="I916" i="1" s="1"/>
  <c r="AA915" i="1"/>
  <c r="Z915" i="1"/>
  <c r="S915" i="1"/>
  <c r="H915" i="1"/>
  <c r="I915" i="1" s="1"/>
  <c r="AA914" i="1"/>
  <c r="Z914" i="1"/>
  <c r="S914" i="1"/>
  <c r="H914" i="1"/>
  <c r="I914" i="1" s="1"/>
  <c r="AA913" i="1"/>
  <c r="Z913" i="1"/>
  <c r="S913" i="1"/>
  <c r="H913" i="1"/>
  <c r="I913" i="1" s="1"/>
  <c r="AA912" i="1"/>
  <c r="Z912" i="1"/>
  <c r="S912" i="1"/>
  <c r="H912" i="1"/>
  <c r="I912" i="1" s="1"/>
  <c r="AA911" i="1"/>
  <c r="Z911" i="1"/>
  <c r="S911" i="1"/>
  <c r="H911" i="1"/>
  <c r="I911" i="1" s="1"/>
  <c r="AA910" i="1"/>
  <c r="Z910" i="1"/>
  <c r="S910" i="1"/>
  <c r="H910" i="1"/>
  <c r="I910" i="1" s="1"/>
  <c r="AA909" i="1"/>
  <c r="Z909" i="1"/>
  <c r="S909" i="1"/>
  <c r="H909" i="1"/>
  <c r="I909" i="1" s="1"/>
  <c r="AA908" i="1"/>
  <c r="Z908" i="1"/>
  <c r="S908" i="1"/>
  <c r="H908" i="1"/>
  <c r="I908" i="1" s="1"/>
  <c r="AA907" i="1"/>
  <c r="Z907" i="1"/>
  <c r="S907" i="1"/>
  <c r="H907" i="1"/>
  <c r="I907" i="1" s="1"/>
  <c r="AA906" i="1"/>
  <c r="Z906" i="1"/>
  <c r="S906" i="1"/>
  <c r="H906" i="1"/>
  <c r="I906" i="1" s="1"/>
  <c r="AA905" i="1"/>
  <c r="Z905" i="1"/>
  <c r="S905" i="1"/>
  <c r="H905" i="1"/>
  <c r="I905" i="1" s="1"/>
  <c r="AA904" i="1"/>
  <c r="Z904" i="1"/>
  <c r="S904" i="1"/>
  <c r="H904" i="1"/>
  <c r="I904" i="1" s="1"/>
  <c r="AA903" i="1"/>
  <c r="Z903" i="1"/>
  <c r="S903" i="1"/>
  <c r="H903" i="1"/>
  <c r="I903" i="1" s="1"/>
  <c r="AA902" i="1"/>
  <c r="Z902" i="1"/>
  <c r="S902" i="1"/>
  <c r="H902" i="1"/>
  <c r="I902" i="1" s="1"/>
  <c r="AA901" i="1"/>
  <c r="Z901" i="1"/>
  <c r="S901" i="1"/>
  <c r="H901" i="1"/>
  <c r="I901" i="1" s="1"/>
  <c r="AA900" i="1"/>
  <c r="Z900" i="1"/>
  <c r="S900" i="1"/>
  <c r="H900" i="1"/>
  <c r="I900" i="1" s="1"/>
  <c r="AA899" i="1"/>
  <c r="Z899" i="1"/>
  <c r="S899" i="1"/>
  <c r="H899" i="1"/>
  <c r="I899" i="1" s="1"/>
  <c r="AA898" i="1"/>
  <c r="Z898" i="1"/>
  <c r="S898" i="1"/>
  <c r="H898" i="1"/>
  <c r="I898" i="1" s="1"/>
  <c r="AA897" i="1"/>
  <c r="Z897" i="1"/>
  <c r="S897" i="1"/>
  <c r="H897" i="1"/>
  <c r="I897" i="1" s="1"/>
  <c r="AA896" i="1"/>
  <c r="Z896" i="1"/>
  <c r="S896" i="1"/>
  <c r="H896" i="1"/>
  <c r="I896" i="1" s="1"/>
  <c r="AA895" i="1"/>
  <c r="Z895" i="1"/>
  <c r="S895" i="1"/>
  <c r="H895" i="1"/>
  <c r="I895" i="1" s="1"/>
  <c r="AA894" i="1"/>
  <c r="Z894" i="1"/>
  <c r="S894" i="1"/>
  <c r="H894" i="1"/>
  <c r="I894" i="1" s="1"/>
  <c r="AA893" i="1"/>
  <c r="Z893" i="1"/>
  <c r="S893" i="1"/>
  <c r="H893" i="1"/>
  <c r="I893" i="1" s="1"/>
  <c r="AA892" i="1"/>
  <c r="Z892" i="1"/>
  <c r="S892" i="1"/>
  <c r="H892" i="1"/>
  <c r="I892" i="1" s="1"/>
  <c r="AA891" i="1"/>
  <c r="Z891" i="1"/>
  <c r="S891" i="1"/>
  <c r="H891" i="1"/>
  <c r="I891" i="1" s="1"/>
  <c r="AA890" i="1"/>
  <c r="Z890" i="1"/>
  <c r="S890" i="1"/>
  <c r="H890" i="1"/>
  <c r="I890" i="1" s="1"/>
  <c r="AA889" i="1"/>
  <c r="Z889" i="1"/>
  <c r="S889" i="1"/>
  <c r="H889" i="1"/>
  <c r="I889" i="1" s="1"/>
  <c r="AA888" i="1"/>
  <c r="Z888" i="1"/>
  <c r="S888" i="1"/>
  <c r="H888" i="1"/>
  <c r="I888" i="1" s="1"/>
  <c r="AA887" i="1"/>
  <c r="Z887" i="1"/>
  <c r="S887" i="1"/>
  <c r="H887" i="1"/>
  <c r="I887" i="1" s="1"/>
  <c r="AA886" i="1"/>
  <c r="Z886" i="1"/>
  <c r="S886" i="1"/>
  <c r="H886" i="1"/>
  <c r="I886" i="1" s="1"/>
  <c r="AA885" i="1"/>
  <c r="Z885" i="1"/>
  <c r="S885" i="1"/>
  <c r="H885" i="1"/>
  <c r="I885" i="1" s="1"/>
  <c r="AA884" i="1"/>
  <c r="Z884" i="1"/>
  <c r="S884" i="1"/>
  <c r="H884" i="1"/>
  <c r="I884" i="1" s="1"/>
  <c r="AA883" i="1"/>
  <c r="Z883" i="1"/>
  <c r="S883" i="1"/>
  <c r="H883" i="1"/>
  <c r="I883" i="1" s="1"/>
  <c r="AA882" i="1"/>
  <c r="Z882" i="1"/>
  <c r="S882" i="1"/>
  <c r="H882" i="1"/>
  <c r="I882" i="1" s="1"/>
  <c r="AA881" i="1"/>
  <c r="Z881" i="1"/>
  <c r="S881" i="1"/>
  <c r="H881" i="1"/>
  <c r="I881" i="1" s="1"/>
  <c r="AA880" i="1"/>
  <c r="Z880" i="1"/>
  <c r="S880" i="1"/>
  <c r="H880" i="1"/>
  <c r="I880" i="1" s="1"/>
  <c r="AA879" i="1"/>
  <c r="Z879" i="1"/>
  <c r="S879" i="1"/>
  <c r="H879" i="1"/>
  <c r="I879" i="1" s="1"/>
  <c r="AA878" i="1"/>
  <c r="Z878" i="1"/>
  <c r="S878" i="1"/>
  <c r="H878" i="1"/>
  <c r="I878" i="1" s="1"/>
  <c r="AA877" i="1"/>
  <c r="Z877" i="1"/>
  <c r="S877" i="1"/>
  <c r="H877" i="1"/>
  <c r="I877" i="1" s="1"/>
  <c r="AA876" i="1"/>
  <c r="Z876" i="1"/>
  <c r="S876" i="1"/>
  <c r="H876" i="1"/>
  <c r="I876" i="1" s="1"/>
  <c r="AA875" i="1"/>
  <c r="Z875" i="1"/>
  <c r="S875" i="1"/>
  <c r="H875" i="1"/>
  <c r="I875" i="1" s="1"/>
  <c r="AA874" i="1"/>
  <c r="Z874" i="1"/>
  <c r="S874" i="1"/>
  <c r="H874" i="1"/>
  <c r="I874" i="1" s="1"/>
  <c r="AA873" i="1"/>
  <c r="Z873" i="1"/>
  <c r="S873" i="1"/>
  <c r="H873" i="1"/>
  <c r="I873" i="1" s="1"/>
  <c r="AA872" i="1"/>
  <c r="Z872" i="1"/>
  <c r="S872" i="1"/>
  <c r="H872" i="1"/>
  <c r="I872" i="1" s="1"/>
  <c r="AA871" i="1"/>
  <c r="Z871" i="1"/>
  <c r="S871" i="1"/>
  <c r="H871" i="1"/>
  <c r="I871" i="1" s="1"/>
  <c r="AA870" i="1"/>
  <c r="Z870" i="1"/>
  <c r="S870" i="1"/>
  <c r="H870" i="1"/>
  <c r="I870" i="1" s="1"/>
  <c r="AA869" i="1"/>
  <c r="Z869" i="1"/>
  <c r="S869" i="1"/>
  <c r="H869" i="1"/>
  <c r="I869" i="1" s="1"/>
  <c r="AA868" i="1"/>
  <c r="Z868" i="1"/>
  <c r="S868" i="1"/>
  <c r="H868" i="1"/>
  <c r="I868" i="1" s="1"/>
  <c r="AA867" i="1"/>
  <c r="Z867" i="1"/>
  <c r="S867" i="1"/>
  <c r="H867" i="1"/>
  <c r="I867" i="1" s="1"/>
  <c r="AA866" i="1"/>
  <c r="Z866" i="1"/>
  <c r="S866" i="1"/>
  <c r="H866" i="1"/>
  <c r="I866" i="1" s="1"/>
  <c r="AA865" i="1"/>
  <c r="Z865" i="1"/>
  <c r="S865" i="1"/>
  <c r="H865" i="1"/>
  <c r="I865" i="1" s="1"/>
  <c r="AA864" i="1"/>
  <c r="Z864" i="1"/>
  <c r="S864" i="1"/>
  <c r="H864" i="1"/>
  <c r="I864" i="1" s="1"/>
  <c r="AA863" i="1"/>
  <c r="Z863" i="1"/>
  <c r="S863" i="1"/>
  <c r="H863" i="1"/>
  <c r="I863" i="1" s="1"/>
  <c r="AA862" i="1"/>
  <c r="Z862" i="1"/>
  <c r="S862" i="1"/>
  <c r="H862" i="1"/>
  <c r="I862" i="1" s="1"/>
  <c r="AA861" i="1"/>
  <c r="Z861" i="1"/>
  <c r="S861" i="1"/>
  <c r="H861" i="1"/>
  <c r="I861" i="1" s="1"/>
  <c r="AA860" i="1"/>
  <c r="Z860" i="1"/>
  <c r="S860" i="1"/>
  <c r="H860" i="1"/>
  <c r="I860" i="1" s="1"/>
  <c r="AA859" i="1"/>
  <c r="Z859" i="1"/>
  <c r="S859" i="1"/>
  <c r="H859" i="1"/>
  <c r="I859" i="1" s="1"/>
  <c r="AA858" i="1"/>
  <c r="Z858" i="1"/>
  <c r="S858" i="1"/>
  <c r="H858" i="1"/>
  <c r="I858" i="1" s="1"/>
  <c r="AA857" i="1"/>
  <c r="Z857" i="1"/>
  <c r="S857" i="1"/>
  <c r="H857" i="1"/>
  <c r="I857" i="1" s="1"/>
  <c r="AA856" i="1"/>
  <c r="Z856" i="1"/>
  <c r="S856" i="1"/>
  <c r="H856" i="1"/>
  <c r="I856" i="1" s="1"/>
  <c r="AA855" i="1"/>
  <c r="Z855" i="1"/>
  <c r="S855" i="1"/>
  <c r="H855" i="1"/>
  <c r="I855" i="1" s="1"/>
  <c r="AA854" i="1"/>
  <c r="Z854" i="1"/>
  <c r="S854" i="1"/>
  <c r="H854" i="1"/>
  <c r="I854" i="1" s="1"/>
  <c r="AA853" i="1"/>
  <c r="Z853" i="1"/>
  <c r="S853" i="1"/>
  <c r="H853" i="1"/>
  <c r="I853" i="1" s="1"/>
  <c r="AA852" i="1"/>
  <c r="Z852" i="1"/>
  <c r="S852" i="1"/>
  <c r="H852" i="1"/>
  <c r="I852" i="1" s="1"/>
  <c r="AA851" i="1"/>
  <c r="Z851" i="1"/>
  <c r="S851" i="1"/>
  <c r="H851" i="1"/>
  <c r="I851" i="1" s="1"/>
  <c r="AA850" i="1"/>
  <c r="Z850" i="1"/>
  <c r="S850" i="1"/>
  <c r="H850" i="1"/>
  <c r="I850" i="1" s="1"/>
  <c r="AA849" i="1"/>
  <c r="Z849" i="1"/>
  <c r="S849" i="1"/>
  <c r="H849" i="1"/>
  <c r="I849" i="1" s="1"/>
  <c r="AA848" i="1"/>
  <c r="Z848" i="1"/>
  <c r="S848" i="1"/>
  <c r="H848" i="1"/>
  <c r="I848" i="1" s="1"/>
  <c r="AA847" i="1"/>
  <c r="Z847" i="1"/>
  <c r="S847" i="1"/>
  <c r="H847" i="1"/>
  <c r="I847" i="1" s="1"/>
  <c r="AA846" i="1"/>
  <c r="Z846" i="1"/>
  <c r="S846" i="1"/>
  <c r="H846" i="1"/>
  <c r="I846" i="1" s="1"/>
  <c r="AA845" i="1"/>
  <c r="Z845" i="1"/>
  <c r="S845" i="1"/>
  <c r="H845" i="1"/>
  <c r="I845" i="1" s="1"/>
  <c r="AA844" i="1"/>
  <c r="Z844" i="1"/>
  <c r="S844" i="1"/>
  <c r="H844" i="1"/>
  <c r="I844" i="1" s="1"/>
  <c r="AA843" i="1"/>
  <c r="Z843" i="1"/>
  <c r="S843" i="1"/>
  <c r="H843" i="1"/>
  <c r="I843" i="1" s="1"/>
  <c r="AA842" i="1"/>
  <c r="Z842" i="1"/>
  <c r="S842" i="1"/>
  <c r="H842" i="1"/>
  <c r="I842" i="1" s="1"/>
  <c r="AA841" i="1"/>
  <c r="Z841" i="1"/>
  <c r="S841" i="1"/>
  <c r="H841" i="1"/>
  <c r="I841" i="1" s="1"/>
  <c r="AA840" i="1"/>
  <c r="Z840" i="1"/>
  <c r="S840" i="1"/>
  <c r="H840" i="1"/>
  <c r="I840" i="1" s="1"/>
  <c r="AA839" i="1"/>
  <c r="Z839" i="1"/>
  <c r="S839" i="1"/>
  <c r="H839" i="1"/>
  <c r="I839" i="1" s="1"/>
  <c r="AA838" i="1"/>
  <c r="Z838" i="1"/>
  <c r="S838" i="1"/>
  <c r="H838" i="1"/>
  <c r="I838" i="1" s="1"/>
  <c r="AA837" i="1"/>
  <c r="Z837" i="1"/>
  <c r="S837" i="1"/>
  <c r="H837" i="1"/>
  <c r="I837" i="1" s="1"/>
  <c r="AA836" i="1"/>
  <c r="Z836" i="1"/>
  <c r="S836" i="1"/>
  <c r="H836" i="1"/>
  <c r="I836" i="1" s="1"/>
  <c r="AA835" i="1"/>
  <c r="Z835" i="1"/>
  <c r="S835" i="1"/>
  <c r="H835" i="1"/>
  <c r="I835" i="1" s="1"/>
  <c r="AA834" i="1"/>
  <c r="Z834" i="1"/>
  <c r="S834" i="1"/>
  <c r="H834" i="1"/>
  <c r="I834" i="1" s="1"/>
  <c r="AA833" i="1"/>
  <c r="Z833" i="1"/>
  <c r="S833" i="1"/>
  <c r="H833" i="1"/>
  <c r="I833" i="1" s="1"/>
  <c r="AA832" i="1"/>
  <c r="Z832" i="1"/>
  <c r="S832" i="1"/>
  <c r="H832" i="1"/>
  <c r="I832" i="1" s="1"/>
  <c r="AA831" i="1"/>
  <c r="Z831" i="1"/>
  <c r="S831" i="1"/>
  <c r="H831" i="1"/>
  <c r="I831" i="1" s="1"/>
  <c r="AA830" i="1"/>
  <c r="Z830" i="1"/>
  <c r="S830" i="1"/>
  <c r="H830" i="1"/>
  <c r="I830" i="1" s="1"/>
  <c r="AA829" i="1"/>
  <c r="Z829" i="1"/>
  <c r="S829" i="1"/>
  <c r="H829" i="1"/>
  <c r="I829" i="1" s="1"/>
  <c r="AA828" i="1"/>
  <c r="Z828" i="1"/>
  <c r="S828" i="1"/>
  <c r="H828" i="1"/>
  <c r="I828" i="1" s="1"/>
  <c r="AA827" i="1"/>
  <c r="Z827" i="1"/>
  <c r="S827" i="1"/>
  <c r="H827" i="1"/>
  <c r="I827" i="1" s="1"/>
  <c r="AA826" i="1"/>
  <c r="Z826" i="1"/>
  <c r="S826" i="1"/>
  <c r="H826" i="1"/>
  <c r="I826" i="1" s="1"/>
  <c r="AA825" i="1"/>
  <c r="Z825" i="1"/>
  <c r="S825" i="1"/>
  <c r="H825" i="1"/>
  <c r="I825" i="1" s="1"/>
  <c r="AA824" i="1"/>
  <c r="Z824" i="1"/>
  <c r="S824" i="1"/>
  <c r="H824" i="1"/>
  <c r="I824" i="1" s="1"/>
  <c r="AA823" i="1"/>
  <c r="Z823" i="1"/>
  <c r="S823" i="1"/>
  <c r="H823" i="1"/>
  <c r="I823" i="1" s="1"/>
  <c r="AA822" i="1"/>
  <c r="Z822" i="1"/>
  <c r="S822" i="1"/>
  <c r="H822" i="1"/>
  <c r="I822" i="1" s="1"/>
  <c r="AA821" i="1"/>
  <c r="Z821" i="1"/>
  <c r="S821" i="1"/>
  <c r="H821" i="1"/>
  <c r="I821" i="1" s="1"/>
  <c r="AA820" i="1"/>
  <c r="Z820" i="1"/>
  <c r="S820" i="1"/>
  <c r="H820" i="1"/>
  <c r="I820" i="1" s="1"/>
  <c r="AA819" i="1"/>
  <c r="Z819" i="1"/>
  <c r="S819" i="1"/>
  <c r="H819" i="1"/>
  <c r="I819" i="1" s="1"/>
  <c r="AA818" i="1"/>
  <c r="Z818" i="1"/>
  <c r="S818" i="1"/>
  <c r="H818" i="1"/>
  <c r="I818" i="1" s="1"/>
  <c r="AA817" i="1"/>
  <c r="Z817" i="1"/>
  <c r="S817" i="1"/>
  <c r="H817" i="1"/>
  <c r="I817" i="1" s="1"/>
  <c r="AA816" i="1"/>
  <c r="Z816" i="1"/>
  <c r="S816" i="1"/>
  <c r="H816" i="1"/>
  <c r="I816" i="1" s="1"/>
  <c r="AA815" i="1"/>
  <c r="Z815" i="1"/>
  <c r="S815" i="1"/>
  <c r="H815" i="1"/>
  <c r="I815" i="1" s="1"/>
  <c r="AA814" i="1"/>
  <c r="Z814" i="1"/>
  <c r="S814" i="1"/>
  <c r="H814" i="1"/>
  <c r="I814" i="1" s="1"/>
  <c r="AA813" i="1"/>
  <c r="Z813" i="1"/>
  <c r="S813" i="1"/>
  <c r="H813" i="1"/>
  <c r="I813" i="1" s="1"/>
  <c r="AA812" i="1"/>
  <c r="Z812" i="1"/>
  <c r="S812" i="1"/>
  <c r="H812" i="1"/>
  <c r="I812" i="1" s="1"/>
  <c r="AA811" i="1"/>
  <c r="Z811" i="1"/>
  <c r="S811" i="1"/>
  <c r="H811" i="1"/>
  <c r="I811" i="1" s="1"/>
  <c r="AA810" i="1"/>
  <c r="Z810" i="1"/>
  <c r="S810" i="1"/>
  <c r="H810" i="1"/>
  <c r="I810" i="1" s="1"/>
  <c r="AA809" i="1"/>
  <c r="Z809" i="1"/>
  <c r="S809" i="1"/>
  <c r="H809" i="1"/>
  <c r="I809" i="1" s="1"/>
  <c r="AA808" i="1"/>
  <c r="Z808" i="1"/>
  <c r="S808" i="1"/>
  <c r="H808" i="1"/>
  <c r="I808" i="1" s="1"/>
  <c r="AA807" i="1"/>
  <c r="Z807" i="1"/>
  <c r="S807" i="1"/>
  <c r="H807" i="1"/>
  <c r="I807" i="1" s="1"/>
  <c r="AA806" i="1"/>
  <c r="Z806" i="1"/>
  <c r="S806" i="1"/>
  <c r="H806" i="1"/>
  <c r="I806" i="1" s="1"/>
  <c r="AA805" i="1"/>
  <c r="Z805" i="1"/>
  <c r="S805" i="1"/>
  <c r="H805" i="1"/>
  <c r="I805" i="1" s="1"/>
  <c r="AA804" i="1"/>
  <c r="Z804" i="1"/>
  <c r="S804" i="1"/>
  <c r="H804" i="1"/>
  <c r="I804" i="1" s="1"/>
  <c r="AA803" i="1"/>
  <c r="Z803" i="1"/>
  <c r="S803" i="1"/>
  <c r="H803" i="1"/>
  <c r="I803" i="1" s="1"/>
  <c r="AA802" i="1"/>
  <c r="Z802" i="1"/>
  <c r="S802" i="1"/>
  <c r="H802" i="1"/>
  <c r="I802" i="1" s="1"/>
  <c r="AA801" i="1"/>
  <c r="Z801" i="1"/>
  <c r="S801" i="1"/>
  <c r="H801" i="1"/>
  <c r="I801" i="1" s="1"/>
  <c r="AA800" i="1"/>
  <c r="Z800" i="1"/>
  <c r="S800" i="1"/>
  <c r="H800" i="1"/>
  <c r="I800" i="1" s="1"/>
  <c r="AA799" i="1"/>
  <c r="Z799" i="1"/>
  <c r="S799" i="1"/>
  <c r="H799" i="1"/>
  <c r="I799" i="1" s="1"/>
  <c r="AA798" i="1"/>
  <c r="Z798" i="1"/>
  <c r="S798" i="1"/>
  <c r="H798" i="1"/>
  <c r="I798" i="1" s="1"/>
  <c r="AA797" i="1"/>
  <c r="Z797" i="1"/>
  <c r="S797" i="1"/>
  <c r="H797" i="1"/>
  <c r="I797" i="1" s="1"/>
  <c r="AA796" i="1"/>
  <c r="Z796" i="1"/>
  <c r="S796" i="1"/>
  <c r="H796" i="1"/>
  <c r="I796" i="1" s="1"/>
  <c r="AA795" i="1"/>
  <c r="Z795" i="1"/>
  <c r="S795" i="1"/>
  <c r="H795" i="1"/>
  <c r="I795" i="1" s="1"/>
  <c r="AA794" i="1"/>
  <c r="Z794" i="1"/>
  <c r="S794" i="1"/>
  <c r="H794" i="1"/>
  <c r="I794" i="1" s="1"/>
  <c r="AA793" i="1"/>
  <c r="Z793" i="1"/>
  <c r="S793" i="1"/>
  <c r="H793" i="1"/>
  <c r="I793" i="1" s="1"/>
  <c r="AA792" i="1"/>
  <c r="Z792" i="1"/>
  <c r="S792" i="1"/>
  <c r="H792" i="1"/>
  <c r="I792" i="1" s="1"/>
  <c r="AA791" i="1"/>
  <c r="Z791" i="1"/>
  <c r="S791" i="1"/>
  <c r="H791" i="1"/>
  <c r="I791" i="1" s="1"/>
  <c r="AA790" i="1"/>
  <c r="Z790" i="1"/>
  <c r="S790" i="1"/>
  <c r="H790" i="1"/>
  <c r="I790" i="1" s="1"/>
  <c r="AA789" i="1"/>
  <c r="Z789" i="1"/>
  <c r="S789" i="1"/>
  <c r="H789" i="1"/>
  <c r="I789" i="1" s="1"/>
  <c r="AA788" i="1"/>
  <c r="Z788" i="1"/>
  <c r="S788" i="1"/>
  <c r="H788" i="1"/>
  <c r="I788" i="1" s="1"/>
  <c r="AA787" i="1"/>
  <c r="Z787" i="1"/>
  <c r="S787" i="1"/>
  <c r="H787" i="1"/>
  <c r="I787" i="1" s="1"/>
  <c r="AA786" i="1"/>
  <c r="Z786" i="1"/>
  <c r="S786" i="1"/>
  <c r="H786" i="1"/>
  <c r="I786" i="1" s="1"/>
  <c r="AA785" i="1"/>
  <c r="Z785" i="1"/>
  <c r="S785" i="1"/>
  <c r="H785" i="1"/>
  <c r="I785" i="1" s="1"/>
  <c r="AA784" i="1"/>
  <c r="Z784" i="1"/>
  <c r="S784" i="1"/>
  <c r="H784" i="1"/>
  <c r="I784" i="1" s="1"/>
  <c r="AA783" i="1"/>
  <c r="Z783" i="1"/>
  <c r="S783" i="1"/>
  <c r="H783" i="1"/>
  <c r="I783" i="1" s="1"/>
  <c r="AA782" i="1"/>
  <c r="Z782" i="1"/>
  <c r="S782" i="1"/>
  <c r="H782" i="1"/>
  <c r="I782" i="1" s="1"/>
  <c r="AA781" i="1"/>
  <c r="Z781" i="1"/>
  <c r="S781" i="1"/>
  <c r="H781" i="1"/>
  <c r="I781" i="1" s="1"/>
  <c r="AA780" i="1"/>
  <c r="Z780" i="1"/>
  <c r="S780" i="1"/>
  <c r="H780" i="1"/>
  <c r="I780" i="1" s="1"/>
  <c r="AA779" i="1"/>
  <c r="Z779" i="1"/>
  <c r="S779" i="1"/>
  <c r="H779" i="1"/>
  <c r="I779" i="1" s="1"/>
  <c r="AA778" i="1"/>
  <c r="Z778" i="1"/>
  <c r="S778" i="1"/>
  <c r="H778" i="1"/>
  <c r="I778" i="1" s="1"/>
  <c r="AA777" i="1"/>
  <c r="Z777" i="1"/>
  <c r="S777" i="1"/>
  <c r="H777" i="1"/>
  <c r="I777" i="1" s="1"/>
  <c r="AA776" i="1"/>
  <c r="Z776" i="1"/>
  <c r="S776" i="1"/>
  <c r="H776" i="1"/>
  <c r="I776" i="1" s="1"/>
  <c r="AA775" i="1"/>
  <c r="Z775" i="1"/>
  <c r="S775" i="1"/>
  <c r="H775" i="1"/>
  <c r="I775" i="1" s="1"/>
  <c r="AA774" i="1"/>
  <c r="Z774" i="1"/>
  <c r="S774" i="1"/>
  <c r="H774" i="1"/>
  <c r="I774" i="1" s="1"/>
  <c r="AA773" i="1"/>
  <c r="Z773" i="1"/>
  <c r="S773" i="1"/>
  <c r="H773" i="1"/>
  <c r="I773" i="1" s="1"/>
  <c r="AA772" i="1"/>
  <c r="Z772" i="1"/>
  <c r="S772" i="1"/>
  <c r="H772" i="1"/>
  <c r="I772" i="1" s="1"/>
  <c r="AA771" i="1"/>
  <c r="Z771" i="1"/>
  <c r="S771" i="1"/>
  <c r="H771" i="1"/>
  <c r="I771" i="1" s="1"/>
  <c r="AA770" i="1"/>
  <c r="Z770" i="1"/>
  <c r="S770" i="1"/>
  <c r="H770" i="1"/>
  <c r="I770" i="1" s="1"/>
  <c r="AA769" i="1"/>
  <c r="Z769" i="1"/>
  <c r="S769" i="1"/>
  <c r="H769" i="1"/>
  <c r="I769" i="1" s="1"/>
  <c r="AA768" i="1"/>
  <c r="Z768" i="1"/>
  <c r="S768" i="1"/>
  <c r="H768" i="1"/>
  <c r="I768" i="1" s="1"/>
  <c r="AA767" i="1"/>
  <c r="Z767" i="1"/>
  <c r="S767" i="1"/>
  <c r="H767" i="1"/>
  <c r="I767" i="1" s="1"/>
  <c r="AA766" i="1"/>
  <c r="Z766" i="1"/>
  <c r="S766" i="1"/>
  <c r="H766" i="1"/>
  <c r="I766" i="1" s="1"/>
  <c r="AA765" i="1"/>
  <c r="Z765" i="1"/>
  <c r="S765" i="1"/>
  <c r="H765" i="1"/>
  <c r="I765" i="1" s="1"/>
  <c r="AA764" i="1"/>
  <c r="Z764" i="1"/>
  <c r="S764" i="1"/>
  <c r="H764" i="1"/>
  <c r="I764" i="1" s="1"/>
  <c r="AA763" i="1"/>
  <c r="Z763" i="1"/>
  <c r="S763" i="1"/>
  <c r="H763" i="1"/>
  <c r="I763" i="1" s="1"/>
  <c r="AA762" i="1"/>
  <c r="Z762" i="1"/>
  <c r="S762" i="1"/>
  <c r="H762" i="1"/>
  <c r="I762" i="1" s="1"/>
  <c r="AA761" i="1"/>
  <c r="Z761" i="1"/>
  <c r="S761" i="1"/>
  <c r="H761" i="1"/>
  <c r="I761" i="1" s="1"/>
  <c r="AA760" i="1"/>
  <c r="Z760" i="1"/>
  <c r="S760" i="1"/>
  <c r="H760" i="1"/>
  <c r="I760" i="1" s="1"/>
  <c r="AA759" i="1"/>
  <c r="Z759" i="1"/>
  <c r="S759" i="1"/>
  <c r="H759" i="1"/>
  <c r="I759" i="1" s="1"/>
  <c r="AA758" i="1"/>
  <c r="Z758" i="1"/>
  <c r="S758" i="1"/>
  <c r="H758" i="1"/>
  <c r="I758" i="1" s="1"/>
  <c r="AA757" i="1"/>
  <c r="Z757" i="1"/>
  <c r="S757" i="1"/>
  <c r="H757" i="1"/>
  <c r="I757" i="1" s="1"/>
  <c r="AA756" i="1"/>
  <c r="Z756" i="1"/>
  <c r="S756" i="1"/>
  <c r="H756" i="1"/>
  <c r="I756" i="1" s="1"/>
  <c r="AA755" i="1"/>
  <c r="Z755" i="1"/>
  <c r="S755" i="1"/>
  <c r="H755" i="1"/>
  <c r="I755" i="1" s="1"/>
  <c r="AA754" i="1"/>
  <c r="Z754" i="1"/>
  <c r="S754" i="1"/>
  <c r="H754" i="1"/>
  <c r="I754" i="1" s="1"/>
  <c r="AA753" i="1"/>
  <c r="Z753" i="1"/>
  <c r="S753" i="1"/>
  <c r="H753" i="1"/>
  <c r="I753" i="1" s="1"/>
  <c r="AA752" i="1"/>
  <c r="Z752" i="1"/>
  <c r="S752" i="1"/>
  <c r="H752" i="1"/>
  <c r="I752" i="1" s="1"/>
  <c r="AA751" i="1"/>
  <c r="Z751" i="1"/>
  <c r="S751" i="1"/>
  <c r="H751" i="1"/>
  <c r="I751" i="1" s="1"/>
  <c r="AA750" i="1"/>
  <c r="Z750" i="1"/>
  <c r="S750" i="1"/>
  <c r="H750" i="1"/>
  <c r="I750" i="1" s="1"/>
  <c r="AA749" i="1"/>
  <c r="Z749" i="1"/>
  <c r="S749" i="1"/>
  <c r="H749" i="1"/>
  <c r="I749" i="1" s="1"/>
  <c r="AA748" i="1"/>
  <c r="Z748" i="1"/>
  <c r="S748" i="1"/>
  <c r="H748" i="1"/>
  <c r="I748" i="1" s="1"/>
  <c r="AA747" i="1"/>
  <c r="Z747" i="1"/>
  <c r="S747" i="1"/>
  <c r="H747" i="1"/>
  <c r="I747" i="1" s="1"/>
  <c r="AA746" i="1"/>
  <c r="Z746" i="1"/>
  <c r="S746" i="1"/>
  <c r="H746" i="1"/>
  <c r="I746" i="1" s="1"/>
  <c r="AA745" i="1"/>
  <c r="Z745" i="1"/>
  <c r="S745" i="1"/>
  <c r="H745" i="1"/>
  <c r="I745" i="1" s="1"/>
  <c r="AA744" i="1"/>
  <c r="Z744" i="1"/>
  <c r="S744" i="1"/>
  <c r="H744" i="1"/>
  <c r="I744" i="1" s="1"/>
  <c r="AA743" i="1"/>
  <c r="Z743" i="1"/>
  <c r="S743" i="1"/>
  <c r="H743" i="1"/>
  <c r="I743" i="1" s="1"/>
  <c r="AA742" i="1"/>
  <c r="Z742" i="1"/>
  <c r="S742" i="1"/>
  <c r="H742" i="1"/>
  <c r="I742" i="1" s="1"/>
  <c r="AA741" i="1"/>
  <c r="Z741" i="1"/>
  <c r="S741" i="1"/>
  <c r="H741" i="1"/>
  <c r="I741" i="1" s="1"/>
  <c r="AA740" i="1"/>
  <c r="Z740" i="1"/>
  <c r="S740" i="1"/>
  <c r="H740" i="1"/>
  <c r="I740" i="1" s="1"/>
  <c r="AA739" i="1"/>
  <c r="Z739" i="1"/>
  <c r="S739" i="1"/>
  <c r="H739" i="1"/>
  <c r="I739" i="1" s="1"/>
  <c r="AA738" i="1"/>
  <c r="Z738" i="1"/>
  <c r="S738" i="1"/>
  <c r="H738" i="1"/>
  <c r="I738" i="1" s="1"/>
  <c r="AA737" i="1"/>
  <c r="Z737" i="1"/>
  <c r="S737" i="1"/>
  <c r="H737" i="1"/>
  <c r="I737" i="1" s="1"/>
  <c r="AA736" i="1"/>
  <c r="Z736" i="1"/>
  <c r="S736" i="1"/>
  <c r="H736" i="1"/>
  <c r="I736" i="1" s="1"/>
  <c r="AA735" i="1"/>
  <c r="Z735" i="1"/>
  <c r="S735" i="1"/>
  <c r="H735" i="1"/>
  <c r="I735" i="1" s="1"/>
  <c r="AA734" i="1"/>
  <c r="Z734" i="1"/>
  <c r="S734" i="1"/>
  <c r="H734" i="1"/>
  <c r="I734" i="1" s="1"/>
  <c r="AA733" i="1"/>
  <c r="Z733" i="1"/>
  <c r="S733" i="1"/>
  <c r="H733" i="1"/>
  <c r="I733" i="1" s="1"/>
  <c r="AA732" i="1"/>
  <c r="Z732" i="1"/>
  <c r="S732" i="1"/>
  <c r="H732" i="1"/>
  <c r="I732" i="1" s="1"/>
  <c r="AA731" i="1"/>
  <c r="Z731" i="1"/>
  <c r="S731" i="1"/>
  <c r="H731" i="1"/>
  <c r="I731" i="1" s="1"/>
  <c r="AA730" i="1"/>
  <c r="Z730" i="1"/>
  <c r="S730" i="1"/>
  <c r="H730" i="1"/>
  <c r="I730" i="1" s="1"/>
  <c r="AA729" i="1"/>
  <c r="Z729" i="1"/>
  <c r="S729" i="1"/>
  <c r="H729" i="1"/>
  <c r="I729" i="1" s="1"/>
  <c r="AA728" i="1"/>
  <c r="Z728" i="1"/>
  <c r="S728" i="1"/>
  <c r="H728" i="1"/>
  <c r="I728" i="1" s="1"/>
  <c r="AA727" i="1"/>
  <c r="Z727" i="1"/>
  <c r="S727" i="1"/>
  <c r="H727" i="1"/>
  <c r="I727" i="1" s="1"/>
  <c r="AA726" i="1"/>
  <c r="Z726" i="1"/>
  <c r="S726" i="1"/>
  <c r="H726" i="1"/>
  <c r="I726" i="1" s="1"/>
  <c r="AA725" i="1"/>
  <c r="Z725" i="1"/>
  <c r="S725" i="1"/>
  <c r="H725" i="1"/>
  <c r="I725" i="1" s="1"/>
  <c r="AA724" i="1"/>
  <c r="Z724" i="1"/>
  <c r="S724" i="1"/>
  <c r="H724" i="1"/>
  <c r="I724" i="1" s="1"/>
  <c r="AA723" i="1"/>
  <c r="Z723" i="1"/>
  <c r="S723" i="1"/>
  <c r="H723" i="1"/>
  <c r="I723" i="1" s="1"/>
  <c r="AA722" i="1"/>
  <c r="Z722" i="1"/>
  <c r="S722" i="1"/>
  <c r="H722" i="1"/>
  <c r="I722" i="1" s="1"/>
  <c r="AA721" i="1"/>
  <c r="Z721" i="1"/>
  <c r="S721" i="1"/>
  <c r="H721" i="1"/>
  <c r="I721" i="1" s="1"/>
  <c r="AA720" i="1"/>
  <c r="Z720" i="1"/>
  <c r="S720" i="1"/>
  <c r="H720" i="1"/>
  <c r="I720" i="1" s="1"/>
  <c r="AA719" i="1"/>
  <c r="Z719" i="1"/>
  <c r="S719" i="1"/>
  <c r="H719" i="1"/>
  <c r="I719" i="1" s="1"/>
  <c r="AA718" i="1"/>
  <c r="Z718" i="1"/>
  <c r="S718" i="1"/>
  <c r="H718" i="1"/>
  <c r="I718" i="1" s="1"/>
  <c r="AA717" i="1"/>
  <c r="Z717" i="1"/>
  <c r="S717" i="1"/>
  <c r="H717" i="1"/>
  <c r="I717" i="1" s="1"/>
  <c r="AA716" i="1"/>
  <c r="Z716" i="1"/>
  <c r="S716" i="1"/>
  <c r="H716" i="1"/>
  <c r="I716" i="1" s="1"/>
  <c r="AA715" i="1"/>
  <c r="Z715" i="1"/>
  <c r="S715" i="1"/>
  <c r="H715" i="1"/>
  <c r="I715" i="1" s="1"/>
  <c r="AA714" i="1"/>
  <c r="Z714" i="1"/>
  <c r="S714" i="1"/>
  <c r="H714" i="1"/>
  <c r="I714" i="1" s="1"/>
  <c r="AA713" i="1"/>
  <c r="Z713" i="1"/>
  <c r="S713" i="1"/>
  <c r="H713" i="1"/>
  <c r="I713" i="1" s="1"/>
  <c r="AA712" i="1"/>
  <c r="Z712" i="1"/>
  <c r="S712" i="1"/>
  <c r="H712" i="1"/>
  <c r="I712" i="1" s="1"/>
  <c r="AA711" i="1"/>
  <c r="Z711" i="1"/>
  <c r="S711" i="1"/>
  <c r="H711" i="1"/>
  <c r="I711" i="1" s="1"/>
  <c r="AA710" i="1"/>
  <c r="Z710" i="1"/>
  <c r="S710" i="1"/>
  <c r="H710" i="1"/>
  <c r="I710" i="1" s="1"/>
  <c r="AA709" i="1"/>
  <c r="Z709" i="1"/>
  <c r="S709" i="1"/>
  <c r="H709" i="1"/>
  <c r="I709" i="1" s="1"/>
  <c r="AA708" i="1"/>
  <c r="Z708" i="1"/>
  <c r="S708" i="1"/>
  <c r="H708" i="1"/>
  <c r="I708" i="1" s="1"/>
  <c r="AA707" i="1"/>
  <c r="Z707" i="1"/>
  <c r="S707" i="1"/>
  <c r="H707" i="1"/>
  <c r="I707" i="1" s="1"/>
  <c r="AA706" i="1"/>
  <c r="Z706" i="1"/>
  <c r="S706" i="1"/>
  <c r="H706" i="1"/>
  <c r="I706" i="1" s="1"/>
  <c r="AA705" i="1"/>
  <c r="Z705" i="1"/>
  <c r="S705" i="1"/>
  <c r="H705" i="1"/>
  <c r="I705" i="1" s="1"/>
  <c r="AA704" i="1"/>
  <c r="Z704" i="1"/>
  <c r="S704" i="1"/>
  <c r="H704" i="1"/>
  <c r="I704" i="1" s="1"/>
  <c r="AA703" i="1"/>
  <c r="Z703" i="1"/>
  <c r="S703" i="1"/>
  <c r="H703" i="1"/>
  <c r="I703" i="1" s="1"/>
  <c r="AA702" i="1"/>
  <c r="Z702" i="1"/>
  <c r="S702" i="1"/>
  <c r="H702" i="1"/>
  <c r="I702" i="1" s="1"/>
  <c r="AA701" i="1"/>
  <c r="Z701" i="1"/>
  <c r="S701" i="1"/>
  <c r="H701" i="1"/>
  <c r="I701" i="1" s="1"/>
  <c r="AA700" i="1"/>
  <c r="Z700" i="1"/>
  <c r="S700" i="1"/>
  <c r="H700" i="1"/>
  <c r="I700" i="1" s="1"/>
  <c r="AA699" i="1"/>
  <c r="Z699" i="1"/>
  <c r="S699" i="1"/>
  <c r="H699" i="1"/>
  <c r="I699" i="1" s="1"/>
  <c r="AA698" i="1"/>
  <c r="Z698" i="1"/>
  <c r="S698" i="1"/>
  <c r="H698" i="1"/>
  <c r="I698" i="1" s="1"/>
  <c r="AA697" i="1"/>
  <c r="Z697" i="1"/>
  <c r="S697" i="1"/>
  <c r="H697" i="1"/>
  <c r="I697" i="1" s="1"/>
  <c r="AA696" i="1"/>
  <c r="Z696" i="1"/>
  <c r="S696" i="1"/>
  <c r="H696" i="1"/>
  <c r="I696" i="1" s="1"/>
  <c r="AA695" i="1"/>
  <c r="Z695" i="1"/>
  <c r="S695" i="1"/>
  <c r="H695" i="1"/>
  <c r="I695" i="1" s="1"/>
  <c r="AA694" i="1"/>
  <c r="Z694" i="1"/>
  <c r="S694" i="1"/>
  <c r="H694" i="1"/>
  <c r="I694" i="1" s="1"/>
  <c r="AA693" i="1"/>
  <c r="Z693" i="1"/>
  <c r="S693" i="1"/>
  <c r="H693" i="1"/>
  <c r="I693" i="1" s="1"/>
  <c r="AA692" i="1"/>
  <c r="Z692" i="1"/>
  <c r="S692" i="1"/>
  <c r="H692" i="1"/>
  <c r="I692" i="1" s="1"/>
  <c r="AA691" i="1"/>
  <c r="Z691" i="1"/>
  <c r="S691" i="1"/>
  <c r="H691" i="1"/>
  <c r="I691" i="1" s="1"/>
  <c r="AA690" i="1"/>
  <c r="Z690" i="1"/>
  <c r="S690" i="1"/>
  <c r="H690" i="1"/>
  <c r="I690" i="1" s="1"/>
  <c r="AA689" i="1"/>
  <c r="Z689" i="1"/>
  <c r="S689" i="1"/>
  <c r="H689" i="1"/>
  <c r="I689" i="1" s="1"/>
  <c r="AA688" i="1"/>
  <c r="Z688" i="1"/>
  <c r="S688" i="1"/>
  <c r="H688" i="1"/>
  <c r="I688" i="1" s="1"/>
  <c r="AA687" i="1"/>
  <c r="Z687" i="1"/>
  <c r="S687" i="1"/>
  <c r="H687" i="1"/>
  <c r="I687" i="1" s="1"/>
  <c r="AA686" i="1"/>
  <c r="Z686" i="1"/>
  <c r="S686" i="1"/>
  <c r="H686" i="1"/>
  <c r="I686" i="1" s="1"/>
  <c r="AA685" i="1"/>
  <c r="Z685" i="1"/>
  <c r="S685" i="1"/>
  <c r="H685" i="1"/>
  <c r="I685" i="1" s="1"/>
  <c r="AA684" i="1"/>
  <c r="Z684" i="1"/>
  <c r="S684" i="1"/>
  <c r="H684" i="1"/>
  <c r="I684" i="1" s="1"/>
  <c r="AA683" i="1"/>
  <c r="Z683" i="1"/>
  <c r="S683" i="1"/>
  <c r="H683" i="1"/>
  <c r="I683" i="1" s="1"/>
  <c r="AA682" i="1"/>
  <c r="Z682" i="1"/>
  <c r="S682" i="1"/>
  <c r="H682" i="1"/>
  <c r="I682" i="1" s="1"/>
  <c r="AA681" i="1"/>
  <c r="Z681" i="1"/>
  <c r="S681" i="1"/>
  <c r="H681" i="1"/>
  <c r="I681" i="1" s="1"/>
  <c r="AA680" i="1"/>
  <c r="Z680" i="1"/>
  <c r="S680" i="1"/>
  <c r="H680" i="1"/>
  <c r="I680" i="1" s="1"/>
  <c r="AA679" i="1"/>
  <c r="Z679" i="1"/>
  <c r="S679" i="1"/>
  <c r="H679" i="1"/>
  <c r="I679" i="1" s="1"/>
  <c r="AA678" i="1"/>
  <c r="Z678" i="1"/>
  <c r="S678" i="1"/>
  <c r="H678" i="1"/>
  <c r="I678" i="1" s="1"/>
  <c r="AA677" i="1"/>
  <c r="Z677" i="1"/>
  <c r="S677" i="1"/>
  <c r="H677" i="1"/>
  <c r="I677" i="1" s="1"/>
  <c r="AA676" i="1"/>
  <c r="Z676" i="1"/>
  <c r="S676" i="1"/>
  <c r="H676" i="1"/>
  <c r="I676" i="1" s="1"/>
  <c r="AA675" i="1"/>
  <c r="Z675" i="1"/>
  <c r="S675" i="1"/>
  <c r="H675" i="1"/>
  <c r="I675" i="1" s="1"/>
  <c r="AA674" i="1"/>
  <c r="Z674" i="1"/>
  <c r="S674" i="1"/>
  <c r="H674" i="1"/>
  <c r="I674" i="1" s="1"/>
  <c r="AA673" i="1"/>
  <c r="Z673" i="1"/>
  <c r="S673" i="1"/>
  <c r="H673" i="1"/>
  <c r="I673" i="1" s="1"/>
  <c r="AA672" i="1"/>
  <c r="Z672" i="1"/>
  <c r="S672" i="1"/>
  <c r="H672" i="1"/>
  <c r="I672" i="1" s="1"/>
  <c r="AA671" i="1"/>
  <c r="Z671" i="1"/>
  <c r="S671" i="1"/>
  <c r="H671" i="1"/>
  <c r="I671" i="1" s="1"/>
  <c r="AA670" i="1"/>
  <c r="Z670" i="1"/>
  <c r="S670" i="1"/>
  <c r="H670" i="1"/>
  <c r="I670" i="1" s="1"/>
  <c r="AA669" i="1"/>
  <c r="Z669" i="1"/>
  <c r="S669" i="1"/>
  <c r="H669" i="1"/>
  <c r="I669" i="1" s="1"/>
  <c r="AA668" i="1"/>
  <c r="Z668" i="1"/>
  <c r="S668" i="1"/>
  <c r="H668" i="1"/>
  <c r="I668" i="1" s="1"/>
  <c r="AA667" i="1"/>
  <c r="Z667" i="1"/>
  <c r="S667" i="1"/>
  <c r="H667" i="1"/>
  <c r="I667" i="1" s="1"/>
  <c r="AA666" i="1"/>
  <c r="Z666" i="1"/>
  <c r="S666" i="1"/>
  <c r="H666" i="1"/>
  <c r="I666" i="1" s="1"/>
  <c r="AA665" i="1"/>
  <c r="Z665" i="1"/>
  <c r="S665" i="1"/>
  <c r="H665" i="1"/>
  <c r="I665" i="1" s="1"/>
  <c r="AA664" i="1"/>
  <c r="Z664" i="1"/>
  <c r="S664" i="1"/>
  <c r="H664" i="1"/>
  <c r="I664" i="1" s="1"/>
  <c r="AA663" i="1"/>
  <c r="Z663" i="1"/>
  <c r="S663" i="1"/>
  <c r="H663" i="1"/>
  <c r="I663" i="1" s="1"/>
  <c r="AA662" i="1"/>
  <c r="Z662" i="1"/>
  <c r="S662" i="1"/>
  <c r="H662" i="1"/>
  <c r="I662" i="1" s="1"/>
  <c r="AA661" i="1"/>
  <c r="Z661" i="1"/>
  <c r="S661" i="1"/>
  <c r="H661" i="1"/>
  <c r="I661" i="1" s="1"/>
  <c r="AA660" i="1"/>
  <c r="Z660" i="1"/>
  <c r="S660" i="1"/>
  <c r="H660" i="1"/>
  <c r="I660" i="1" s="1"/>
  <c r="AA659" i="1"/>
  <c r="Z659" i="1"/>
  <c r="S659" i="1"/>
  <c r="H659" i="1"/>
  <c r="I659" i="1" s="1"/>
  <c r="AA658" i="1"/>
  <c r="Z658" i="1"/>
  <c r="S658" i="1"/>
  <c r="H658" i="1"/>
  <c r="I658" i="1" s="1"/>
  <c r="AA657" i="1"/>
  <c r="Z657" i="1"/>
  <c r="S657" i="1"/>
  <c r="H657" i="1"/>
  <c r="I657" i="1" s="1"/>
  <c r="AA656" i="1"/>
  <c r="Z656" i="1"/>
  <c r="S656" i="1"/>
  <c r="H656" i="1"/>
  <c r="I656" i="1" s="1"/>
  <c r="AA655" i="1"/>
  <c r="Z655" i="1"/>
  <c r="S655" i="1"/>
  <c r="H655" i="1"/>
  <c r="I655" i="1" s="1"/>
  <c r="AA654" i="1"/>
  <c r="Z654" i="1"/>
  <c r="S654" i="1"/>
  <c r="H654" i="1"/>
  <c r="I654" i="1" s="1"/>
  <c r="AA653" i="1"/>
  <c r="Z653" i="1"/>
  <c r="S653" i="1"/>
  <c r="H653" i="1"/>
  <c r="I653" i="1" s="1"/>
  <c r="AA652" i="1"/>
  <c r="Z652" i="1"/>
  <c r="S652" i="1"/>
  <c r="H652" i="1"/>
  <c r="I652" i="1" s="1"/>
  <c r="AA651" i="1"/>
  <c r="Z651" i="1"/>
  <c r="S651" i="1"/>
  <c r="H651" i="1"/>
  <c r="I651" i="1" s="1"/>
  <c r="AA650" i="1"/>
  <c r="Z650" i="1"/>
  <c r="S650" i="1"/>
  <c r="H650" i="1"/>
  <c r="I650" i="1" s="1"/>
  <c r="AA649" i="1"/>
  <c r="Z649" i="1"/>
  <c r="S649" i="1"/>
  <c r="H649" i="1"/>
  <c r="I649" i="1" s="1"/>
  <c r="AA648" i="1"/>
  <c r="Z648" i="1"/>
  <c r="S648" i="1"/>
  <c r="H648" i="1"/>
  <c r="I648" i="1" s="1"/>
  <c r="AA647" i="1"/>
  <c r="Z647" i="1"/>
  <c r="S647" i="1"/>
  <c r="H647" i="1"/>
  <c r="I647" i="1" s="1"/>
  <c r="AA646" i="1"/>
  <c r="Z646" i="1"/>
  <c r="S646" i="1"/>
  <c r="H646" i="1"/>
  <c r="I646" i="1" s="1"/>
  <c r="AA645" i="1"/>
  <c r="Z645" i="1"/>
  <c r="S645" i="1"/>
  <c r="H645" i="1"/>
  <c r="I645" i="1" s="1"/>
  <c r="AA644" i="1"/>
  <c r="Z644" i="1"/>
  <c r="S644" i="1"/>
  <c r="H644" i="1"/>
  <c r="I644" i="1" s="1"/>
  <c r="AA643" i="1"/>
  <c r="Z643" i="1"/>
  <c r="S643" i="1"/>
  <c r="H643" i="1"/>
  <c r="I643" i="1" s="1"/>
  <c r="AA642" i="1"/>
  <c r="Z642" i="1"/>
  <c r="S642" i="1"/>
  <c r="H642" i="1"/>
  <c r="I642" i="1" s="1"/>
  <c r="AA641" i="1"/>
  <c r="Z641" i="1"/>
  <c r="S641" i="1"/>
  <c r="H641" i="1"/>
  <c r="I641" i="1" s="1"/>
  <c r="AA640" i="1"/>
  <c r="Z640" i="1"/>
  <c r="S640" i="1"/>
  <c r="H640" i="1"/>
  <c r="I640" i="1" s="1"/>
  <c r="AA639" i="1"/>
  <c r="Z639" i="1"/>
  <c r="S639" i="1"/>
  <c r="H639" i="1"/>
  <c r="I639" i="1" s="1"/>
  <c r="AA638" i="1"/>
  <c r="Z638" i="1"/>
  <c r="S638" i="1"/>
  <c r="H638" i="1"/>
  <c r="I638" i="1" s="1"/>
  <c r="AA637" i="1"/>
  <c r="Z637" i="1"/>
  <c r="S637" i="1"/>
  <c r="H637" i="1"/>
  <c r="I637" i="1" s="1"/>
  <c r="AA636" i="1"/>
  <c r="Z636" i="1"/>
  <c r="S636" i="1"/>
  <c r="H636" i="1"/>
  <c r="I636" i="1" s="1"/>
  <c r="AA635" i="1"/>
  <c r="Z635" i="1"/>
  <c r="S635" i="1"/>
  <c r="H635" i="1"/>
  <c r="I635" i="1" s="1"/>
  <c r="AA634" i="1"/>
  <c r="Z634" i="1"/>
  <c r="S634" i="1"/>
  <c r="H634" i="1"/>
  <c r="I634" i="1" s="1"/>
  <c r="AA633" i="1"/>
  <c r="Z633" i="1"/>
  <c r="S633" i="1"/>
  <c r="H633" i="1"/>
  <c r="I633" i="1" s="1"/>
  <c r="AA632" i="1"/>
  <c r="Z632" i="1"/>
  <c r="S632" i="1"/>
  <c r="H632" i="1"/>
  <c r="I632" i="1" s="1"/>
  <c r="AA631" i="1"/>
  <c r="Z631" i="1"/>
  <c r="S631" i="1"/>
  <c r="H631" i="1"/>
  <c r="I631" i="1" s="1"/>
  <c r="AA630" i="1"/>
  <c r="Z630" i="1"/>
  <c r="S630" i="1"/>
  <c r="H630" i="1"/>
  <c r="I630" i="1" s="1"/>
  <c r="AA629" i="1"/>
  <c r="Z629" i="1"/>
  <c r="S629" i="1"/>
  <c r="H629" i="1"/>
  <c r="I629" i="1" s="1"/>
  <c r="AA628" i="1"/>
  <c r="Z628" i="1"/>
  <c r="S628" i="1"/>
  <c r="H628" i="1"/>
  <c r="I628" i="1" s="1"/>
  <c r="AA627" i="1"/>
  <c r="Z627" i="1"/>
  <c r="S627" i="1"/>
  <c r="H627" i="1"/>
  <c r="I627" i="1" s="1"/>
  <c r="AA626" i="1"/>
  <c r="Z626" i="1"/>
  <c r="S626" i="1"/>
  <c r="H626" i="1"/>
  <c r="I626" i="1" s="1"/>
  <c r="AA625" i="1"/>
  <c r="Z625" i="1"/>
  <c r="S625" i="1"/>
  <c r="H625" i="1"/>
  <c r="I625" i="1" s="1"/>
  <c r="AA624" i="1"/>
  <c r="Z624" i="1"/>
  <c r="S624" i="1"/>
  <c r="H624" i="1"/>
  <c r="I624" i="1" s="1"/>
  <c r="AA623" i="1"/>
  <c r="Z623" i="1"/>
  <c r="S623" i="1"/>
  <c r="H623" i="1"/>
  <c r="I623" i="1" s="1"/>
  <c r="AA622" i="1"/>
  <c r="Z622" i="1"/>
  <c r="S622" i="1"/>
  <c r="H622" i="1"/>
  <c r="I622" i="1" s="1"/>
  <c r="AA621" i="1"/>
  <c r="Z621" i="1"/>
  <c r="S621" i="1"/>
  <c r="H621" i="1"/>
  <c r="I621" i="1" s="1"/>
  <c r="AA620" i="1"/>
  <c r="Z620" i="1"/>
  <c r="S620" i="1"/>
  <c r="H620" i="1"/>
  <c r="I620" i="1" s="1"/>
  <c r="AA619" i="1"/>
  <c r="Z619" i="1"/>
  <c r="S619" i="1"/>
  <c r="H619" i="1"/>
  <c r="I619" i="1" s="1"/>
  <c r="AA618" i="1"/>
  <c r="Z618" i="1"/>
  <c r="S618" i="1"/>
  <c r="H618" i="1"/>
  <c r="I618" i="1" s="1"/>
  <c r="AA617" i="1"/>
  <c r="Z617" i="1"/>
  <c r="S617" i="1"/>
  <c r="H617" i="1"/>
  <c r="I617" i="1" s="1"/>
  <c r="AA616" i="1"/>
  <c r="Z616" i="1"/>
  <c r="S616" i="1"/>
  <c r="H616" i="1"/>
  <c r="I616" i="1" s="1"/>
  <c r="AA615" i="1"/>
  <c r="Z615" i="1"/>
  <c r="S615" i="1"/>
  <c r="H615" i="1"/>
  <c r="I615" i="1" s="1"/>
  <c r="AA614" i="1"/>
  <c r="Z614" i="1"/>
  <c r="S614" i="1"/>
  <c r="H614" i="1"/>
  <c r="I614" i="1" s="1"/>
  <c r="AA613" i="1"/>
  <c r="Z613" i="1"/>
  <c r="S613" i="1"/>
  <c r="H613" i="1"/>
  <c r="I613" i="1" s="1"/>
  <c r="AA612" i="1"/>
  <c r="Z612" i="1"/>
  <c r="S612" i="1"/>
  <c r="H612" i="1"/>
  <c r="I612" i="1" s="1"/>
  <c r="AA611" i="1"/>
  <c r="Z611" i="1"/>
  <c r="S611" i="1"/>
  <c r="H611" i="1"/>
  <c r="I611" i="1" s="1"/>
  <c r="AA610" i="1"/>
  <c r="Z610" i="1"/>
  <c r="S610" i="1"/>
  <c r="H610" i="1"/>
  <c r="I610" i="1" s="1"/>
  <c r="AA609" i="1"/>
  <c r="Z609" i="1"/>
  <c r="S609" i="1"/>
  <c r="H609" i="1"/>
  <c r="I609" i="1" s="1"/>
  <c r="AA608" i="1"/>
  <c r="Z608" i="1"/>
  <c r="S608" i="1"/>
  <c r="H608" i="1"/>
  <c r="I608" i="1" s="1"/>
  <c r="AA607" i="1"/>
  <c r="Z607" i="1"/>
  <c r="S607" i="1"/>
  <c r="H607" i="1"/>
  <c r="I607" i="1" s="1"/>
  <c r="AA606" i="1"/>
  <c r="Z606" i="1"/>
  <c r="S606" i="1"/>
  <c r="H606" i="1"/>
  <c r="I606" i="1" s="1"/>
  <c r="AA605" i="1"/>
  <c r="Z605" i="1"/>
  <c r="S605" i="1"/>
  <c r="H605" i="1"/>
  <c r="I605" i="1" s="1"/>
  <c r="AA604" i="1"/>
  <c r="Z604" i="1"/>
  <c r="S604" i="1"/>
  <c r="H604" i="1"/>
  <c r="I604" i="1" s="1"/>
  <c r="AA603" i="1"/>
  <c r="Z603" i="1"/>
  <c r="S603" i="1"/>
  <c r="H603" i="1"/>
  <c r="I603" i="1" s="1"/>
  <c r="AA602" i="1"/>
  <c r="Z602" i="1"/>
  <c r="S602" i="1"/>
  <c r="H602" i="1"/>
  <c r="I602" i="1" s="1"/>
  <c r="AA601" i="1"/>
  <c r="Z601" i="1"/>
  <c r="S601" i="1"/>
  <c r="H601" i="1"/>
  <c r="I601" i="1" s="1"/>
  <c r="AA600" i="1"/>
  <c r="Z600" i="1"/>
  <c r="S600" i="1"/>
  <c r="H600" i="1"/>
  <c r="I600" i="1" s="1"/>
  <c r="AA599" i="1"/>
  <c r="Z599" i="1"/>
  <c r="S599" i="1"/>
  <c r="H599" i="1"/>
  <c r="I599" i="1" s="1"/>
  <c r="AA598" i="1"/>
  <c r="Z598" i="1"/>
  <c r="S598" i="1"/>
  <c r="H598" i="1"/>
  <c r="I598" i="1" s="1"/>
  <c r="AA597" i="1"/>
  <c r="Z597" i="1"/>
  <c r="S597" i="1"/>
  <c r="H597" i="1"/>
  <c r="I597" i="1" s="1"/>
  <c r="AA596" i="1"/>
  <c r="Z596" i="1"/>
  <c r="S596" i="1"/>
  <c r="H596" i="1"/>
  <c r="I596" i="1" s="1"/>
  <c r="AA595" i="1"/>
  <c r="Z595" i="1"/>
  <c r="S595" i="1"/>
  <c r="H595" i="1"/>
  <c r="I595" i="1" s="1"/>
  <c r="AA594" i="1"/>
  <c r="Z594" i="1"/>
  <c r="S594" i="1"/>
  <c r="H594" i="1"/>
  <c r="I594" i="1" s="1"/>
  <c r="AA593" i="1"/>
  <c r="Z593" i="1"/>
  <c r="S593" i="1"/>
  <c r="H593" i="1"/>
  <c r="I593" i="1" s="1"/>
  <c r="AA592" i="1"/>
  <c r="Z592" i="1"/>
  <c r="S592" i="1"/>
  <c r="H592" i="1"/>
  <c r="I592" i="1" s="1"/>
  <c r="AA591" i="1"/>
  <c r="Z591" i="1"/>
  <c r="S591" i="1"/>
  <c r="H591" i="1"/>
  <c r="I591" i="1" s="1"/>
  <c r="AA590" i="1"/>
  <c r="Z590" i="1"/>
  <c r="S590" i="1"/>
  <c r="H590" i="1"/>
  <c r="I590" i="1" s="1"/>
  <c r="AA589" i="1"/>
  <c r="Z589" i="1"/>
  <c r="S589" i="1"/>
  <c r="H589" i="1"/>
  <c r="I589" i="1" s="1"/>
  <c r="AA588" i="1"/>
  <c r="Z588" i="1"/>
  <c r="S588" i="1"/>
  <c r="H588" i="1"/>
  <c r="I588" i="1" s="1"/>
  <c r="AA587" i="1"/>
  <c r="Z587" i="1"/>
  <c r="S587" i="1"/>
  <c r="H587" i="1"/>
  <c r="I587" i="1" s="1"/>
  <c r="AA586" i="1"/>
  <c r="Z586" i="1"/>
  <c r="S586" i="1"/>
  <c r="H586" i="1"/>
  <c r="I586" i="1" s="1"/>
  <c r="AA585" i="1"/>
  <c r="Z585" i="1"/>
  <c r="S585" i="1"/>
  <c r="H585" i="1"/>
  <c r="I585" i="1" s="1"/>
  <c r="AA584" i="1"/>
  <c r="Z584" i="1"/>
  <c r="S584" i="1"/>
  <c r="H584" i="1"/>
  <c r="I584" i="1" s="1"/>
  <c r="AA583" i="1"/>
  <c r="Z583" i="1"/>
  <c r="S583" i="1"/>
  <c r="H583" i="1"/>
  <c r="I583" i="1" s="1"/>
  <c r="AA582" i="1"/>
  <c r="Z582" i="1"/>
  <c r="S582" i="1"/>
  <c r="H582" i="1"/>
  <c r="I582" i="1" s="1"/>
  <c r="AA581" i="1"/>
  <c r="Z581" i="1"/>
  <c r="S581" i="1"/>
  <c r="H581" i="1"/>
  <c r="I581" i="1" s="1"/>
  <c r="AA580" i="1"/>
  <c r="Z580" i="1"/>
  <c r="S580" i="1"/>
  <c r="H580" i="1"/>
  <c r="I580" i="1" s="1"/>
  <c r="AA579" i="1"/>
  <c r="Z579" i="1"/>
  <c r="S579" i="1"/>
  <c r="H579" i="1"/>
  <c r="I579" i="1" s="1"/>
  <c r="AA578" i="1"/>
  <c r="Z578" i="1"/>
  <c r="S578" i="1"/>
  <c r="H578" i="1"/>
  <c r="I578" i="1" s="1"/>
  <c r="AA577" i="1"/>
  <c r="Z577" i="1"/>
  <c r="S577" i="1"/>
  <c r="H577" i="1"/>
  <c r="I577" i="1" s="1"/>
  <c r="AA576" i="1"/>
  <c r="Z576" i="1"/>
  <c r="S576" i="1"/>
  <c r="H576" i="1"/>
  <c r="I576" i="1" s="1"/>
  <c r="AA575" i="1"/>
  <c r="Z575" i="1"/>
  <c r="S575" i="1"/>
  <c r="H575" i="1"/>
  <c r="I575" i="1" s="1"/>
  <c r="AA574" i="1"/>
  <c r="Z574" i="1"/>
  <c r="S574" i="1"/>
  <c r="H574" i="1"/>
  <c r="I574" i="1" s="1"/>
  <c r="AA573" i="1"/>
  <c r="Z573" i="1"/>
  <c r="S573" i="1"/>
  <c r="H573" i="1"/>
  <c r="I573" i="1" s="1"/>
  <c r="AA572" i="1"/>
  <c r="Z572" i="1"/>
  <c r="S572" i="1"/>
  <c r="H572" i="1"/>
  <c r="I572" i="1" s="1"/>
  <c r="AA571" i="1"/>
  <c r="Z571" i="1"/>
  <c r="S571" i="1"/>
  <c r="H571" i="1"/>
  <c r="I571" i="1" s="1"/>
  <c r="AA570" i="1"/>
  <c r="Z570" i="1"/>
  <c r="S570" i="1"/>
  <c r="H570" i="1"/>
  <c r="I570" i="1" s="1"/>
  <c r="AA569" i="1"/>
  <c r="Z569" i="1"/>
  <c r="S569" i="1"/>
  <c r="H569" i="1"/>
  <c r="I569" i="1" s="1"/>
  <c r="AA568" i="1"/>
  <c r="Z568" i="1"/>
  <c r="S568" i="1"/>
  <c r="H568" i="1"/>
  <c r="I568" i="1" s="1"/>
  <c r="AA567" i="1"/>
  <c r="Z567" i="1"/>
  <c r="S567" i="1"/>
  <c r="H567" i="1"/>
  <c r="I567" i="1" s="1"/>
  <c r="AA566" i="1"/>
  <c r="Z566" i="1"/>
  <c r="S566" i="1"/>
  <c r="H566" i="1"/>
  <c r="I566" i="1" s="1"/>
  <c r="AA565" i="1"/>
  <c r="Z565" i="1"/>
  <c r="S565" i="1"/>
  <c r="H565" i="1"/>
  <c r="I565" i="1" s="1"/>
  <c r="AA564" i="1"/>
  <c r="Z564" i="1"/>
  <c r="S564" i="1"/>
  <c r="H564" i="1"/>
  <c r="I564" i="1" s="1"/>
  <c r="AA563" i="1"/>
  <c r="Z563" i="1"/>
  <c r="S563" i="1"/>
  <c r="H563" i="1"/>
  <c r="I563" i="1" s="1"/>
  <c r="AA562" i="1"/>
  <c r="Z562" i="1"/>
  <c r="S562" i="1"/>
  <c r="H562" i="1"/>
  <c r="I562" i="1" s="1"/>
  <c r="AA561" i="1"/>
  <c r="Z561" i="1"/>
  <c r="S561" i="1"/>
  <c r="H561" i="1"/>
  <c r="I561" i="1" s="1"/>
  <c r="AA560" i="1"/>
  <c r="Z560" i="1"/>
  <c r="S560" i="1"/>
  <c r="H560" i="1"/>
  <c r="I560" i="1" s="1"/>
  <c r="AA559" i="1"/>
  <c r="Z559" i="1"/>
  <c r="S559" i="1"/>
  <c r="H559" i="1"/>
  <c r="I559" i="1" s="1"/>
  <c r="AA558" i="1"/>
  <c r="Z558" i="1"/>
  <c r="S558" i="1"/>
  <c r="H558" i="1"/>
  <c r="I558" i="1" s="1"/>
  <c r="AA557" i="1"/>
  <c r="Z557" i="1"/>
  <c r="S557" i="1"/>
  <c r="H557" i="1"/>
  <c r="I557" i="1" s="1"/>
  <c r="AA556" i="1"/>
  <c r="Z556" i="1"/>
  <c r="S556" i="1"/>
  <c r="H556" i="1"/>
  <c r="I556" i="1" s="1"/>
  <c r="AA555" i="1"/>
  <c r="Z555" i="1"/>
  <c r="S555" i="1"/>
  <c r="H555" i="1"/>
  <c r="I555" i="1" s="1"/>
  <c r="AA554" i="1"/>
  <c r="Z554" i="1"/>
  <c r="S554" i="1"/>
  <c r="H554" i="1"/>
  <c r="I554" i="1" s="1"/>
  <c r="AA553" i="1"/>
  <c r="Z553" i="1"/>
  <c r="S553" i="1"/>
  <c r="H553" i="1"/>
  <c r="I553" i="1" s="1"/>
  <c r="AA552" i="1"/>
  <c r="Z552" i="1"/>
  <c r="S552" i="1"/>
  <c r="H552" i="1"/>
  <c r="I552" i="1" s="1"/>
  <c r="AA551" i="1"/>
  <c r="Z551" i="1"/>
  <c r="S551" i="1"/>
  <c r="H551" i="1"/>
  <c r="I551" i="1" s="1"/>
  <c r="AA550" i="1"/>
  <c r="Z550" i="1"/>
  <c r="S550" i="1"/>
  <c r="H550" i="1"/>
  <c r="I550" i="1" s="1"/>
  <c r="AA549" i="1"/>
  <c r="Z549" i="1"/>
  <c r="S549" i="1"/>
  <c r="H549" i="1"/>
  <c r="I549" i="1" s="1"/>
  <c r="AA548" i="1"/>
  <c r="Z548" i="1"/>
  <c r="S548" i="1"/>
  <c r="H548" i="1"/>
  <c r="I548" i="1" s="1"/>
  <c r="AA547" i="1"/>
  <c r="Z547" i="1"/>
  <c r="S547" i="1"/>
  <c r="H547" i="1"/>
  <c r="I547" i="1" s="1"/>
  <c r="AA546" i="1"/>
  <c r="Z546" i="1"/>
  <c r="S546" i="1"/>
  <c r="H546" i="1"/>
  <c r="I546" i="1" s="1"/>
  <c r="AA545" i="1"/>
  <c r="Z545" i="1"/>
  <c r="S545" i="1"/>
  <c r="H545" i="1"/>
  <c r="I545" i="1" s="1"/>
  <c r="AA544" i="1"/>
  <c r="Z544" i="1"/>
  <c r="S544" i="1"/>
  <c r="H544" i="1"/>
  <c r="I544" i="1" s="1"/>
  <c r="AA543" i="1"/>
  <c r="Z543" i="1"/>
  <c r="S543" i="1"/>
  <c r="H543" i="1"/>
  <c r="I543" i="1" s="1"/>
  <c r="AA542" i="1"/>
  <c r="Z542" i="1"/>
  <c r="S542" i="1"/>
  <c r="H542" i="1"/>
  <c r="I542" i="1" s="1"/>
  <c r="AA541" i="1"/>
  <c r="Z541" i="1"/>
  <c r="S541" i="1"/>
  <c r="H541" i="1"/>
  <c r="I541" i="1" s="1"/>
  <c r="AA540" i="1"/>
  <c r="Z540" i="1"/>
  <c r="S540" i="1"/>
  <c r="H540" i="1"/>
  <c r="I540" i="1" s="1"/>
  <c r="AA539" i="1"/>
  <c r="Z539" i="1"/>
  <c r="S539" i="1"/>
  <c r="H539" i="1"/>
  <c r="I539" i="1" s="1"/>
  <c r="AA538" i="1"/>
  <c r="Z538" i="1"/>
  <c r="S538" i="1"/>
  <c r="H538" i="1"/>
  <c r="I538" i="1" s="1"/>
  <c r="AA537" i="1"/>
  <c r="Z537" i="1"/>
  <c r="S537" i="1"/>
  <c r="H537" i="1"/>
  <c r="I537" i="1" s="1"/>
  <c r="AA536" i="1"/>
  <c r="Z536" i="1"/>
  <c r="S536" i="1"/>
  <c r="H536" i="1"/>
  <c r="I536" i="1" s="1"/>
  <c r="AA535" i="1"/>
  <c r="Z535" i="1"/>
  <c r="S535" i="1"/>
  <c r="H535" i="1"/>
  <c r="I535" i="1" s="1"/>
  <c r="AA534" i="1"/>
  <c r="Z534" i="1"/>
  <c r="S534" i="1"/>
  <c r="H534" i="1"/>
  <c r="I534" i="1" s="1"/>
  <c r="AA533" i="1"/>
  <c r="Z533" i="1"/>
  <c r="S533" i="1"/>
  <c r="H533" i="1"/>
  <c r="I533" i="1" s="1"/>
  <c r="AA532" i="1"/>
  <c r="Z532" i="1"/>
  <c r="S532" i="1"/>
  <c r="H532" i="1"/>
  <c r="I532" i="1" s="1"/>
  <c r="AA531" i="1"/>
  <c r="Z531" i="1"/>
  <c r="S531" i="1"/>
  <c r="H531" i="1"/>
  <c r="I531" i="1" s="1"/>
  <c r="AA530" i="1"/>
  <c r="Z530" i="1"/>
  <c r="S530" i="1"/>
  <c r="H530" i="1"/>
  <c r="I530" i="1" s="1"/>
  <c r="AA529" i="1"/>
  <c r="Z529" i="1"/>
  <c r="S529" i="1"/>
  <c r="H529" i="1"/>
  <c r="I529" i="1" s="1"/>
  <c r="AA528" i="1"/>
  <c r="Z528" i="1"/>
  <c r="S528" i="1"/>
  <c r="H528" i="1"/>
  <c r="I528" i="1" s="1"/>
  <c r="AA527" i="1"/>
  <c r="Z527" i="1"/>
  <c r="S527" i="1"/>
  <c r="H527" i="1"/>
  <c r="I527" i="1" s="1"/>
  <c r="AA526" i="1"/>
  <c r="Z526" i="1"/>
  <c r="S526" i="1"/>
  <c r="H526" i="1"/>
  <c r="I526" i="1" s="1"/>
  <c r="AA525" i="1"/>
  <c r="Z525" i="1"/>
  <c r="S525" i="1"/>
  <c r="H525" i="1"/>
  <c r="I525" i="1" s="1"/>
  <c r="AA524" i="1"/>
  <c r="Z524" i="1"/>
  <c r="S524" i="1"/>
  <c r="H524" i="1"/>
  <c r="I524" i="1" s="1"/>
  <c r="AA523" i="1"/>
  <c r="Z523" i="1"/>
  <c r="S523" i="1"/>
  <c r="H523" i="1"/>
  <c r="I523" i="1" s="1"/>
  <c r="AA522" i="1"/>
  <c r="Z522" i="1"/>
  <c r="S522" i="1"/>
  <c r="H522" i="1"/>
  <c r="I522" i="1" s="1"/>
  <c r="AA521" i="1"/>
  <c r="Z521" i="1"/>
  <c r="S521" i="1"/>
  <c r="H521" i="1"/>
  <c r="I521" i="1" s="1"/>
  <c r="AA520" i="1"/>
  <c r="Z520" i="1"/>
  <c r="S520" i="1"/>
  <c r="H520" i="1"/>
  <c r="I520" i="1" s="1"/>
  <c r="AA519" i="1"/>
  <c r="Z519" i="1"/>
  <c r="S519" i="1"/>
  <c r="H519" i="1"/>
  <c r="I519" i="1" s="1"/>
  <c r="AA518" i="1"/>
  <c r="Z518" i="1"/>
  <c r="S518" i="1"/>
  <c r="H518" i="1"/>
  <c r="I518" i="1" s="1"/>
  <c r="AA517" i="1"/>
  <c r="Z517" i="1"/>
  <c r="S517" i="1"/>
  <c r="H517" i="1"/>
  <c r="I517" i="1" s="1"/>
  <c r="AA516" i="1"/>
  <c r="Z516" i="1"/>
  <c r="S516" i="1"/>
  <c r="H516" i="1"/>
  <c r="I516" i="1" s="1"/>
  <c r="AA515" i="1"/>
  <c r="Z515" i="1"/>
  <c r="S515" i="1"/>
  <c r="H515" i="1"/>
  <c r="I515" i="1" s="1"/>
  <c r="AA514" i="1"/>
  <c r="Z514" i="1"/>
  <c r="S514" i="1"/>
  <c r="H514" i="1"/>
  <c r="I514" i="1" s="1"/>
  <c r="AA513" i="1"/>
  <c r="Z513" i="1"/>
  <c r="S513" i="1"/>
  <c r="H513" i="1"/>
  <c r="I513" i="1" s="1"/>
  <c r="AA512" i="1"/>
  <c r="Z512" i="1"/>
  <c r="S512" i="1"/>
  <c r="H512" i="1"/>
  <c r="I512" i="1" s="1"/>
  <c r="AA511" i="1"/>
  <c r="Z511" i="1"/>
  <c r="S511" i="1"/>
  <c r="H511" i="1"/>
  <c r="I511" i="1" s="1"/>
  <c r="AA510" i="1"/>
  <c r="Z510" i="1"/>
  <c r="S510" i="1"/>
  <c r="H510" i="1"/>
  <c r="I510" i="1" s="1"/>
  <c r="AA509" i="1"/>
  <c r="Z509" i="1"/>
  <c r="S509" i="1"/>
  <c r="H509" i="1"/>
  <c r="I509" i="1" s="1"/>
  <c r="AA508" i="1"/>
  <c r="Z508" i="1"/>
  <c r="S508" i="1"/>
  <c r="H508" i="1"/>
  <c r="I508" i="1" s="1"/>
  <c r="AA507" i="1"/>
  <c r="Z507" i="1"/>
  <c r="S507" i="1"/>
  <c r="H507" i="1"/>
  <c r="I507" i="1" s="1"/>
  <c r="AA506" i="1"/>
  <c r="Z506" i="1"/>
  <c r="S506" i="1"/>
  <c r="H506" i="1"/>
  <c r="I506" i="1" s="1"/>
  <c r="AA505" i="1"/>
  <c r="Z505" i="1"/>
  <c r="S505" i="1"/>
  <c r="H505" i="1"/>
  <c r="I505" i="1" s="1"/>
  <c r="AA504" i="1"/>
  <c r="Z504" i="1"/>
  <c r="S504" i="1"/>
  <c r="H504" i="1"/>
  <c r="I504" i="1" s="1"/>
  <c r="AA503" i="1"/>
  <c r="Z503" i="1"/>
  <c r="S503" i="1"/>
  <c r="H503" i="1"/>
  <c r="I503" i="1" s="1"/>
  <c r="AA502" i="1"/>
  <c r="Z502" i="1"/>
  <c r="S502" i="1"/>
  <c r="H502" i="1"/>
  <c r="I502" i="1" s="1"/>
  <c r="AA501" i="1"/>
  <c r="Z501" i="1"/>
  <c r="S501" i="1"/>
  <c r="H501" i="1"/>
  <c r="I501" i="1" s="1"/>
  <c r="AA500" i="1"/>
  <c r="Z500" i="1"/>
  <c r="S500" i="1"/>
  <c r="H500" i="1"/>
  <c r="I500" i="1" s="1"/>
  <c r="AA499" i="1"/>
  <c r="Z499" i="1"/>
  <c r="S499" i="1"/>
  <c r="H499" i="1"/>
  <c r="I499" i="1" s="1"/>
  <c r="AA498" i="1"/>
  <c r="Z498" i="1"/>
  <c r="S498" i="1"/>
  <c r="H498" i="1"/>
  <c r="I498" i="1" s="1"/>
  <c r="AA497" i="1"/>
  <c r="Z497" i="1"/>
  <c r="S497" i="1"/>
  <c r="H497" i="1"/>
  <c r="I497" i="1" s="1"/>
  <c r="AA496" i="1"/>
  <c r="Z496" i="1"/>
  <c r="S496" i="1"/>
  <c r="H496" i="1"/>
  <c r="I496" i="1" s="1"/>
  <c r="AA495" i="1"/>
  <c r="Z495" i="1"/>
  <c r="S495" i="1"/>
  <c r="H495" i="1"/>
  <c r="I495" i="1" s="1"/>
  <c r="AA494" i="1"/>
  <c r="Z494" i="1"/>
  <c r="S494" i="1"/>
  <c r="H494" i="1"/>
  <c r="I494" i="1" s="1"/>
  <c r="AA493" i="1"/>
  <c r="Z493" i="1"/>
  <c r="S493" i="1"/>
  <c r="H493" i="1"/>
  <c r="I493" i="1" s="1"/>
  <c r="AA492" i="1"/>
  <c r="Z492" i="1"/>
  <c r="S492" i="1"/>
  <c r="H492" i="1"/>
  <c r="I492" i="1" s="1"/>
  <c r="AA491" i="1"/>
  <c r="Z491" i="1"/>
  <c r="S491" i="1"/>
  <c r="H491" i="1"/>
  <c r="I491" i="1" s="1"/>
  <c r="AA490" i="1"/>
  <c r="Z490" i="1"/>
  <c r="S490" i="1"/>
  <c r="H490" i="1"/>
  <c r="I490" i="1" s="1"/>
  <c r="AA489" i="1"/>
  <c r="Z489" i="1"/>
  <c r="S489" i="1"/>
  <c r="H489" i="1"/>
  <c r="I489" i="1" s="1"/>
  <c r="AA488" i="1"/>
  <c r="Z488" i="1"/>
  <c r="S488" i="1"/>
  <c r="H488" i="1"/>
  <c r="I488" i="1" s="1"/>
  <c r="AA487" i="1"/>
  <c r="Z487" i="1"/>
  <c r="S487" i="1"/>
  <c r="H487" i="1"/>
  <c r="I487" i="1" s="1"/>
  <c r="AA486" i="1"/>
  <c r="Z486" i="1"/>
  <c r="S486" i="1"/>
  <c r="H486" i="1"/>
  <c r="I486" i="1" s="1"/>
  <c r="AA485" i="1"/>
  <c r="Z485" i="1"/>
  <c r="S485" i="1"/>
  <c r="H485" i="1"/>
  <c r="I485" i="1" s="1"/>
  <c r="AA484" i="1"/>
  <c r="Z484" i="1"/>
  <c r="S484" i="1"/>
  <c r="H484" i="1"/>
  <c r="I484" i="1" s="1"/>
  <c r="AA483" i="1"/>
  <c r="Z483" i="1"/>
  <c r="S483" i="1"/>
  <c r="H483" i="1"/>
  <c r="I483" i="1" s="1"/>
  <c r="AA482" i="1"/>
  <c r="Z482" i="1"/>
  <c r="S482" i="1"/>
  <c r="H482" i="1"/>
  <c r="I482" i="1" s="1"/>
  <c r="AA481" i="1"/>
  <c r="Z481" i="1"/>
  <c r="S481" i="1"/>
  <c r="H481" i="1"/>
  <c r="I481" i="1" s="1"/>
  <c r="AA480" i="1"/>
  <c r="Z480" i="1"/>
  <c r="S480" i="1"/>
  <c r="H480" i="1"/>
  <c r="I480" i="1" s="1"/>
  <c r="AA479" i="1"/>
  <c r="Z479" i="1"/>
  <c r="S479" i="1"/>
  <c r="H479" i="1"/>
  <c r="I479" i="1" s="1"/>
  <c r="AA478" i="1"/>
  <c r="Z478" i="1"/>
  <c r="S478" i="1"/>
  <c r="H478" i="1"/>
  <c r="I478" i="1" s="1"/>
  <c r="AA477" i="1"/>
  <c r="Z477" i="1"/>
  <c r="S477" i="1"/>
  <c r="H477" i="1"/>
  <c r="I477" i="1" s="1"/>
  <c r="AA476" i="1"/>
  <c r="Z476" i="1"/>
  <c r="S476" i="1"/>
  <c r="H476" i="1"/>
  <c r="I476" i="1" s="1"/>
  <c r="AA475" i="1"/>
  <c r="Z475" i="1"/>
  <c r="S475" i="1"/>
  <c r="H475" i="1"/>
  <c r="I475" i="1" s="1"/>
  <c r="AA474" i="1"/>
  <c r="Z474" i="1"/>
  <c r="S474" i="1"/>
  <c r="H474" i="1"/>
  <c r="I474" i="1" s="1"/>
  <c r="AA473" i="1"/>
  <c r="Z473" i="1"/>
  <c r="S473" i="1"/>
  <c r="H473" i="1"/>
  <c r="I473" i="1" s="1"/>
  <c r="AA472" i="1"/>
  <c r="Z472" i="1"/>
  <c r="S472" i="1"/>
  <c r="H472" i="1"/>
  <c r="I472" i="1" s="1"/>
  <c r="AA471" i="1"/>
  <c r="Z471" i="1"/>
  <c r="S471" i="1"/>
  <c r="H471" i="1"/>
  <c r="I471" i="1" s="1"/>
  <c r="AA470" i="1"/>
  <c r="Z470" i="1"/>
  <c r="S470" i="1"/>
  <c r="H470" i="1"/>
  <c r="I470" i="1" s="1"/>
  <c r="AA469" i="1"/>
  <c r="Z469" i="1"/>
  <c r="S469" i="1"/>
  <c r="H469" i="1"/>
  <c r="I469" i="1" s="1"/>
  <c r="AA468" i="1"/>
  <c r="Z468" i="1"/>
  <c r="S468" i="1"/>
  <c r="H468" i="1"/>
  <c r="I468" i="1" s="1"/>
  <c r="AA467" i="1"/>
  <c r="Z467" i="1"/>
  <c r="S467" i="1"/>
  <c r="H467" i="1"/>
  <c r="I467" i="1" s="1"/>
  <c r="AA466" i="1"/>
  <c r="Z466" i="1"/>
  <c r="S466" i="1"/>
  <c r="H466" i="1"/>
  <c r="I466" i="1" s="1"/>
  <c r="AA465" i="1"/>
  <c r="Z465" i="1"/>
  <c r="S465" i="1"/>
  <c r="H465" i="1"/>
  <c r="I465" i="1" s="1"/>
  <c r="AA464" i="1"/>
  <c r="Z464" i="1"/>
  <c r="S464" i="1"/>
  <c r="H464" i="1"/>
  <c r="I464" i="1" s="1"/>
  <c r="AA463" i="1"/>
  <c r="Z463" i="1"/>
  <c r="S463" i="1"/>
  <c r="H463" i="1"/>
  <c r="I463" i="1" s="1"/>
  <c r="AA462" i="1"/>
  <c r="Z462" i="1"/>
  <c r="S462" i="1"/>
  <c r="H462" i="1"/>
  <c r="I462" i="1" s="1"/>
  <c r="AA461" i="1"/>
  <c r="Z461" i="1"/>
  <c r="S461" i="1"/>
  <c r="H461" i="1"/>
  <c r="I461" i="1" s="1"/>
  <c r="AA460" i="1"/>
  <c r="Z460" i="1"/>
  <c r="S460" i="1"/>
  <c r="H460" i="1"/>
  <c r="I460" i="1" s="1"/>
  <c r="AA459" i="1"/>
  <c r="Z459" i="1"/>
  <c r="S459" i="1"/>
  <c r="H459" i="1"/>
  <c r="I459" i="1" s="1"/>
  <c r="AA458" i="1"/>
  <c r="Z458" i="1"/>
  <c r="S458" i="1"/>
  <c r="H458" i="1"/>
  <c r="I458" i="1" s="1"/>
  <c r="AA457" i="1"/>
  <c r="Z457" i="1"/>
  <c r="S457" i="1"/>
  <c r="H457" i="1"/>
  <c r="I457" i="1" s="1"/>
  <c r="AA456" i="1"/>
  <c r="Z456" i="1"/>
  <c r="S456" i="1"/>
  <c r="H456" i="1"/>
  <c r="I456" i="1" s="1"/>
  <c r="AA455" i="1"/>
  <c r="Z455" i="1"/>
  <c r="S455" i="1"/>
  <c r="H455" i="1"/>
  <c r="I455" i="1" s="1"/>
  <c r="AA454" i="1"/>
  <c r="Z454" i="1"/>
  <c r="S454" i="1"/>
  <c r="H454" i="1"/>
  <c r="I454" i="1" s="1"/>
  <c r="AA453" i="1"/>
  <c r="Z453" i="1"/>
  <c r="S453" i="1"/>
  <c r="H453" i="1"/>
  <c r="I453" i="1" s="1"/>
  <c r="AA452" i="1"/>
  <c r="Z452" i="1"/>
  <c r="S452" i="1"/>
  <c r="H452" i="1"/>
  <c r="I452" i="1" s="1"/>
  <c r="AA451" i="1"/>
  <c r="Z451" i="1"/>
  <c r="S451" i="1"/>
  <c r="H451" i="1"/>
  <c r="I451" i="1" s="1"/>
  <c r="AA450" i="1"/>
  <c r="Z450" i="1"/>
  <c r="S450" i="1"/>
  <c r="H450" i="1"/>
  <c r="I450" i="1" s="1"/>
  <c r="AA449" i="1"/>
  <c r="Z449" i="1"/>
  <c r="S449" i="1"/>
  <c r="H449" i="1"/>
  <c r="I449" i="1" s="1"/>
  <c r="AA448" i="1"/>
  <c r="Z448" i="1"/>
  <c r="S448" i="1"/>
  <c r="H448" i="1"/>
  <c r="I448" i="1" s="1"/>
  <c r="AA447" i="1"/>
  <c r="Z447" i="1"/>
  <c r="S447" i="1"/>
  <c r="H447" i="1"/>
  <c r="I447" i="1" s="1"/>
  <c r="AA446" i="1"/>
  <c r="Z446" i="1"/>
  <c r="S446" i="1"/>
  <c r="H446" i="1"/>
  <c r="I446" i="1" s="1"/>
  <c r="AA445" i="1"/>
  <c r="Z445" i="1"/>
  <c r="S445" i="1"/>
  <c r="H445" i="1"/>
  <c r="I445" i="1" s="1"/>
  <c r="AA444" i="1"/>
  <c r="Z444" i="1"/>
  <c r="S444" i="1"/>
  <c r="H444" i="1"/>
  <c r="I444" i="1" s="1"/>
  <c r="AA443" i="1"/>
  <c r="Z443" i="1"/>
  <c r="S443" i="1"/>
  <c r="H443" i="1"/>
  <c r="I443" i="1" s="1"/>
  <c r="AA442" i="1"/>
  <c r="Z442" i="1"/>
  <c r="S442" i="1"/>
  <c r="H442" i="1"/>
  <c r="I442" i="1" s="1"/>
  <c r="AA441" i="1"/>
  <c r="Z441" i="1"/>
  <c r="S441" i="1"/>
  <c r="H441" i="1"/>
  <c r="I441" i="1" s="1"/>
  <c r="AA440" i="1"/>
  <c r="Z440" i="1"/>
  <c r="S440" i="1"/>
  <c r="H440" i="1"/>
  <c r="I440" i="1" s="1"/>
  <c r="AA439" i="1"/>
  <c r="Z439" i="1"/>
  <c r="S439" i="1"/>
  <c r="H439" i="1"/>
  <c r="I439" i="1" s="1"/>
  <c r="AA438" i="1"/>
  <c r="Z438" i="1"/>
  <c r="S438" i="1"/>
  <c r="H438" i="1"/>
  <c r="I438" i="1" s="1"/>
  <c r="AA437" i="1"/>
  <c r="Z437" i="1"/>
  <c r="S437" i="1"/>
  <c r="H437" i="1"/>
  <c r="I437" i="1" s="1"/>
  <c r="AA436" i="1"/>
  <c r="Z436" i="1"/>
  <c r="S436" i="1"/>
  <c r="H436" i="1"/>
  <c r="I436" i="1" s="1"/>
  <c r="AA435" i="1"/>
  <c r="Z435" i="1"/>
  <c r="S435" i="1"/>
  <c r="H435" i="1"/>
  <c r="I435" i="1" s="1"/>
  <c r="AA434" i="1"/>
  <c r="Z434" i="1"/>
  <c r="S434" i="1"/>
  <c r="H434" i="1"/>
  <c r="I434" i="1" s="1"/>
  <c r="AA433" i="1"/>
  <c r="Z433" i="1"/>
  <c r="S433" i="1"/>
  <c r="H433" i="1"/>
  <c r="I433" i="1" s="1"/>
  <c r="AA432" i="1"/>
  <c r="Z432" i="1"/>
  <c r="S432" i="1"/>
  <c r="H432" i="1"/>
  <c r="I432" i="1" s="1"/>
  <c r="AA431" i="1"/>
  <c r="Z431" i="1"/>
  <c r="S431" i="1"/>
  <c r="H431" i="1"/>
  <c r="I431" i="1" s="1"/>
  <c r="AA430" i="1"/>
  <c r="Z430" i="1"/>
  <c r="S430" i="1"/>
  <c r="H430" i="1"/>
  <c r="I430" i="1" s="1"/>
  <c r="AA429" i="1"/>
  <c r="Z429" i="1"/>
  <c r="S429" i="1"/>
  <c r="H429" i="1"/>
  <c r="I429" i="1" s="1"/>
  <c r="AA428" i="1"/>
  <c r="Z428" i="1"/>
  <c r="S428" i="1"/>
  <c r="H428" i="1"/>
  <c r="I428" i="1" s="1"/>
  <c r="AA427" i="1"/>
  <c r="Z427" i="1"/>
  <c r="S427" i="1"/>
  <c r="H427" i="1"/>
  <c r="I427" i="1" s="1"/>
  <c r="AA426" i="1"/>
  <c r="Z426" i="1"/>
  <c r="S426" i="1"/>
  <c r="H426" i="1"/>
  <c r="I426" i="1" s="1"/>
  <c r="AA425" i="1"/>
  <c r="Z425" i="1"/>
  <c r="S425" i="1"/>
  <c r="H425" i="1"/>
  <c r="I425" i="1" s="1"/>
  <c r="AA424" i="1"/>
  <c r="Z424" i="1"/>
  <c r="S424" i="1"/>
  <c r="H424" i="1"/>
  <c r="I424" i="1" s="1"/>
  <c r="AA423" i="1"/>
  <c r="Z423" i="1"/>
  <c r="S423" i="1"/>
  <c r="H423" i="1"/>
  <c r="I423" i="1" s="1"/>
  <c r="AA422" i="1"/>
  <c r="Z422" i="1"/>
  <c r="S422" i="1"/>
  <c r="H422" i="1"/>
  <c r="I422" i="1" s="1"/>
  <c r="AA421" i="1"/>
  <c r="Z421" i="1"/>
  <c r="S421" i="1"/>
  <c r="H421" i="1"/>
  <c r="I421" i="1" s="1"/>
  <c r="AA420" i="1"/>
  <c r="Z420" i="1"/>
  <c r="S420" i="1"/>
  <c r="H420" i="1"/>
  <c r="I420" i="1" s="1"/>
  <c r="AA419" i="1"/>
  <c r="Z419" i="1"/>
  <c r="S419" i="1"/>
  <c r="H419" i="1"/>
  <c r="I419" i="1" s="1"/>
  <c r="AA418" i="1"/>
  <c r="Z418" i="1"/>
  <c r="S418" i="1"/>
  <c r="H418" i="1"/>
  <c r="I418" i="1" s="1"/>
  <c r="AA417" i="1"/>
  <c r="Z417" i="1"/>
  <c r="S417" i="1"/>
  <c r="H417" i="1"/>
  <c r="I417" i="1" s="1"/>
  <c r="AA416" i="1"/>
  <c r="Z416" i="1"/>
  <c r="S416" i="1"/>
  <c r="H416" i="1"/>
  <c r="I416" i="1" s="1"/>
  <c r="AA415" i="1"/>
  <c r="Z415" i="1"/>
  <c r="S415" i="1"/>
  <c r="H415" i="1"/>
  <c r="I415" i="1" s="1"/>
  <c r="AA414" i="1"/>
  <c r="Z414" i="1"/>
  <c r="S414" i="1"/>
  <c r="H414" i="1"/>
  <c r="I414" i="1" s="1"/>
  <c r="AA413" i="1"/>
  <c r="Z413" i="1"/>
  <c r="S413" i="1"/>
  <c r="H413" i="1"/>
  <c r="I413" i="1" s="1"/>
  <c r="AA412" i="1"/>
  <c r="Z412" i="1"/>
  <c r="S412" i="1"/>
  <c r="H412" i="1"/>
  <c r="I412" i="1" s="1"/>
  <c r="AA411" i="1"/>
  <c r="Z411" i="1"/>
  <c r="S411" i="1"/>
  <c r="H411" i="1"/>
  <c r="I411" i="1" s="1"/>
  <c r="AA410" i="1"/>
  <c r="Z410" i="1"/>
  <c r="S410" i="1"/>
  <c r="H410" i="1"/>
  <c r="I410" i="1" s="1"/>
  <c r="AA409" i="1"/>
  <c r="Z409" i="1"/>
  <c r="S409" i="1"/>
  <c r="H409" i="1"/>
  <c r="I409" i="1" s="1"/>
  <c r="AA408" i="1"/>
  <c r="Z408" i="1"/>
  <c r="S408" i="1"/>
  <c r="H408" i="1"/>
  <c r="I408" i="1" s="1"/>
  <c r="AA407" i="1"/>
  <c r="Z407" i="1"/>
  <c r="S407" i="1"/>
  <c r="H407" i="1"/>
  <c r="I407" i="1" s="1"/>
  <c r="AA406" i="1"/>
  <c r="Z406" i="1"/>
  <c r="S406" i="1"/>
  <c r="H406" i="1"/>
  <c r="I406" i="1" s="1"/>
  <c r="AA405" i="1"/>
  <c r="Z405" i="1"/>
  <c r="S405" i="1"/>
  <c r="H405" i="1"/>
  <c r="I405" i="1" s="1"/>
  <c r="AA404" i="1"/>
  <c r="Z404" i="1"/>
  <c r="S404" i="1"/>
  <c r="H404" i="1"/>
  <c r="I404" i="1" s="1"/>
  <c r="AA403" i="1"/>
  <c r="Z403" i="1"/>
  <c r="S403" i="1"/>
  <c r="H403" i="1"/>
  <c r="I403" i="1" s="1"/>
  <c r="AA402" i="1"/>
  <c r="Z402" i="1"/>
  <c r="S402" i="1"/>
  <c r="H402" i="1"/>
  <c r="I402" i="1" s="1"/>
  <c r="AA401" i="1"/>
  <c r="Z401" i="1"/>
  <c r="S401" i="1"/>
  <c r="H401" i="1"/>
  <c r="I401" i="1" s="1"/>
  <c r="AA400" i="1"/>
  <c r="Z400" i="1"/>
  <c r="S400" i="1"/>
  <c r="H400" i="1"/>
  <c r="I400" i="1" s="1"/>
  <c r="AA399" i="1"/>
  <c r="Z399" i="1"/>
  <c r="S399" i="1"/>
  <c r="H399" i="1"/>
  <c r="I399" i="1" s="1"/>
  <c r="AA398" i="1"/>
  <c r="Z398" i="1"/>
  <c r="S398" i="1"/>
  <c r="H398" i="1"/>
  <c r="I398" i="1" s="1"/>
  <c r="AA397" i="1"/>
  <c r="Z397" i="1"/>
  <c r="S397" i="1"/>
  <c r="H397" i="1"/>
  <c r="I397" i="1" s="1"/>
  <c r="AA396" i="1"/>
  <c r="Z396" i="1"/>
  <c r="S396" i="1"/>
  <c r="H396" i="1"/>
  <c r="I396" i="1" s="1"/>
  <c r="AA395" i="1"/>
  <c r="Z395" i="1"/>
  <c r="S395" i="1"/>
  <c r="H395" i="1"/>
  <c r="I395" i="1" s="1"/>
  <c r="AA394" i="1"/>
  <c r="Z394" i="1"/>
  <c r="S394" i="1"/>
  <c r="H394" i="1"/>
  <c r="I394" i="1" s="1"/>
  <c r="AA393" i="1"/>
  <c r="Z393" i="1"/>
  <c r="S393" i="1"/>
  <c r="H393" i="1"/>
  <c r="I393" i="1" s="1"/>
  <c r="AA392" i="1"/>
  <c r="Z392" i="1"/>
  <c r="S392" i="1"/>
  <c r="H392" i="1"/>
  <c r="I392" i="1" s="1"/>
  <c r="AA391" i="1"/>
  <c r="Z391" i="1"/>
  <c r="S391" i="1"/>
  <c r="H391" i="1"/>
  <c r="I391" i="1" s="1"/>
  <c r="AA390" i="1"/>
  <c r="Z390" i="1"/>
  <c r="S390" i="1"/>
  <c r="H390" i="1"/>
  <c r="I390" i="1" s="1"/>
  <c r="AA389" i="1"/>
  <c r="Z389" i="1"/>
  <c r="S389" i="1"/>
  <c r="H389" i="1"/>
  <c r="I389" i="1" s="1"/>
  <c r="AA388" i="1"/>
  <c r="Z388" i="1"/>
  <c r="S388" i="1"/>
  <c r="H388" i="1"/>
  <c r="I388" i="1" s="1"/>
  <c r="AA387" i="1"/>
  <c r="Z387" i="1"/>
  <c r="S387" i="1"/>
  <c r="H387" i="1"/>
  <c r="I387" i="1" s="1"/>
  <c r="AA386" i="1"/>
  <c r="Z386" i="1"/>
  <c r="S386" i="1"/>
  <c r="H386" i="1"/>
  <c r="I386" i="1" s="1"/>
  <c r="AA385" i="1"/>
  <c r="Z385" i="1"/>
  <c r="S385" i="1"/>
  <c r="H385" i="1"/>
  <c r="I385" i="1" s="1"/>
  <c r="AA384" i="1"/>
  <c r="Z384" i="1"/>
  <c r="S384" i="1"/>
  <c r="H384" i="1"/>
  <c r="I384" i="1" s="1"/>
  <c r="AA383" i="1"/>
  <c r="Z383" i="1"/>
  <c r="S383" i="1"/>
  <c r="H383" i="1"/>
  <c r="I383" i="1" s="1"/>
  <c r="AA382" i="1"/>
  <c r="Z382" i="1"/>
  <c r="S382" i="1"/>
  <c r="H382" i="1"/>
  <c r="I382" i="1" s="1"/>
  <c r="AA381" i="1"/>
  <c r="Z381" i="1"/>
  <c r="S381" i="1"/>
  <c r="H381" i="1"/>
  <c r="I381" i="1" s="1"/>
  <c r="AA380" i="1"/>
  <c r="Z380" i="1"/>
  <c r="S380" i="1"/>
  <c r="H380" i="1"/>
  <c r="I380" i="1" s="1"/>
  <c r="AA379" i="1"/>
  <c r="Z379" i="1"/>
  <c r="S379" i="1"/>
  <c r="H379" i="1"/>
  <c r="I379" i="1" s="1"/>
  <c r="AA378" i="1"/>
  <c r="Z378" i="1"/>
  <c r="S378" i="1"/>
  <c r="H378" i="1"/>
  <c r="I378" i="1" s="1"/>
  <c r="AA377" i="1"/>
  <c r="Z377" i="1"/>
  <c r="S377" i="1"/>
  <c r="H377" i="1"/>
  <c r="I377" i="1" s="1"/>
  <c r="AA376" i="1"/>
  <c r="Z376" i="1"/>
  <c r="S376" i="1"/>
  <c r="H376" i="1"/>
  <c r="I376" i="1" s="1"/>
  <c r="AA375" i="1"/>
  <c r="Z375" i="1"/>
  <c r="S375" i="1"/>
  <c r="H375" i="1"/>
  <c r="I375" i="1" s="1"/>
  <c r="AA374" i="1"/>
  <c r="Z374" i="1"/>
  <c r="S374" i="1"/>
  <c r="H374" i="1"/>
  <c r="I374" i="1" s="1"/>
  <c r="AA373" i="1"/>
  <c r="Z373" i="1"/>
  <c r="S373" i="1"/>
  <c r="H373" i="1"/>
  <c r="I373" i="1" s="1"/>
  <c r="AA372" i="1"/>
  <c r="Z372" i="1"/>
  <c r="S372" i="1"/>
  <c r="H372" i="1"/>
  <c r="I372" i="1" s="1"/>
  <c r="AA371" i="1"/>
  <c r="Z371" i="1"/>
  <c r="S371" i="1"/>
  <c r="H371" i="1"/>
  <c r="I371" i="1" s="1"/>
  <c r="AA370" i="1"/>
  <c r="Z370" i="1"/>
  <c r="S370" i="1"/>
  <c r="H370" i="1"/>
  <c r="I370" i="1" s="1"/>
  <c r="AA369" i="1"/>
  <c r="Z369" i="1"/>
  <c r="S369" i="1"/>
  <c r="H369" i="1"/>
  <c r="I369" i="1" s="1"/>
  <c r="AA368" i="1"/>
  <c r="Z368" i="1"/>
  <c r="S368" i="1"/>
  <c r="H368" i="1"/>
  <c r="I368" i="1" s="1"/>
  <c r="AA367" i="1"/>
  <c r="Z367" i="1"/>
  <c r="S367" i="1"/>
  <c r="H367" i="1"/>
  <c r="I367" i="1" s="1"/>
  <c r="AA366" i="1"/>
  <c r="Z366" i="1"/>
  <c r="S366" i="1"/>
  <c r="H366" i="1"/>
  <c r="I366" i="1" s="1"/>
  <c r="AA365" i="1"/>
  <c r="Z365" i="1"/>
  <c r="S365" i="1"/>
  <c r="H365" i="1"/>
  <c r="I365" i="1" s="1"/>
  <c r="AA364" i="1"/>
  <c r="Z364" i="1"/>
  <c r="S364" i="1"/>
  <c r="H364" i="1"/>
  <c r="I364" i="1" s="1"/>
  <c r="AA363" i="1"/>
  <c r="Z363" i="1"/>
  <c r="S363" i="1"/>
  <c r="H363" i="1"/>
  <c r="I363" i="1" s="1"/>
  <c r="AA362" i="1"/>
  <c r="Z362" i="1"/>
  <c r="S362" i="1"/>
  <c r="H362" i="1"/>
  <c r="I362" i="1" s="1"/>
  <c r="AA361" i="1"/>
  <c r="Z361" i="1"/>
  <c r="S361" i="1"/>
  <c r="H361" i="1"/>
  <c r="I361" i="1" s="1"/>
  <c r="AA360" i="1"/>
  <c r="Z360" i="1"/>
  <c r="S360" i="1"/>
  <c r="H360" i="1"/>
  <c r="I360" i="1" s="1"/>
  <c r="AA359" i="1"/>
  <c r="Z359" i="1"/>
  <c r="S359" i="1"/>
  <c r="H359" i="1"/>
  <c r="I359" i="1" s="1"/>
  <c r="AA358" i="1"/>
  <c r="Z358" i="1"/>
  <c r="S358" i="1"/>
  <c r="H358" i="1"/>
  <c r="I358" i="1" s="1"/>
  <c r="AA357" i="1"/>
  <c r="Z357" i="1"/>
  <c r="S357" i="1"/>
  <c r="H357" i="1"/>
  <c r="I357" i="1" s="1"/>
  <c r="AA356" i="1"/>
  <c r="Z356" i="1"/>
  <c r="S356" i="1"/>
  <c r="H356" i="1"/>
  <c r="I356" i="1" s="1"/>
  <c r="AA355" i="1"/>
  <c r="Z355" i="1"/>
  <c r="S355" i="1"/>
  <c r="H355" i="1"/>
  <c r="I355" i="1" s="1"/>
  <c r="AA354" i="1"/>
  <c r="Z354" i="1"/>
  <c r="S354" i="1"/>
  <c r="H354" i="1"/>
  <c r="I354" i="1" s="1"/>
  <c r="AA353" i="1"/>
  <c r="Z353" i="1"/>
  <c r="S353" i="1"/>
  <c r="H353" i="1"/>
  <c r="I353" i="1" s="1"/>
  <c r="AA352" i="1"/>
  <c r="Z352" i="1"/>
  <c r="S352" i="1"/>
  <c r="H352" i="1"/>
  <c r="I352" i="1" s="1"/>
  <c r="AA351" i="1"/>
  <c r="Z351" i="1"/>
  <c r="S351" i="1"/>
  <c r="H351" i="1"/>
  <c r="I351" i="1" s="1"/>
  <c r="AA350" i="1"/>
  <c r="Z350" i="1"/>
  <c r="S350" i="1"/>
  <c r="H350" i="1"/>
  <c r="I350" i="1" s="1"/>
  <c r="AA349" i="1"/>
  <c r="Z349" i="1"/>
  <c r="S349" i="1"/>
  <c r="H349" i="1"/>
  <c r="I349" i="1" s="1"/>
  <c r="AA348" i="1"/>
  <c r="Z348" i="1"/>
  <c r="S348" i="1"/>
  <c r="H348" i="1"/>
  <c r="I348" i="1" s="1"/>
  <c r="AA347" i="1"/>
  <c r="Z347" i="1"/>
  <c r="S347" i="1"/>
  <c r="H347" i="1"/>
  <c r="I347" i="1" s="1"/>
  <c r="AA346" i="1"/>
  <c r="Z346" i="1"/>
  <c r="S346" i="1"/>
  <c r="H346" i="1"/>
  <c r="I346" i="1" s="1"/>
  <c r="AA345" i="1"/>
  <c r="Z345" i="1"/>
  <c r="S345" i="1"/>
  <c r="H345" i="1"/>
  <c r="I345" i="1" s="1"/>
  <c r="AA344" i="1"/>
  <c r="Z344" i="1"/>
  <c r="S344" i="1"/>
  <c r="H344" i="1"/>
  <c r="I344" i="1" s="1"/>
  <c r="AA343" i="1"/>
  <c r="Z343" i="1"/>
  <c r="S343" i="1"/>
  <c r="H343" i="1"/>
  <c r="I343" i="1" s="1"/>
  <c r="AA342" i="1"/>
  <c r="Z342" i="1"/>
  <c r="S342" i="1"/>
  <c r="H342" i="1"/>
  <c r="I342" i="1" s="1"/>
  <c r="AA341" i="1"/>
  <c r="Z341" i="1"/>
  <c r="S341" i="1"/>
  <c r="H341" i="1"/>
  <c r="I341" i="1" s="1"/>
  <c r="AA340" i="1"/>
  <c r="Z340" i="1"/>
  <c r="S340" i="1"/>
  <c r="H340" i="1"/>
  <c r="I340" i="1" s="1"/>
  <c r="AA339" i="1"/>
  <c r="Z339" i="1"/>
  <c r="S339" i="1"/>
  <c r="H339" i="1"/>
  <c r="I339" i="1" s="1"/>
  <c r="AA338" i="1"/>
  <c r="Z338" i="1"/>
  <c r="S338" i="1"/>
  <c r="H338" i="1"/>
  <c r="I338" i="1" s="1"/>
  <c r="AA337" i="1"/>
  <c r="Z337" i="1"/>
  <c r="S337" i="1"/>
  <c r="H337" i="1"/>
  <c r="I337" i="1" s="1"/>
  <c r="AA336" i="1"/>
  <c r="Z336" i="1"/>
  <c r="S336" i="1"/>
  <c r="H336" i="1"/>
  <c r="I336" i="1" s="1"/>
  <c r="AA335" i="1"/>
  <c r="Z335" i="1"/>
  <c r="S335" i="1"/>
  <c r="H335" i="1"/>
  <c r="I335" i="1" s="1"/>
  <c r="AA334" i="1"/>
  <c r="Z334" i="1"/>
  <c r="S334" i="1"/>
  <c r="H334" i="1"/>
  <c r="I334" i="1" s="1"/>
  <c r="AA333" i="1"/>
  <c r="Z333" i="1"/>
  <c r="S333" i="1"/>
  <c r="H333" i="1"/>
  <c r="I333" i="1" s="1"/>
  <c r="AA332" i="1"/>
  <c r="Z332" i="1"/>
  <c r="S332" i="1"/>
  <c r="H332" i="1"/>
  <c r="I332" i="1" s="1"/>
  <c r="AA331" i="1"/>
  <c r="Z331" i="1"/>
  <c r="S331" i="1"/>
  <c r="H331" i="1"/>
  <c r="I331" i="1" s="1"/>
  <c r="AA330" i="1"/>
  <c r="Z330" i="1"/>
  <c r="S330" i="1"/>
  <c r="H330" i="1"/>
  <c r="I330" i="1" s="1"/>
  <c r="AA329" i="1"/>
  <c r="Z329" i="1"/>
  <c r="S329" i="1"/>
  <c r="H329" i="1"/>
  <c r="I329" i="1" s="1"/>
  <c r="AA328" i="1"/>
  <c r="Z328" i="1"/>
  <c r="S328" i="1"/>
  <c r="H328" i="1"/>
  <c r="I328" i="1" s="1"/>
  <c r="AA327" i="1"/>
  <c r="Z327" i="1"/>
  <c r="S327" i="1"/>
  <c r="H327" i="1"/>
  <c r="I327" i="1" s="1"/>
  <c r="AA326" i="1"/>
  <c r="Z326" i="1"/>
  <c r="S326" i="1"/>
  <c r="H326" i="1"/>
  <c r="I326" i="1" s="1"/>
  <c r="AA325" i="1"/>
  <c r="Z325" i="1"/>
  <c r="S325" i="1"/>
  <c r="H325" i="1"/>
  <c r="I325" i="1" s="1"/>
  <c r="AA324" i="1"/>
  <c r="Z324" i="1"/>
  <c r="S324" i="1"/>
  <c r="H324" i="1"/>
  <c r="I324" i="1" s="1"/>
  <c r="AA323" i="1"/>
  <c r="Z323" i="1"/>
  <c r="S323" i="1"/>
  <c r="H323" i="1"/>
  <c r="I323" i="1" s="1"/>
  <c r="AA322" i="1"/>
  <c r="Z322" i="1"/>
  <c r="S322" i="1"/>
  <c r="H322" i="1"/>
  <c r="I322" i="1" s="1"/>
  <c r="AA321" i="1"/>
  <c r="Z321" i="1"/>
  <c r="S321" i="1"/>
  <c r="H321" i="1"/>
  <c r="I321" i="1" s="1"/>
  <c r="AA320" i="1"/>
  <c r="Z320" i="1"/>
  <c r="S320" i="1"/>
  <c r="H320" i="1"/>
  <c r="I320" i="1" s="1"/>
  <c r="AA319" i="1"/>
  <c r="Z319" i="1"/>
  <c r="S319" i="1"/>
  <c r="H319" i="1"/>
  <c r="I319" i="1" s="1"/>
  <c r="AA318" i="1"/>
  <c r="Z318" i="1"/>
  <c r="S318" i="1"/>
  <c r="H318" i="1"/>
  <c r="I318" i="1" s="1"/>
  <c r="AA317" i="1"/>
  <c r="Z317" i="1"/>
  <c r="S317" i="1"/>
  <c r="H317" i="1"/>
  <c r="I317" i="1" s="1"/>
  <c r="AA316" i="1"/>
  <c r="Z316" i="1"/>
  <c r="S316" i="1"/>
  <c r="H316" i="1"/>
  <c r="I316" i="1" s="1"/>
  <c r="AA315" i="1"/>
  <c r="Z315" i="1"/>
  <c r="S315" i="1"/>
  <c r="H315" i="1"/>
  <c r="I315" i="1" s="1"/>
  <c r="AA314" i="1"/>
  <c r="Z314" i="1"/>
  <c r="S314" i="1"/>
  <c r="H314" i="1"/>
  <c r="I314" i="1" s="1"/>
  <c r="AA313" i="1"/>
  <c r="Z313" i="1"/>
  <c r="S313" i="1"/>
  <c r="H313" i="1"/>
  <c r="I313" i="1" s="1"/>
  <c r="AA312" i="1"/>
  <c r="Z312" i="1"/>
  <c r="S312" i="1"/>
  <c r="H312" i="1"/>
  <c r="I312" i="1" s="1"/>
  <c r="AA311" i="1"/>
  <c r="Z311" i="1"/>
  <c r="S311" i="1"/>
  <c r="H311" i="1"/>
  <c r="I311" i="1" s="1"/>
  <c r="AA310" i="1"/>
  <c r="Z310" i="1"/>
  <c r="S310" i="1"/>
  <c r="H310" i="1"/>
  <c r="I310" i="1" s="1"/>
  <c r="AA309" i="1"/>
  <c r="Z309" i="1"/>
  <c r="S309" i="1"/>
  <c r="H309" i="1"/>
  <c r="I309" i="1" s="1"/>
  <c r="AA308" i="1"/>
  <c r="Z308" i="1"/>
  <c r="S308" i="1"/>
  <c r="H308" i="1"/>
  <c r="I308" i="1" s="1"/>
  <c r="AA307" i="1"/>
  <c r="Z307" i="1"/>
  <c r="S307" i="1"/>
  <c r="H307" i="1"/>
  <c r="I307" i="1" s="1"/>
  <c r="AA306" i="1"/>
  <c r="Z306" i="1"/>
  <c r="S306" i="1"/>
  <c r="H306" i="1"/>
  <c r="I306" i="1" s="1"/>
  <c r="AA305" i="1"/>
  <c r="Z305" i="1"/>
  <c r="S305" i="1"/>
  <c r="H305" i="1"/>
  <c r="I305" i="1" s="1"/>
  <c r="AA304" i="1"/>
  <c r="Z304" i="1"/>
  <c r="S304" i="1"/>
  <c r="H304" i="1"/>
  <c r="I304" i="1" s="1"/>
  <c r="AA303" i="1"/>
  <c r="Z303" i="1"/>
  <c r="S303" i="1"/>
  <c r="H303" i="1"/>
  <c r="I303" i="1" s="1"/>
  <c r="AA302" i="1"/>
  <c r="Z302" i="1"/>
  <c r="S302" i="1"/>
  <c r="H302" i="1"/>
  <c r="I302" i="1" s="1"/>
  <c r="AA301" i="1"/>
  <c r="Z301" i="1"/>
  <c r="S301" i="1"/>
  <c r="H301" i="1"/>
  <c r="I301" i="1" s="1"/>
  <c r="AA300" i="1"/>
  <c r="Z300" i="1"/>
  <c r="S300" i="1"/>
  <c r="H300" i="1"/>
  <c r="I300" i="1" s="1"/>
  <c r="AA299" i="1"/>
  <c r="Z299" i="1"/>
  <c r="S299" i="1"/>
  <c r="H299" i="1"/>
  <c r="I299" i="1" s="1"/>
  <c r="AA298" i="1"/>
  <c r="Z298" i="1"/>
  <c r="S298" i="1"/>
  <c r="H298" i="1"/>
  <c r="I298" i="1" s="1"/>
  <c r="AA297" i="1"/>
  <c r="Z297" i="1"/>
  <c r="S297" i="1"/>
  <c r="H297" i="1"/>
  <c r="I297" i="1" s="1"/>
  <c r="AA296" i="1"/>
  <c r="Z296" i="1"/>
  <c r="S296" i="1"/>
  <c r="H296" i="1"/>
  <c r="I296" i="1" s="1"/>
  <c r="AA295" i="1"/>
  <c r="Z295" i="1"/>
  <c r="S295" i="1"/>
  <c r="H295" i="1"/>
  <c r="I295" i="1" s="1"/>
  <c r="AA294" i="1"/>
  <c r="Z294" i="1"/>
  <c r="S294" i="1"/>
  <c r="H294" i="1"/>
  <c r="I294" i="1" s="1"/>
  <c r="AA293" i="1"/>
  <c r="Z293" i="1"/>
  <c r="S293" i="1"/>
  <c r="H293" i="1"/>
  <c r="I293" i="1" s="1"/>
  <c r="AA292" i="1"/>
  <c r="Z292" i="1"/>
  <c r="S292" i="1"/>
  <c r="H292" i="1"/>
  <c r="I292" i="1" s="1"/>
  <c r="AA291" i="1"/>
  <c r="Z291" i="1"/>
  <c r="S291" i="1"/>
  <c r="H291" i="1"/>
  <c r="I291" i="1" s="1"/>
  <c r="AA290" i="1"/>
  <c r="Z290" i="1"/>
  <c r="S290" i="1"/>
  <c r="H290" i="1"/>
  <c r="I290" i="1" s="1"/>
  <c r="AA289" i="1"/>
  <c r="Z289" i="1"/>
  <c r="S289" i="1"/>
  <c r="H289" i="1"/>
  <c r="I289" i="1" s="1"/>
  <c r="AA288" i="1"/>
  <c r="Z288" i="1"/>
  <c r="S288" i="1"/>
  <c r="H288" i="1"/>
  <c r="I288" i="1" s="1"/>
  <c r="AA287" i="1"/>
  <c r="Z287" i="1"/>
  <c r="S287" i="1"/>
  <c r="H287" i="1"/>
  <c r="I287" i="1" s="1"/>
  <c r="AA286" i="1"/>
  <c r="Z286" i="1"/>
  <c r="S286" i="1"/>
  <c r="H286" i="1"/>
  <c r="I286" i="1" s="1"/>
  <c r="AA285" i="1"/>
  <c r="Z285" i="1"/>
  <c r="S285" i="1"/>
  <c r="H285" i="1"/>
  <c r="I285" i="1" s="1"/>
  <c r="AA284" i="1"/>
  <c r="Z284" i="1"/>
  <c r="S284" i="1"/>
  <c r="H284" i="1"/>
  <c r="I284" i="1" s="1"/>
  <c r="AA283" i="1"/>
  <c r="Z283" i="1"/>
  <c r="S283" i="1"/>
  <c r="H283" i="1"/>
  <c r="I283" i="1" s="1"/>
  <c r="AA282" i="1"/>
  <c r="Z282" i="1"/>
  <c r="S282" i="1"/>
  <c r="H282" i="1"/>
  <c r="I282" i="1" s="1"/>
  <c r="AA281" i="1"/>
  <c r="Z281" i="1"/>
  <c r="S281" i="1"/>
  <c r="H281" i="1"/>
  <c r="I281" i="1" s="1"/>
  <c r="AA280" i="1"/>
  <c r="Z280" i="1"/>
  <c r="S280" i="1"/>
  <c r="H280" i="1"/>
  <c r="I280" i="1" s="1"/>
  <c r="AA279" i="1"/>
  <c r="Z279" i="1"/>
  <c r="S279" i="1"/>
  <c r="H279" i="1"/>
  <c r="I279" i="1" s="1"/>
  <c r="AA278" i="1"/>
  <c r="Z278" i="1"/>
  <c r="S278" i="1"/>
  <c r="H278" i="1"/>
  <c r="I278" i="1" s="1"/>
  <c r="AA277" i="1"/>
  <c r="Z277" i="1"/>
  <c r="S277" i="1"/>
  <c r="H277" i="1"/>
  <c r="I277" i="1" s="1"/>
  <c r="AA276" i="1"/>
  <c r="Z276" i="1"/>
  <c r="S276" i="1"/>
  <c r="H276" i="1"/>
  <c r="I276" i="1" s="1"/>
  <c r="AA275" i="1"/>
  <c r="Z275" i="1"/>
  <c r="S275" i="1"/>
  <c r="H275" i="1"/>
  <c r="I275" i="1" s="1"/>
  <c r="AA274" i="1"/>
  <c r="Z274" i="1"/>
  <c r="S274" i="1"/>
  <c r="H274" i="1"/>
  <c r="I274" i="1" s="1"/>
  <c r="AA273" i="1"/>
  <c r="Z273" i="1"/>
  <c r="S273" i="1"/>
  <c r="H273" i="1"/>
  <c r="I273" i="1" s="1"/>
  <c r="AA272" i="1"/>
  <c r="Z272" i="1"/>
  <c r="S272" i="1"/>
  <c r="H272" i="1"/>
  <c r="I272" i="1" s="1"/>
  <c r="AA271" i="1"/>
  <c r="Z271" i="1"/>
  <c r="S271" i="1"/>
  <c r="H271" i="1"/>
  <c r="I271" i="1" s="1"/>
  <c r="AA270" i="1"/>
  <c r="Z270" i="1"/>
  <c r="S270" i="1"/>
  <c r="H270" i="1"/>
  <c r="I270" i="1" s="1"/>
  <c r="AA269" i="1"/>
  <c r="Z269" i="1"/>
  <c r="S269" i="1"/>
  <c r="H269" i="1"/>
  <c r="I269" i="1" s="1"/>
  <c r="AA268" i="1"/>
  <c r="Z268" i="1"/>
  <c r="S268" i="1"/>
  <c r="H268" i="1"/>
  <c r="I268" i="1" s="1"/>
  <c r="AA267" i="1"/>
  <c r="Z267" i="1"/>
  <c r="S267" i="1"/>
  <c r="H267" i="1"/>
  <c r="I267" i="1" s="1"/>
  <c r="AA266" i="1"/>
  <c r="Z266" i="1"/>
  <c r="S266" i="1"/>
  <c r="H266" i="1"/>
  <c r="I266" i="1" s="1"/>
  <c r="AA265" i="1"/>
  <c r="Z265" i="1"/>
  <c r="S265" i="1"/>
  <c r="H265" i="1"/>
  <c r="I265" i="1" s="1"/>
  <c r="AA264" i="1"/>
  <c r="Z264" i="1"/>
  <c r="S264" i="1"/>
  <c r="H264" i="1"/>
  <c r="I264" i="1" s="1"/>
  <c r="AA263" i="1"/>
  <c r="Z263" i="1"/>
  <c r="S263" i="1"/>
  <c r="H263" i="1"/>
  <c r="I263" i="1" s="1"/>
  <c r="AA262" i="1"/>
  <c r="Z262" i="1"/>
  <c r="S262" i="1"/>
  <c r="H262" i="1"/>
  <c r="I262" i="1" s="1"/>
  <c r="AA261" i="1"/>
  <c r="Z261" i="1"/>
  <c r="S261" i="1"/>
  <c r="H261" i="1"/>
  <c r="I261" i="1" s="1"/>
  <c r="AA260" i="1"/>
  <c r="Z260" i="1"/>
  <c r="S260" i="1"/>
  <c r="H260" i="1"/>
  <c r="I260" i="1" s="1"/>
  <c r="AA259" i="1"/>
  <c r="Z259" i="1"/>
  <c r="S259" i="1"/>
  <c r="H259" i="1"/>
  <c r="I259" i="1" s="1"/>
  <c r="AA258" i="1"/>
  <c r="Z258" i="1"/>
  <c r="S258" i="1"/>
  <c r="H258" i="1"/>
  <c r="I258" i="1" s="1"/>
  <c r="AA257" i="1"/>
  <c r="Z257" i="1"/>
  <c r="S257" i="1"/>
  <c r="H257" i="1"/>
  <c r="I257" i="1" s="1"/>
  <c r="AA256" i="1"/>
  <c r="Z256" i="1"/>
  <c r="S256" i="1"/>
  <c r="H256" i="1"/>
  <c r="I256" i="1" s="1"/>
  <c r="AA255" i="1"/>
  <c r="Z255" i="1"/>
  <c r="S255" i="1"/>
  <c r="H255" i="1"/>
  <c r="I255" i="1" s="1"/>
  <c r="AA254" i="1"/>
  <c r="Z254" i="1"/>
  <c r="S254" i="1"/>
  <c r="H254" i="1"/>
  <c r="I254" i="1" s="1"/>
  <c r="AA253" i="1"/>
  <c r="Z253" i="1"/>
  <c r="S253" i="1"/>
  <c r="H253" i="1"/>
  <c r="I253" i="1" s="1"/>
  <c r="AA252" i="1"/>
  <c r="Z252" i="1"/>
  <c r="S252" i="1"/>
  <c r="H252" i="1"/>
  <c r="I252" i="1" s="1"/>
  <c r="AA251" i="1"/>
  <c r="Z251" i="1"/>
  <c r="S251" i="1"/>
  <c r="H251" i="1"/>
  <c r="I251" i="1" s="1"/>
  <c r="AA250" i="1"/>
  <c r="Z250" i="1"/>
  <c r="S250" i="1"/>
  <c r="H250" i="1"/>
  <c r="I250" i="1" s="1"/>
  <c r="AA249" i="1"/>
  <c r="Z249" i="1"/>
  <c r="S249" i="1"/>
  <c r="H249" i="1"/>
  <c r="I249" i="1" s="1"/>
  <c r="AA248" i="1"/>
  <c r="Z248" i="1"/>
  <c r="S248" i="1"/>
  <c r="H248" i="1"/>
  <c r="I248" i="1" s="1"/>
  <c r="AA247" i="1"/>
  <c r="Z247" i="1"/>
  <c r="S247" i="1"/>
  <c r="H247" i="1"/>
  <c r="I247" i="1" s="1"/>
  <c r="AA246" i="1"/>
  <c r="Z246" i="1"/>
  <c r="S246" i="1"/>
  <c r="H246" i="1"/>
  <c r="I246" i="1" s="1"/>
  <c r="AA245" i="1"/>
  <c r="Z245" i="1"/>
  <c r="S245" i="1"/>
  <c r="H245" i="1"/>
  <c r="I245" i="1" s="1"/>
  <c r="AA244" i="1"/>
  <c r="Z244" i="1"/>
  <c r="S244" i="1"/>
  <c r="H244" i="1"/>
  <c r="I244" i="1" s="1"/>
  <c r="AA243" i="1"/>
  <c r="Z243" i="1"/>
  <c r="S243" i="1"/>
  <c r="H243" i="1"/>
  <c r="I243" i="1" s="1"/>
  <c r="AA242" i="1"/>
  <c r="Z242" i="1"/>
  <c r="S242" i="1"/>
  <c r="H242" i="1"/>
  <c r="I242" i="1" s="1"/>
  <c r="AA241" i="1"/>
  <c r="Z241" i="1"/>
  <c r="S241" i="1"/>
  <c r="H241" i="1"/>
  <c r="I241" i="1" s="1"/>
  <c r="AA240" i="1"/>
  <c r="Z240" i="1"/>
  <c r="S240" i="1"/>
  <c r="H240" i="1"/>
  <c r="I240" i="1" s="1"/>
  <c r="AA239" i="1"/>
  <c r="Z239" i="1"/>
  <c r="S239" i="1"/>
  <c r="H239" i="1"/>
  <c r="I239" i="1" s="1"/>
  <c r="AA238" i="1"/>
  <c r="Z238" i="1"/>
  <c r="S238" i="1"/>
  <c r="H238" i="1"/>
  <c r="I238" i="1" s="1"/>
  <c r="AA237" i="1"/>
  <c r="Z237" i="1"/>
  <c r="S237" i="1"/>
  <c r="H237" i="1"/>
  <c r="I237" i="1" s="1"/>
  <c r="AA236" i="1"/>
  <c r="Z236" i="1"/>
  <c r="S236" i="1"/>
  <c r="H236" i="1"/>
  <c r="I236" i="1" s="1"/>
  <c r="AA235" i="1"/>
  <c r="Z235" i="1"/>
  <c r="S235" i="1"/>
  <c r="H235" i="1"/>
  <c r="I235" i="1" s="1"/>
  <c r="AA234" i="1"/>
  <c r="Z234" i="1"/>
  <c r="S234" i="1"/>
  <c r="H234" i="1"/>
  <c r="I234" i="1" s="1"/>
  <c r="AA233" i="1"/>
  <c r="Z233" i="1"/>
  <c r="S233" i="1"/>
  <c r="H233" i="1"/>
  <c r="I233" i="1" s="1"/>
  <c r="AA232" i="1"/>
  <c r="Z232" i="1"/>
  <c r="S232" i="1"/>
  <c r="H232" i="1"/>
  <c r="I232" i="1" s="1"/>
  <c r="AA231" i="1"/>
  <c r="Z231" i="1"/>
  <c r="S231" i="1"/>
  <c r="H231" i="1"/>
  <c r="I231" i="1" s="1"/>
  <c r="AA230" i="1"/>
  <c r="Z230" i="1"/>
  <c r="S230" i="1"/>
  <c r="H230" i="1"/>
  <c r="I230" i="1" s="1"/>
  <c r="AA229" i="1"/>
  <c r="Z229" i="1"/>
  <c r="S229" i="1"/>
  <c r="H229" i="1"/>
  <c r="I229" i="1" s="1"/>
  <c r="AA228" i="1"/>
  <c r="Z228" i="1"/>
  <c r="S228" i="1"/>
  <c r="H228" i="1"/>
  <c r="I228" i="1" s="1"/>
  <c r="AA227" i="1"/>
  <c r="Z227" i="1"/>
  <c r="S227" i="1"/>
  <c r="H227" i="1"/>
  <c r="I227" i="1" s="1"/>
  <c r="AA226" i="1"/>
  <c r="Z226" i="1"/>
  <c r="S226" i="1"/>
  <c r="H226" i="1"/>
  <c r="I226" i="1" s="1"/>
  <c r="AA225" i="1"/>
  <c r="Z225" i="1"/>
  <c r="S225" i="1"/>
  <c r="H225" i="1"/>
  <c r="I225" i="1" s="1"/>
  <c r="AA224" i="1"/>
  <c r="Z224" i="1"/>
  <c r="S224" i="1"/>
  <c r="H224" i="1"/>
  <c r="I224" i="1" s="1"/>
  <c r="AA223" i="1"/>
  <c r="Z223" i="1"/>
  <c r="S223" i="1"/>
  <c r="H223" i="1"/>
  <c r="I223" i="1" s="1"/>
  <c r="AA222" i="1"/>
  <c r="Z222" i="1"/>
  <c r="S222" i="1"/>
  <c r="H222" i="1"/>
  <c r="I222" i="1" s="1"/>
  <c r="AA221" i="1"/>
  <c r="Z221" i="1"/>
  <c r="S221" i="1"/>
  <c r="H221" i="1"/>
  <c r="I221" i="1" s="1"/>
  <c r="AA220" i="1"/>
  <c r="Z220" i="1"/>
  <c r="S220" i="1"/>
  <c r="H220" i="1"/>
  <c r="I220" i="1" s="1"/>
  <c r="AA219" i="1"/>
  <c r="Z219" i="1"/>
  <c r="S219" i="1"/>
  <c r="H219" i="1"/>
  <c r="I219" i="1" s="1"/>
  <c r="AA218" i="1"/>
  <c r="Z218" i="1"/>
  <c r="S218" i="1"/>
  <c r="H218" i="1"/>
  <c r="I218" i="1" s="1"/>
  <c r="AA217" i="1"/>
  <c r="Z217" i="1"/>
  <c r="S217" i="1"/>
  <c r="H217" i="1"/>
  <c r="I217" i="1" s="1"/>
  <c r="AA216" i="1"/>
  <c r="Z216" i="1"/>
  <c r="S216" i="1"/>
  <c r="H216" i="1"/>
  <c r="I216" i="1" s="1"/>
  <c r="AA215" i="1"/>
  <c r="Z215" i="1"/>
  <c r="S215" i="1"/>
  <c r="H215" i="1"/>
  <c r="I215" i="1" s="1"/>
  <c r="AA214" i="1"/>
  <c r="Z214" i="1"/>
  <c r="S214" i="1"/>
  <c r="H214" i="1"/>
  <c r="I214" i="1" s="1"/>
  <c r="AA213" i="1"/>
  <c r="Z213" i="1"/>
  <c r="S213" i="1"/>
  <c r="H213" i="1"/>
  <c r="I213" i="1" s="1"/>
  <c r="AA212" i="1"/>
  <c r="Z212" i="1"/>
  <c r="S212" i="1"/>
  <c r="H212" i="1"/>
  <c r="I212" i="1" s="1"/>
  <c r="AA211" i="1"/>
  <c r="Z211" i="1"/>
  <c r="S211" i="1"/>
  <c r="H211" i="1"/>
  <c r="I211" i="1" s="1"/>
  <c r="AA210" i="1"/>
  <c r="Z210" i="1"/>
  <c r="S210" i="1"/>
  <c r="H210" i="1"/>
  <c r="I210" i="1" s="1"/>
  <c r="AA209" i="1"/>
  <c r="Z209" i="1"/>
  <c r="S209" i="1"/>
  <c r="H209" i="1"/>
  <c r="I209" i="1" s="1"/>
  <c r="AA208" i="1"/>
  <c r="Z208" i="1"/>
  <c r="S208" i="1"/>
  <c r="H208" i="1"/>
  <c r="I208" i="1" s="1"/>
  <c r="AA207" i="1"/>
  <c r="Z207" i="1"/>
  <c r="S207" i="1"/>
  <c r="H207" i="1"/>
  <c r="I207" i="1" s="1"/>
  <c r="AA206" i="1"/>
  <c r="Z206" i="1"/>
  <c r="S206" i="1"/>
  <c r="H206" i="1"/>
  <c r="I206" i="1" s="1"/>
  <c r="AA205" i="1"/>
  <c r="Z205" i="1"/>
  <c r="S205" i="1"/>
  <c r="H205" i="1"/>
  <c r="I205" i="1" s="1"/>
  <c r="AA204" i="1"/>
  <c r="Z204" i="1"/>
  <c r="S204" i="1"/>
  <c r="H204" i="1"/>
  <c r="I204" i="1" s="1"/>
  <c r="AA203" i="1"/>
  <c r="Z203" i="1"/>
  <c r="S203" i="1"/>
  <c r="H203" i="1"/>
  <c r="I203" i="1" s="1"/>
  <c r="AA202" i="1"/>
  <c r="Z202" i="1"/>
  <c r="S202" i="1"/>
  <c r="H202" i="1"/>
  <c r="I202" i="1" s="1"/>
  <c r="AA201" i="1"/>
  <c r="Z201" i="1"/>
  <c r="S201" i="1"/>
  <c r="H201" i="1"/>
  <c r="I201" i="1" s="1"/>
  <c r="AA200" i="1"/>
  <c r="Z200" i="1"/>
  <c r="S200" i="1"/>
  <c r="H200" i="1"/>
  <c r="I200" i="1" s="1"/>
  <c r="AA199" i="1"/>
  <c r="Z199" i="1"/>
  <c r="S199" i="1"/>
  <c r="H199" i="1"/>
  <c r="I199" i="1" s="1"/>
  <c r="AA198" i="1"/>
  <c r="Z198" i="1"/>
  <c r="S198" i="1"/>
  <c r="H198" i="1"/>
  <c r="I198" i="1" s="1"/>
  <c r="AA197" i="1"/>
  <c r="Z197" i="1"/>
  <c r="S197" i="1"/>
  <c r="H197" i="1"/>
  <c r="I197" i="1" s="1"/>
  <c r="AA196" i="1"/>
  <c r="Z196" i="1"/>
  <c r="S196" i="1"/>
  <c r="H196" i="1"/>
  <c r="I196" i="1" s="1"/>
  <c r="AA195" i="1"/>
  <c r="Z195" i="1"/>
  <c r="S195" i="1"/>
  <c r="H195" i="1"/>
  <c r="I195" i="1" s="1"/>
  <c r="AA194" i="1"/>
  <c r="Z194" i="1"/>
  <c r="S194" i="1"/>
  <c r="H194" i="1"/>
  <c r="I194" i="1" s="1"/>
  <c r="AA193" i="1"/>
  <c r="Z193" i="1"/>
  <c r="S193" i="1"/>
  <c r="H193" i="1"/>
  <c r="I193" i="1" s="1"/>
  <c r="AA192" i="1"/>
  <c r="Z192" i="1"/>
  <c r="S192" i="1"/>
  <c r="H192" i="1"/>
  <c r="I192" i="1" s="1"/>
  <c r="AA191" i="1"/>
  <c r="Z191" i="1"/>
  <c r="S191" i="1"/>
  <c r="H191" i="1"/>
  <c r="I191" i="1" s="1"/>
  <c r="AA190" i="1"/>
  <c r="Z190" i="1"/>
  <c r="S190" i="1"/>
  <c r="H190" i="1"/>
  <c r="I190" i="1" s="1"/>
  <c r="AA189" i="1"/>
  <c r="Z189" i="1"/>
  <c r="S189" i="1"/>
  <c r="H189" i="1"/>
  <c r="I189" i="1" s="1"/>
  <c r="AA188" i="1"/>
  <c r="Z188" i="1"/>
  <c r="S188" i="1"/>
  <c r="H188" i="1"/>
  <c r="I188" i="1" s="1"/>
  <c r="AA187" i="1"/>
  <c r="Z187" i="1"/>
  <c r="S187" i="1"/>
  <c r="H187" i="1"/>
  <c r="I187" i="1" s="1"/>
  <c r="AA186" i="1"/>
  <c r="Z186" i="1"/>
  <c r="S186" i="1"/>
  <c r="H186" i="1"/>
  <c r="I186" i="1" s="1"/>
  <c r="AA185" i="1"/>
  <c r="Z185" i="1"/>
  <c r="S185" i="1"/>
  <c r="H185" i="1"/>
  <c r="I185" i="1" s="1"/>
  <c r="AA184" i="1"/>
  <c r="Z184" i="1"/>
  <c r="S184" i="1"/>
  <c r="H184" i="1"/>
  <c r="I184" i="1" s="1"/>
  <c r="AA183" i="1"/>
  <c r="Z183" i="1"/>
  <c r="S183" i="1"/>
  <c r="H183" i="1"/>
  <c r="I183" i="1" s="1"/>
  <c r="AA182" i="1"/>
  <c r="Z182" i="1"/>
  <c r="S182" i="1"/>
  <c r="H182" i="1"/>
  <c r="I182" i="1" s="1"/>
  <c r="AA181" i="1"/>
  <c r="Z181" i="1"/>
  <c r="S181" i="1"/>
  <c r="H181" i="1"/>
  <c r="I181" i="1" s="1"/>
  <c r="AA180" i="1"/>
  <c r="Z180" i="1"/>
  <c r="S180" i="1"/>
  <c r="H180" i="1"/>
  <c r="I180" i="1" s="1"/>
  <c r="AA179" i="1"/>
  <c r="Z179" i="1"/>
  <c r="S179" i="1"/>
  <c r="H179" i="1"/>
  <c r="I179" i="1" s="1"/>
  <c r="AA178" i="1"/>
  <c r="Z178" i="1"/>
  <c r="S178" i="1"/>
  <c r="H178" i="1"/>
  <c r="I178" i="1" s="1"/>
  <c r="AA177" i="1"/>
  <c r="Z177" i="1"/>
  <c r="S177" i="1"/>
  <c r="H177" i="1"/>
  <c r="I177" i="1" s="1"/>
  <c r="AA176" i="1"/>
  <c r="Z176" i="1"/>
  <c r="S176" i="1"/>
  <c r="H176" i="1"/>
  <c r="I176" i="1" s="1"/>
  <c r="AA175" i="1"/>
  <c r="Z175" i="1"/>
  <c r="S175" i="1"/>
  <c r="H175" i="1"/>
  <c r="I175" i="1" s="1"/>
  <c r="AA174" i="1"/>
  <c r="Z174" i="1"/>
  <c r="S174" i="1"/>
  <c r="H174" i="1"/>
  <c r="I174" i="1" s="1"/>
  <c r="AA173" i="1"/>
  <c r="Z173" i="1"/>
  <c r="S173" i="1"/>
  <c r="H173" i="1"/>
  <c r="I173" i="1" s="1"/>
  <c r="AA172" i="1"/>
  <c r="Z172" i="1"/>
  <c r="S172" i="1"/>
  <c r="H172" i="1"/>
  <c r="I172" i="1" s="1"/>
  <c r="AA171" i="1"/>
  <c r="Z171" i="1"/>
  <c r="S171" i="1"/>
  <c r="H171" i="1"/>
  <c r="I171" i="1" s="1"/>
  <c r="AA170" i="1"/>
  <c r="Z170" i="1"/>
  <c r="S170" i="1"/>
  <c r="H170" i="1"/>
  <c r="I170" i="1" s="1"/>
  <c r="AA169" i="1"/>
  <c r="Z169" i="1"/>
  <c r="S169" i="1"/>
  <c r="H169" i="1"/>
  <c r="I169" i="1" s="1"/>
  <c r="AA168" i="1"/>
  <c r="Z168" i="1"/>
  <c r="S168" i="1"/>
  <c r="H168" i="1"/>
  <c r="I168" i="1" s="1"/>
  <c r="AA167" i="1"/>
  <c r="Z167" i="1"/>
  <c r="S167" i="1"/>
  <c r="H167" i="1"/>
  <c r="I167" i="1" s="1"/>
  <c r="AA166" i="1"/>
  <c r="Z166" i="1"/>
  <c r="S166" i="1"/>
  <c r="H166" i="1"/>
  <c r="I166" i="1" s="1"/>
  <c r="AA165" i="1"/>
  <c r="Z165" i="1"/>
  <c r="S165" i="1"/>
  <c r="H165" i="1"/>
  <c r="I165" i="1" s="1"/>
  <c r="AA164" i="1"/>
  <c r="Z164" i="1"/>
  <c r="S164" i="1"/>
  <c r="H164" i="1"/>
  <c r="I164" i="1" s="1"/>
  <c r="AA163" i="1"/>
  <c r="Z163" i="1"/>
  <c r="S163" i="1"/>
  <c r="H163" i="1"/>
  <c r="I163" i="1" s="1"/>
  <c r="AA162" i="1"/>
  <c r="Z162" i="1"/>
  <c r="S162" i="1"/>
  <c r="H162" i="1"/>
  <c r="I162" i="1" s="1"/>
  <c r="AA161" i="1"/>
  <c r="Z161" i="1"/>
  <c r="S161" i="1"/>
  <c r="H161" i="1"/>
  <c r="I161" i="1" s="1"/>
  <c r="AA160" i="1"/>
  <c r="Z160" i="1"/>
  <c r="S160" i="1"/>
  <c r="H160" i="1"/>
  <c r="I160" i="1" s="1"/>
  <c r="AA159" i="1"/>
  <c r="Z159" i="1"/>
  <c r="S159" i="1"/>
  <c r="H159" i="1"/>
  <c r="I159" i="1" s="1"/>
  <c r="AA158" i="1"/>
  <c r="Z158" i="1"/>
  <c r="S158" i="1"/>
  <c r="H158" i="1"/>
  <c r="I158" i="1" s="1"/>
  <c r="AA157" i="1"/>
  <c r="Z157" i="1"/>
  <c r="S157" i="1"/>
  <c r="H157" i="1"/>
  <c r="I157" i="1" s="1"/>
  <c r="AA156" i="1"/>
  <c r="Z156" i="1"/>
  <c r="S156" i="1"/>
  <c r="H156" i="1"/>
  <c r="I156" i="1" s="1"/>
  <c r="AA155" i="1"/>
  <c r="Z155" i="1"/>
  <c r="S155" i="1"/>
  <c r="H155" i="1"/>
  <c r="I155" i="1" s="1"/>
  <c r="AA154" i="1"/>
  <c r="Z154" i="1"/>
  <c r="S154" i="1"/>
  <c r="H154" i="1"/>
  <c r="I154" i="1" s="1"/>
  <c r="AA153" i="1"/>
  <c r="Z153" i="1"/>
  <c r="S153" i="1"/>
  <c r="H153" i="1"/>
  <c r="I153" i="1" s="1"/>
  <c r="AA152" i="1"/>
  <c r="Z152" i="1"/>
  <c r="S152" i="1"/>
  <c r="H152" i="1"/>
  <c r="I152" i="1" s="1"/>
  <c r="AA151" i="1"/>
  <c r="Z151" i="1"/>
  <c r="S151" i="1"/>
  <c r="H151" i="1"/>
  <c r="I151" i="1" s="1"/>
  <c r="AA150" i="1"/>
  <c r="Z150" i="1"/>
  <c r="S150" i="1"/>
  <c r="H150" i="1"/>
  <c r="I150" i="1" s="1"/>
  <c r="AA149" i="1"/>
  <c r="Z149" i="1"/>
  <c r="S149" i="1"/>
  <c r="H149" i="1"/>
  <c r="I149" i="1" s="1"/>
  <c r="AA148" i="1"/>
  <c r="Z148" i="1"/>
  <c r="S148" i="1"/>
  <c r="H148" i="1"/>
  <c r="I148" i="1" s="1"/>
  <c r="AA147" i="1"/>
  <c r="Z147" i="1"/>
  <c r="S147" i="1"/>
  <c r="H147" i="1"/>
  <c r="I147" i="1" s="1"/>
  <c r="AA146" i="1"/>
  <c r="Z146" i="1"/>
  <c r="S146" i="1"/>
  <c r="H146" i="1"/>
  <c r="I146" i="1" s="1"/>
  <c r="AA145" i="1"/>
  <c r="Z145" i="1"/>
  <c r="S145" i="1"/>
  <c r="H145" i="1"/>
  <c r="I145" i="1" s="1"/>
  <c r="AA144" i="1"/>
  <c r="Z144" i="1"/>
  <c r="S144" i="1"/>
  <c r="H144" i="1"/>
  <c r="I144" i="1" s="1"/>
  <c r="AA143" i="1"/>
  <c r="Z143" i="1"/>
  <c r="S143" i="1"/>
  <c r="H143" i="1"/>
  <c r="I143" i="1" s="1"/>
  <c r="AA142" i="1"/>
  <c r="Z142" i="1"/>
  <c r="S142" i="1"/>
  <c r="H142" i="1"/>
  <c r="I142" i="1" s="1"/>
  <c r="AA141" i="1"/>
  <c r="Z141" i="1"/>
  <c r="S141" i="1"/>
  <c r="H141" i="1"/>
  <c r="I141" i="1" s="1"/>
  <c r="AA140" i="1"/>
  <c r="Z140" i="1"/>
  <c r="S140" i="1"/>
  <c r="H140" i="1"/>
  <c r="I140" i="1" s="1"/>
  <c r="AA139" i="1"/>
  <c r="Z139" i="1"/>
  <c r="S139" i="1"/>
  <c r="H139" i="1"/>
  <c r="I139" i="1" s="1"/>
  <c r="AA138" i="1"/>
  <c r="Z138" i="1"/>
  <c r="S138" i="1"/>
  <c r="H138" i="1"/>
  <c r="I138" i="1" s="1"/>
  <c r="AA137" i="1"/>
  <c r="Z137" i="1"/>
  <c r="S137" i="1"/>
  <c r="H137" i="1"/>
  <c r="I137" i="1" s="1"/>
  <c r="AA136" i="1"/>
  <c r="Z136" i="1"/>
  <c r="S136" i="1"/>
  <c r="H136" i="1"/>
  <c r="I136" i="1" s="1"/>
  <c r="AA135" i="1"/>
  <c r="Z135" i="1"/>
  <c r="S135" i="1"/>
  <c r="H135" i="1"/>
  <c r="I135" i="1" s="1"/>
  <c r="AA134" i="1"/>
  <c r="Z134" i="1"/>
  <c r="S134" i="1"/>
  <c r="H134" i="1"/>
  <c r="I134" i="1" s="1"/>
  <c r="AA133" i="1"/>
  <c r="Z133" i="1"/>
  <c r="S133" i="1"/>
  <c r="H133" i="1"/>
  <c r="I133" i="1" s="1"/>
  <c r="AA132" i="1"/>
  <c r="Z132" i="1"/>
  <c r="S132" i="1"/>
  <c r="H132" i="1"/>
  <c r="I132" i="1" s="1"/>
  <c r="AA131" i="1"/>
  <c r="Z131" i="1"/>
  <c r="S131" i="1"/>
  <c r="H131" i="1"/>
  <c r="I131" i="1" s="1"/>
  <c r="AA130" i="1"/>
  <c r="Z130" i="1"/>
  <c r="S130" i="1"/>
  <c r="H130" i="1"/>
  <c r="I130" i="1" s="1"/>
  <c r="AA129" i="1"/>
  <c r="Z129" i="1"/>
  <c r="S129" i="1"/>
  <c r="H129" i="1"/>
  <c r="I129" i="1" s="1"/>
  <c r="AA128" i="1"/>
  <c r="Z128" i="1"/>
  <c r="S128" i="1"/>
  <c r="H128" i="1"/>
  <c r="I128" i="1" s="1"/>
  <c r="AA127" i="1"/>
  <c r="Z127" i="1"/>
  <c r="S127" i="1"/>
  <c r="H127" i="1"/>
  <c r="I127" i="1" s="1"/>
  <c r="AA126" i="1"/>
  <c r="Z126" i="1"/>
  <c r="S126" i="1"/>
  <c r="H126" i="1"/>
  <c r="I126" i="1" s="1"/>
  <c r="AA125" i="1"/>
  <c r="Z125" i="1"/>
  <c r="S125" i="1"/>
  <c r="H125" i="1"/>
  <c r="I125" i="1" s="1"/>
  <c r="AA124" i="1"/>
  <c r="Z124" i="1"/>
  <c r="S124" i="1"/>
  <c r="H124" i="1"/>
  <c r="I124" i="1" s="1"/>
  <c r="AA123" i="1"/>
  <c r="Z123" i="1"/>
  <c r="S123" i="1"/>
  <c r="H123" i="1"/>
  <c r="I123" i="1" s="1"/>
  <c r="AA122" i="1"/>
  <c r="Z122" i="1"/>
  <c r="S122" i="1"/>
  <c r="H122" i="1"/>
  <c r="I122" i="1" s="1"/>
  <c r="AA121" i="1"/>
  <c r="Z121" i="1"/>
  <c r="S121" i="1"/>
  <c r="H121" i="1"/>
  <c r="I121" i="1" s="1"/>
  <c r="AA120" i="1"/>
  <c r="Z120" i="1"/>
  <c r="S120" i="1"/>
  <c r="H120" i="1"/>
  <c r="I120" i="1" s="1"/>
  <c r="AA119" i="1"/>
  <c r="Z119" i="1"/>
  <c r="S119" i="1"/>
  <c r="H119" i="1"/>
  <c r="I119" i="1" s="1"/>
  <c r="AA118" i="1"/>
  <c r="Z118" i="1"/>
  <c r="S118" i="1"/>
  <c r="H118" i="1"/>
  <c r="I118" i="1" s="1"/>
  <c r="AA117" i="1"/>
  <c r="Z117" i="1"/>
  <c r="S117" i="1"/>
  <c r="H117" i="1"/>
  <c r="I117" i="1" s="1"/>
  <c r="AA116" i="1"/>
  <c r="Z116" i="1"/>
  <c r="S116" i="1"/>
  <c r="H116" i="1"/>
  <c r="I116" i="1" s="1"/>
  <c r="AA115" i="1"/>
  <c r="Z115" i="1"/>
  <c r="S115" i="1"/>
  <c r="H115" i="1"/>
  <c r="I115" i="1" s="1"/>
  <c r="AA114" i="1"/>
  <c r="Z114" i="1"/>
  <c r="S114" i="1"/>
  <c r="H114" i="1"/>
  <c r="I114" i="1" s="1"/>
  <c r="AA113" i="1"/>
  <c r="Z113" i="1"/>
  <c r="S113" i="1"/>
  <c r="H113" i="1"/>
  <c r="I113" i="1" s="1"/>
  <c r="AA112" i="1"/>
  <c r="Z112" i="1"/>
  <c r="S112" i="1"/>
  <c r="H112" i="1"/>
  <c r="I112" i="1" s="1"/>
  <c r="AA111" i="1"/>
  <c r="Z111" i="1"/>
  <c r="S111" i="1"/>
  <c r="H111" i="1"/>
  <c r="I111" i="1" s="1"/>
  <c r="AA110" i="1"/>
  <c r="Z110" i="1"/>
  <c r="S110" i="1"/>
  <c r="H110" i="1"/>
  <c r="I110" i="1" s="1"/>
  <c r="AA109" i="1"/>
  <c r="Z109" i="1"/>
  <c r="S109" i="1"/>
  <c r="H109" i="1"/>
  <c r="I109" i="1" s="1"/>
  <c r="AA108" i="1"/>
  <c r="Z108" i="1"/>
  <c r="S108" i="1"/>
  <c r="H108" i="1"/>
  <c r="I108" i="1" s="1"/>
  <c r="AA107" i="1"/>
  <c r="Z107" i="1"/>
  <c r="S107" i="1"/>
  <c r="H107" i="1"/>
  <c r="I107" i="1" s="1"/>
  <c r="AA106" i="1"/>
  <c r="Z106" i="1"/>
  <c r="S106" i="1"/>
  <c r="H106" i="1"/>
  <c r="I106" i="1" s="1"/>
  <c r="AA105" i="1"/>
  <c r="Z105" i="1"/>
  <c r="S105" i="1"/>
  <c r="H105" i="1"/>
  <c r="I105" i="1" s="1"/>
  <c r="AA104" i="1"/>
  <c r="Z104" i="1"/>
  <c r="S104" i="1"/>
  <c r="H104" i="1"/>
  <c r="I104" i="1" s="1"/>
  <c r="AA103" i="1"/>
  <c r="Z103" i="1"/>
  <c r="S103" i="1"/>
  <c r="H103" i="1"/>
  <c r="I103" i="1" s="1"/>
  <c r="AA102" i="1"/>
  <c r="Z102" i="1"/>
  <c r="S102" i="1"/>
  <c r="H102" i="1"/>
  <c r="I102" i="1" s="1"/>
  <c r="AA101" i="1"/>
  <c r="Z101" i="1"/>
  <c r="S101" i="1"/>
  <c r="H101" i="1"/>
  <c r="I101" i="1" s="1"/>
  <c r="AA100" i="1"/>
  <c r="Z100" i="1"/>
  <c r="S100" i="1"/>
  <c r="H100" i="1"/>
  <c r="I100" i="1" s="1"/>
  <c r="AA99" i="1"/>
  <c r="Z99" i="1"/>
  <c r="S99" i="1"/>
  <c r="H99" i="1"/>
  <c r="I99" i="1" s="1"/>
  <c r="AA98" i="1"/>
  <c r="Z98" i="1"/>
  <c r="S98" i="1"/>
  <c r="H98" i="1"/>
  <c r="I98" i="1" s="1"/>
  <c r="AA97" i="1"/>
  <c r="Z97" i="1"/>
  <c r="S97" i="1"/>
  <c r="H97" i="1"/>
  <c r="I97" i="1" s="1"/>
  <c r="AA96" i="1"/>
  <c r="Z96" i="1"/>
  <c r="S96" i="1"/>
  <c r="H96" i="1"/>
  <c r="I96" i="1" s="1"/>
  <c r="AA95" i="1"/>
  <c r="Z95" i="1"/>
  <c r="S95" i="1"/>
  <c r="H95" i="1"/>
  <c r="I95" i="1" s="1"/>
  <c r="AA94" i="1"/>
  <c r="Z94" i="1"/>
  <c r="S94" i="1"/>
  <c r="H94" i="1"/>
  <c r="I94" i="1" s="1"/>
  <c r="AA93" i="1"/>
  <c r="Z93" i="1"/>
  <c r="S93" i="1"/>
  <c r="H93" i="1"/>
  <c r="I93" i="1" s="1"/>
  <c r="AA92" i="1"/>
  <c r="Z92" i="1"/>
  <c r="S92" i="1"/>
  <c r="H92" i="1"/>
  <c r="I92" i="1" s="1"/>
  <c r="AA91" i="1"/>
  <c r="Z91" i="1"/>
  <c r="S91" i="1"/>
  <c r="H91" i="1"/>
  <c r="I91" i="1" s="1"/>
  <c r="AA90" i="1"/>
  <c r="Z90" i="1"/>
  <c r="S90" i="1"/>
  <c r="H90" i="1"/>
  <c r="I90" i="1" s="1"/>
  <c r="AA89" i="1"/>
  <c r="Z89" i="1"/>
  <c r="S89" i="1"/>
  <c r="H89" i="1"/>
  <c r="I89" i="1" s="1"/>
  <c r="AA88" i="1"/>
  <c r="Z88" i="1"/>
  <c r="S88" i="1"/>
  <c r="H88" i="1"/>
  <c r="I88" i="1" s="1"/>
  <c r="AA87" i="1"/>
  <c r="Z87" i="1"/>
  <c r="S87" i="1"/>
  <c r="H87" i="1"/>
  <c r="I87" i="1" s="1"/>
  <c r="AA86" i="1"/>
  <c r="Z86" i="1"/>
  <c r="S86" i="1"/>
  <c r="H86" i="1"/>
  <c r="I86" i="1" s="1"/>
  <c r="AA85" i="1"/>
  <c r="Z85" i="1"/>
  <c r="S85" i="1"/>
  <c r="H85" i="1"/>
  <c r="I85" i="1" s="1"/>
  <c r="AA84" i="1"/>
  <c r="Z84" i="1"/>
  <c r="S84" i="1"/>
  <c r="H84" i="1"/>
  <c r="I84" i="1" s="1"/>
  <c r="AA83" i="1"/>
  <c r="Z83" i="1"/>
  <c r="S83" i="1"/>
  <c r="H83" i="1"/>
  <c r="I83" i="1" s="1"/>
  <c r="AA82" i="1"/>
  <c r="Z82" i="1"/>
  <c r="S82" i="1"/>
  <c r="H82" i="1"/>
  <c r="I82" i="1" s="1"/>
  <c r="AA81" i="1"/>
  <c r="Z81" i="1"/>
  <c r="S81" i="1"/>
  <c r="H81" i="1"/>
  <c r="I81" i="1" s="1"/>
  <c r="AA80" i="1"/>
  <c r="Z80" i="1"/>
  <c r="S80" i="1"/>
  <c r="H80" i="1"/>
  <c r="I80" i="1" s="1"/>
  <c r="AA79" i="1"/>
  <c r="Z79" i="1"/>
  <c r="S79" i="1"/>
  <c r="H79" i="1"/>
  <c r="I79" i="1" s="1"/>
  <c r="AA78" i="1"/>
  <c r="Z78" i="1"/>
  <c r="S78" i="1"/>
  <c r="H78" i="1"/>
  <c r="I78" i="1" s="1"/>
  <c r="AA77" i="1"/>
  <c r="Z77" i="1"/>
  <c r="S77" i="1"/>
  <c r="H77" i="1"/>
  <c r="I77" i="1" s="1"/>
  <c r="AA76" i="1"/>
  <c r="Z76" i="1"/>
  <c r="S76" i="1"/>
  <c r="H76" i="1"/>
  <c r="I76" i="1" s="1"/>
  <c r="AA75" i="1"/>
  <c r="Z75" i="1"/>
  <c r="S75" i="1"/>
  <c r="H75" i="1"/>
  <c r="I75" i="1" s="1"/>
  <c r="AA74" i="1"/>
  <c r="Z74" i="1"/>
  <c r="S74" i="1"/>
  <c r="H74" i="1"/>
  <c r="I74" i="1" s="1"/>
  <c r="AA73" i="1"/>
  <c r="Z73" i="1"/>
  <c r="S73" i="1"/>
  <c r="H73" i="1"/>
  <c r="I73" i="1" s="1"/>
  <c r="AA72" i="1"/>
  <c r="Z72" i="1"/>
  <c r="S72" i="1"/>
  <c r="H72" i="1"/>
  <c r="I72" i="1" s="1"/>
  <c r="AA71" i="1"/>
  <c r="Z71" i="1"/>
  <c r="S71" i="1"/>
  <c r="H71" i="1"/>
  <c r="I71" i="1" s="1"/>
  <c r="AA70" i="1"/>
  <c r="Z70" i="1"/>
  <c r="S70" i="1"/>
  <c r="H70" i="1"/>
  <c r="I70" i="1" s="1"/>
  <c r="AA69" i="1"/>
  <c r="Z69" i="1"/>
  <c r="S69" i="1"/>
  <c r="H69" i="1"/>
  <c r="I69" i="1" s="1"/>
  <c r="AA68" i="1"/>
  <c r="Z68" i="1"/>
  <c r="S68" i="1"/>
  <c r="H68" i="1"/>
  <c r="I68" i="1" s="1"/>
  <c r="AA67" i="1"/>
  <c r="Z67" i="1"/>
  <c r="S67" i="1"/>
  <c r="H67" i="1"/>
  <c r="I67" i="1" s="1"/>
  <c r="AA66" i="1"/>
  <c r="Z66" i="1"/>
  <c r="S66" i="1"/>
  <c r="H66" i="1"/>
  <c r="I66" i="1" s="1"/>
  <c r="AA65" i="1"/>
  <c r="Z65" i="1"/>
  <c r="S65" i="1"/>
  <c r="H65" i="1"/>
  <c r="I65" i="1" s="1"/>
  <c r="AA64" i="1"/>
  <c r="Z64" i="1"/>
  <c r="S64" i="1"/>
  <c r="H64" i="1"/>
  <c r="I64" i="1" s="1"/>
  <c r="AA63" i="1"/>
  <c r="Z63" i="1"/>
  <c r="S63" i="1"/>
  <c r="H63" i="1"/>
  <c r="I63" i="1" s="1"/>
  <c r="AA62" i="1"/>
  <c r="Z62" i="1"/>
  <c r="S62" i="1"/>
  <c r="H62" i="1"/>
  <c r="I62" i="1" s="1"/>
  <c r="AA61" i="1"/>
  <c r="Z61" i="1"/>
  <c r="S61" i="1"/>
  <c r="H61" i="1"/>
  <c r="I61" i="1" s="1"/>
  <c r="AA60" i="1"/>
  <c r="Z60" i="1"/>
  <c r="S60" i="1"/>
  <c r="H60" i="1"/>
  <c r="I60" i="1" s="1"/>
  <c r="AA59" i="1"/>
  <c r="Z59" i="1"/>
  <c r="S59" i="1"/>
  <c r="H59" i="1"/>
  <c r="I59" i="1" s="1"/>
  <c r="AA58" i="1"/>
  <c r="Z58" i="1"/>
  <c r="S58" i="1"/>
  <c r="H58" i="1"/>
  <c r="I58" i="1" s="1"/>
  <c r="AA57" i="1"/>
  <c r="Z57" i="1"/>
  <c r="S57" i="1"/>
  <c r="H57" i="1"/>
  <c r="I57" i="1" s="1"/>
  <c r="AA56" i="1"/>
  <c r="Z56" i="1"/>
  <c r="S56" i="1"/>
  <c r="H56" i="1"/>
  <c r="I56" i="1" s="1"/>
  <c r="AA55" i="1"/>
  <c r="Z55" i="1"/>
  <c r="S55" i="1"/>
  <c r="H55" i="1"/>
  <c r="I55" i="1" s="1"/>
  <c r="AA54" i="1"/>
  <c r="Z54" i="1"/>
  <c r="S54" i="1"/>
  <c r="H54" i="1"/>
  <c r="I54" i="1" s="1"/>
  <c r="AA53" i="1"/>
  <c r="Z53" i="1"/>
  <c r="S53" i="1"/>
  <c r="H53" i="1"/>
  <c r="I53" i="1" s="1"/>
  <c r="AA52" i="1"/>
  <c r="Z52" i="1"/>
  <c r="S52" i="1"/>
  <c r="H52" i="1"/>
  <c r="I52" i="1" s="1"/>
  <c r="AA51" i="1"/>
  <c r="Z51" i="1"/>
  <c r="S51" i="1"/>
  <c r="H51" i="1"/>
  <c r="I51" i="1" s="1"/>
  <c r="AA50" i="1"/>
  <c r="Z50" i="1"/>
  <c r="S50" i="1"/>
  <c r="H50" i="1"/>
  <c r="I50" i="1" s="1"/>
  <c r="AA49" i="1"/>
  <c r="Z49" i="1"/>
  <c r="S49" i="1"/>
  <c r="H49" i="1"/>
  <c r="I49" i="1" s="1"/>
  <c r="AA48" i="1"/>
  <c r="Z48" i="1"/>
  <c r="S48" i="1"/>
  <c r="H48" i="1"/>
  <c r="I48" i="1" s="1"/>
  <c r="AA47" i="1"/>
  <c r="Z47" i="1"/>
  <c r="S47" i="1"/>
  <c r="H47" i="1"/>
  <c r="I47" i="1" s="1"/>
  <c r="AA46" i="1"/>
  <c r="Z46" i="1"/>
  <c r="S46" i="1"/>
  <c r="H46" i="1"/>
  <c r="I46" i="1" s="1"/>
  <c r="AA45" i="1"/>
  <c r="Z45" i="1"/>
  <c r="S45" i="1"/>
  <c r="H45" i="1"/>
  <c r="I45" i="1" s="1"/>
  <c r="AA44" i="1"/>
  <c r="Z44" i="1"/>
  <c r="S44" i="1"/>
  <c r="H44" i="1"/>
  <c r="I44" i="1" s="1"/>
  <c r="AA43" i="1"/>
  <c r="Z43" i="1"/>
  <c r="S43" i="1"/>
  <c r="H43" i="1"/>
  <c r="I43" i="1" s="1"/>
  <c r="AA42" i="1"/>
  <c r="Z42" i="1"/>
  <c r="S42" i="1"/>
  <c r="H42" i="1"/>
  <c r="I42" i="1" s="1"/>
  <c r="AA41" i="1"/>
  <c r="Z41" i="1"/>
  <c r="S41" i="1"/>
  <c r="H41" i="1"/>
  <c r="I41" i="1" s="1"/>
  <c r="AA40" i="1"/>
  <c r="Z40" i="1"/>
  <c r="S40" i="1"/>
  <c r="H40" i="1"/>
  <c r="I40" i="1" s="1"/>
  <c r="AA39" i="1"/>
  <c r="Z39" i="1"/>
  <c r="S39" i="1"/>
  <c r="H39" i="1"/>
  <c r="I39" i="1" s="1"/>
  <c r="AA38" i="1"/>
  <c r="Z38" i="1"/>
  <c r="S38" i="1"/>
  <c r="H38" i="1"/>
  <c r="I38" i="1" s="1"/>
  <c r="AA37" i="1"/>
  <c r="Z37" i="1"/>
  <c r="S37" i="1"/>
  <c r="H37" i="1"/>
  <c r="I37" i="1" s="1"/>
  <c r="AA36" i="1"/>
  <c r="Z36" i="1"/>
  <c r="S36" i="1"/>
  <c r="H36" i="1"/>
  <c r="I36" i="1" s="1"/>
  <c r="AA35" i="1"/>
  <c r="Z35" i="1"/>
  <c r="S35" i="1"/>
  <c r="H35" i="1"/>
  <c r="I35" i="1" s="1"/>
  <c r="AA34" i="1"/>
  <c r="Z34" i="1"/>
  <c r="S34" i="1"/>
  <c r="H34" i="1"/>
  <c r="I34" i="1" s="1"/>
  <c r="AA33" i="1"/>
  <c r="Z33" i="1"/>
  <c r="S33" i="1"/>
  <c r="H33" i="1"/>
  <c r="I33" i="1" s="1"/>
  <c r="AA32" i="1"/>
  <c r="Z32" i="1"/>
  <c r="S32" i="1"/>
  <c r="H32" i="1"/>
  <c r="I32" i="1" s="1"/>
  <c r="AA31" i="1"/>
  <c r="Z31" i="1"/>
  <c r="S31" i="1"/>
  <c r="H31" i="1"/>
  <c r="I31" i="1" s="1"/>
  <c r="AA30" i="1"/>
  <c r="Z30" i="1"/>
  <c r="S30" i="1"/>
  <c r="H30" i="1"/>
  <c r="I30" i="1" s="1"/>
  <c r="AA29" i="1"/>
  <c r="Z29" i="1"/>
  <c r="S29" i="1"/>
  <c r="H29" i="1"/>
  <c r="I29" i="1" s="1"/>
  <c r="AA28" i="1"/>
  <c r="Z28" i="1"/>
  <c r="S28" i="1"/>
  <c r="H28" i="1"/>
  <c r="I28" i="1" s="1"/>
  <c r="AA27" i="1"/>
  <c r="Z27" i="1"/>
  <c r="S27" i="1"/>
  <c r="H27" i="1"/>
  <c r="I27" i="1" s="1"/>
  <c r="AA26" i="1"/>
  <c r="Z26" i="1"/>
  <c r="S26" i="1"/>
  <c r="H26" i="1"/>
  <c r="I26" i="1" s="1"/>
  <c r="AA25" i="1"/>
  <c r="Z25" i="1"/>
  <c r="S25" i="1"/>
  <c r="H25" i="1"/>
  <c r="I25" i="1" s="1"/>
  <c r="AA24" i="1"/>
  <c r="Z24" i="1"/>
  <c r="S24" i="1"/>
  <c r="H24" i="1"/>
  <c r="I24" i="1" s="1"/>
  <c r="AA23" i="1"/>
  <c r="Z23" i="1"/>
  <c r="S23" i="1"/>
  <c r="H23" i="1"/>
  <c r="I23" i="1" s="1"/>
  <c r="AA22" i="1"/>
  <c r="Z22" i="1"/>
  <c r="S22" i="1"/>
  <c r="H22" i="1"/>
  <c r="I22" i="1" s="1"/>
  <c r="AA21" i="1"/>
  <c r="Z21" i="1"/>
  <c r="S21" i="1"/>
  <c r="H21" i="1"/>
  <c r="I21" i="1" s="1"/>
  <c r="AA20" i="1"/>
  <c r="Z20" i="1"/>
  <c r="S20" i="1"/>
  <c r="H20" i="1"/>
  <c r="I20" i="1" s="1"/>
  <c r="AA19" i="1"/>
  <c r="Z19" i="1"/>
  <c r="S19" i="1"/>
  <c r="H19" i="1"/>
  <c r="I19" i="1" s="1"/>
  <c r="AA18" i="1"/>
  <c r="Z18" i="1"/>
  <c r="S18" i="1"/>
  <c r="H18" i="1"/>
  <c r="I18" i="1" s="1"/>
  <c r="AA17" i="1"/>
  <c r="Z17" i="1"/>
  <c r="S17" i="1"/>
  <c r="H17" i="1"/>
  <c r="I17" i="1" s="1"/>
  <c r="AA16" i="1"/>
  <c r="Z16" i="1"/>
  <c r="S16" i="1"/>
  <c r="H16" i="1"/>
  <c r="I16" i="1" s="1"/>
  <c r="AA15" i="1"/>
  <c r="Z15" i="1"/>
  <c r="S15" i="1"/>
  <c r="H15" i="1"/>
  <c r="I15" i="1" s="1"/>
  <c r="AA14" i="1"/>
  <c r="Z14" i="1"/>
  <c r="S14" i="1"/>
  <c r="H14" i="1"/>
  <c r="I14" i="1" s="1"/>
  <c r="AA13" i="1"/>
  <c r="Z13" i="1"/>
  <c r="S13" i="1"/>
  <c r="H13" i="1"/>
  <c r="I13" i="1" s="1"/>
  <c r="AA12" i="1"/>
  <c r="Z12" i="1"/>
  <c r="S12" i="1"/>
  <c r="H12" i="1"/>
  <c r="I12" i="1" s="1"/>
  <c r="AA11" i="1"/>
  <c r="Z11" i="1"/>
  <c r="S11" i="1"/>
  <c r="H11" i="1"/>
  <c r="I11" i="1" s="1"/>
  <c r="AA10" i="1"/>
  <c r="Z10" i="1"/>
  <c r="S10" i="1"/>
  <c r="H10" i="1"/>
  <c r="I10" i="1" s="1"/>
  <c r="AA9" i="1"/>
  <c r="Z9" i="1"/>
  <c r="S9" i="1"/>
  <c r="H9" i="1"/>
  <c r="I9" i="1" s="1"/>
  <c r="AA8" i="1"/>
  <c r="Z8" i="1"/>
  <c r="S8" i="1"/>
  <c r="H8" i="1"/>
  <c r="I8" i="1" s="1"/>
  <c r="AA7" i="1"/>
  <c r="Z7" i="1"/>
  <c r="S7" i="1"/>
  <c r="H7" i="1"/>
  <c r="I7" i="1" s="1"/>
  <c r="AA6" i="1"/>
  <c r="Z6" i="1"/>
  <c r="S6" i="1"/>
  <c r="H6" i="1"/>
  <c r="I6" i="1" s="1"/>
  <c r="AA5" i="1"/>
  <c r="Z5" i="1"/>
  <c r="S5" i="1"/>
  <c r="H5" i="1"/>
  <c r="I5" i="1" s="1"/>
  <c r="AA4" i="1"/>
  <c r="Z4" i="1"/>
  <c r="S4" i="1"/>
  <c r="H4" i="1"/>
  <c r="I4" i="1" s="1"/>
  <c r="AA3" i="1"/>
  <c r="Z3" i="1"/>
  <c r="S3" i="1"/>
  <c r="H3" i="1"/>
  <c r="I3" i="1" s="1"/>
  <c r="AA2" i="1"/>
  <c r="Z2" i="1"/>
  <c r="S2" i="1"/>
  <c r="H2" i="1"/>
  <c r="I2" i="1" s="1"/>
</calcChain>
</file>

<file path=xl/sharedStrings.xml><?xml version="1.0" encoding="utf-8"?>
<sst xmlns="http://schemas.openxmlformats.org/spreadsheetml/2006/main" count="25463" uniqueCount="3092">
  <si>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</si>
  <si>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</si>
  <si>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</si>
  <si>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</si>
  <si>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</si>
  <si>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</si>
  <si>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</si>
  <si>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</si>
  <si>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</si>
  <si>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</si>
  <si>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</si>
  <si>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</si>
  <si>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</si>
  <si>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</si>
  <si>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</si>
  <si>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</si>
  <si>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</si>
  <si>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</si>
  <si>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</si>
  <si>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</si>
  <si>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</si>
  <si>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</si>
  <si>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</si>
  <si>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</si>
  <si>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</si>
  <si>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</si>
  <si>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</si>
  <si>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</si>
  <si>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</si>
  <si>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</si>
  <si>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</si>
  <si>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</si>
  <si>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</si>
  <si>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</si>
  <si>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</si>
  <si>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</si>
  <si>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</si>
  <si>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</si>
  <si>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</si>
  <si>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</si>
  <si>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</si>
  <si>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</si>
  <si>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</si>
  <si>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</si>
  <si>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</si>
  <si>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</si>
  <si>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</si>
  <si>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</si>
  <si>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</si>
  <si>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</si>
  <si>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</si>
  <si>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</si>
  <si>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</si>
  <si>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</si>
  <si>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</si>
  <si>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</si>
  <si>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</si>
  <si>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</si>
  <si>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</si>
  <si>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</si>
  <si>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</si>
  <si>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</si>
  <si>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</si>
  <si>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</si>
  <si>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</si>
  <si>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</si>
  <si>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</si>
  <si>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</si>
  <si>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</si>
  <si>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</si>
  <si>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</si>
  <si>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</si>
  <si>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</si>
  <si>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</si>
  <si>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</si>
  <si>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</si>
  <si>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</si>
  <si>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</si>
  <si>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</si>
  <si>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</si>
  <si>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</si>
  <si>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</si>
  <si>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</si>
  <si>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</si>
  <si>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</si>
  <si>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</si>
  <si>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</si>
  <si>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</si>
  <si>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</si>
  <si>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</si>
  <si>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</si>
  <si>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</si>
  <si>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</si>
  <si>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</si>
  <si>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</si>
  <si>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</si>
  <si>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</si>
  <si>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</si>
  <si>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</si>
  <si>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</si>
  <si>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</si>
  <si>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</si>
  <si>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</si>
  <si>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</si>
  <si>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</si>
  <si>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</si>
  <si>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</si>
  <si>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</si>
  <si>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</si>
  <si>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</si>
  <si>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</si>
  <si>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</si>
  <si>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</si>
  <si>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</si>
  <si>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</si>
  <si>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</si>
  <si>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</si>
  <si>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</si>
  <si>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</si>
  <si>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</si>
  <si>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</si>
  <si>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</si>
  <si>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</si>
  <si>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</si>
  <si>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</si>
  <si>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</si>
  <si>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</si>
  <si>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</si>
  <si>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</si>
  <si>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</si>
  <si>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</si>
  <si>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</si>
  <si>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</si>
  <si>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</si>
  <si>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</si>
  <si>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</si>
  <si>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</si>
  <si>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</si>
  <si>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</si>
  <si>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</si>
  <si>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</si>
  <si>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</si>
  <si>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</si>
  <si>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</si>
  <si>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</si>
  <si>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</si>
  <si>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</si>
  <si>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</si>
  <si>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</si>
  <si>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</si>
  <si>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</si>
  <si>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</si>
  <si>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</si>
  <si>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</si>
  <si>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</si>
  <si>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</si>
  <si>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</si>
  <si>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</si>
  <si>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</si>
  <si>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</si>
  <si>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</si>
  <si>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</si>
  <si>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</si>
  <si>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</si>
  <si>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</si>
  <si>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</si>
  <si>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</si>
  <si>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</si>
  <si>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</si>
  <si>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</si>
  <si>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</si>
  <si>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</si>
  <si>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</si>
  <si>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</si>
  <si>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</si>
  <si>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</si>
  <si>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</si>
  <si>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</si>
  <si>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</si>
  <si>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</si>
  <si>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</si>
  <si>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</si>
  <si>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</si>
  <si>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</si>
  <si>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</si>
  <si>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</si>
  <si>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</si>
  <si>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</si>
  <si>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</si>
  <si>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</si>
  <si>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</si>
  <si>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</si>
  <si>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</si>
  <si>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</si>
  <si>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</si>
  <si>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</si>
  <si>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</si>
  <si>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</si>
  <si>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</si>
  <si>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</si>
  <si>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</si>
  <si>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</si>
  <si>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</si>
  <si>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</si>
  <si>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</si>
  <si>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</si>
  <si>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</si>
  <si>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</si>
  <si>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</si>
  <si>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</si>
  <si>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</si>
  <si>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</si>
  <si>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</si>
  <si>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</si>
  <si>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</si>
  <si>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</si>
  <si>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</si>
  <si>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</si>
  <si>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</si>
  <si>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</si>
  <si>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</si>
  <si>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</si>
  <si>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</si>
  <si>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</si>
  <si>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</si>
  <si>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</si>
  <si>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</si>
  <si>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</si>
  <si>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</si>
  <si>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</si>
  <si>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</si>
  <si>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</si>
  <si>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</si>
  <si>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</si>
  <si>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</si>
  <si>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</si>
  <si>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</si>
  <si>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</si>
  <si>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</si>
  <si>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</si>
  <si>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</si>
  <si>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</si>
  <si>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</si>
  <si>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</si>
  <si>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</si>
  <si>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</si>
  <si>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</si>
  <si>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</si>
  <si>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</si>
  <si>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</si>
  <si>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</si>
  <si>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</si>
  <si>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</si>
  <si>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</si>
  <si>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</si>
  <si>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</si>
  <si>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</si>
  <si>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</si>
  <si>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</si>
  <si>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</si>
  <si>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</si>
  <si>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</si>
  <si>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</si>
  <si>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</si>
  <si>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</si>
  <si>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</si>
  <si>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</si>
  <si>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</si>
  <si>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</si>
  <si>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</si>
  <si>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</si>
  <si>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</si>
  <si>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</si>
  <si>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</si>
  <si>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</si>
  <si>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</si>
  <si>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</si>
  <si>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</si>
  <si>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</si>
  <si>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</si>
  <si>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</si>
  <si>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</si>
  <si>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</si>
  <si>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</si>
  <si>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</si>
  <si>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</si>
  <si>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</si>
  <si>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</si>
  <si>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</si>
  <si>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</si>
  <si>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</si>
  <si>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</si>
  <si>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</si>
  <si>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</si>
  <si>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</si>
  <si>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</si>
  <si>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</si>
  <si>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</si>
  <si>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</si>
  <si>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</si>
  <si>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</si>
  <si>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</si>
  <si>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</si>
  <si>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</si>
  <si>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</si>
  <si>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</si>
  <si>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</si>
  <si>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</si>
  <si>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</si>
  <si>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</si>
  <si>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</si>
  <si>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</si>
  <si>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</si>
  <si>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</si>
  <si>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</si>
  <si>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</si>
  <si>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</si>
  <si>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</si>
  <si>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</si>
  <si>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</si>
  <si>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</si>
  <si>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</si>
  <si>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</si>
  <si>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</si>
  <si>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</si>
  <si>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</si>
  <si>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</si>
  <si>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</si>
  <si>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</si>
  <si>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</si>
  <si>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</si>
  <si>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</si>
  <si>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</si>
  <si>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</si>
  <si>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</si>
  <si>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</si>
  <si>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</si>
  <si>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</si>
  <si>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</si>
  <si>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</si>
  <si>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</si>
  <si>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</si>
  <si>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</si>
  <si>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</si>
  <si>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</si>
  <si>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</si>
  <si>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</si>
  <si>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</si>
  <si>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</si>
  <si>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</si>
  <si>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</si>
  <si>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</si>
  <si>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</si>
  <si>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</si>
  <si>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</si>
  <si>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</si>
  <si>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</si>
  <si>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</si>
  <si>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</si>
  <si>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</si>
  <si>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</si>
  <si>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</si>
  <si>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</si>
  <si>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</si>
  <si>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</si>
  <si>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</si>
  <si>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</si>
  <si>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</si>
  <si>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</si>
  <si>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</si>
  <si>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</si>
  <si>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</si>
  <si>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</si>
  <si>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</si>
  <si>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</si>
  <si>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</si>
  <si>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</si>
  <si>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</si>
  <si>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</si>
  <si>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</si>
  <si>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</si>
  <si>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</si>
  <si>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</si>
  <si>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</si>
  <si>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</si>
  <si>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</si>
  <si>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</si>
  <si>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</si>
  <si>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</si>
  <si>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</si>
  <si>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</si>
  <si>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</si>
  <si>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</si>
  <si>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</si>
  <si>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</si>
  <si>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</si>
  <si>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</si>
  <si>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</si>
  <si>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</si>
  <si>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</si>
  <si>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</si>
  <si>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</si>
  <si>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</si>
  <si>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</si>
  <si>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</si>
  <si>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</si>
  <si>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</si>
  <si>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</si>
  <si>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</si>
  <si>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</si>
  <si>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</si>
  <si>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</si>
  <si>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</si>
  <si>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</si>
  <si>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</si>
  <si>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</si>
  <si>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</si>
  <si>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</si>
  <si>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</si>
  <si>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</si>
  <si>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</si>
  <si>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</si>
  <si>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</si>
  <si>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</si>
  <si>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</si>
  <si>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</si>
  <si>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</si>
  <si>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</si>
  <si>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</si>
  <si>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</si>
  <si>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</si>
  <si>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</si>
  <si>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</si>
  <si>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</si>
  <si>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</si>
  <si>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</si>
  <si>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</si>
  <si>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</si>
  <si>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</si>
  <si>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</si>
  <si>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</si>
  <si>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</si>
  <si>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</si>
  <si>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</si>
  <si>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</si>
  <si>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</si>
  <si>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</si>
  <si>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</si>
  <si>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</si>
  <si>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</si>
  <si>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</si>
  <si>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</si>
  <si>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</si>
  <si>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</si>
  <si>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</si>
  <si>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</si>
  <si>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</si>
  <si>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</si>
  <si>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</si>
  <si>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</si>
  <si>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</si>
  <si>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</si>
  <si>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</si>
  <si>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</si>
  <si>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</si>
  <si>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</si>
  <si>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</si>
  <si>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</si>
  <si>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</si>
  <si>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</si>
  <si>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</si>
  <si>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</si>
  <si>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</si>
  <si>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</si>
  <si>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</si>
  <si>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</si>
  <si>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</si>
  <si>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</si>
  <si>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</si>
  <si>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</si>
  <si>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</si>
  <si>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</si>
  <si>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</si>
  <si>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</si>
  <si>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</si>
  <si>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</si>
  <si>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</si>
  <si>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</si>
  <si>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</si>
  <si>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</si>
  <si>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</si>
  <si>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</si>
  <si>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</si>
  <si>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</si>
  <si>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</si>
  <si>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</si>
  <si>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</si>
  <si>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</si>
  <si>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</si>
  <si>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</si>
  <si>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</si>
  <si>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</si>
  <si>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</si>
  <si>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</si>
  <si>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</si>
  <si>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</si>
  <si>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</si>
  <si>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</si>
  <si>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</si>
  <si>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</si>
  <si>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</si>
  <si>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</si>
  <si>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</si>
  <si>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</si>
  <si>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</si>
  <si>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</si>
  <si>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</si>
  <si>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</si>
  <si>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</si>
  <si>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</si>
  <si>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</si>
  <si>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</si>
  <si>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</si>
  <si>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</si>
  <si>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</si>
  <si>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</si>
  <si>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</si>
  <si>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</si>
  <si>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</si>
  <si>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</si>
  <si>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</si>
  <si>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</si>
  <si>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</si>
  <si>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</si>
  <si>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</si>
  <si>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</si>
  <si>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</si>
  <si>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</si>
  <si>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</si>
  <si>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</si>
  <si>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</si>
  <si>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</si>
  <si>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</si>
  <si>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</si>
  <si>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</si>
  <si>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</si>
  <si>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</si>
  <si>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</si>
  <si>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</si>
  <si>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</si>
  <si>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</si>
  <si>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</si>
  <si>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</si>
  <si>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</si>
  <si>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</si>
  <si>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</si>
  <si>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</si>
  <si>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</si>
  <si>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</si>
  <si>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</si>
  <si>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</si>
  <si>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</si>
  <si>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</si>
  <si>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</si>
  <si>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</si>
  <si>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</si>
  <si>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</si>
  <si>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</si>
  <si>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</si>
  <si>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</si>
  <si>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</si>
  <si>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</si>
  <si>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</si>
  <si>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</si>
  <si>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</si>
  <si>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</si>
  <si>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</si>
  <si>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</si>
  <si>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</si>
  <si>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</si>
  <si>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</si>
  <si>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</si>
  <si>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</si>
  <si>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</si>
  <si>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</si>
  <si>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</si>
  <si>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</si>
  <si>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</si>
  <si>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</si>
  <si>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</si>
  <si>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</si>
  <si>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</si>
  <si>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</si>
  <si>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</si>
  <si>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</si>
  <si>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</si>
  <si>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</si>
  <si>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</si>
  <si>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</si>
  <si>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</si>
  <si>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</si>
  <si>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</si>
  <si>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</si>
  <si>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</si>
  <si>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</si>
  <si>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</si>
  <si>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</si>
  <si>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</si>
  <si>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</si>
  <si>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</si>
  <si>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</si>
  <si>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</si>
  <si>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</si>
  <si>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</si>
  <si>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</si>
  <si>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</si>
  <si>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</si>
  <si>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</si>
  <si>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</si>
  <si>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</si>
  <si>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</si>
  <si>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</si>
  <si>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</si>
  <si>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</si>
  <si>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</si>
  <si>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</si>
  <si>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</si>
  <si>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</si>
  <si>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</si>
  <si>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</si>
  <si>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</si>
  <si>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</si>
  <si>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</si>
  <si>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</si>
  <si>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</si>
  <si>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</si>
  <si>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</si>
  <si>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</si>
  <si>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</si>
  <si>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</si>
  <si>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</si>
  <si>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</si>
  <si>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</si>
  <si>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</si>
  <si>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</si>
  <si>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</si>
  <si>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</si>
  <si>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</si>
  <si>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</si>
  <si>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</si>
  <si>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</si>
  <si>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</si>
  <si>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</si>
  <si>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</si>
  <si>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</si>
  <si>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</si>
  <si>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</si>
  <si>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</si>
  <si>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</si>
  <si>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</si>
  <si>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</si>
  <si>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</si>
  <si>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</si>
  <si>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</si>
  <si>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</si>
  <si>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</si>
  <si>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</si>
  <si>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</si>
  <si>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</si>
  <si>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</si>
  <si>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</si>
  <si>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</si>
  <si>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</si>
  <si>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</si>
  <si>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</si>
  <si>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</si>
  <si>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</si>
  <si>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</si>
  <si>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</si>
  <si>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</si>
  <si>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</si>
  <si>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</si>
  <si>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</si>
  <si>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</si>
  <si>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</si>
  <si>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</si>
  <si>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</si>
  <si>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</si>
  <si>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</si>
  <si>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</si>
  <si>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</si>
  <si>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</si>
  <si>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</si>
  <si>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</si>
  <si>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</si>
  <si>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</si>
  <si>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</si>
  <si>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</si>
  <si>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</si>
  <si>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</si>
  <si>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</si>
  <si>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</si>
  <si>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</si>
  <si>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</si>
  <si>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</si>
  <si>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</si>
  <si>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</si>
  <si>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</si>
  <si>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</si>
  <si>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</si>
  <si>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</si>
  <si>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</si>
  <si>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</si>
  <si>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</si>
  <si>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</si>
  <si>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</si>
  <si>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</si>
  <si>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</si>
  <si>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</si>
  <si>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</si>
  <si>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</si>
  <si>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</si>
  <si>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</si>
  <si>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</si>
  <si>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</si>
  <si>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</si>
  <si>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</si>
  <si>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</si>
  <si>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</si>
  <si>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</si>
  <si>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</si>
  <si>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</si>
  <si>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</si>
  <si>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</si>
  <si>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</si>
  <si>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</si>
  <si>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</si>
  <si>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</si>
  <si>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</si>
  <si>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</si>
  <si>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</si>
  <si>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</si>
  <si>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</si>
  <si>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</si>
  <si>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</si>
  <si>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</si>
  <si>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</si>
  <si>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</si>
  <si>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</si>
  <si>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</si>
  <si>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</si>
  <si>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</si>
  <si>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</si>
  <si>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</si>
  <si>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</si>
  <si>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</si>
  <si>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</si>
  <si>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</si>
  <si>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</si>
  <si>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</si>
  <si>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</si>
  <si>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</si>
  <si>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</si>
  <si>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</si>
  <si>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</si>
  <si>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</si>
  <si>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</si>
  <si>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</si>
  <si>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</si>
  <si>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</si>
  <si>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</si>
  <si>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</si>
  <si>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</si>
  <si>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</si>
  <si>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</si>
  <si>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</si>
  <si>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</si>
  <si>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</si>
  <si>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</si>
  <si>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</si>
  <si>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</si>
  <si>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</si>
  <si>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</si>
  <si>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</si>
  <si>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</si>
  <si>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</si>
  <si>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</si>
  <si>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</si>
  <si>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</si>
  <si>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</si>
  <si>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</si>
  <si>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</si>
  <si>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</si>
  <si>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</si>
  <si>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</si>
  <si>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</si>
  <si>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</si>
  <si>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</si>
  <si>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</si>
  <si>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</si>
  <si>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</si>
  <si>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</si>
  <si>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</si>
  <si>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</si>
  <si>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</si>
  <si>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</si>
  <si>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</si>
  <si>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</si>
  <si>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</si>
  <si>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</si>
  <si>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</si>
  <si>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</si>
  <si>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</si>
  <si>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</si>
  <si>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</si>
  <si>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</si>
  <si>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</si>
  <si>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</si>
  <si>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</si>
  <si>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</si>
  <si>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</si>
  <si>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</si>
  <si>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</si>
  <si>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</si>
  <si>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</si>
  <si>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</si>
  <si>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</si>
  <si>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</si>
  <si>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</si>
  <si>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</si>
  <si>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</si>
  <si>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</si>
  <si>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</si>
  <si>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</si>
  <si>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</si>
  <si>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</si>
  <si>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</si>
  <si>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</si>
  <si>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</si>
  <si>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</si>
  <si>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</si>
  <si>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</si>
  <si>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</si>
  <si>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</si>
  <si>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</si>
  <si>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</si>
  <si>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</si>
  <si>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</si>
  <si>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</si>
  <si>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</si>
  <si>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</si>
  <si>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</si>
  <si>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</si>
  <si>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</si>
  <si>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</si>
  <si>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</si>
  <si>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</si>
  <si>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</si>
  <si>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</si>
  <si>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</si>
  <si>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</si>
  <si>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</si>
  <si>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</si>
  <si>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</si>
  <si>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</si>
  <si>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</si>
  <si>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</si>
  <si>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</si>
  <si>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</si>
  <si>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</si>
  <si>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</si>
  <si>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</si>
  <si>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</si>
  <si>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</si>
  <si>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</si>
  <si>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</si>
  <si>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</si>
  <si>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</si>
  <si>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</si>
  <si>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</si>
  <si>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</si>
  <si>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</si>
  <si>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</si>
  <si>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</si>
  <si>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</si>
  <si>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</si>
  <si>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</si>
  <si>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</si>
  <si>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</si>
  <si>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</si>
  <si>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</si>
  <si>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</si>
  <si>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</si>
  <si>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</si>
  <si>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</si>
  <si>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</si>
  <si>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</si>
  <si>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</si>
  <si>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</si>
  <si>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</si>
  <si>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</si>
  <si>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</si>
  <si>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</si>
  <si>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</si>
  <si>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</si>
  <si>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</si>
  <si>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</si>
  <si>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</si>
  <si>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</si>
  <si>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</si>
  <si>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</si>
  <si>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</si>
  <si>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</si>
  <si>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</si>
  <si>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</si>
  <si>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</si>
  <si>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</si>
  <si>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</si>
  <si>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</si>
  <si>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</si>
  <si>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</si>
  <si>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</si>
  <si>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</si>
  <si>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</si>
  <si>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</si>
  <si>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</si>
  <si>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</si>
  <si>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</si>
  <si>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</si>
  <si>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</si>
  <si>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</si>
  <si>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</si>
  <si>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</si>
  <si>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</si>
  <si>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</si>
  <si>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</si>
  <si>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</si>
  <si>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</si>
  <si>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</si>
  <si>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</si>
  <si>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</si>
  <si>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</si>
  <si>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</si>
  <si>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</si>
  <si>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</si>
  <si>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</si>
  <si>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</si>
  <si>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</si>
  <si>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</si>
  <si>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</si>
  <si>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</si>
  <si>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</si>
  <si>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</si>
  <si>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</si>
  <si>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</si>
  <si>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</si>
  <si>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</si>
  <si>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</si>
  <si>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</si>
  <si>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</si>
  <si>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</si>
  <si>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</si>
  <si>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</si>
  <si>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</si>
  <si>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</si>
  <si>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</si>
  <si>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</si>
  <si>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</si>
  <si>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</si>
  <si>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</si>
  <si>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</si>
  <si>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</si>
  <si>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</si>
  <si>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</si>
  <si>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</si>
  <si>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</si>
  <si>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</si>
  <si>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</si>
  <si>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</si>
  <si>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</si>
  <si>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</si>
  <si>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</si>
  <si>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</si>
  <si>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</si>
  <si>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</si>
  <si>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</si>
  <si>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</si>
  <si>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</si>
  <si>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</si>
  <si>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</si>
  <si>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</si>
  <si>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</si>
  <si>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</si>
  <si>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</si>
  <si>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</si>
  <si>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</si>
  <si>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</si>
  <si>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</si>
  <si>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</si>
  <si>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</si>
  <si>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</si>
  <si>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</si>
  <si>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</si>
  <si>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</si>
  <si>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</si>
  <si>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</si>
  <si>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</si>
  <si>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</si>
  <si>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</si>
  <si>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</si>
  <si>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</si>
  <si>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</si>
  <si>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</si>
  <si>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</si>
  <si>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</si>
  <si>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</si>
  <si>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</si>
  <si>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</si>
  <si>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</si>
  <si>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</si>
  <si>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</si>
  <si>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</si>
  <si>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</si>
  <si>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</si>
  <si>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</si>
  <si>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</si>
  <si>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</si>
  <si>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</si>
  <si>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</si>
  <si>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</si>
  <si>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</si>
  <si>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</si>
  <si>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</si>
  <si>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</si>
  <si>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</si>
  <si>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</si>
  <si>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</si>
  <si>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</si>
  <si>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</si>
  <si>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</si>
  <si>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</si>
  <si>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</si>
  <si>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</si>
  <si>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</si>
  <si>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</si>
  <si>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</si>
  <si>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</si>
  <si>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</si>
  <si>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</si>
  <si>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</si>
  <si>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</si>
  <si>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</si>
  <si>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</si>
  <si>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</si>
  <si>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</si>
  <si>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</si>
  <si>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</si>
  <si>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</si>
  <si>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</si>
  <si>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</si>
  <si>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</si>
  <si>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</si>
  <si>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</si>
  <si>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</si>
  <si>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</si>
  <si>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</si>
  <si>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</si>
  <si>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</si>
  <si>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</si>
  <si>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</si>
  <si>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</si>
  <si>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</si>
  <si>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</si>
  <si>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</si>
  <si>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</si>
  <si>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</si>
  <si>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</si>
  <si>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</si>
  <si>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</si>
  <si>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</si>
  <si>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</si>
  <si>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</si>
  <si>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</si>
  <si>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</si>
  <si>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</si>
  <si>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</si>
  <si>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</si>
  <si>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</si>
  <si>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</si>
  <si>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</si>
  <si>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</si>
  <si>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</si>
  <si>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</si>
  <si>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</si>
  <si>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</si>
  <si>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</si>
  <si>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</si>
  <si>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</si>
  <si>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</si>
  <si>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</si>
  <si>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</si>
  <si>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</si>
  <si>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</si>
  <si>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</si>
  <si>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</si>
  <si>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</si>
  <si>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</si>
  <si>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</si>
  <si>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</si>
  <si>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</si>
  <si>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</si>
  <si>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</si>
  <si>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</si>
  <si>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</si>
  <si>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</si>
  <si>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</si>
  <si>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</si>
  <si>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</si>
  <si>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</si>
  <si>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</si>
  <si>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</si>
  <si>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</si>
  <si>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</si>
  <si>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</si>
  <si>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</si>
  <si>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</si>
  <si>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</si>
  <si>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</si>
  <si>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</si>
  <si>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</si>
  <si>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</si>
  <si>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</si>
  <si>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</si>
  <si>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</si>
  <si>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</si>
  <si>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</si>
  <si>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</si>
  <si>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</si>
  <si>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</si>
  <si>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</si>
  <si>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</si>
  <si>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</si>
  <si>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</si>
  <si>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</si>
  <si>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</si>
  <si>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</si>
  <si>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</si>
  <si>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</si>
  <si>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</si>
  <si>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</si>
  <si>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</si>
  <si>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</si>
  <si>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</si>
  <si>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</si>
  <si>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</si>
  <si>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</si>
  <si>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</si>
  <si>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</si>
  <si>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</si>
  <si>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</si>
  <si>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</si>
  <si>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</si>
  <si>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</si>
  <si>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</si>
  <si>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</si>
  <si>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</si>
  <si>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</si>
  <si>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</si>
  <si>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</si>
  <si>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</si>
  <si>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</si>
  <si>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</si>
  <si>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</si>
  <si>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</si>
  <si>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</si>
  <si>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</si>
  <si>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</si>
  <si>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</si>
  <si>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</si>
  <si>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</si>
  <si>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</si>
  <si>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</si>
  <si>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</si>
  <si>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</si>
  <si>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</si>
  <si>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</si>
  <si>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</si>
  <si>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</si>
  <si>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</si>
  <si>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</si>
  <si>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</si>
  <si>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</si>
  <si>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</si>
  <si>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</si>
  <si>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</si>
  <si>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</si>
  <si>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</si>
  <si>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</si>
  <si>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</si>
  <si>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</si>
  <si>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</si>
  <si>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</si>
  <si>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</si>
  <si>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</si>
  <si>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</si>
  <si>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</si>
  <si>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</si>
  <si>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</si>
  <si>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</si>
  <si>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</si>
  <si>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</si>
  <si>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</si>
  <si>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</si>
  <si>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</si>
  <si>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</si>
  <si>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</si>
  <si>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</si>
  <si>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</si>
  <si>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</si>
  <si>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</si>
  <si>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</si>
  <si>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</si>
  <si>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</si>
  <si>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</si>
  <si>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</si>
  <si>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</si>
  <si>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</si>
  <si>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</si>
  <si>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</si>
  <si>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</si>
  <si>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</si>
  <si>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</si>
  <si>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</si>
  <si>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</si>
  <si>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</si>
  <si>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</si>
  <si>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</si>
  <si>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</si>
  <si>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</si>
  <si>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</si>
  <si>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</si>
  <si>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</si>
  <si>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</si>
  <si>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</si>
  <si>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</si>
  <si>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</si>
  <si>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</si>
  <si>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</si>
  <si>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</si>
  <si>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</si>
  <si>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</si>
  <si>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</si>
  <si>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</si>
  <si>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</si>
  <si>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</si>
  <si>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</si>
  <si>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</si>
  <si>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</si>
  <si>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</si>
  <si>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</si>
  <si>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</si>
  <si>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</si>
  <si>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</si>
  <si>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</si>
  <si>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</si>
  <si>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</si>
  <si>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</si>
  <si>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</si>
  <si>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</si>
  <si>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</si>
  <si>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</si>
  <si>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</si>
  <si>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</si>
  <si>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</si>
  <si>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</si>
  <si>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</si>
  <si>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</si>
  <si>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</si>
  <si>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</si>
  <si>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</si>
  <si>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</si>
  <si>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</si>
  <si>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</si>
  <si>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</si>
  <si>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</si>
  <si>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</si>
  <si>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</si>
  <si>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</si>
  <si>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</si>
  <si>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</si>
  <si>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</si>
  <si>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</si>
  <si>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</si>
  <si>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</si>
  <si>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</si>
  <si>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</si>
  <si>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</si>
  <si>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</si>
  <si>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</si>
  <si>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</si>
  <si>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</si>
  <si>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</si>
  <si>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</si>
  <si>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</si>
  <si>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</si>
  <si>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</si>
  <si>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</si>
  <si>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</si>
  <si>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</si>
  <si>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</si>
  <si>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</si>
  <si>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</si>
  <si>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</si>
  <si>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</si>
  <si>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</si>
  <si>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</si>
  <si>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</si>
  <si>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</si>
  <si>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</si>
  <si>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</si>
  <si>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</si>
  <si>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</si>
  <si>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</si>
  <si>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</si>
  <si>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</si>
  <si>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</si>
  <si>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</si>
  <si>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</si>
  <si>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</si>
  <si>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</si>
  <si>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</si>
  <si>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</si>
  <si>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</si>
  <si>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</si>
  <si>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</si>
  <si>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</si>
  <si>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</si>
  <si>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</si>
  <si>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</si>
  <si>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</si>
  <si>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</si>
  <si>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</si>
  <si>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</si>
  <si>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</si>
  <si>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</si>
  <si>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</si>
  <si>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</si>
  <si>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</si>
  <si>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</si>
  <si>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</si>
  <si>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</si>
  <si>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</si>
  <si>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</si>
  <si>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</si>
  <si>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</si>
  <si>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</si>
  <si>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</si>
  <si>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</si>
  <si>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</si>
  <si>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</si>
  <si>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</si>
  <si>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</si>
  <si>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</si>
  <si>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</si>
  <si>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</si>
  <si>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</si>
  <si>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</si>
  <si>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</si>
  <si>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</si>
  <si>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</si>
  <si>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</si>
  <si>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</si>
  <si>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</si>
  <si>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</si>
  <si>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</si>
  <si>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</si>
  <si>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</si>
  <si>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</si>
  <si>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</si>
  <si>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</si>
  <si>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</si>
  <si>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</si>
  <si>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</si>
  <si>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</si>
  <si>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</si>
  <si>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</si>
  <si>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</si>
  <si>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</si>
  <si>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</si>
  <si>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</si>
  <si>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</si>
  <si>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</si>
  <si>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</si>
  <si>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</si>
  <si>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</si>
  <si>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</si>
  <si>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</si>
  <si>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</si>
  <si>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</si>
  <si>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</si>
  <si>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</si>
  <si>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</si>
  <si>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</si>
  <si>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</si>
  <si>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</si>
  <si>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</si>
  <si>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</si>
  <si>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</si>
  <si>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</si>
  <si>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</si>
  <si>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</si>
  <si>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</si>
  <si>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</si>
  <si>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</si>
  <si>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</si>
  <si>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</si>
  <si>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</si>
  <si>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</si>
  <si>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</si>
  <si>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</si>
  <si>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</si>
  <si>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</si>
  <si>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</si>
  <si>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</si>
  <si>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</si>
  <si>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</si>
  <si>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</si>
  <si>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</si>
  <si>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</si>
  <si>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</si>
  <si>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</si>
  <si>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</si>
  <si>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</si>
  <si>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</si>
  <si>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</si>
  <si>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</si>
  <si>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</si>
  <si>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</si>
  <si>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</si>
  <si>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</si>
  <si>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</si>
  <si>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</si>
  <si>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</si>
  <si>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</si>
  <si>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</si>
  <si>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</si>
  <si>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</si>
  <si>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</si>
  <si>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</si>
  <si>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</si>
  <si>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</si>
  <si>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</si>
  <si>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</si>
  <si>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</si>
  <si>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</si>
  <si>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</si>
  <si>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</si>
  <si>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</si>
  <si>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</si>
  <si>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</si>
  <si>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</si>
  <si>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</si>
  <si>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</si>
  <si>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</si>
  <si>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</si>
  <si>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</si>
  <si>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</si>
  <si>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</si>
  <si>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</si>
  <si>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</si>
  <si>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</si>
  <si>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</si>
  <si>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</si>
  <si>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</si>
  <si>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</si>
  <si>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</si>
  <si>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</si>
  <si>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</si>
  <si>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</si>
  <si>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</si>
  <si>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</si>
  <si>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</si>
  <si>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</si>
  <si>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</si>
  <si>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</si>
  <si>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</si>
  <si>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</si>
  <si>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</si>
  <si>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</si>
  <si>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</si>
  <si>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</si>
  <si>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</si>
  <si>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</si>
  <si>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</si>
  <si>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</si>
  <si>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</si>
  <si>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</si>
  <si>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</si>
  <si>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</si>
  <si>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</si>
  <si>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</si>
  <si>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</si>
  <si>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</si>
  <si>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</si>
  <si>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</si>
  <si>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</si>
  <si>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</si>
  <si>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</si>
  <si>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</si>
  <si>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</si>
  <si>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</si>
  <si>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</si>
  <si>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</si>
  <si>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</si>
  <si>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</si>
  <si>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</si>
  <si>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</si>
  <si>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</si>
  <si>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</si>
  <si>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</si>
  <si>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</si>
  <si>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</si>
  <si>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</si>
  <si>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</si>
  <si>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</si>
  <si>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</si>
  <si>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</si>
  <si>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</si>
  <si>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</si>
  <si>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</si>
  <si>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</si>
  <si>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</si>
  <si>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</si>
  <si>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</si>
  <si>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</si>
  <si>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</si>
  <si>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</si>
  <si>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</si>
  <si>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</si>
  <si>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</si>
  <si>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</si>
  <si>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</si>
  <si>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</si>
  <si>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</si>
  <si>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</si>
  <si>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</si>
  <si>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</si>
  <si>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</si>
  <si>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</si>
  <si>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</si>
  <si>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</si>
  <si>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</si>
  <si>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</si>
  <si>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</si>
  <si>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</si>
  <si>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</si>
  <si>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</si>
  <si>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</si>
  <si>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</si>
  <si>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</si>
  <si>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</si>
  <si>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</si>
  <si>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</si>
  <si>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</si>
  <si>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</si>
  <si>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</si>
  <si>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</si>
  <si>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</si>
  <si>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</si>
  <si>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</si>
  <si>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</si>
  <si>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</si>
  <si>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</si>
  <si>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</si>
  <si>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</si>
  <si>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</si>
  <si>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</si>
  <si>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</si>
  <si>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</si>
  <si>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</si>
  <si>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</si>
  <si>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</si>
  <si>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</si>
  <si>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</si>
  <si>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</si>
  <si>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</si>
  <si>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</si>
  <si>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</si>
  <si>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</si>
  <si>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</si>
  <si>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</si>
  <si>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</si>
  <si>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</si>
  <si>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</si>
  <si>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</si>
  <si>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</si>
  <si>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</si>
  <si>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</si>
  <si>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</si>
  <si>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</si>
  <si>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</si>
  <si>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</si>
  <si>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</si>
  <si>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</si>
  <si>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</si>
  <si>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</si>
  <si>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</si>
  <si>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</si>
  <si>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</si>
  <si>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</si>
  <si>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</si>
  <si>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</si>
  <si>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</si>
  <si>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</si>
  <si>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</si>
  <si>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</si>
  <si>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</si>
  <si>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</si>
  <si>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</si>
  <si>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</si>
  <si>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</si>
  <si>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</si>
  <si>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</si>
  <si>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</si>
  <si>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</si>
  <si>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</si>
  <si>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</si>
  <si>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</si>
  <si>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</si>
  <si>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</si>
  <si>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</si>
  <si>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</si>
  <si>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</si>
  <si>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</si>
  <si>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</si>
  <si>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</si>
  <si>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</si>
  <si>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</si>
  <si>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</si>
  <si>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</si>
  <si>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</si>
  <si>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</si>
  <si>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</si>
  <si>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</si>
  <si>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</si>
  <si>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</si>
  <si>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</si>
  <si>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</si>
  <si>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</si>
  <si>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</si>
  <si>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</si>
  <si>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</si>
  <si>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</si>
  <si>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</si>
  <si>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</si>
  <si>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</si>
  <si>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</si>
  <si>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</si>
  <si>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</si>
  <si>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</si>
  <si>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</si>
  <si>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</si>
  <si>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</si>
  <si>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</si>
  <si>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</si>
  <si>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</si>
  <si>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</si>
  <si>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</si>
  <si>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</si>
  <si>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</si>
  <si>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</si>
  <si>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</si>
  <si>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</si>
  <si>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</si>
  <si>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</si>
  <si>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</si>
  <si>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</si>
  <si>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</si>
  <si>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</si>
  <si>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</si>
  <si>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</si>
  <si>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</si>
  <si>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</si>
  <si>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</si>
  <si>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</si>
  <si>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</si>
  <si>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</si>
  <si>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</si>
  <si>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</si>
  <si>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</si>
  <si>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</si>
  <si>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</si>
  <si>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</si>
  <si>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</si>
  <si>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</si>
  <si>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</si>
  <si>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</si>
  <si>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</si>
  <si>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</si>
  <si>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</si>
  <si>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</si>
  <si>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</si>
  <si>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</si>
  <si>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</si>
  <si>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</si>
  <si>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</si>
  <si>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</si>
  <si>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</si>
  <si>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</si>
  <si>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</si>
  <si>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</si>
  <si>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</si>
  <si>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</si>
  <si>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</si>
  <si>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</si>
  <si>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</si>
  <si>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</si>
  <si>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</si>
  <si>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</si>
  <si>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</si>
  <si>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</si>
  <si>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</si>
  <si>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</si>
  <si>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</si>
  <si>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</si>
  <si>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</si>
  <si>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</si>
  <si>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</si>
  <si>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</si>
  <si>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</si>
  <si>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</si>
  <si>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</si>
  <si>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</si>
  <si>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</si>
  <si>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</si>
  <si>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</si>
  <si>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</si>
  <si>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</si>
  <si>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</si>
  <si>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</si>
  <si>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</si>
  <si>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</si>
  <si>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</si>
  <si>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</si>
  <si>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</si>
  <si>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</si>
  <si>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</si>
  <si>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</si>
  <si>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</si>
  <si>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</si>
  <si>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</si>
  <si>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</si>
  <si>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</si>
  <si>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</si>
  <si>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</si>
  <si>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</si>
  <si>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</si>
  <si>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</si>
  <si>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</si>
  <si>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</si>
  <si>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</si>
  <si>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</si>
  <si>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</si>
  <si>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</si>
  <si>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</si>
  <si>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</si>
  <si>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</si>
  <si>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</si>
  <si>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</si>
  <si>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</si>
  <si>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</si>
  <si>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</si>
  <si>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</si>
  <si>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</si>
  <si>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</si>
  <si>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</si>
  <si>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</si>
  <si>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</si>
  <si>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</si>
  <si>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</si>
  <si>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</si>
  <si>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</si>
  <si>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</si>
  <si>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</si>
  <si>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</si>
  <si>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</si>
  <si>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</si>
  <si>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</si>
  <si>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</si>
  <si>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</si>
  <si>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</si>
  <si>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</si>
  <si>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</si>
  <si>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</si>
  <si>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</si>
  <si>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</si>
  <si>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</si>
  <si>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</si>
  <si>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</si>
  <si>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</si>
  <si>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</si>
  <si>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</si>
  <si>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</si>
  <si>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</si>
  <si>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</si>
  <si>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</si>
  <si>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</si>
  <si>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</si>
  <si>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</si>
  <si>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</si>
  <si>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</si>
  <si>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</si>
  <si>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</si>
  <si>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</si>
  <si>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</si>
  <si>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</si>
  <si>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</si>
  <si>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</si>
  <si>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</si>
  <si>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</si>
  <si>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</si>
  <si>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</si>
  <si>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</si>
  <si>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</si>
  <si>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</si>
  <si>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</si>
  <si>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</si>
  <si>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</si>
  <si>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</si>
  <si>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</si>
  <si>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</si>
  <si>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</si>
  <si>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</si>
  <si>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</si>
  <si>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</si>
  <si>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</si>
  <si>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</si>
  <si>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</si>
  <si>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</si>
  <si>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</si>
  <si>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</si>
  <si>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</si>
  <si>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</si>
  <si>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</si>
  <si>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</si>
  <si>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</si>
  <si>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</si>
  <si>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</si>
  <si>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</si>
  <si>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</si>
  <si>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</si>
  <si>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</si>
  <si>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</si>
  <si>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</si>
  <si>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</si>
  <si>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</si>
  <si>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</si>
  <si>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</si>
  <si>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</si>
  <si>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</si>
  <si>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</si>
  <si>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</si>
  <si>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</si>
  <si>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</si>
  <si>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</si>
  <si>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</si>
  <si>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</si>
  <si>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</si>
  <si>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</si>
  <si>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</si>
  <si>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</si>
  <si>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</si>
  <si>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</si>
  <si>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</si>
  <si>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</si>
  <si>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</si>
  <si>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</si>
  <si>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</si>
  <si>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</si>
  <si>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</si>
  <si>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</si>
  <si>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</si>
  <si>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</si>
  <si>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</si>
  <si>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</si>
  <si>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</si>
  <si>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</si>
  <si>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</si>
  <si>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</si>
  <si>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</si>
  <si>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</si>
  <si>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</si>
  <si>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</si>
  <si>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</si>
  <si>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</si>
  <si>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</si>
  <si>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</si>
  <si>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</si>
  <si>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</si>
  <si>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</si>
  <si>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</si>
  <si>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</si>
  <si>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</si>
  <si>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</si>
  <si>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</si>
  <si>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</si>
  <si>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</si>
  <si>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</si>
  <si>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</si>
  <si>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</si>
  <si>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</si>
  <si>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</si>
  <si>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</si>
  <si>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</si>
  <si>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</si>
  <si>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</si>
  <si>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</si>
  <si>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</si>
  <si>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</si>
  <si>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</si>
  <si>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</si>
  <si>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</si>
  <si>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</si>
  <si>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</si>
  <si>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</si>
  <si>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</si>
  <si>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</si>
  <si>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</si>
  <si>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</si>
  <si>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</si>
  <si>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</si>
  <si>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</si>
  <si>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</si>
  <si>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</si>
  <si>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</si>
  <si>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</si>
  <si>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</si>
  <si>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</si>
  <si>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</si>
  <si>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</si>
  <si>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</si>
  <si>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</si>
  <si>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</si>
  <si>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</si>
  <si>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</si>
  <si>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</si>
  <si>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</si>
  <si>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</si>
  <si>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</si>
  <si>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</si>
  <si>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</si>
  <si>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</si>
  <si>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</si>
  <si>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</si>
  <si>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</si>
  <si>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</si>
  <si>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</si>
  <si>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</si>
  <si>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</si>
  <si>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</si>
  <si>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</si>
  <si>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</si>
  <si>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</si>
  <si>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</si>
  <si>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</si>
  <si>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</si>
  <si>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</si>
  <si>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</si>
  <si>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</si>
  <si>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</si>
  <si>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</si>
  <si>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</si>
  <si>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</si>
  <si>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</si>
  <si>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</si>
  <si>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</si>
  <si>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</si>
  <si>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</si>
  <si>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</si>
  <si>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</si>
  <si>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</si>
  <si>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</si>
  <si>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</si>
  <si>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</si>
  <si>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</si>
  <si>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</si>
  <si>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</si>
  <si>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</si>
  <si>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</si>
  <si>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</si>
  <si>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</si>
  <si>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</si>
  <si>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</si>
  <si>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</si>
  <si>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</si>
  <si>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</si>
  <si>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</si>
  <si>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</si>
  <si>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</si>
  <si>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</si>
  <si>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</si>
  <si>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</si>
  <si>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</si>
  <si>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</si>
  <si>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</si>
  <si>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</si>
  <si>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</si>
  <si>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</si>
  <si>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</si>
  <si>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</si>
  <si>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</si>
  <si>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</si>
  <si>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</si>
  <si>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</si>
  <si>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</si>
  <si>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</si>
  <si>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</si>
  <si>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</si>
  <si>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</si>
  <si>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</si>
  <si>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</si>
  <si>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</si>
  <si>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</si>
  <si>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</si>
  <si>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</si>
  <si>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</si>
  <si>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</si>
  <si>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</si>
  <si>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</si>
  <si>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</si>
  <si>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</si>
  <si>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</si>
  <si>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</si>
  <si>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</si>
  <si>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</si>
  <si>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</si>
  <si>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</si>
  <si>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</si>
  <si>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</si>
  <si>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</si>
  <si>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</si>
  <si>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</si>
  <si>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</si>
  <si>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</si>
  <si>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</si>
  <si>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</si>
  <si>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</si>
  <si>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</si>
  <si>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</si>
  <si>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</si>
  <si>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</si>
  <si>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</si>
  <si>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</si>
  <si>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</si>
  <si>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</si>
  <si>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</si>
  <si>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</si>
  <si>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</si>
  <si>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</si>
  <si>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</si>
  <si>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</si>
  <si>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</si>
  <si>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</si>
  <si>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</si>
  <si>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</si>
  <si>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</si>
  <si>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</si>
  <si>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</si>
  <si>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</si>
  <si>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</si>
  <si>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</si>
  <si>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</si>
  <si>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</si>
  <si>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</si>
  <si>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</si>
  <si>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</si>
  <si>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</si>
  <si>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</si>
  <si>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</si>
  <si>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</si>
  <si>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</si>
  <si>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</si>
  <si>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</si>
  <si>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</si>
  <si>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</si>
  <si>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</si>
  <si>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</si>
  <si>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</si>
  <si>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</si>
  <si>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</si>
  <si>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</si>
  <si>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</si>
  <si>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</si>
  <si>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</si>
  <si>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</si>
  <si>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</si>
  <si>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</si>
  <si>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</si>
  <si>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</si>
  <si>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</si>
  <si>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</si>
  <si>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</si>
  <si>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</si>
  <si>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</si>
  <si>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</si>
  <si>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</si>
  <si>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</si>
  <si>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</si>
  <si>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</si>
  <si>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</si>
  <si>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</si>
  <si>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</si>
  <si>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</si>
  <si>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</si>
  <si>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</si>
  <si>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</si>
  <si>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</si>
  <si>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</si>
  <si>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</si>
  <si>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</si>
  <si>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</si>
  <si>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</si>
  <si>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</si>
  <si>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</si>
  <si>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</si>
  <si>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</si>
  <si>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</si>
  <si>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</si>
  <si>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</si>
  <si>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</si>
  <si>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</si>
  <si>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</si>
  <si>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</si>
  <si>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</si>
  <si>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</si>
  <si>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</si>
  <si>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</si>
  <si>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</si>
  <si>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</si>
  <si>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</si>
  <si>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</si>
  <si>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</si>
  <si>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</si>
  <si>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</si>
  <si>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</si>
  <si>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</si>
  <si>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</si>
  <si>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</si>
  <si>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</si>
  <si>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</si>
  <si>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</si>
  <si>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</si>
  <si>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</si>
  <si>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</si>
  <si>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</si>
  <si>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</si>
  <si>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</si>
  <si>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</si>
  <si>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</si>
  <si>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</si>
  <si>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</si>
  <si>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</si>
  <si>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</si>
  <si>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</si>
  <si>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</si>
  <si>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</si>
  <si>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</si>
  <si>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</si>
  <si>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</si>
  <si>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</si>
  <si>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</si>
  <si>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</si>
  <si>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</si>
  <si>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</si>
  <si>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</si>
  <si>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</si>
  <si>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</si>
  <si>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</si>
  <si>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</si>
  <si>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</si>
  <si>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</si>
  <si>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</si>
  <si>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</si>
  <si>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</si>
  <si>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</si>
  <si>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</si>
  <si>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</si>
  <si>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</si>
  <si>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</si>
  <si>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</si>
  <si>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</si>
  <si>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</si>
  <si>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</si>
  <si>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</si>
  <si>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</si>
  <si>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</si>
  <si>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</si>
  <si>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</si>
  <si>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</si>
  <si>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</si>
  <si>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</si>
  <si>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</si>
  <si>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</si>
  <si>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</si>
  <si>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</si>
  <si>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</si>
  <si>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</si>
  <si>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</si>
  <si>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</si>
  <si>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</si>
  <si>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</si>
  <si>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</si>
  <si>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</si>
  <si>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</si>
  <si>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</si>
  <si>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</si>
  <si>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</si>
  <si>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</si>
  <si>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</si>
  <si>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</si>
  <si>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</si>
  <si>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</si>
  <si>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</si>
  <si>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</si>
  <si>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</si>
  <si>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</si>
  <si>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</si>
  <si>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</si>
  <si>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</si>
  <si>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</si>
  <si>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</si>
  <si>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</si>
  <si>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</si>
  <si>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</si>
  <si>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</si>
  <si>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</si>
  <si>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</si>
  <si>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</si>
  <si>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</si>
  <si>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</si>
  <si>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</si>
  <si>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</si>
  <si>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</si>
  <si>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</si>
  <si>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</si>
  <si>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</si>
  <si>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</si>
  <si>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</si>
  <si>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</si>
  <si>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</si>
  <si>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</si>
  <si>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</si>
  <si>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</si>
  <si>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</si>
  <si>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</si>
  <si>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</si>
  <si>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</si>
  <si>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</si>
  <si>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</si>
  <si>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</si>
  <si>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</si>
  <si>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</si>
  <si>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</si>
  <si>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</si>
  <si>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</si>
  <si>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</si>
  <si>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</si>
  <si>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</si>
  <si>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</si>
  <si>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</si>
  <si>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</si>
  <si>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</si>
  <si>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</si>
  <si>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</si>
  <si>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</si>
  <si>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</si>
  <si>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</si>
  <si>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</si>
  <si>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</si>
  <si>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</si>
  <si>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</si>
  <si>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</si>
  <si>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</si>
  <si>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</si>
  <si>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</si>
  <si>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</si>
  <si>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</si>
  <si>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</si>
  <si>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</si>
  <si>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</si>
  <si>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</si>
  <si>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</si>
  <si>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</si>
  <si>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</si>
  <si>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</si>
  <si>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</si>
  <si>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</si>
  <si>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</si>
  <si>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</si>
  <si>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</si>
  <si>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</si>
  <si>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</si>
  <si>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</si>
  <si>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</si>
  <si>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</si>
  <si>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</si>
  <si>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</si>
  <si>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</si>
  <si>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</si>
  <si>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</si>
  <si>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</si>
  <si>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</si>
  <si>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</si>
  <si>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</si>
  <si>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</si>
  <si>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</si>
  <si>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</si>
  <si>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</si>
  <si>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</si>
  <si>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</si>
  <si>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</si>
  <si>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</si>
  <si>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</si>
  <si>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</si>
  <si>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</si>
  <si>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</si>
  <si>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</si>
  <si>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</si>
  <si>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</si>
  <si>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</si>
  <si>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</si>
  <si>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</si>
  <si>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</si>
  <si>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</si>
  <si>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</si>
  <si>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</si>
  <si>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</si>
  <si>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</si>
  <si>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</si>
  <si>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</si>
  <si>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</si>
  <si>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</si>
  <si>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</si>
  <si>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</si>
  <si>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</si>
  <si>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</si>
  <si>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</si>
  <si>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</si>
  <si>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</si>
  <si>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</si>
  <si>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</si>
  <si>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</si>
  <si>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</si>
  <si>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</si>
  <si>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</si>
  <si>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</si>
  <si>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</si>
  <si>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</si>
  <si>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</si>
  <si>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</si>
  <si>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</si>
  <si>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</si>
  <si>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</si>
  <si>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</si>
  <si>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</si>
  <si>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</si>
  <si>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</si>
  <si>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</si>
  <si>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</si>
  <si>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</si>
  <si>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</si>
  <si>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</si>
  <si>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</si>
  <si>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</si>
  <si>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</si>
  <si>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</si>
  <si>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</si>
  <si>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</si>
  <si>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</si>
  <si>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</si>
  <si>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</si>
  <si>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</si>
  <si>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</si>
  <si>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</si>
  <si>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</si>
  <si>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</si>
  <si>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</si>
  <si>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</si>
  <si>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</si>
  <si>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</si>
  <si>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</si>
  <si>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</si>
  <si>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</si>
  <si>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</si>
  <si>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</si>
  <si>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</si>
  <si>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</si>
  <si>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</si>
  <si>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</si>
  <si>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</si>
  <si>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</si>
  <si>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</si>
  <si>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</si>
  <si>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</si>
  <si>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</si>
  <si>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</si>
  <si>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</si>
  <si>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</si>
  <si>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</si>
  <si>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</si>
  <si>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</si>
  <si>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</si>
  <si>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</si>
  <si>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</si>
  <si>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</si>
  <si>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</si>
  <si>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</si>
  <si>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</si>
  <si>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</si>
  <si>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</si>
  <si>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</si>
  <si>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</si>
  <si>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</si>
  <si>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</si>
  <si>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</si>
  <si>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</si>
  <si>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</si>
  <si>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</si>
  <si>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</si>
  <si>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</si>
  <si>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</si>
  <si>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</si>
  <si>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</si>
  <si>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</si>
  <si>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</si>
  <si>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</si>
  <si>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</si>
  <si>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</si>
  <si>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</si>
  <si>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</si>
  <si>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</si>
  <si>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</si>
  <si>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</si>
  <si>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</si>
  <si>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</si>
  <si>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</si>
  <si>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</si>
  <si>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</si>
  <si>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</si>
  <si>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</si>
  <si>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</si>
  <si>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</si>
  <si>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</si>
  <si>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</si>
  <si>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</si>
  <si>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</si>
  <si>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</si>
  <si>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</si>
  <si>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</si>
  <si>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</si>
  <si>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</si>
  <si>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</si>
  <si>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</si>
  <si>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</si>
  <si>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</si>
  <si>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</si>
  <si>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</si>
  <si>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</si>
  <si>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</si>
  <si>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</si>
  <si>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</si>
  <si>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</si>
  <si>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</si>
  <si>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</si>
  <si>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</si>
  <si>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</si>
  <si>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</si>
  <si>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</si>
  <si>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</si>
  <si>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</si>
  <si>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</si>
  <si>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</si>
  <si>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</si>
  <si>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</si>
  <si>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</si>
  <si>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</si>
  <si>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</si>
  <si>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</si>
  <si>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</si>
  <si>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</si>
  <si>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</si>
  <si>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</si>
  <si>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</si>
  <si>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</si>
  <si>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</si>
  <si>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</si>
  <si>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</si>
  <si>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</si>
  <si>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</si>
  <si>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</si>
  <si>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</si>
  <si>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</si>
  <si>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</si>
  <si>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</si>
  <si>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</si>
  <si>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</si>
  <si>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</si>
  <si>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</si>
  <si>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</si>
  <si>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</si>
  <si>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</si>
  <si>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</si>
  <si>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</si>
  <si>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</si>
  <si>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</si>
  <si>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</si>
  <si>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</si>
  <si>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</si>
  <si>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</si>
  <si>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</si>
  <si>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</si>
  <si>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</si>
  <si>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</si>
  <si>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</si>
  <si>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</si>
  <si>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</si>
  <si>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</si>
  <si>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</si>
  <si>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</si>
  <si>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</si>
  <si>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</si>
  <si>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</si>
  <si>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</si>
  <si>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</si>
  <si>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</si>
  <si>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</si>
  <si>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</si>
  <si>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</si>
  <si>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</si>
  <si>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</si>
  <si>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</si>
  <si>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</si>
  <si>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</si>
  <si>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</si>
  <si>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</si>
  <si>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</si>
  <si>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</si>
  <si>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</si>
  <si>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</si>
  <si>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</si>
  <si>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</si>
  <si>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</si>
  <si>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</si>
  <si>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</si>
  <si>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</si>
  <si>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</si>
  <si>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</si>
  <si>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</si>
  <si>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</si>
  <si>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</si>
  <si>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</si>
  <si>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</si>
  <si>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</si>
  <si>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</si>
  <si>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</si>
  <si>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</si>
  <si>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</si>
  <si>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</si>
  <si>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</si>
  <si>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</si>
  <si>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</si>
  <si>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</si>
  <si>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</si>
  <si>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</si>
  <si>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</si>
  <si>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</si>
  <si>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</si>
  <si>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</si>
  <si>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</si>
  <si>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</si>
  <si>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</si>
  <si>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</si>
  <si>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</si>
  <si>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</si>
  <si>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</si>
  <si>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</si>
  <si>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</si>
  <si>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</si>
  <si>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</si>
  <si>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</si>
  <si>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</si>
  <si>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</si>
  <si>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</si>
  <si>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</si>
  <si>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</si>
  <si>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</si>
  <si>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</si>
  <si>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</si>
  <si>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</si>
  <si>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</si>
  <si>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</si>
  <si>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</si>
  <si>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</si>
  <si>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</si>
  <si>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</si>
  <si>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</si>
  <si>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</si>
  <si>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</si>
  <si>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</si>
  <si>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</si>
  <si>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</si>
  <si>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</si>
  <si>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</si>
  <si>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</si>
  <si>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</si>
  <si>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</si>
  <si>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</si>
  <si>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</si>
  <si>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</si>
  <si>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</si>
  <si>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</si>
  <si>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</si>
  <si>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</si>
  <si>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</si>
  <si>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</si>
  <si>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</si>
  <si>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</si>
  <si>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</si>
  <si>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</si>
  <si>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</si>
  <si>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</si>
  <si>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</si>
  <si>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</si>
  <si>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</si>
  <si>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</si>
  <si>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</si>
  <si>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</si>
  <si>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</si>
  <si>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</si>
  <si>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</si>
  <si>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</si>
  <si>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</si>
  <si>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</si>
  <si>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</si>
  <si>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</si>
  <si>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</si>
  <si>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</si>
  <si>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</si>
  <si>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</si>
  <si>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</si>
  <si>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</si>
  <si>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</si>
  <si>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</si>
  <si>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</si>
  <si>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</si>
  <si>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</si>
  <si>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</si>
  <si>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</si>
  <si>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</si>
  <si>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</si>
  <si>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</si>
  <si>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</si>
  <si>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</si>
  <si>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</si>
  <si>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</si>
  <si>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</si>
  <si>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</si>
  <si>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</si>
  <si>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</si>
  <si>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</si>
  <si>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</si>
  <si>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</si>
  <si>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</si>
  <si>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</si>
  <si>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</si>
  <si>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</si>
  <si>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</si>
  <si>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</si>
  <si>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</si>
  <si>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</si>
  <si>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</si>
  <si>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</si>
  <si>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</si>
  <si>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</si>
  <si>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</si>
  <si>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</si>
  <si>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</si>
  <si>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</si>
  <si>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</si>
  <si>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</si>
  <si>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</si>
  <si>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</si>
  <si>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</si>
  <si>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</si>
  <si>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</si>
  <si>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</si>
  <si>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</si>
  <si>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</si>
  <si>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</si>
  <si>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</si>
  <si>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</si>
  <si>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</si>
  <si>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</si>
  <si>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</si>
  <si>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</si>
  <si>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</si>
  <si>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</si>
  <si>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</si>
  <si>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</si>
  <si>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</si>
  <si>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</si>
  <si>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</si>
  <si>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</si>
  <si>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</si>
  <si>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</si>
  <si>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</si>
  <si>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</si>
  <si>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</si>
  <si>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</si>
  <si>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</si>
  <si>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</si>
  <si>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</si>
  <si>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</si>
  <si>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</si>
  <si>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</si>
  <si>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</si>
  <si>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</si>
  <si>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</si>
  <si>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</si>
  <si>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</si>
  <si>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</si>
  <si>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</si>
  <si>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</si>
  <si>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</si>
  <si>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</si>
  <si>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</si>
  <si>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</si>
  <si>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</si>
  <si>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</si>
  <si>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</si>
  <si>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</si>
  <si>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</si>
  <si>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</si>
  <si>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</si>
  <si>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</si>
  <si>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</si>
  <si>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</si>
  <si>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</si>
  <si>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</si>
  <si>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</si>
  <si>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</si>
  <si>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</si>
  <si>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</si>
  <si>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</si>
  <si>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</si>
  <si>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</si>
  <si>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</si>
  <si>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</si>
  <si>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</si>
  <si>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</si>
  <si>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</si>
  <si>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</si>
  <si>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</si>
  <si>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</si>
  <si>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</si>
  <si>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</si>
  <si>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</si>
  <si>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</si>
  <si>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</si>
  <si>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</si>
  <si>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</si>
  <si>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</si>
  <si>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</si>
  <si>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</si>
  <si>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</si>
  <si>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</si>
  <si>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</si>
  <si>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</si>
  <si>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</si>
  <si>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</si>
  <si>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</si>
  <si>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</si>
  <si>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</si>
  <si>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</si>
  <si>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</si>
  <si>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</si>
  <si>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</si>
  <si>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</si>
  <si>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</si>
  <si>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</si>
  <si>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</si>
  <si>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</si>
  <si>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</si>
  <si>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</si>
  <si>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</si>
  <si>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</si>
  <si>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</si>
  <si>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</si>
  <si>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</si>
  <si>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</si>
  <si>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</si>
  <si>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</si>
  <si>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</si>
  <si>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</si>
  <si>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</si>
  <si>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</si>
  <si>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</si>
  <si>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</si>
  <si>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</si>
  <si>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</si>
  <si>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</si>
  <si>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</si>
  <si>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</si>
  <si>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</si>
  <si>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</si>
  <si>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</si>
  <si>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</si>
  <si>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</si>
  <si>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</si>
  <si>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</si>
  <si>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</si>
  <si>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</si>
  <si>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</si>
  <si>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</si>
  <si>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</si>
  <si>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</si>
  <si>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</si>
  <si>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</si>
  <si>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</si>
  <si>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</si>
  <si>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</si>
  <si>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</si>
  <si>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</si>
  <si>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</si>
  <si>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</si>
  <si>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</si>
  <si>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</si>
  <si>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</si>
  <si>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</si>
  <si>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</si>
  <si>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</si>
  <si>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</si>
  <si>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</si>
  <si>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</si>
  <si>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</si>
  <si>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</si>
  <si>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</si>
  <si>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</si>
  <si>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</si>
  <si>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</si>
  <si>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</si>
  <si>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</si>
  <si>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</si>
  <si>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</si>
  <si>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</si>
  <si>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</si>
  <si>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</si>
  <si>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</si>
  <si>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</si>
  <si>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</si>
  <si>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</si>
  <si>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</si>
  <si>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</si>
  <si>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</si>
  <si>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</si>
  <si>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</si>
  <si>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</si>
  <si>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</si>
  <si>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</si>
  <si>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</si>
  <si>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</si>
  <si>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</si>
  <si>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</si>
  <si>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</si>
  <si>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</si>
  <si>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</si>
  <si>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</si>
  <si>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</si>
  <si>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</si>
  <si>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</si>
  <si>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</si>
  <si>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</si>
  <si>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</si>
  <si>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</si>
  <si>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</si>
  <si>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</si>
  <si>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</si>
  <si>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</si>
  <si>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</si>
  <si>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</si>
  <si>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</si>
  <si>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</si>
  <si>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</si>
  <si>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</si>
  <si>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</si>
  <si>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</si>
  <si>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</si>
  <si>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</si>
  <si>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</si>
  <si>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</si>
  <si>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</si>
  <si>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</si>
  <si>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</si>
  <si>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</si>
  <si>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</si>
  <si>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</si>
  <si>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</si>
  <si>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</si>
  <si>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</si>
  <si>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</si>
  <si>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</si>
  <si>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</si>
  <si>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</si>
  <si>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</si>
  <si>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</si>
  <si>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</si>
  <si>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</si>
  <si>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</si>
  <si>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</si>
  <si>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</si>
  <si>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</si>
  <si>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</si>
  <si>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</si>
  <si>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</si>
  <si>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</si>
  <si>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</si>
  <si>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</si>
  <si>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</si>
  <si>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</si>
  <si>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</si>
  <si>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</si>
  <si>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</si>
  <si>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</si>
  <si>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</si>
  <si>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</si>
  <si>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</si>
  <si>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</si>
  <si>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</si>
  <si>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</si>
  <si>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</si>
  <si>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</si>
  <si>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</si>
  <si>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</si>
  <si>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</si>
  <si>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</si>
  <si>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</si>
  <si>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</si>
  <si>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</si>
  <si>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</si>
  <si>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</si>
  <si>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</si>
  <si>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</si>
  <si>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</si>
  <si>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</si>
  <si>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</si>
  <si>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</si>
  <si>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</si>
  <si>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</si>
  <si>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</si>
  <si>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</si>
  <si>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</si>
  <si>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</si>
  <si>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</si>
  <si>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</si>
  <si>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</si>
  <si>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</si>
  <si>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</si>
  <si>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</si>
  <si>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</si>
  <si>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</si>
  <si>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</si>
  <si>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</si>
  <si>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</si>
  <si>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</si>
  <si>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</si>
  <si>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</si>
  <si>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</si>
  <si>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</si>
  <si>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</si>
  <si>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</si>
  <si>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</si>
  <si>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</si>
  <si>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</si>
  <si>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</si>
  <si>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</si>
  <si>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</si>
  <si>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</si>
  <si>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</si>
  <si>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</si>
  <si>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</si>
  <si>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</si>
  <si>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</si>
  <si>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</si>
  <si>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</si>
  <si>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</si>
  <si>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</si>
  <si>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</si>
  <si>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</si>
  <si>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</si>
  <si>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</si>
  <si>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</si>
  <si>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</si>
  <si>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</si>
  <si>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</si>
  <si>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</si>
  <si>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</si>
  <si>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</si>
  <si>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</si>
  <si>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</si>
  <si>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</si>
  <si>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</si>
  <si>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</si>
  <si>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</si>
  <si>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</si>
  <si>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</si>
  <si>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Row Labels</t>
  </si>
  <si>
    <t>Grand Total</t>
  </si>
  <si>
    <t>Return Status</t>
  </si>
  <si>
    <t>Sum of Sales</t>
  </si>
  <si>
    <t>Distinct Order Count</t>
  </si>
  <si>
    <t>Distinct Customer Count</t>
  </si>
  <si>
    <t>Delivery Days</t>
  </si>
  <si>
    <t>Is Discount</t>
  </si>
  <si>
    <t>2015</t>
  </si>
  <si>
    <t>Sum of Profit</t>
  </si>
  <si>
    <t>Sum of Profit Margin</t>
  </si>
  <si>
    <t>Total Profit</t>
  </si>
  <si>
    <t>Total Revenue</t>
  </si>
  <si>
    <t>Jan</t>
  </si>
  <si>
    <t>Feb</t>
  </si>
  <si>
    <t>Mar</t>
  </si>
  <si>
    <t>Apr</t>
  </si>
  <si>
    <t>May</t>
  </si>
  <si>
    <t>Jun</t>
  </si>
  <si>
    <t>Monthly Variance</t>
  </si>
  <si>
    <t>Profit Margin</t>
  </si>
  <si>
    <t>Variance</t>
  </si>
  <si>
    <t>Column1</t>
  </si>
  <si>
    <t>Column2</t>
  </si>
  <si>
    <t>Profit Margin by Month</t>
  </si>
  <si>
    <t>Sales by Region</t>
  </si>
  <si>
    <t>Top 10 Sales by State</t>
  </si>
  <si>
    <t>Top 10 Profit by State</t>
  </si>
  <si>
    <t>Top 5 Profit by State (%)</t>
  </si>
  <si>
    <t>Top 5 Loss by State (%)</t>
  </si>
  <si>
    <t>Sales by Product Categories</t>
  </si>
  <si>
    <t>Profit by Product Categories</t>
  </si>
  <si>
    <t>Profit Margin by Product Sub Categories</t>
  </si>
  <si>
    <t>Column Labels</t>
  </si>
  <si>
    <t>Top 10 Selling Products (By Sales)</t>
  </si>
  <si>
    <t>Sum of Quantity ordered new</t>
  </si>
  <si>
    <t>Top 10 Selling Products (By Sales Volume)</t>
  </si>
  <si>
    <t>Top 10 Profitable Products (By Profit)</t>
  </si>
  <si>
    <t>Distinct Return Status</t>
  </si>
  <si>
    <t>Sum of Distinct Return Status</t>
  </si>
  <si>
    <t>Sum of Return Rate</t>
  </si>
  <si>
    <t>Return Rate</t>
  </si>
  <si>
    <t>Top 10 Loss Products (By Loss)</t>
  </si>
  <si>
    <t>Customer Count Distinct</t>
  </si>
  <si>
    <t>Total Customers</t>
  </si>
  <si>
    <t>Sum of Customer Count Distinct</t>
  </si>
  <si>
    <t>Total Customer Segments</t>
  </si>
  <si>
    <t>Sales by Customer Segments</t>
  </si>
  <si>
    <t>Total Customers by Month</t>
  </si>
  <si>
    <t>Profit by Customer Segments</t>
  </si>
  <si>
    <t>Top 3 Customers by Sales</t>
  </si>
  <si>
    <t>Total Order by Month</t>
  </si>
  <si>
    <t>Count of Distinct Order Count</t>
  </si>
  <si>
    <t>Order Day</t>
  </si>
  <si>
    <t>Total Order by Days of the Week</t>
  </si>
  <si>
    <t>Mon</t>
  </si>
  <si>
    <t>Tue</t>
  </si>
  <si>
    <t>Wed</t>
  </si>
  <si>
    <t>Thu</t>
  </si>
  <si>
    <t>Fri</t>
  </si>
  <si>
    <t>Sat</t>
  </si>
  <si>
    <t>Sun</t>
  </si>
  <si>
    <t>Monthly Order Variance</t>
  </si>
  <si>
    <t>Average Order Value</t>
  </si>
  <si>
    <t>Sum of Average Order Value</t>
  </si>
  <si>
    <t>Sum of Distinct Order Count</t>
  </si>
  <si>
    <t>Average Delivery days</t>
  </si>
  <si>
    <t>Average of Delivery Days</t>
  </si>
  <si>
    <t>Discount Distribution</t>
  </si>
  <si>
    <t>Average of Discount</t>
  </si>
  <si>
    <t>After Discount</t>
  </si>
  <si>
    <t>No Discount</t>
  </si>
  <si>
    <t>Discount Distribution vs Sales</t>
  </si>
  <si>
    <t>Year</t>
  </si>
  <si>
    <t>Sales Analysis</t>
  </si>
  <si>
    <t>Product Analysis</t>
  </si>
  <si>
    <t>Customer and Order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</si>
</sst>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_-[$$-409]* #,##0.00_ ;_-[$$-409]* \-#,##0.00\ ;_-[$$-409]* &quot;-&quot;??_ ;_-@_ "/>
    <numFmt numFmtId="165" formatCode="\$\ #.\ 000,,\M"/>
    <numFmt numFmtId="166" formatCode="\$\ 00.00,\K"/>
  </numFmts>
  <fonts count="12" x14ac:knownFonts="1">
    <font>
      <sz val="11"/>
      <color theme="1"/>
      <name val="Calibri"/>
      <family val="2"/>
      <scheme val="minor"/>
    </font>
    <font>
      <sz val="11"/>
      <color theme="1"/>
      <name val="Calibri"/>
      <family val="2"/>
      <scheme val="minor"/>
    </font>
    <font>
      <b/>
      <sz val="10"/>
      <name val="MS Sans Serif"/>
      <family val="2"/>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36"/>
      <color theme="1"/>
      <name val="Calibri"/>
      <family val="2"/>
      <scheme val="minor"/>
    </font>
    <font>
      <b/>
      <sz val="36"/>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9797"/>
        <bgColor indexed="64"/>
      </patternFill>
    </fill>
    <fill>
      <patternFill patternType="solid">
        <fgColor theme="7" tint="0.79998168889431442"/>
        <bgColor theme="7" tint="0.79998168889431442"/>
      </patternFill>
    </fill>
    <fill>
      <patternFill patternType="solid">
        <fgColor theme="4" tint="0.59996337778862885"/>
        <bgColor indexed="64"/>
      </patternFill>
    </fill>
  </fills>
  <borders count="5">
    <border>
      <left/>
      <right/>
      <top/>
      <bottom/>
      <diagonal/>
    </border>
    <border>
      <left/>
      <right/>
      <top/>
      <bottom style="thin">
        <color theme="7" tint="0.3999755851924192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0" xfId="0" applyFont="1"/>
    <xf numFmtId="14" fontId="0" fillId="0" borderId="0" xfId="0" applyNumberFormat="1"/>
    <xf numFmtId="0" fontId="0" fillId="0" borderId="0" xfId="0" quotePrefix="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9" fontId="0" fillId="0" borderId="0" xfId="2" applyFont="1"/>
    <xf numFmtId="1" fontId="0" fillId="0" borderId="0" xfId="0" applyNumberFormat="1"/>
    <xf numFmtId="165" fontId="0" fillId="0" borderId="0" xfId="0" applyNumberFormat="1"/>
    <xf numFmtId="166" fontId="0" fillId="0" borderId="0" xfId="0" applyNumberFormat="1"/>
    <xf numFmtId="10" fontId="0" fillId="0" borderId="0" xfId="0" applyNumberFormat="1"/>
    <xf numFmtId="0" fontId="3" fillId="0" borderId="0" xfId="0" applyFont="1"/>
    <xf numFmtId="0" fontId="0" fillId="0" borderId="0" xfId="0" applyAlignment="1">
      <alignment horizontal="left" indent="1"/>
    </xf>
    <xf numFmtId="9" fontId="0" fillId="0" borderId="0" xfId="0" applyNumberFormat="1"/>
    <xf numFmtId="2" fontId="0" fillId="0" borderId="0" xfId="0" applyNumberFormat="1"/>
    <xf numFmtId="10" fontId="0" fillId="0" borderId="0" xfId="2" applyNumberFormat="1" applyFont="1"/>
    <xf numFmtId="0" fontId="0" fillId="0" borderId="0" xfId="0" applyAlignment="1">
      <alignment horizontal="center"/>
    </xf>
    <xf numFmtId="10" fontId="4" fillId="0" borderId="0" xfId="0" applyNumberFormat="1" applyFont="1"/>
    <xf numFmtId="0" fontId="0" fillId="2" borderId="0" xfId="0" applyFill="1"/>
    <xf numFmtId="10" fontId="5" fillId="0" borderId="0" xfId="0" applyNumberFormat="1" applyFont="1"/>
    <xf numFmtId="10" fontId="6" fillId="3" borderId="0" xfId="0" applyNumberFormat="1" applyFont="1" applyFill="1"/>
    <xf numFmtId="166" fontId="5" fillId="0" borderId="0" xfId="0" applyNumberFormat="1" applyFont="1"/>
    <xf numFmtId="1" fontId="5" fillId="0" borderId="0" xfId="0" applyNumberFormat="1" applyFont="1"/>
    <xf numFmtId="0" fontId="3" fillId="4" borderId="1" xfId="0" applyFont="1" applyFill="1" applyBorder="1"/>
    <xf numFmtId="0" fontId="8" fillId="0" borderId="0" xfId="0" applyFont="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8" fillId="5" borderId="3" xfId="0" applyFont="1" applyFill="1" applyBorder="1" applyAlignment="1">
      <alignment horizontal="center"/>
    </xf>
    <xf numFmtId="164" fontId="9" fillId="0" borderId="0" xfId="0" applyNumberFormat="1" applyFont="1" applyAlignment="1">
      <alignment horizontal="center"/>
    </xf>
    <xf numFmtId="164" fontId="9" fillId="0" borderId="2" xfId="0" applyNumberFormat="1" applyFont="1" applyBorder="1" applyAlignment="1">
      <alignment horizontal="center"/>
    </xf>
    <xf numFmtId="0" fontId="8" fillId="0" borderId="4" xfId="0" applyFont="1" applyBorder="1" applyAlignment="1">
      <alignment horizontal="center"/>
    </xf>
    <xf numFmtId="10" fontId="8" fillId="0" borderId="3" xfId="0" applyNumberFormat="1" applyFont="1" applyBorder="1" applyAlignment="1">
      <alignment horizontal="center"/>
    </xf>
    <xf numFmtId="0" fontId="9" fillId="0" borderId="4" xfId="0" applyFont="1" applyBorder="1" applyAlignment="1">
      <alignment horizontal="center"/>
    </xf>
    <xf numFmtId="10" fontId="9" fillId="0" borderId="0" xfId="2" applyNumberFormat="1" applyFont="1" applyAlignment="1">
      <alignment horizontal="center"/>
    </xf>
    <xf numFmtId="10" fontId="9" fillId="0" borderId="2" xfId="2" applyNumberFormat="1" applyFont="1" applyBorder="1" applyAlignment="1">
      <alignment horizontal="center"/>
    </xf>
    <xf numFmtId="164" fontId="8" fillId="0" borderId="3" xfId="0" applyNumberFormat="1" applyFont="1" applyBorder="1" applyAlignment="1">
      <alignment horizontal="center"/>
    </xf>
    <xf numFmtId="0" fontId="10" fillId="0" borderId="0" xfId="0" applyFont="1" applyAlignment="1">
      <alignment horizontal="center" vertical="center"/>
    </xf>
    <xf numFmtId="0" fontId="11" fillId="0" borderId="0" xfId="0" applyFont="1" applyAlignment="1">
      <alignment horizontal="center" vertical="center"/>
    </xf>
  </cellXfs>
  <cellStyles count="3">
    <cellStyle name="Currency" xfId="1" builtinId="4"/>
    <cellStyle name="Normal" xfId="0" builtinId="0"/>
    <cellStyle name="Percent" xfId="2" builtinId="5"/>
  </cellStyles>
  <dxfs count="245">
    <dxf>
      <numFmt numFmtId="1" formatCode="0"/>
    </dxf>
    <dxf>
      <numFmt numFmtId="1" formatCode="0"/>
    </dxf>
    <dxf>
      <numFmt numFmtId="1" formatCode="0"/>
    </dxf>
    <dxf>
      <numFmt numFmtId="1" formatCode="0"/>
    </dxf>
    <dxf>
      <numFmt numFmtId="14" formatCode="0.00%"/>
    </dxf>
    <dxf>
      <font>
        <color rgb="FFFF0000"/>
      </font>
    </dxf>
    <dxf>
      <numFmt numFmtId="166" formatCode="\$\ 00.00,\K"/>
    </dxf>
    <dxf>
      <numFmt numFmtId="14" formatCode="0.00%"/>
    </dxf>
    <dxf>
      <numFmt numFmtId="166" formatCode="\$\ 00.00,\K"/>
    </dxf>
    <dxf>
      <numFmt numFmtId="14" formatCode="0.00%"/>
    </dxf>
    <dxf>
      <font>
        <color auto="1"/>
      </font>
    </dxf>
    <dxf>
      <numFmt numFmtId="166" formatCode="\$\ 00.00,\K"/>
    </dxf>
    <dxf>
      <numFmt numFmtId="14" formatCode="0.00%"/>
    </dxf>
    <dxf>
      <font>
        <color auto="1"/>
      </font>
    </dxf>
    <dxf>
      <numFmt numFmtId="1" formatCode="0"/>
    </dxf>
    <dxf>
      <numFmt numFmtId="166" formatCode="\$\ 00.00,\K"/>
    </dxf>
    <dxf>
      <numFmt numFmtId="14" formatCode="0.00%"/>
    </dxf>
    <dxf>
      <font>
        <color auto="1"/>
      </font>
    </dxf>
    <dxf>
      <numFmt numFmtId="166" formatCode="\$\ 00.00,\K"/>
    </dxf>
    <dxf>
      <numFmt numFmtId="164" formatCode="_-[$$-409]* #,##0.00_ ;_-[$$-409]* \-#,##0.00\ ;_-[$$-409]* &quot;-&quot;??_ ;_-@_ "/>
    </dxf>
    <dxf>
      <numFmt numFmtId="1" formatCode="0"/>
    </dxf>
    <dxf>
      <numFmt numFmtId="166" formatCode="\$\ 00.00,\K"/>
    </dxf>
    <dxf>
      <numFmt numFmtId="166" formatCode="\$\ 00.00,\K"/>
    </dxf>
    <dxf>
      <numFmt numFmtId="166" formatCode="\$\ 00.00,\K"/>
    </dxf>
    <dxf>
      <numFmt numFmtId="165" formatCode="\$\ #.\ 000,,\M"/>
    </dxf>
    <dxf>
      <numFmt numFmtId="1" formatCode="0"/>
    </dxf>
    <dxf>
      <numFmt numFmtId="14" formatCode="0.0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font>
    </dxf>
    <dxf>
      <font>
        <b/>
      </font>
    </dxf>
    <dxf>
      <font>
        <b/>
      </font>
    </dxf>
    <dxf>
      <font>
        <b/>
      </font>
    </dxf>
    <dxf>
      <font>
        <b/>
      </font>
    </dxf>
    <dxf>
      <font>
        <b/>
      </font>
    </dxf>
    <dxf>
      <font>
        <b/>
      </font>
    </dxf>
    <dxf>
      <font>
        <b/>
      </font>
    </dxf>
    <dxf>
      <font>
        <b/>
      </font>
    </dxf>
    <dxf>
      <font>
        <b/>
      </font>
    </dxf>
    <dxf>
      <font>
        <b/>
      </font>
    </dxf>
    <dxf>
      <numFmt numFmtId="14" formatCode="0.00%"/>
    </dxf>
    <dxf>
      <font>
        <color auto="1"/>
      </font>
    </dxf>
    <dxf>
      <numFmt numFmtId="166" formatCode="\$\ 00.00,\K"/>
    </dxf>
    <dxf>
      <numFmt numFmtId="166" formatCode="\$\ 00.00,\K"/>
    </dxf>
    <dxf>
      <numFmt numFmtId="14" formatCode="0.00%"/>
    </dxf>
    <dxf>
      <numFmt numFmtId="166" formatCode="\$\ 00.00,\K"/>
    </dxf>
    <dxf>
      <numFmt numFmtId="14" formatCode="0.00%"/>
    </dxf>
    <dxf>
      <numFmt numFmtId="14" formatCode="0.00%"/>
    </dxf>
    <dxf>
      <font>
        <color auto="1"/>
      </font>
    </dxf>
    <dxf>
      <numFmt numFmtId="166" formatCode="\$\ 00.00,\K"/>
    </dxf>
    <dxf>
      <numFmt numFmtId="165" formatCode="\$\ #.\ 000,,\M"/>
    </dxf>
    <dxf>
      <numFmt numFmtId="13" formatCode="0%"/>
    </dxf>
    <dxf>
      <numFmt numFmtId="166" formatCode="\$\ 00.00,\K"/>
    </dxf>
    <dxf>
      <numFmt numFmtId="166" formatCode="\$\ 00.00,\K"/>
    </dxf>
    <dxf>
      <numFmt numFmtId="14" formatCode="0.00%"/>
    </dxf>
    <dxf>
      <numFmt numFmtId="164" formatCode="_-[$$-409]* #,##0.00_ ;_-[$$-409]* \-#,##0.00\ ;_-[$$-409]* &quot;-&quot;??_ ;_-@_ "/>
    </dxf>
    <dxf>
      <numFmt numFmtId="164" formatCode="_-[$$-409]* #,##0.00_ ;_-[$$-409]* \-#,##0.00\ ;_-[$$-409]* &quot;-&quot;??_ ;_-@_ "/>
    </dxf>
    <dxf>
      <numFmt numFmtId="2" formatCode="0.00"/>
    </dxf>
    <dxf>
      <numFmt numFmtId="14" formatCode="0.00%"/>
    </dxf>
    <dxf>
      <font>
        <color auto="1"/>
      </font>
    </dxf>
    <dxf>
      <numFmt numFmtId="166" formatCode="\$\ 00.00,\K"/>
    </dxf>
    <dxf>
      <numFmt numFmtId="14" formatCode="0.00%"/>
    </dxf>
    <dxf>
      <font>
        <color auto="1"/>
      </font>
    </dxf>
    <dxf>
      <numFmt numFmtId="1" formatCode="0"/>
    </dxf>
    <dxf>
      <numFmt numFmtId="14" formatCode="0.00%"/>
    </dxf>
    <dxf>
      <font>
        <color auto="1"/>
      </font>
    </dxf>
    <dxf>
      <numFmt numFmtId="166" formatCode="\$\ 00.00,\K"/>
    </dxf>
    <dxf>
      <numFmt numFmtId="1" formatCode="0"/>
    </dxf>
    <dxf>
      <border>
        <left style="medium">
          <color auto="1"/>
        </left>
        <right style="medium">
          <color auto="1"/>
        </right>
        <top style="medium">
          <color auto="1"/>
        </top>
        <bottom style="medium">
          <color auto="1"/>
        </bottom>
      </border>
    </dxf>
    <dxf>
      <fill>
        <patternFill>
          <bgColor theme="9" tint="0.79998168889431442"/>
        </patternFill>
      </fill>
      <border>
        <left style="thick">
          <color auto="1"/>
        </left>
        <right style="thick">
          <color auto="1"/>
        </right>
        <top style="thick">
          <color auto="1"/>
        </top>
        <bottom style="thick">
          <color auto="1"/>
        </bottom>
      </border>
    </dxf>
    <dxf>
      <numFmt numFmtId="1" formatCode="0"/>
    </dxf>
    <dxf>
      <numFmt numFmtId="14" formatCode="0.00%"/>
    </dxf>
    <dxf>
      <numFmt numFmtId="0" formatCode="General"/>
    </dxf>
    <dxf>
      <numFmt numFmtId="2" formatCode="0.00"/>
    </dxf>
    <dxf>
      <numFmt numFmtId="164" formatCode="_-[$$-409]* #,##0.00_ ;_-[$$-409]* \-#,##0.00\ ;_-[$$-409]* &quot;-&quot;??_ ;_-@_ "/>
    </dxf>
    <dxf>
      <numFmt numFmtId="164" formatCode="_-[$$-409]* #,##0.00_ ;_-[$$-409]* \-#,##0.00\ ;_-[$$-409]* &quot;-&quot;??_ ;_-@_ "/>
    </dxf>
    <dxf>
      <numFmt numFmtId="1" formatCode="0"/>
    </dxf>
    <dxf>
      <numFmt numFmtId="1" formatCode="0"/>
    </dxf>
    <dxf>
      <numFmt numFmtId="19" formatCode="dd/mm/yyyy"/>
    </dxf>
    <dxf>
      <numFmt numFmtId="19" formatCode="dd/mm/yyyy"/>
    </dxf>
    <dxf>
      <numFmt numFmtId="19" formatCode="dd/mm/yyyy"/>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409]* #,##0.00_ ;_-[$$-409]* \-#,##0.00\ ;_-[$$-409]* &quot;-&quot;??_ ;_-@_ "/>
    </dxf>
    <dxf>
      <numFmt numFmtId="164" formatCode="_-[$$-409]* #,##0.00_ ;_-[$$-409]* \-#,##0.00\ ;_-[$$-409]* &quot;-&quot;??_ ;_-@_ "/>
    </dxf>
    <dxf>
      <font>
        <b val="0"/>
        <i val="0"/>
        <strike val="0"/>
        <condense val="0"/>
        <extend val="0"/>
        <outline val="0"/>
        <shadow val="0"/>
        <u val="none"/>
        <vertAlign val="baseline"/>
        <sz val="11"/>
        <color theme="1"/>
        <name val="Calibri"/>
        <family val="2"/>
        <scheme val="minor"/>
      </font>
    </dxf>
    <dxf>
      <numFmt numFmtId="166" formatCode="\$\ 00.00,\K"/>
    </dxf>
    <dxf>
      <font>
        <color auto="1"/>
      </font>
    </dxf>
    <dxf>
      <numFmt numFmtId="14" formatCode="0.00%"/>
    </dxf>
    <dxf>
      <numFmt numFmtId="1" formatCode="0"/>
    </dxf>
    <dxf>
      <font>
        <color auto="1"/>
      </font>
    </dxf>
    <dxf>
      <numFmt numFmtId="14" formatCode="0.00%"/>
    </dxf>
    <dxf>
      <numFmt numFmtId="166" formatCode="\$\ 00.00,\K"/>
    </dxf>
    <dxf>
      <font>
        <color auto="1"/>
      </font>
    </dxf>
    <dxf>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numFmt numFmtId="166" formatCode="\$\ 00.00,\K"/>
    </dxf>
    <dxf>
      <numFmt numFmtId="166" formatCode="\$\ 00.00,\K"/>
    </dxf>
    <dxf>
      <numFmt numFmtId="1" formatCode="0"/>
    </dxf>
    <dxf>
      <numFmt numFmtId="164" formatCode="_-[$$-409]* #,##0.00_ ;_-[$$-409]* \-#,##0.00\ ;_-[$$-409]* &quot;-&quot;??_ ;_-@_ "/>
    </dxf>
    <dxf>
      <numFmt numFmtId="166" formatCode="\$\ 00.00,\K"/>
    </dxf>
    <dxf>
      <font>
        <color auto="1"/>
      </font>
    </dxf>
    <dxf>
      <numFmt numFmtId="14" formatCode="0.00%"/>
    </dxf>
    <dxf>
      <font>
        <b/>
      </font>
    </dxf>
    <dxf>
      <font>
        <b/>
      </font>
    </dxf>
    <dxf>
      <font>
        <b/>
      </font>
    </dxf>
    <dxf>
      <font>
        <b/>
      </font>
    </dxf>
    <dxf>
      <font>
        <b/>
      </font>
    </dxf>
    <dxf>
      <font>
        <b/>
      </font>
    </dxf>
    <dxf>
      <font>
        <b/>
      </font>
    </dxf>
    <dxf>
      <font>
        <b/>
      </font>
    </dxf>
    <dxf>
      <font>
        <b/>
      </font>
    </dxf>
    <dxf>
      <font>
        <b/>
      </font>
    </dxf>
    <dxf>
      <font>
        <b/>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bgColor rgb="FFFF9797"/>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 formatCode="0"/>
    </dxf>
    <dxf>
      <font>
        <color auto="1"/>
      </font>
    </dxf>
    <dxf>
      <numFmt numFmtId="14" formatCode="0.00%"/>
    </dxf>
    <dxf>
      <numFmt numFmtId="14" formatCode="0.00%"/>
    </dxf>
    <dxf>
      <numFmt numFmtId="166" formatCode="\$\ 00.00,\K"/>
    </dxf>
    <dxf>
      <numFmt numFmtId="1" formatCode="0"/>
    </dxf>
    <dxf>
      <numFmt numFmtId="166" formatCode="\$\ 00.00,\K"/>
    </dxf>
    <dxf>
      <font>
        <color auto="1"/>
      </font>
    </dxf>
    <dxf>
      <numFmt numFmtId="14" formatCode="0.00%"/>
    </dxf>
    <dxf>
      <numFmt numFmtId="166" formatCode="\$\ 00.00,\K"/>
    </dxf>
    <dxf>
      <numFmt numFmtId="1" formatCode="0"/>
    </dxf>
    <dxf>
      <numFmt numFmtId="14" formatCode="0.00%"/>
    </dxf>
    <dxf>
      <numFmt numFmtId="165" formatCode="\$\ #.\ 000,,\M"/>
    </dxf>
    <dxf>
      <numFmt numFmtId="166" formatCode="\$\ 00.00,\K"/>
    </dxf>
    <dxf>
      <numFmt numFmtId="1" formatCode="0"/>
    </dxf>
    <dxf>
      <numFmt numFmtId="166" formatCode="\$\ 00.00,\K"/>
    </dxf>
    <dxf>
      <font>
        <color auto="1"/>
      </font>
    </dxf>
    <dxf>
      <numFmt numFmtId="14" formatCode="0.00%"/>
    </dxf>
    <dxf>
      <numFmt numFmtId="166" formatCode="\$\ 00.00,\K"/>
    </dxf>
    <dxf>
      <font>
        <color auto="1"/>
      </font>
    </dxf>
    <dxf>
      <numFmt numFmtId="14" formatCode="0.00%"/>
    </dxf>
    <dxf>
      <numFmt numFmtId="166" formatCode="\$\ 00.00,\K"/>
    </dxf>
    <dxf>
      <numFmt numFmtId="166" formatCode="\$\ 00.00,\K"/>
    </dxf>
    <dxf>
      <font>
        <color rgb="FFFF0000"/>
      </font>
    </dxf>
    <dxf>
      <numFmt numFmtId="14" formatCode="0.00%"/>
    </dxf>
    <dxf>
      <numFmt numFmtId="166" formatCode="\$\ 00.00,\K"/>
    </dxf>
    <dxf>
      <numFmt numFmtId="13" formatCode="0%"/>
    </dxf>
    <dxf>
      <numFmt numFmtId="165" formatCode="\$\ #.\ 000,,\M"/>
    </dxf>
    <dxf>
      <numFmt numFmtId="14" formatCode="0.00%"/>
    </dxf>
    <dxf>
      <numFmt numFmtId="1" formatCode="0"/>
    </dxf>
    <dxf>
      <numFmt numFmtId="2" formatCode="0.00"/>
    </dxf>
    <dxf>
      <numFmt numFmtId="14" formatCode="0.00%"/>
    </dxf>
    <dxf>
      <numFmt numFmtId="166" formatCode="\$\ 00.00,\K"/>
    </dxf>
    <dxf>
      <numFmt numFmtId="166" formatCode="\$\ 00.00,\K"/>
    </dxf>
    <dxf>
      <numFmt numFmtId="1" formatCode="0"/>
    </dxf>
    <dxf>
      <numFmt numFmtId="164" formatCode="_-[$$-409]* #,##0.00_ ;_-[$$-409]* \-#,##0.00\ ;_-[$$-409]* &quot;-&quot;??_ ;_-@_ "/>
    </dxf>
    <dxf>
      <numFmt numFmtId="164" formatCode="_-[$$-409]* #,##0.00_ ;_-[$$-409]* \-#,##0.00\ ;_-[$$-409]* &quot;-&quot;??_ ;_-@_ "/>
    </dxf>
    <dxf>
      <font>
        <b/>
        <i val="0"/>
      </font>
      <fill>
        <patternFill>
          <bgColor theme="4" tint="0.59996337778862885"/>
        </patternFill>
      </fill>
    </dxf>
    <dxf>
      <font>
        <b/>
        <i val="0"/>
      </font>
      <fill>
        <patternFill>
          <bgColor theme="4" tint="0.59996337778862885"/>
        </patternFill>
      </fill>
    </dxf>
  </dxfs>
  <tableStyles count="2" defaultTableStyle="Pivot" defaultPivotStyle="PivotStyleLight16">
    <tableStyle name="Pivot" pivot="0" count="2" xr9:uid="{4E7DAD53-E7F8-4E1C-8D75-0B64B29D5B6C}">
      <tableStyleElement type="headerRow" dxfId="244"/>
      <tableStyleElement type="totalRow" dxfId="243"/>
    </tableStyle>
    <tableStyle name="Slicer Style 1" pivot="0" table="0" count="10" xr9:uid="{0651A20A-7714-4F77-B4C3-937B151CFADE}">
      <tableStyleElement type="wholeTable" dxfId="111"/>
      <tableStyleElement type="headerRow" dxfId="110"/>
    </tableStyle>
  </tableStyles>
  <colors>
    <mruColors>
      <color rgb="FFFFFFFF"/>
      <color rgb="FFFF9797"/>
      <color rgb="FFFF6565"/>
    </mruColors>
  </colors>
  <extLst>
    <ext xmlns:x14="http://schemas.microsoft.com/office/spreadsheetml/2009/9/main" uri="{46F421CA-312F-682f-3DD2-61675219B42D}">
      <x14:dxfs count="8">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[SuperStore Sales Analysis.xlsx]Pivot Table!Total Customer Segments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chemeClr val="accent4"/>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olidFill>
          <a:ln w="19050">
            <a:solidFill>
              <a:schemeClr val="lt1"/>
            </a:solidFill>
          </a:ln>
          <a:effectLst/>
        </c:spPr>
      </c:pivotFmt>
    </c:pivotFmts>
    <c:plotArea>
      <c:layout/>
      <c:doughnutChart>
        <c:varyColors val="1"/>
        <c:ser>
          <c:idx val="0"/>
          <c:order val="0"/>
          <c:tx>
            <c:strRef>
              <c:f>'Pivot Table'!$AP$6</c:f>
              <c:strCache>
                <c:ptCount val="1"/>
                <c:pt idx="0">
                  <c:v>Total</c:v>
                </c:pt>
              </c:strCache>
            </c:strRef>
          </c:tx>
          <c:dPt>
            <c:idx val="0"/>
            <c:bubble3D val="0"/>
            <c:spPr>
              <a:solidFill>
                <a:schemeClr val="accent4">
                  <a:shade val="58000"/>
                </a:schemeClr>
              </a:solidFill>
              <a:ln w="19050">
                <a:solidFill>
                  <a:schemeClr val="lt1"/>
                </a:solidFill>
              </a:ln>
              <a:effectLst/>
            </c:spPr>
            <c:extLst>
              <c:ext xmlns:c16="http://schemas.microsoft.com/office/drawing/2014/chart" uri="{C3380CC4-5D6E-409C-BE32-E72D297353CC}">
                <c16:uniqueId val="{00000001-BF82-4E9E-ACDD-DCD71B440B6D}"/>
              </c:ext>
            </c:extLst>
          </c:dPt>
          <c:dPt>
            <c:idx val="1"/>
            <c:bubble3D val="0"/>
            <c:spPr>
              <a:solidFill>
                <a:schemeClr val="accent4">
                  <a:shade val="86000"/>
                </a:schemeClr>
              </a:solidFill>
              <a:ln w="19050">
                <a:solidFill>
                  <a:schemeClr val="lt1"/>
                </a:solidFill>
              </a:ln>
              <a:effectLst/>
            </c:spPr>
            <c:extLst>
              <c:ext xmlns:c16="http://schemas.microsoft.com/office/drawing/2014/chart" uri="{C3380CC4-5D6E-409C-BE32-E72D297353CC}">
                <c16:uniqueId val="{00000003-BF82-4E9E-ACDD-DCD71B440B6D}"/>
              </c:ext>
            </c:extLst>
          </c:dPt>
          <c:dPt>
            <c:idx val="2"/>
            <c:bubble3D val="0"/>
            <c:spPr>
              <a:solidFill>
                <a:schemeClr val="accent4">
                  <a:tint val="86000"/>
                </a:schemeClr>
              </a:solidFill>
              <a:ln w="19050">
                <a:solidFill>
                  <a:schemeClr val="lt1"/>
                </a:solidFill>
              </a:ln>
              <a:effectLst/>
            </c:spPr>
            <c:extLst>
              <c:ext xmlns:c16="http://schemas.microsoft.com/office/drawing/2014/chart" uri="{C3380CC4-5D6E-409C-BE32-E72D297353CC}">
                <c16:uniqueId val="{00000005-BF82-4E9E-ACDD-DCD71B440B6D}"/>
              </c:ext>
            </c:extLst>
          </c:dPt>
          <c:dPt>
            <c:idx val="3"/>
            <c:bubble3D val="0"/>
            <c:spPr>
              <a:solidFill>
                <a:schemeClr val="accent4">
                  <a:tint val="58000"/>
                </a:schemeClr>
              </a:solidFill>
              <a:ln w="19050">
                <a:solidFill>
                  <a:schemeClr val="lt1"/>
                </a:solidFill>
              </a:ln>
              <a:effectLst/>
            </c:spPr>
            <c:extLst>
              <c:ext xmlns:c16="http://schemas.microsoft.com/office/drawing/2014/chart" uri="{C3380CC4-5D6E-409C-BE32-E72D297353CC}">
                <c16:uniqueId val="{00000007-BF82-4E9E-ACDD-DCD71B440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Table'!$AO$7:$AO$11</c:f>
              <c:strCache>
                <c:ptCount val="4"/>
                <c:pt idx="0">
                  <c:v>Consumer</c:v>
                </c:pt>
                <c:pt idx="1">
                  <c:v>Corporate</c:v>
                </c:pt>
                <c:pt idx="2">
                  <c:v>Home Office</c:v>
                </c:pt>
                <c:pt idx="3">
                  <c:v>Small Business</c:v>
                </c:pt>
              </c:strCache>
            </c:strRef>
          </c:cat>
          <c:val>
            <c:numRef>
              <c:f>'Pivot Table'!$AP$7:$AP$11</c:f>
              <c:numCache>
                <c:formatCode>0</c:formatCode>
                <c:ptCount val="4"/>
                <c:pt idx="0">
                  <c:v>190</c:v>
                </c:pt>
                <c:pt idx="1">
                  <c:v>315</c:v>
                </c:pt>
                <c:pt idx="2">
                  <c:v>223</c:v>
                </c:pt>
                <c:pt idx="3">
                  <c:v>186</c:v>
                </c:pt>
              </c:numCache>
            </c:numRef>
          </c:val>
          <c:extLst>
            <c:ext xmlns:c16="http://schemas.microsoft.com/office/drawing/2014/chart" uri="{C3380CC4-5D6E-409C-BE32-E72D297353CC}">
              <c16:uniqueId val="{00000008-BF82-4E9E-ACDD-DCD71B440B6D}"/>
            </c:ext>
          </c:extLst>
        </c:ser>
        <c:dLbls>
          <c:showLegendKey val="0"/>
          <c:showVal val="1"/>
          <c:showCatName val="0"/>
          <c:showSerName val="0"/>
          <c:showPercent val="0"/>
          <c:showBubbleSize val="0"/>
          <c:showLeaderLines val="1"/>
        </c:dLbls>
        <c:firstSliceAng val="0"/>
        <c:holeSize val="2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[SuperStore Sales Analysis.xlsx]Pivot Table!Profit by Customer Segments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by Cusytomer Segments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Table'!$AP$24</c:f>
              <c:strCache>
                <c:ptCount val="1"/>
                <c:pt idx="0">
                  <c:v>Sum of Sales</c:v>
                </c:pt>
              </c:strCache>
            </c:strRef>
          </c:tx>
          <c:spPr>
            <a:solidFill>
              <a:schemeClr val="accent4">
                <a:shade val="65000"/>
              </a:schemeClr>
            </a:solidFill>
            <a:ln>
              <a:noFill/>
            </a:ln>
            <a:effectLst/>
          </c:spPr>
          <c:invertIfNegative val="0"/>
          <c:cat>
            <c:strRef>
              <c:f>'Pivot Table'!$AO$25:$AO$29</c:f>
              <c:strCache>
                <c:ptCount val="4"/>
                <c:pt idx="0">
                  <c:v>Corporate</c:v>
                </c:pt>
                <c:pt idx="1">
                  <c:v>Small Business</c:v>
                </c:pt>
                <c:pt idx="2">
                  <c:v>Home Office</c:v>
                </c:pt>
                <c:pt idx="3">
                  <c:v>Consumer</c:v>
                </c:pt>
              </c:strCache>
            </c:strRef>
          </c:cat>
          <c:val>
            <c:numRef>
              <c:f>'Pivot Table'!$AP$25:$AP$29</c:f>
              <c:numCache>
                <c:formatCode>\$\ 00.00,\K</c:formatCode>
                <c:ptCount val="4"/>
                <c:pt idx="0">
                  <c:v>578026.07000000018</c:v>
                </c:pt>
                <c:pt idx="1">
                  <c:v>341849.34999999986</c:v>
                </c:pt>
                <c:pt idx="2">
                  <c:v>385290.63999999984</c:v>
                </c:pt>
                <c:pt idx="3">
                  <c:v>344404.89999999973</c:v>
                </c:pt>
              </c:numCache>
            </c:numRef>
          </c:val>
          <c:extLst>
            <c:ext xmlns:c16="http://schemas.microsoft.com/office/drawing/2014/chart" uri="{C3380CC4-5D6E-409C-BE32-E72D297353CC}">
              <c16:uniqueId val="{00000000-015E-42BA-A35B-854703BFACFA}"/>
            </c:ext>
          </c:extLst>
        </c:ser>
        <c:ser>
          <c:idx val="1"/>
          <c:order val="1"/>
          <c:tx>
            <c:strRef>
              <c:f>'Pivot Table'!$AQ$24</c:f>
              <c:strCache>
                <c:ptCount val="1"/>
                <c:pt idx="0">
                  <c:v>Sum of Profit</c:v>
                </c:pt>
              </c:strCache>
            </c:strRef>
          </c:tx>
          <c:spPr>
            <a:solidFill>
              <a:schemeClr val="accent4"/>
            </a:solidFill>
            <a:ln>
              <a:noFill/>
            </a:ln>
            <a:effectLst/>
          </c:spPr>
          <c:invertIfNegative val="0"/>
          <c:cat>
            <c:strRef>
              <c:f>'Pivot Table'!$AO$25:$AO$29</c:f>
              <c:strCache>
                <c:ptCount val="4"/>
                <c:pt idx="0">
                  <c:v>Corporate</c:v>
                </c:pt>
                <c:pt idx="1">
                  <c:v>Small Business</c:v>
                </c:pt>
                <c:pt idx="2">
                  <c:v>Home Office</c:v>
                </c:pt>
                <c:pt idx="3">
                  <c:v>Consumer</c:v>
                </c:pt>
              </c:strCache>
            </c:strRef>
          </c:cat>
          <c:val>
            <c:numRef>
              <c:f>'Pivot Table'!$AQ$25:$AQ$29</c:f>
              <c:numCache>
                <c:formatCode>\$\ 00.00,\K</c:formatCode>
                <c:ptCount val="4"/>
                <c:pt idx="0">
                  <c:v>64615.324207400037</c:v>
                </c:pt>
                <c:pt idx="1">
                  <c:v>63243.021964550004</c:v>
                </c:pt>
                <c:pt idx="2">
                  <c:v>60918.705572920007</c:v>
                </c:pt>
                <c:pt idx="3">
                  <c:v>34256.882592599999</c:v>
                </c:pt>
              </c:numCache>
            </c:numRef>
          </c:val>
          <c:extLst>
            <c:ext xmlns:c16="http://schemas.microsoft.com/office/drawing/2014/chart" uri="{C3380CC4-5D6E-409C-BE32-E72D297353CC}">
              <c16:uniqueId val="{00000001-015E-42BA-A35B-854703BFACFA}"/>
            </c:ext>
          </c:extLst>
        </c:ser>
        <c:dLbls>
          <c:showLegendKey val="0"/>
          <c:showVal val="0"/>
          <c:showCatName val="0"/>
          <c:showSerName val="0"/>
          <c:showPercent val="0"/>
          <c:showBubbleSize val="0"/>
        </c:dLbls>
        <c:gapWidth val="219"/>
        <c:overlap val="-27"/>
        <c:axId val="1293658271"/>
        <c:axId val="1200341183"/>
      </c:barChart>
      <c:lineChart>
        <c:grouping val="standard"/>
        <c:varyColors val="0"/>
        <c:ser>
          <c:idx val="2"/>
          <c:order val="2"/>
          <c:tx>
            <c:strRef>
              <c:f>'Pivot Table'!$AR$24</c:f>
              <c:strCache>
                <c:ptCount val="1"/>
                <c:pt idx="0">
                  <c:v>Sum of Profit Margin</c:v>
                </c:pt>
              </c:strCache>
            </c:strRef>
          </c:tx>
          <c:spPr>
            <a:ln w="28575" cap="rnd">
              <a:solidFill>
                <a:schemeClr val="accent4">
                  <a:tint val="65000"/>
                </a:schemeClr>
              </a:solidFill>
              <a:round/>
            </a:ln>
            <a:effectLst/>
          </c:spPr>
          <c:marker>
            <c:symbol val="none"/>
          </c:marker>
          <c:cat>
            <c:strRef>
              <c:f>'Pivot Table'!$AO$25:$AO$29</c:f>
              <c:strCache>
                <c:ptCount val="4"/>
                <c:pt idx="0">
                  <c:v>Corporate</c:v>
                </c:pt>
                <c:pt idx="1">
                  <c:v>Small Business</c:v>
                </c:pt>
                <c:pt idx="2">
                  <c:v>Home Office</c:v>
                </c:pt>
                <c:pt idx="3">
                  <c:v>Consumer</c:v>
                </c:pt>
              </c:strCache>
            </c:strRef>
          </c:cat>
          <c:val>
            <c:numRef>
              <c:f>'Pivot Table'!$AR$25:$AR$29</c:f>
              <c:numCache>
                <c:formatCode>0.00%</c:formatCode>
                <c:ptCount val="4"/>
                <c:pt idx="0">
                  <c:v>0.11178617636986514</c:v>
                </c:pt>
                <c:pt idx="1">
                  <c:v>0.18500260996415535</c:v>
                </c:pt>
                <c:pt idx="2">
                  <c:v>0.1581110446205494</c:v>
                </c:pt>
                <c:pt idx="3">
                  <c:v>9.9466885031542884E-2</c:v>
                </c:pt>
              </c:numCache>
            </c:numRef>
          </c:val>
          <c:smooth val="0"/>
          <c:extLst>
            <c:ext xmlns:c16="http://schemas.microsoft.com/office/drawing/2014/chart" uri="{C3380CC4-5D6E-409C-BE32-E72D297353CC}">
              <c16:uniqueId val="{00000002-015E-42BA-A35B-854703BFACFA}"/>
            </c:ext>
          </c:extLst>
        </c:ser>
        <c:dLbls>
          <c:showLegendKey val="0"/>
          <c:showVal val="0"/>
          <c:showCatName val="0"/>
          <c:showSerName val="0"/>
          <c:showPercent val="0"/>
          <c:showBubbleSize val="0"/>
        </c:dLbls>
        <c:marker val="1"/>
        <c:smooth val="0"/>
        <c:axId val="1293647231"/>
        <c:axId val="1302950175"/>
      </c:lineChart>
      <c:catAx>
        <c:axId val="129365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341183"/>
        <c:crosses val="autoZero"/>
        <c:auto val="1"/>
        <c:lblAlgn val="ctr"/>
        <c:lblOffset val="100"/>
        <c:noMultiLvlLbl val="0"/>
      </c:catAx>
      <c:valAx>
        <c:axId val="1200341183"/>
        <c:scaling>
          <c:orientation val="minMax"/>
        </c:scaling>
        <c:delete val="0"/>
        <c:axPos val="l"/>
        <c:majorGridlines>
          <c:spPr>
            <a:ln w="9525" cap="flat" cmpd="sng" algn="ctr">
              <a:solidFill>
                <a:schemeClr val="tx1">
                  <a:lumMod val="15000"/>
                  <a:lumOff val="85000"/>
                </a:schemeClr>
              </a:solidFill>
              <a:round/>
            </a:ln>
            <a:effectLst/>
          </c:spPr>
        </c:majorGridlines>
        <c:numFmt formatCode="\$\ 00.0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658271"/>
        <c:crosses val="autoZero"/>
        <c:crossBetween val="between"/>
      </c:valAx>
      <c:valAx>
        <c:axId val="130295017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647231"/>
        <c:crosses val="max"/>
        <c:crossBetween val="between"/>
      </c:valAx>
      <c:catAx>
        <c:axId val="1293647231"/>
        <c:scaling>
          <c:orientation val="minMax"/>
        </c:scaling>
        <c:delete val="1"/>
        <c:axPos val="b"/>
        <c:numFmt formatCode="General" sourceLinked="1"/>
        <c:majorTickMark val="out"/>
        <c:minorTickMark val="none"/>
        <c:tickLblPos val="nextTo"/>
        <c:crossAx val="1302950175"/>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Table!Top 3 Customers by 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Customers by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FF"/>
          </a:solidFill>
          <a:ln>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barChart>
        <c:barDir val="col"/>
        <c:grouping val="clustered"/>
        <c:varyColors val="0"/>
        <c:ser>
          <c:idx val="0"/>
          <c:order val="0"/>
          <c:tx>
            <c:strRef>
              <c:f>'Pivot Table'!$AP$33</c:f>
              <c:strCache>
                <c:ptCount val="1"/>
                <c:pt idx="0">
                  <c:v>Total</c:v>
                </c:pt>
              </c:strCache>
            </c:strRef>
          </c:tx>
          <c:spPr>
            <a:solidFill>
              <a:srgbClr val="FFFFFF"/>
            </a:solidFill>
            <a:ln>
              <a:solidFill>
                <a:schemeClr val="accent1">
                  <a:shade val="1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Table'!$AO$34:$AO$37</c:f>
              <c:strCache>
                <c:ptCount val="3"/>
                <c:pt idx="0">
                  <c:v>Kristine Connolly</c:v>
                </c:pt>
                <c:pt idx="1">
                  <c:v>Nina Horne Kelly</c:v>
                </c:pt>
                <c:pt idx="2">
                  <c:v>Toni Swanson</c:v>
                </c:pt>
              </c:strCache>
            </c:strRef>
          </c:cat>
          <c:val>
            <c:numRef>
              <c:f>'Pivot Table'!$AP$34:$AP$37</c:f>
              <c:numCache>
                <c:formatCode>\$\ 00.00,\K</c:formatCode>
                <c:ptCount val="3"/>
                <c:pt idx="0">
                  <c:v>50207.78</c:v>
                </c:pt>
                <c:pt idx="1">
                  <c:v>48295.12</c:v>
                </c:pt>
                <c:pt idx="2">
                  <c:v>32194.12</c:v>
                </c:pt>
              </c:numCache>
            </c:numRef>
          </c:val>
          <c:extLst>
            <c:ext xmlns:c16="http://schemas.microsoft.com/office/drawing/2014/chart" uri="{C3380CC4-5D6E-409C-BE32-E72D297353CC}">
              <c16:uniqueId val="{00000000-E115-4AF3-8B39-B23BBFF35F24}"/>
            </c:ext>
          </c:extLst>
        </c:ser>
        <c:dLbls>
          <c:showLegendKey val="0"/>
          <c:showVal val="1"/>
          <c:showCatName val="0"/>
          <c:showSerName val="0"/>
          <c:showPercent val="0"/>
          <c:showBubbleSize val="0"/>
        </c:dLbls>
        <c:gapWidth val="25"/>
        <c:overlap val="-27"/>
        <c:axId val="1208137023"/>
        <c:axId val="966435967"/>
      </c:barChart>
      <c:catAx>
        <c:axId val="1208137023"/>
        <c:scaling>
          <c:orientation val="minMax"/>
        </c:scaling>
        <c:delete val="1"/>
        <c:axPos val="b"/>
        <c:numFmt formatCode="General" sourceLinked="1"/>
        <c:majorTickMark val="none"/>
        <c:minorTickMark val="none"/>
        <c:tickLblPos val="nextTo"/>
        <c:crossAx val="966435967"/>
        <c:crosses val="autoZero"/>
        <c:auto val="1"/>
        <c:lblAlgn val="ctr"/>
        <c:lblOffset val="100"/>
        <c:noMultiLvlLbl val="0"/>
      </c:catAx>
      <c:valAx>
        <c:axId val="966435967"/>
        <c:scaling>
          <c:orientation val="minMax"/>
        </c:scaling>
        <c:delete val="1"/>
        <c:axPos val="l"/>
        <c:numFmt formatCode="\$\ 00.00,\K" sourceLinked="1"/>
        <c:majorTickMark val="none"/>
        <c:minorTickMark val="none"/>
        <c:tickLblPos val="nextTo"/>
        <c:crossAx val="120813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[SuperStore Sales Analysis.xlsx]Pivot Table!Total Order by Month</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Table'!$AU$6</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Table'!$AT$7:$AT$13</c:f>
              <c:multiLvlStrCache>
                <c:ptCount val="5"/>
                <c:lvl>
                  <c:pt idx="0">
                    <c:v>Feb</c:v>
                  </c:pt>
                  <c:pt idx="1">
                    <c:v>Mar</c:v>
                  </c:pt>
                  <c:pt idx="2">
                    <c:v>Apr</c:v>
                  </c:pt>
                  <c:pt idx="3">
                    <c:v>May</c:v>
                  </c:pt>
                  <c:pt idx="4">
                    <c:v>Jun</c:v>
                  </c:pt>
                </c:lvl>
                <c:lvl>
                  <c:pt idx="0">
                    <c:v>2015</c:v>
                  </c:pt>
                </c:lvl>
              </c:multiLvlStrCache>
            </c:multiLvlStrRef>
          </c:cat>
          <c:val>
            <c:numRef>
              <c:f>'Pivot Table'!$AU$7:$AU$13</c:f>
              <c:numCache>
                <c:formatCode>0</c:formatCode>
                <c:ptCount val="5"/>
                <c:pt idx="0">
                  <c:v>314</c:v>
                </c:pt>
                <c:pt idx="1">
                  <c:v>328</c:v>
                </c:pt>
                <c:pt idx="2">
                  <c:v>321</c:v>
                </c:pt>
                <c:pt idx="3">
                  <c:v>313</c:v>
                </c:pt>
                <c:pt idx="4">
                  <c:v>306</c:v>
                </c:pt>
              </c:numCache>
            </c:numRef>
          </c:val>
          <c:extLst>
            <c:ext xmlns:c16="http://schemas.microsoft.com/office/drawing/2014/chart" uri="{C3380CC4-5D6E-409C-BE32-E72D297353CC}">
              <c16:uniqueId val="{00000000-0DA7-47EC-96D4-5701B05A5FF7}"/>
            </c:ext>
          </c:extLst>
        </c:ser>
        <c:dLbls>
          <c:dLblPos val="outEnd"/>
          <c:showLegendKey val="0"/>
          <c:showVal val="1"/>
          <c:showCatName val="0"/>
          <c:showSerName val="0"/>
          <c:showPercent val="0"/>
          <c:showBubbleSize val="0"/>
        </c:dLbls>
        <c:gapWidth val="219"/>
        <c:overlap val="-42"/>
        <c:axId val="1477699455"/>
        <c:axId val="965142591"/>
      </c:barChart>
      <c:catAx>
        <c:axId val="147769945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142591"/>
        <c:crosses val="autoZero"/>
        <c:auto val="1"/>
        <c:lblAlgn val="ctr"/>
        <c:lblOffset val="100"/>
        <c:tickLblSkip val="1"/>
        <c:noMultiLvlLbl val="1"/>
      </c:catAx>
      <c:valAx>
        <c:axId val="965142591"/>
        <c:scaling>
          <c:orientation val="minMax"/>
        </c:scaling>
        <c:delete val="1"/>
        <c:axPos val="l"/>
        <c:numFmt formatCode="0" sourceLinked="1"/>
        <c:majorTickMark val="none"/>
        <c:minorTickMark val="none"/>
        <c:tickLblPos val="nextTo"/>
        <c:crossAx val="147769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[SuperStore Sales Analysis.xlsx]Pivot Table!Total Order by Days of the Week</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Order by Days of the Week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Table'!$AU$18</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Table'!$AT$19:$AT$26</c:f>
              <c:strCache>
                <c:ptCount val="7"/>
                <c:pt idx="0">
                  <c:v>Mon</c:v>
                </c:pt>
                <c:pt idx="1">
                  <c:v>Tue</c:v>
                </c:pt>
                <c:pt idx="2">
                  <c:v>Wed</c:v>
                </c:pt>
                <c:pt idx="3">
                  <c:v>Thu</c:v>
                </c:pt>
                <c:pt idx="4">
                  <c:v>Fri</c:v>
                </c:pt>
                <c:pt idx="5">
                  <c:v>Sat</c:v>
                </c:pt>
                <c:pt idx="6">
                  <c:v>Sun</c:v>
                </c:pt>
              </c:strCache>
            </c:strRef>
          </c:cat>
          <c:val>
            <c:numRef>
              <c:f>'Pivot Table'!$AU$19:$AU$26</c:f>
              <c:numCache>
                <c:formatCode>0</c:formatCode>
                <c:ptCount val="7"/>
                <c:pt idx="0">
                  <c:v>225</c:v>
                </c:pt>
                <c:pt idx="1">
                  <c:v>198</c:v>
                </c:pt>
                <c:pt idx="2">
                  <c:v>235</c:v>
                </c:pt>
                <c:pt idx="3">
                  <c:v>252</c:v>
                </c:pt>
                <c:pt idx="4">
                  <c:v>224</c:v>
                </c:pt>
                <c:pt idx="5">
                  <c:v>233</c:v>
                </c:pt>
                <c:pt idx="6">
                  <c:v>215</c:v>
                </c:pt>
              </c:numCache>
            </c:numRef>
          </c:val>
          <c:extLst>
            <c:ext xmlns:c16="http://schemas.microsoft.com/office/drawing/2014/chart" uri="{C3380CC4-5D6E-409C-BE32-E72D297353CC}">
              <c16:uniqueId val="{00000000-63CC-4119-A37C-BC8AF6EA9B4D}"/>
            </c:ext>
          </c:extLst>
        </c:ser>
        <c:dLbls>
          <c:dLblPos val="outEnd"/>
          <c:showLegendKey val="0"/>
          <c:showVal val="1"/>
          <c:showCatName val="0"/>
          <c:showSerName val="0"/>
          <c:showPercent val="0"/>
          <c:showBubbleSize val="0"/>
        </c:dLbls>
        <c:gapWidth val="219"/>
        <c:overlap val="-27"/>
        <c:axId val="1477691295"/>
        <c:axId val="1031516591"/>
      </c:barChart>
      <c:catAx>
        <c:axId val="147769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516591"/>
        <c:crosses val="autoZero"/>
        <c:auto val="1"/>
        <c:lblAlgn val="ctr"/>
        <c:lblOffset val="100"/>
        <c:noMultiLvlLbl val="0"/>
      </c:catAx>
      <c:valAx>
        <c:axId val="1031516591"/>
        <c:scaling>
          <c:orientation val="minMax"/>
        </c:scaling>
        <c:delete val="1"/>
        <c:axPos val="l"/>
        <c:numFmt formatCode="0" sourceLinked="1"/>
        <c:majorTickMark val="none"/>
        <c:minorTickMark val="none"/>
        <c:tickLblPos val="nextTo"/>
        <c:crossAx val="147769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[SuperStore Sales Analysis.xlsx]Pivot Table!Discount Distribution vs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Difference Before</a:t>
            </a:r>
            <a:r>
              <a:rPr lang="en-IN" baseline="0"/>
              <a:t> &amp; After DIscount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Table'!$BB$30:$BB$31</c:f>
              <c:strCache>
                <c:ptCount val="1"/>
                <c:pt idx="0">
                  <c:v>After Discount</c:v>
                </c:pt>
              </c:strCache>
            </c:strRef>
          </c:tx>
          <c:spPr>
            <a:solidFill>
              <a:schemeClr val="accent4">
                <a:shade val="76000"/>
              </a:schemeClr>
            </a:solidFill>
            <a:ln>
              <a:noFill/>
            </a:ln>
            <a:effectLst/>
          </c:spPr>
          <c:invertIfNegative val="0"/>
          <c:cat>
            <c:strRef>
              <c:f>'Pivot Table'!$BA$32:$BA$49</c:f>
              <c:strCache>
                <c:ptCount val="17"/>
                <c:pt idx="0">
                  <c:v>Office Machines</c:v>
                </c:pt>
                <c:pt idx="1">
                  <c:v>Chairs &amp; Chairmats</c:v>
                </c:pt>
                <c:pt idx="2">
                  <c:v>Tables</c:v>
                </c:pt>
                <c:pt idx="3">
                  <c:v>Telephones and Communication</c:v>
                </c:pt>
                <c:pt idx="4">
                  <c:v>Binders and Binder Accessories</c:v>
                </c:pt>
                <c:pt idx="5">
                  <c:v>Storage &amp; Organization</c:v>
                </c:pt>
                <c:pt idx="6">
                  <c:v>Bookcases</c:v>
                </c:pt>
                <c:pt idx="7">
                  <c:v>Computer Peripherals</c:v>
                </c:pt>
                <c:pt idx="8">
                  <c:v>Office Furnishings</c:v>
                </c:pt>
                <c:pt idx="9">
                  <c:v>Copiers and Fax</c:v>
                </c:pt>
                <c:pt idx="10">
                  <c:v>Appliances</c:v>
                </c:pt>
                <c:pt idx="11">
                  <c:v>Paper</c:v>
                </c:pt>
                <c:pt idx="12">
                  <c:v>Pens &amp; Art Supplies</c:v>
                </c:pt>
                <c:pt idx="13">
                  <c:v>Envelopes</c:v>
                </c:pt>
                <c:pt idx="14">
                  <c:v>Scissors, Rulers and Trimmers</c:v>
                </c:pt>
                <c:pt idx="15">
                  <c:v>Labels</c:v>
                </c:pt>
                <c:pt idx="16">
                  <c:v>Rubber Bands</c:v>
                </c:pt>
              </c:strCache>
            </c:strRef>
          </c:cat>
          <c:val>
            <c:numRef>
              <c:f>'Pivot Table'!$BB$32:$BB$49</c:f>
              <c:numCache>
                <c:formatCode>\$\ 00.00,\K</c:formatCode>
                <c:ptCount val="17"/>
                <c:pt idx="0">
                  <c:v>231506.57</c:v>
                </c:pt>
                <c:pt idx="1">
                  <c:v>213140.96000000005</c:v>
                </c:pt>
                <c:pt idx="2">
                  <c:v>167131.78000000009</c:v>
                </c:pt>
                <c:pt idx="3">
                  <c:v>144745.26999999999</c:v>
                </c:pt>
                <c:pt idx="4">
                  <c:v>142455.70000000001</c:v>
                </c:pt>
                <c:pt idx="5">
                  <c:v>131590.29999999999</c:v>
                </c:pt>
                <c:pt idx="6">
                  <c:v>86059.53</c:v>
                </c:pt>
                <c:pt idx="7">
                  <c:v>80601.78</c:v>
                </c:pt>
                <c:pt idx="8">
                  <c:v>72768.909999999989</c:v>
                </c:pt>
                <c:pt idx="9">
                  <c:v>65030.299999999988</c:v>
                </c:pt>
                <c:pt idx="10">
                  <c:v>70558.959999999992</c:v>
                </c:pt>
                <c:pt idx="11">
                  <c:v>47445.070000000043</c:v>
                </c:pt>
                <c:pt idx="12">
                  <c:v>21801.66</c:v>
                </c:pt>
                <c:pt idx="13">
                  <c:v>8477.6000000000022</c:v>
                </c:pt>
                <c:pt idx="14">
                  <c:v>6199.2900000000009</c:v>
                </c:pt>
                <c:pt idx="15">
                  <c:v>2804.9299999999994</c:v>
                </c:pt>
                <c:pt idx="16">
                  <c:v>1668.1699999999996</c:v>
                </c:pt>
              </c:numCache>
            </c:numRef>
          </c:val>
          <c:extLst>
            <c:ext xmlns:c16="http://schemas.microsoft.com/office/drawing/2014/chart" uri="{C3380CC4-5D6E-409C-BE32-E72D297353CC}">
              <c16:uniqueId val="{00000000-D5D5-4D02-996D-170D5DC76FAE}"/>
            </c:ext>
          </c:extLst>
        </c:ser>
        <c:ser>
          <c:idx val="1"/>
          <c:order val="1"/>
          <c:tx>
            <c:strRef>
              <c:f>'Pivot Table'!$BC$30:$BC$31</c:f>
              <c:strCache>
                <c:ptCount val="1"/>
                <c:pt idx="0">
                  <c:v>No Discount</c:v>
                </c:pt>
              </c:strCache>
            </c:strRef>
          </c:tx>
          <c:spPr>
            <a:solidFill>
              <a:schemeClr val="accent4">
                <a:tint val="77000"/>
              </a:schemeClr>
            </a:solidFill>
            <a:ln>
              <a:noFill/>
            </a:ln>
            <a:effectLst/>
          </c:spPr>
          <c:invertIfNegative val="0"/>
          <c:cat>
            <c:strRef>
              <c:f>'Pivot Table'!$BA$32:$BA$49</c:f>
              <c:strCache>
                <c:ptCount val="17"/>
                <c:pt idx="0">
                  <c:v>Office Machines</c:v>
                </c:pt>
                <c:pt idx="1">
                  <c:v>Chairs &amp; Chairmats</c:v>
                </c:pt>
                <c:pt idx="2">
                  <c:v>Tables</c:v>
                </c:pt>
                <c:pt idx="3">
                  <c:v>Telephones and Communication</c:v>
                </c:pt>
                <c:pt idx="4">
                  <c:v>Binders and Binder Accessories</c:v>
                </c:pt>
                <c:pt idx="5">
                  <c:v>Storage &amp; Organization</c:v>
                </c:pt>
                <c:pt idx="6">
                  <c:v>Bookcases</c:v>
                </c:pt>
                <c:pt idx="7">
                  <c:v>Computer Peripherals</c:v>
                </c:pt>
                <c:pt idx="8">
                  <c:v>Office Furnishings</c:v>
                </c:pt>
                <c:pt idx="9">
                  <c:v>Copiers and Fax</c:v>
                </c:pt>
                <c:pt idx="10">
                  <c:v>Appliances</c:v>
                </c:pt>
                <c:pt idx="11">
                  <c:v>Paper</c:v>
                </c:pt>
                <c:pt idx="12">
                  <c:v>Pens &amp; Art Supplies</c:v>
                </c:pt>
                <c:pt idx="13">
                  <c:v>Envelopes</c:v>
                </c:pt>
                <c:pt idx="14">
                  <c:v>Scissors, Rulers and Trimmers</c:v>
                </c:pt>
                <c:pt idx="15">
                  <c:v>Labels</c:v>
                </c:pt>
                <c:pt idx="16">
                  <c:v>Rubber Bands</c:v>
                </c:pt>
              </c:strCache>
            </c:strRef>
          </c:cat>
          <c:val>
            <c:numRef>
              <c:f>'Pivot Table'!$BC$32:$BC$49</c:f>
              <c:numCache>
                <c:formatCode>\$\ 00.00,\K</c:formatCode>
                <c:ptCount val="17"/>
                <c:pt idx="0">
                  <c:v>29328.059999999998</c:v>
                </c:pt>
                <c:pt idx="1">
                  <c:v>7537.62</c:v>
                </c:pt>
                <c:pt idx="2">
                  <c:v>19250.710000000003</c:v>
                </c:pt>
                <c:pt idx="3">
                  <c:v>26599.29</c:v>
                </c:pt>
                <c:pt idx="4">
                  <c:v>20613.709999999995</c:v>
                </c:pt>
                <c:pt idx="5">
                  <c:v>19950.219999999998</c:v>
                </c:pt>
                <c:pt idx="6">
                  <c:v>1452.18</c:v>
                </c:pt>
                <c:pt idx="7">
                  <c:v>3611.8999999999996</c:v>
                </c:pt>
                <c:pt idx="8">
                  <c:v>5795.43</c:v>
                </c:pt>
                <c:pt idx="9">
                  <c:v>12635.77</c:v>
                </c:pt>
                <c:pt idx="10">
                  <c:v>1215.57</c:v>
                </c:pt>
                <c:pt idx="11">
                  <c:v>4445.2700000000004</c:v>
                </c:pt>
                <c:pt idx="12">
                  <c:v>1306.7900000000002</c:v>
                </c:pt>
                <c:pt idx="13">
                  <c:v>1421.6599999999999</c:v>
                </c:pt>
                <c:pt idx="14">
                  <c:v>295.96000000000004</c:v>
                </c:pt>
                <c:pt idx="15">
                  <c:v>104.72</c:v>
                </c:pt>
                <c:pt idx="16">
                  <c:v>19.32</c:v>
                </c:pt>
              </c:numCache>
            </c:numRef>
          </c:val>
          <c:extLst>
            <c:ext xmlns:c16="http://schemas.microsoft.com/office/drawing/2014/chart" uri="{C3380CC4-5D6E-409C-BE32-E72D297353CC}">
              <c16:uniqueId val="{00000003-D5D5-4D02-996D-170D5DC76FAE}"/>
            </c:ext>
          </c:extLst>
        </c:ser>
        <c:dLbls>
          <c:showLegendKey val="0"/>
          <c:showVal val="0"/>
          <c:showCatName val="0"/>
          <c:showSerName val="0"/>
          <c:showPercent val="0"/>
          <c:showBubbleSize val="0"/>
        </c:dLbls>
        <c:gapWidth val="219"/>
        <c:axId val="1208143743"/>
        <c:axId val="1296607311"/>
      </c:barChart>
      <c:catAx>
        <c:axId val="120814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07311"/>
        <c:crosses val="autoZero"/>
        <c:auto val="1"/>
        <c:lblAlgn val="ctr"/>
        <c:lblOffset val="100"/>
        <c:noMultiLvlLbl val="0"/>
      </c:catAx>
      <c:valAx>
        <c:axId val="1296607311"/>
        <c:scaling>
          <c:orientation val="minMax"/>
        </c:scaling>
        <c:delete val="0"/>
        <c:axPos val="l"/>
        <c:majorGridlines>
          <c:spPr>
            <a:ln w="9525" cap="flat" cmpd="sng" algn="ctr">
              <a:solidFill>
                <a:schemeClr val="tx1">
                  <a:lumMod val="15000"/>
                  <a:lumOff val="85000"/>
                </a:schemeClr>
              </a:solidFill>
              <a:round/>
            </a:ln>
            <a:effectLst/>
          </c:spPr>
        </c:majorGridlines>
        <c:numFmt formatCode="\$\ 00.0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1437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Table!Discount Distribution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Discount Rate</a:t>
            </a:r>
            <a:r>
              <a:rPr lang="en-IN" baseline="0"/>
              <a:t> Across All Sub-Categories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Table'!$BB$6:$BB$7</c:f>
              <c:strCache>
                <c:ptCount val="1"/>
                <c:pt idx="0">
                  <c:v>Furniture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Table'!$BA$8:$BA$25</c:f>
              <c:strCache>
                <c:ptCount val="17"/>
                <c:pt idx="0">
                  <c:v>Telephones and Communication</c:v>
                </c:pt>
                <c:pt idx="1">
                  <c:v>Storage &amp; Organization</c:v>
                </c:pt>
                <c:pt idx="2">
                  <c:v>Office Furnishings</c:v>
                </c:pt>
                <c:pt idx="3">
                  <c:v>Paper</c:v>
                </c:pt>
                <c:pt idx="4">
                  <c:v>Envelopes</c:v>
                </c:pt>
                <c:pt idx="5">
                  <c:v>Office Machines</c:v>
                </c:pt>
                <c:pt idx="6">
                  <c:v>Binders and Binder Accessories</c:v>
                </c:pt>
                <c:pt idx="7">
                  <c:v>Bookcases</c:v>
                </c:pt>
                <c:pt idx="8">
                  <c:v>Computer Peripherals</c:v>
                </c:pt>
                <c:pt idx="9">
                  <c:v>Copiers and Fax</c:v>
                </c:pt>
                <c:pt idx="10">
                  <c:v>Appliances</c:v>
                </c:pt>
                <c:pt idx="11">
                  <c:v>Scissors, Rulers and Trimmers</c:v>
                </c:pt>
                <c:pt idx="12">
                  <c:v>Rubber Bands</c:v>
                </c:pt>
                <c:pt idx="13">
                  <c:v>Chairs &amp; Chairmats</c:v>
                </c:pt>
                <c:pt idx="14">
                  <c:v>Pens &amp; Art Supplies</c:v>
                </c:pt>
                <c:pt idx="15">
                  <c:v>Labels</c:v>
                </c:pt>
                <c:pt idx="16">
                  <c:v>Tables</c:v>
                </c:pt>
              </c:strCache>
            </c:strRef>
          </c:cat>
          <c:val>
            <c:numRef>
              <c:f>'Pivot Table'!$BB$8:$BB$25</c:f>
              <c:numCache>
                <c:formatCode>0.00%</c:formatCode>
                <c:ptCount val="17"/>
                <c:pt idx="2">
                  <c:v>4.7333333333333269E-2</c:v>
                </c:pt>
                <c:pt idx="7">
                  <c:v>4.9696969696969719E-2</c:v>
                </c:pt>
                <c:pt idx="13">
                  <c:v>5.3611111111111096E-2</c:v>
                </c:pt>
                <c:pt idx="16">
                  <c:v>5.6857142857142856E-2</c:v>
                </c:pt>
              </c:numCache>
            </c:numRef>
          </c:val>
          <c:extLst>
            <c:ext xmlns:c16="http://schemas.microsoft.com/office/drawing/2014/chart" uri="{C3380CC4-5D6E-409C-BE32-E72D297353CC}">
              <c16:uniqueId val="{00000000-4156-4342-AA49-A56B5CBD7D8E}"/>
            </c:ext>
          </c:extLst>
        </c:ser>
        <c:ser>
          <c:idx val="1"/>
          <c:order val="1"/>
          <c:tx>
            <c:strRef>
              <c:f>'Pivot Table'!$BC$6:$BC$7</c:f>
              <c:strCache>
                <c:ptCount val="1"/>
                <c:pt idx="0">
                  <c:v>Office Supplies</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Table'!$BA$8:$BA$25</c:f>
              <c:strCache>
                <c:ptCount val="17"/>
                <c:pt idx="0">
                  <c:v>Telephones and Communication</c:v>
                </c:pt>
                <c:pt idx="1">
                  <c:v>Storage &amp; Organization</c:v>
                </c:pt>
                <c:pt idx="2">
                  <c:v>Office Furnishings</c:v>
                </c:pt>
                <c:pt idx="3">
                  <c:v>Paper</c:v>
                </c:pt>
                <c:pt idx="4">
                  <c:v>Envelopes</c:v>
                </c:pt>
                <c:pt idx="5">
                  <c:v>Office Machines</c:v>
                </c:pt>
                <c:pt idx="6">
                  <c:v>Binders and Binder Accessories</c:v>
                </c:pt>
                <c:pt idx="7">
                  <c:v>Bookcases</c:v>
                </c:pt>
                <c:pt idx="8">
                  <c:v>Computer Peripherals</c:v>
                </c:pt>
                <c:pt idx="9">
                  <c:v>Copiers and Fax</c:v>
                </c:pt>
                <c:pt idx="10">
                  <c:v>Appliances</c:v>
                </c:pt>
                <c:pt idx="11">
                  <c:v>Scissors, Rulers and Trimmers</c:v>
                </c:pt>
                <c:pt idx="12">
                  <c:v>Rubber Bands</c:v>
                </c:pt>
                <c:pt idx="13">
                  <c:v>Chairs &amp; Chairmats</c:v>
                </c:pt>
                <c:pt idx="14">
                  <c:v>Pens &amp; Art Supplies</c:v>
                </c:pt>
                <c:pt idx="15">
                  <c:v>Labels</c:v>
                </c:pt>
                <c:pt idx="16">
                  <c:v>Tables</c:v>
                </c:pt>
              </c:strCache>
            </c:strRef>
          </c:cat>
          <c:val>
            <c:numRef>
              <c:f>'Pivot Table'!$BC$8:$BC$25</c:f>
              <c:numCache>
                <c:formatCode>0.00%</c:formatCode>
                <c:ptCount val="17"/>
                <c:pt idx="1">
                  <c:v>4.5436893203883465E-2</c:v>
                </c:pt>
                <c:pt idx="3">
                  <c:v>4.7531914893616932E-2</c:v>
                </c:pt>
                <c:pt idx="4">
                  <c:v>4.8125000000000001E-2</c:v>
                </c:pt>
                <c:pt idx="6">
                  <c:v>4.9689440993788789E-2</c:v>
                </c:pt>
                <c:pt idx="10">
                  <c:v>5.1688311688311672E-2</c:v>
                </c:pt>
                <c:pt idx="11">
                  <c:v>5.1818181818181847E-2</c:v>
                </c:pt>
                <c:pt idx="12">
                  <c:v>5.2500000000000026E-2</c:v>
                </c:pt>
                <c:pt idx="14">
                  <c:v>5.5599999999999983E-2</c:v>
                </c:pt>
                <c:pt idx="15">
                  <c:v>5.5740740740740737E-2</c:v>
                </c:pt>
              </c:numCache>
            </c:numRef>
          </c:val>
          <c:extLst>
            <c:ext xmlns:c16="http://schemas.microsoft.com/office/drawing/2014/chart" uri="{C3380CC4-5D6E-409C-BE32-E72D297353CC}">
              <c16:uniqueId val="{00000004-4156-4342-AA49-A56B5CBD7D8E}"/>
            </c:ext>
          </c:extLst>
        </c:ser>
        <c:ser>
          <c:idx val="2"/>
          <c:order val="2"/>
          <c:tx>
            <c:strRef>
              <c:f>'Pivot Table'!$BD$6:$BD$7</c:f>
              <c:strCache>
                <c:ptCount val="1"/>
                <c:pt idx="0">
                  <c:v>Technology</c:v>
                </c:pt>
              </c:strCache>
            </c:strRef>
          </c:tx>
          <c:spPr>
            <a:solidFill>
              <a:schemeClr val="accent3"/>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Table'!$BA$8:$BA$25</c:f>
              <c:strCache>
                <c:ptCount val="17"/>
                <c:pt idx="0">
                  <c:v>Telephones and Communication</c:v>
                </c:pt>
                <c:pt idx="1">
                  <c:v>Storage &amp; Organization</c:v>
                </c:pt>
                <c:pt idx="2">
                  <c:v>Office Furnishings</c:v>
                </c:pt>
                <c:pt idx="3">
                  <c:v>Paper</c:v>
                </c:pt>
                <c:pt idx="4">
                  <c:v>Envelopes</c:v>
                </c:pt>
                <c:pt idx="5">
                  <c:v>Office Machines</c:v>
                </c:pt>
                <c:pt idx="6">
                  <c:v>Binders and Binder Accessories</c:v>
                </c:pt>
                <c:pt idx="7">
                  <c:v>Bookcases</c:v>
                </c:pt>
                <c:pt idx="8">
                  <c:v>Computer Peripherals</c:v>
                </c:pt>
                <c:pt idx="9">
                  <c:v>Copiers and Fax</c:v>
                </c:pt>
                <c:pt idx="10">
                  <c:v>Appliances</c:v>
                </c:pt>
                <c:pt idx="11">
                  <c:v>Scissors, Rulers and Trimmers</c:v>
                </c:pt>
                <c:pt idx="12">
                  <c:v>Rubber Bands</c:v>
                </c:pt>
                <c:pt idx="13">
                  <c:v>Chairs &amp; Chairmats</c:v>
                </c:pt>
                <c:pt idx="14">
                  <c:v>Pens &amp; Art Supplies</c:v>
                </c:pt>
                <c:pt idx="15">
                  <c:v>Labels</c:v>
                </c:pt>
                <c:pt idx="16">
                  <c:v>Tables</c:v>
                </c:pt>
              </c:strCache>
            </c:strRef>
          </c:cat>
          <c:val>
            <c:numRef>
              <c:f>'Pivot Table'!$BD$8:$BD$25</c:f>
              <c:numCache>
                <c:formatCode>0.00%</c:formatCode>
                <c:ptCount val="17"/>
                <c:pt idx="0">
                  <c:v>4.430303030303024E-2</c:v>
                </c:pt>
                <c:pt idx="5">
                  <c:v>4.8630136986301357E-2</c:v>
                </c:pt>
                <c:pt idx="8">
                  <c:v>5.0069930069930012E-2</c:v>
                </c:pt>
                <c:pt idx="9">
                  <c:v>5.0833333333333341E-2</c:v>
                </c:pt>
              </c:numCache>
            </c:numRef>
          </c:val>
          <c:extLst>
            <c:ext xmlns:c16="http://schemas.microsoft.com/office/drawing/2014/chart" uri="{C3380CC4-5D6E-409C-BE32-E72D297353CC}">
              <c16:uniqueId val="{00000005-4156-4342-AA49-A56B5CBD7D8E}"/>
            </c:ext>
          </c:extLst>
        </c:ser>
        <c:dLbls>
          <c:dLblPos val="outEnd"/>
          <c:showLegendKey val="0"/>
          <c:showVal val="1"/>
          <c:showCatName val="0"/>
          <c:showSerName val="0"/>
          <c:showPercent val="0"/>
          <c:showBubbleSize val="0"/>
        </c:dLbls>
        <c:gapWidth val="219"/>
        <c:axId val="1477682175"/>
        <c:axId val="1206457855"/>
      </c:barChart>
      <c:catAx>
        <c:axId val="147768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457855"/>
        <c:crosses val="autoZero"/>
        <c:auto val="1"/>
        <c:lblAlgn val="ctr"/>
        <c:lblOffset val="100"/>
        <c:noMultiLvlLbl val="0"/>
      </c:catAx>
      <c:valAx>
        <c:axId val="120645785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6821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[SuperStore Sales Analysis.xlsx]Pivot Table!Ship Mode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Ship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Table'!$AY$12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Table'!$AX$13:$AX$16</c:f>
              <c:strCache>
                <c:ptCount val="3"/>
                <c:pt idx="0">
                  <c:v>Regular Air</c:v>
                </c:pt>
                <c:pt idx="1">
                  <c:v>Delivery Truck</c:v>
                </c:pt>
                <c:pt idx="2">
                  <c:v>Express Air</c:v>
                </c:pt>
              </c:strCache>
            </c:strRef>
          </c:cat>
          <c:val>
            <c:numRef>
              <c:f>'Pivot Table'!$AY$13:$AY$16</c:f>
              <c:numCache>
                <c:formatCode>0</c:formatCode>
                <c:ptCount val="3"/>
                <c:pt idx="0">
                  <c:v>549</c:v>
                </c:pt>
                <c:pt idx="1">
                  <c:v>116</c:v>
                </c:pt>
                <c:pt idx="2">
                  <c:v>94</c:v>
                </c:pt>
              </c:numCache>
            </c:numRef>
          </c:val>
          <c:extLst>
            <c:ext xmlns:c16="http://schemas.microsoft.com/office/drawing/2014/chart" uri="{C3380CC4-5D6E-409C-BE32-E72D297353CC}">
              <c16:uniqueId val="{00000000-0A71-40C2-A64C-E0E003C0F356}"/>
            </c:ext>
          </c:extLst>
        </c:ser>
        <c:dLbls>
          <c:dLblPos val="outEnd"/>
          <c:showLegendKey val="0"/>
          <c:showVal val="1"/>
          <c:showCatName val="0"/>
          <c:showSerName val="0"/>
          <c:showPercent val="0"/>
          <c:showBubbleSize val="0"/>
        </c:dLbls>
        <c:gapWidth val="75"/>
        <c:axId val="1208146143"/>
        <c:axId val="1484384063"/>
      </c:barChart>
      <c:catAx>
        <c:axId val="1208146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84063"/>
        <c:crosses val="autoZero"/>
        <c:auto val="1"/>
        <c:lblAlgn val="ctr"/>
        <c:lblOffset val="100"/>
        <c:noMultiLvlLbl val="0"/>
      </c:catAx>
      <c:valAx>
        <c:axId val="1484384063"/>
        <c:scaling>
          <c:orientation val="minMax"/>
        </c:scaling>
        <c:delete val="1"/>
        <c:axPos val="b"/>
        <c:numFmt formatCode="0" sourceLinked="1"/>
        <c:majorTickMark val="none"/>
        <c:minorTickMark val="none"/>
        <c:tickLblPos val="nextTo"/>
        <c:crossAx val="120814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Table!Sales by Region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Table'!$P$6</c:f>
              <c:strCache>
                <c:ptCount val="1"/>
                <c:pt idx="0">
                  <c:v>Total</c:v>
                </c:pt>
              </c:strCache>
            </c:strRef>
          </c:tx>
          <c:spPr>
            <a:solidFill>
              <a:schemeClr val="accent6">
                <a:lumMod val="75000"/>
              </a:schemeClr>
            </a:solidFill>
            <a:ln>
              <a:noFill/>
            </a:ln>
            <a:effectLst/>
          </c:spPr>
          <c:invertIfNegative val="0"/>
          <c:cat>
            <c:strRef>
              <c:f>'Pivot Table'!$O$7:$O$11</c:f>
              <c:strCache>
                <c:ptCount val="4"/>
                <c:pt idx="0">
                  <c:v>East</c:v>
                </c:pt>
                <c:pt idx="1">
                  <c:v>West</c:v>
                </c:pt>
                <c:pt idx="2">
                  <c:v>Central</c:v>
                </c:pt>
                <c:pt idx="3">
                  <c:v>South</c:v>
                </c:pt>
              </c:strCache>
            </c:strRef>
          </c:cat>
          <c:val>
            <c:numRef>
              <c:f>'Pivot Table'!$P$7:$P$11</c:f>
              <c:numCache>
                <c:formatCode>\$\ 00.00,\K</c:formatCode>
                <c:ptCount val="4"/>
                <c:pt idx="0">
                  <c:v>526138.06000000006</c:v>
                </c:pt>
                <c:pt idx="1">
                  <c:v>453728.24999999988</c:v>
                </c:pt>
                <c:pt idx="2">
                  <c:v>385661.86999999988</c:v>
                </c:pt>
                <c:pt idx="3">
                  <c:v>284042.77999999985</c:v>
                </c:pt>
              </c:numCache>
            </c:numRef>
          </c:val>
          <c:extLst>
            <c:ext xmlns:c16="http://schemas.microsoft.com/office/drawing/2014/chart" uri="{C3380CC4-5D6E-409C-BE32-E72D297353CC}">
              <c16:uniqueId val="{00000000-6D8C-408E-A1EA-E4889A1E69CC}"/>
            </c:ext>
          </c:extLst>
        </c:ser>
        <c:dLbls>
          <c:showLegendKey val="0"/>
          <c:showVal val="0"/>
          <c:showCatName val="0"/>
          <c:showSerName val="0"/>
          <c:showPercent val="0"/>
          <c:showBubbleSize val="0"/>
        </c:dLbls>
        <c:gapWidth val="219"/>
        <c:overlap val="-27"/>
        <c:axId val="1473766223"/>
        <c:axId val="1463722303"/>
      </c:barChart>
      <c:catAx>
        <c:axId val="147376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722303"/>
        <c:crosses val="autoZero"/>
        <c:auto val="1"/>
        <c:lblAlgn val="ctr"/>
        <c:lblOffset val="100"/>
        <c:noMultiLvlLbl val="0"/>
      </c:catAx>
      <c:valAx>
        <c:axId val="1463722303"/>
        <c:scaling>
          <c:orientation val="minMax"/>
        </c:scaling>
        <c:delete val="0"/>
        <c:axPos val="l"/>
        <c:majorGridlines>
          <c:spPr>
            <a:ln w="9525" cap="flat" cmpd="sng" algn="ctr">
              <a:solidFill>
                <a:schemeClr val="tx1">
                  <a:lumMod val="15000"/>
                  <a:lumOff val="85000"/>
                </a:schemeClr>
              </a:solidFill>
              <a:round/>
            </a:ln>
            <a:effectLst/>
          </c:spPr>
        </c:majorGridlines>
        <c:numFmt formatCode="\$\ 00.0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662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Table!Top10 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Sales by Sate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Table'!$M$6</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Table'!$L$7:$L$17</c:f>
              <c:strCache>
                <c:ptCount val="10"/>
                <c:pt idx="0">
                  <c:v>California</c:v>
                </c:pt>
                <c:pt idx="1">
                  <c:v>New York</c:v>
                </c:pt>
                <c:pt idx="2">
                  <c:v>Texas</c:v>
                </c:pt>
                <c:pt idx="3">
                  <c:v>Illinois</c:v>
                </c:pt>
                <c:pt idx="4">
                  <c:v>District of Columbia</c:v>
                </c:pt>
                <c:pt idx="5">
                  <c:v>Michigan</c:v>
                </c:pt>
                <c:pt idx="6">
                  <c:v>Washington</c:v>
                </c:pt>
                <c:pt idx="7">
                  <c:v>Ohio</c:v>
                </c:pt>
                <c:pt idx="8">
                  <c:v>Florida</c:v>
                </c:pt>
                <c:pt idx="9">
                  <c:v>Massachusetts</c:v>
                </c:pt>
              </c:strCache>
            </c:strRef>
          </c:cat>
          <c:val>
            <c:numRef>
              <c:f>'Pivot Table'!$M$7:$M$17</c:f>
              <c:numCache>
                <c:formatCode>\$\ 00.00,\K</c:formatCode>
                <c:ptCount val="10"/>
                <c:pt idx="0">
                  <c:v>258288.18999999997</c:v>
                </c:pt>
                <c:pt idx="1">
                  <c:v>194309.94000000006</c:v>
                </c:pt>
                <c:pt idx="2">
                  <c:v>84460.310000000012</c:v>
                </c:pt>
                <c:pt idx="3">
                  <c:v>80898.049999999988</c:v>
                </c:pt>
                <c:pt idx="4">
                  <c:v>68684.400000000023</c:v>
                </c:pt>
                <c:pt idx="5">
                  <c:v>68179.22</c:v>
                </c:pt>
                <c:pt idx="6">
                  <c:v>67154.53</c:v>
                </c:pt>
                <c:pt idx="7">
                  <c:v>66126.929999999993</c:v>
                </c:pt>
                <c:pt idx="8">
                  <c:v>65252.969999999987</c:v>
                </c:pt>
                <c:pt idx="9">
                  <c:v>57360.080000000009</c:v>
                </c:pt>
              </c:numCache>
            </c:numRef>
          </c:val>
          <c:extLst>
            <c:ext xmlns:c16="http://schemas.microsoft.com/office/drawing/2014/chart" uri="{C3380CC4-5D6E-409C-BE32-E72D297353CC}">
              <c16:uniqueId val="{00000000-E4A6-46C2-BE4B-E1571E743CB0}"/>
            </c:ext>
          </c:extLst>
        </c:ser>
        <c:dLbls>
          <c:showLegendKey val="0"/>
          <c:showVal val="0"/>
          <c:showCatName val="0"/>
          <c:showSerName val="0"/>
          <c:showPercent val="0"/>
          <c:showBubbleSize val="0"/>
        </c:dLbls>
        <c:gapWidth val="182"/>
        <c:axId val="1441980911"/>
        <c:axId val="1479320223"/>
      </c:barChart>
      <c:catAx>
        <c:axId val="1441980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320223"/>
        <c:crosses val="autoZero"/>
        <c:auto val="1"/>
        <c:lblAlgn val="ctr"/>
        <c:lblOffset val="100"/>
        <c:noMultiLvlLbl val="0"/>
      </c:catAx>
      <c:valAx>
        <c:axId val="1479320223"/>
        <c:scaling>
          <c:orientation val="minMax"/>
        </c:scaling>
        <c:delete val="1"/>
        <c:axPos val="b"/>
        <c:majorGridlines>
          <c:spPr>
            <a:ln w="9525" cap="flat" cmpd="sng" algn="ctr">
              <a:solidFill>
                <a:schemeClr val="tx1">
                  <a:lumMod val="15000"/>
                  <a:lumOff val="85000"/>
                </a:schemeClr>
              </a:solidFill>
              <a:round/>
            </a:ln>
            <a:effectLst/>
          </c:spPr>
        </c:majorGridlines>
        <c:numFmt formatCode="\$\ 00.00,\K" sourceLinked="1"/>
        <c:majorTickMark val="none"/>
        <c:minorTickMark val="none"/>
        <c:tickLblPos val="nextTo"/>
        <c:crossAx val="1441980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Table!Top 10 Profit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Profit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Table'!$M$21</c:f>
              <c:strCache>
                <c:ptCount val="1"/>
                <c:pt idx="0">
                  <c:v>Total</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1-4FF2-4BF8-8CE3-F9A787FF89BD}"/>
              </c:ext>
            </c:extLst>
          </c:dPt>
          <c:dLbls>
            <c:dLbl>
              <c:idx val="0"/>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FF2-4BF8-8CE3-F9A787FF89B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Table'!$L$22:$L$32</c:f>
              <c:strCache>
                <c:ptCount val="10"/>
                <c:pt idx="0">
                  <c:v>California</c:v>
                </c:pt>
                <c:pt idx="1">
                  <c:v>New York</c:v>
                </c:pt>
                <c:pt idx="2">
                  <c:v>Texas</c:v>
                </c:pt>
                <c:pt idx="3">
                  <c:v>Ohio</c:v>
                </c:pt>
                <c:pt idx="4">
                  <c:v>Illinois</c:v>
                </c:pt>
                <c:pt idx="5">
                  <c:v>Michigan</c:v>
                </c:pt>
                <c:pt idx="6">
                  <c:v>Colorado</c:v>
                </c:pt>
                <c:pt idx="7">
                  <c:v>District of Columbia</c:v>
                </c:pt>
                <c:pt idx="8">
                  <c:v>Georgia</c:v>
                </c:pt>
                <c:pt idx="9">
                  <c:v>Oregon</c:v>
                </c:pt>
              </c:strCache>
            </c:strRef>
          </c:cat>
          <c:val>
            <c:numRef>
              <c:f>'Pivot Table'!$M$22:$M$32</c:f>
              <c:numCache>
                <c:formatCode>\$\ 00.00,\K</c:formatCode>
                <c:ptCount val="10"/>
                <c:pt idx="0">
                  <c:v>37944.714556000006</c:v>
                </c:pt>
                <c:pt idx="1">
                  <c:v>32487.369715920006</c:v>
                </c:pt>
                <c:pt idx="2">
                  <c:v>25251.001659999994</c:v>
                </c:pt>
                <c:pt idx="3">
                  <c:v>24791.706502000001</c:v>
                </c:pt>
                <c:pt idx="4">
                  <c:v>21339.900400000002</c:v>
                </c:pt>
                <c:pt idx="5">
                  <c:v>13047.075131600002</c:v>
                </c:pt>
                <c:pt idx="6">
                  <c:v>12336.787059999993</c:v>
                </c:pt>
                <c:pt idx="7">
                  <c:v>11734.031100000002</c:v>
                </c:pt>
                <c:pt idx="8">
                  <c:v>11035.404413750002</c:v>
                </c:pt>
                <c:pt idx="9">
                  <c:v>9217.5155000000013</c:v>
                </c:pt>
              </c:numCache>
            </c:numRef>
          </c:val>
          <c:extLst>
            <c:ext xmlns:c16="http://schemas.microsoft.com/office/drawing/2014/chart" uri="{C3380CC4-5D6E-409C-BE32-E72D297353CC}">
              <c16:uniqueId val="{00000000-4FF2-4BF8-8CE3-F9A787FF89BD}"/>
            </c:ext>
          </c:extLst>
        </c:ser>
        <c:dLbls>
          <c:dLblPos val="outEnd"/>
          <c:showLegendKey val="0"/>
          <c:showVal val="1"/>
          <c:showCatName val="0"/>
          <c:showSerName val="0"/>
          <c:showPercent val="0"/>
          <c:showBubbleSize val="0"/>
        </c:dLbls>
        <c:gapWidth val="182"/>
        <c:axId val="1441968911"/>
        <c:axId val="1536209071"/>
      </c:barChart>
      <c:catAx>
        <c:axId val="144196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209071"/>
        <c:crosses val="autoZero"/>
        <c:auto val="1"/>
        <c:lblAlgn val="ctr"/>
        <c:lblOffset val="100"/>
        <c:noMultiLvlLbl val="0"/>
      </c:catAx>
      <c:valAx>
        <c:axId val="1536209071"/>
        <c:scaling>
          <c:orientation val="minMax"/>
        </c:scaling>
        <c:delete val="1"/>
        <c:axPos val="b"/>
        <c:majorGridlines>
          <c:spPr>
            <a:ln w="9525" cap="flat" cmpd="sng" algn="ctr">
              <a:solidFill>
                <a:schemeClr val="tx1">
                  <a:lumMod val="15000"/>
                  <a:lumOff val="85000"/>
                </a:schemeClr>
              </a:solidFill>
              <a:round/>
            </a:ln>
            <a:effectLst/>
          </c:spPr>
        </c:majorGridlines>
        <c:numFmt formatCode="\$\ 00.00,\K" sourceLinked="1"/>
        <c:majorTickMark val="none"/>
        <c:minorTickMark val="none"/>
        <c:tickLblPos val="nextTo"/>
        <c:crossAx val="144196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[SuperStore Sales Analysis.xlsx]Pivot Table!Top 5 Profit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Profit Margin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6">
              <a:shade val="53000"/>
            </a:schemeClr>
          </a:solidFill>
          <a:ln w="19050">
            <a:solidFill>
              <a:schemeClr val="lt1"/>
            </a:solidFill>
          </a:ln>
          <a:effectLst/>
        </c:spPr>
      </c:pivotFmt>
      <c:pivotFmt>
        <c:idx val="9"/>
        <c:spPr>
          <a:solidFill>
            <a:schemeClr val="accent6">
              <a:shade val="76000"/>
            </a:schemeClr>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tint val="77000"/>
            </a:schemeClr>
          </a:solidFill>
          <a:ln w="19050">
            <a:solidFill>
              <a:schemeClr val="lt1"/>
            </a:solidFill>
          </a:ln>
          <a:effectLst/>
        </c:spPr>
      </c:pivotFmt>
      <c:pivotFmt>
        <c:idx val="12"/>
        <c:spPr>
          <a:solidFill>
            <a:schemeClr val="accent6">
              <a:tint val="54000"/>
            </a:schemeClr>
          </a:solidFill>
          <a:ln w="19050">
            <a:solidFill>
              <a:schemeClr val="lt1"/>
            </a:solidFill>
          </a:ln>
          <a:effectLst/>
        </c:spPr>
      </c:pivotFmt>
    </c:pivotFmts>
    <c:plotArea>
      <c:layout/>
      <c:pieChart>
        <c:varyColors val="1"/>
        <c:ser>
          <c:idx val="0"/>
          <c:order val="0"/>
          <c:tx>
            <c:strRef>
              <c:f>'Pivot Table'!$S$6</c:f>
              <c:strCache>
                <c:ptCount val="1"/>
                <c:pt idx="0">
                  <c:v>Total</c:v>
                </c:pt>
              </c:strCache>
            </c:strRef>
          </c:tx>
          <c:dPt>
            <c:idx val="0"/>
            <c:bubble3D val="0"/>
            <c:spPr>
              <a:solidFill>
                <a:schemeClr val="accent6">
                  <a:shade val="53000"/>
                </a:schemeClr>
              </a:solidFill>
              <a:ln w="19050">
                <a:solidFill>
                  <a:schemeClr val="lt1"/>
                </a:solidFill>
              </a:ln>
              <a:effectLst/>
            </c:spPr>
            <c:extLst>
              <c:ext xmlns:c16="http://schemas.microsoft.com/office/drawing/2014/chart" uri="{C3380CC4-5D6E-409C-BE32-E72D297353CC}">
                <c16:uniqueId val="{00000001-895D-4ACE-B363-576FAB43EBE7}"/>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895D-4ACE-B363-576FAB43EBE7}"/>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895D-4ACE-B363-576FAB43EBE7}"/>
              </c:ext>
            </c:extLst>
          </c:dPt>
          <c:dPt>
            <c:idx val="3"/>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7-895D-4ACE-B363-576FAB43EBE7}"/>
              </c:ext>
            </c:extLst>
          </c:dPt>
          <c:dPt>
            <c:idx val="4"/>
            <c:bubble3D val="0"/>
            <c:spPr>
              <a:solidFill>
                <a:schemeClr val="accent6">
                  <a:tint val="54000"/>
                </a:schemeClr>
              </a:solidFill>
              <a:ln w="19050">
                <a:solidFill>
                  <a:schemeClr val="lt1"/>
                </a:solidFill>
              </a:ln>
              <a:effectLst/>
            </c:spPr>
            <c:extLst>
              <c:ext xmlns:c16="http://schemas.microsoft.com/office/drawing/2014/chart" uri="{C3380CC4-5D6E-409C-BE32-E72D297353CC}">
                <c16:uniqueId val="{00000009-895D-4ACE-B363-576FAB43EBE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Table'!$R$7:$R$12</c:f>
              <c:strCache>
                <c:ptCount val="5"/>
                <c:pt idx="0">
                  <c:v>New Mexico</c:v>
                </c:pt>
                <c:pt idx="1">
                  <c:v>North Dakota</c:v>
                </c:pt>
                <c:pt idx="2">
                  <c:v>Oregon</c:v>
                </c:pt>
                <c:pt idx="3">
                  <c:v>West Virginia</c:v>
                </c:pt>
                <c:pt idx="4">
                  <c:v>Wyoming</c:v>
                </c:pt>
              </c:strCache>
            </c:strRef>
          </c:cat>
          <c:val>
            <c:numRef>
              <c:f>'Pivot Table'!$S$7:$S$12</c:f>
              <c:numCache>
                <c:formatCode>0.00%</c:formatCode>
                <c:ptCount val="5"/>
                <c:pt idx="0">
                  <c:v>0.77748565216126597</c:v>
                </c:pt>
                <c:pt idx="1">
                  <c:v>0.61154244074813635</c:v>
                </c:pt>
                <c:pt idx="2">
                  <c:v>0.60761032714990215</c:v>
                </c:pt>
                <c:pt idx="3">
                  <c:v>0.65015641670067803</c:v>
                </c:pt>
                <c:pt idx="4">
                  <c:v>0.62120840867228821</c:v>
                </c:pt>
              </c:numCache>
            </c:numRef>
          </c:val>
          <c:extLst>
            <c:ext xmlns:c16="http://schemas.microsoft.com/office/drawing/2014/chart" uri="{C3380CC4-5D6E-409C-BE32-E72D297353CC}">
              <c16:uniqueId val="{0000000A-895D-4ACE-B363-576FAB43EBE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 Sales Analysis.xlsx]Pivot Table!Top5 Loss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Loss by State</a:t>
            </a:r>
          </a:p>
        </c:rich>
      </c:tx>
      <c:layout>
        <c:manualLayout>
          <c:xMode val="edge"/>
          <c:yMode val="edge"/>
          <c:x val="0.30391486220472441"/>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tint val="54000"/>
            </a:schemeClr>
          </a:solidFill>
          <a:ln w="19050">
            <a:solidFill>
              <a:schemeClr val="lt1"/>
            </a:solidFill>
          </a:ln>
          <a:effectLst/>
        </c:spPr>
      </c:pivotFmt>
      <c:pivotFmt>
        <c:idx val="9"/>
        <c:spPr>
          <a:solidFill>
            <a:schemeClr val="accent2">
              <a:tint val="77000"/>
            </a:schemeClr>
          </a:solidFill>
          <a:ln w="19050">
            <a:solidFill>
              <a:schemeClr val="lt1"/>
            </a:solidFill>
          </a:ln>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w="19050">
            <a:solidFill>
              <a:schemeClr val="lt1"/>
            </a:solidFill>
          </a:ln>
          <a:effectLst/>
        </c:spPr>
        <c:dLbl>
          <c:idx val="0"/>
          <c:layout>
            <c:manualLayout>
              <c:x val="0.16388888888888878"/>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shade val="76000"/>
            </a:schemeClr>
          </a:solidFill>
          <a:ln w="19050">
            <a:solidFill>
              <a:schemeClr val="lt1"/>
            </a:solidFill>
          </a:ln>
          <a:effectLst/>
        </c:spPr>
      </c:pivotFmt>
      <c:pivotFmt>
        <c:idx val="12"/>
        <c:spPr>
          <a:solidFill>
            <a:schemeClr val="accent2">
              <a:shade val="53000"/>
            </a:schemeClr>
          </a:solidFill>
          <a:ln w="19050">
            <a:solidFill>
              <a:schemeClr val="lt1"/>
            </a:solidFill>
          </a:ln>
          <a:effectLst/>
        </c:spPr>
      </c:pivotFmt>
    </c:pivotFmts>
    <c:plotArea>
      <c:layout/>
      <c:pieChart>
        <c:varyColors val="1"/>
        <c:ser>
          <c:idx val="0"/>
          <c:order val="0"/>
          <c:tx>
            <c:strRef>
              <c:f>'Pivot Table'!$S$16</c:f>
              <c:strCache>
                <c:ptCount val="1"/>
                <c:pt idx="0">
                  <c:v>Total</c:v>
                </c:pt>
              </c:strCache>
            </c:strRef>
          </c:tx>
          <c:dPt>
            <c:idx val="0"/>
            <c:bubble3D val="0"/>
            <c:spPr>
              <a:solidFill>
                <a:schemeClr val="accent2">
                  <a:tint val="54000"/>
                </a:schemeClr>
              </a:solidFill>
              <a:ln w="19050">
                <a:solidFill>
                  <a:schemeClr val="lt1"/>
                </a:solidFill>
              </a:ln>
              <a:effectLst/>
            </c:spPr>
            <c:extLst>
              <c:ext xmlns:c16="http://schemas.microsoft.com/office/drawing/2014/chart" uri="{C3380CC4-5D6E-409C-BE32-E72D297353CC}">
                <c16:uniqueId val="{00000001-CA8D-46CF-87A9-11E4A6D07E51}"/>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CA8D-46CF-87A9-11E4A6D07E51}"/>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CA8D-46CF-87A9-11E4A6D07E51}"/>
              </c:ext>
            </c:extLst>
          </c:dPt>
          <c:dPt>
            <c:idx val="3"/>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7-CA8D-46CF-87A9-11E4A6D07E51}"/>
              </c:ext>
            </c:extLst>
          </c:dPt>
          <c:dPt>
            <c:idx val="4"/>
            <c:bubble3D val="0"/>
            <c:spPr>
              <a:solidFill>
                <a:schemeClr val="accent2">
                  <a:shade val="53000"/>
                </a:schemeClr>
              </a:solidFill>
              <a:ln w="19050">
                <a:solidFill>
                  <a:schemeClr val="lt1"/>
                </a:solidFill>
              </a:ln>
              <a:effectLst/>
            </c:spPr>
            <c:extLst>
              <c:ext xmlns:c16="http://schemas.microsoft.com/office/drawing/2014/chart" uri="{C3380CC4-5D6E-409C-BE32-E72D297353CC}">
                <c16:uniqueId val="{00000009-CA8D-46CF-87A9-11E4A6D07E51}"/>
              </c:ext>
            </c:extLst>
          </c:dPt>
          <c:dLbls>
            <c:dLbl>
              <c:idx val="1"/>
              <c:layout>
                <c:manualLayout>
                  <c:x val="0.16388888888888878"/>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8D-46CF-87A9-11E4A6D07E5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Table'!$R$17:$R$22</c:f>
              <c:strCache>
                <c:ptCount val="5"/>
                <c:pt idx="0">
                  <c:v>Florida</c:v>
                </c:pt>
                <c:pt idx="1">
                  <c:v>Kentucky</c:v>
                </c:pt>
                <c:pt idx="2">
                  <c:v>Maryland</c:v>
                </c:pt>
                <c:pt idx="3">
                  <c:v>Montana</c:v>
                </c:pt>
                <c:pt idx="4">
                  <c:v>North Carolina</c:v>
                </c:pt>
              </c:strCache>
            </c:strRef>
          </c:cat>
          <c:val>
            <c:numRef>
              <c:f>'Pivot Table'!$S$17:$S$22</c:f>
              <c:numCache>
                <c:formatCode>0.00%</c:formatCode>
                <c:ptCount val="5"/>
                <c:pt idx="0">
                  <c:v>-9.5991892782811325E-2</c:v>
                </c:pt>
                <c:pt idx="1">
                  <c:v>-0.10517983932079457</c:v>
                </c:pt>
                <c:pt idx="2">
                  <c:v>-0.10860959251999489</c:v>
                </c:pt>
                <c:pt idx="3">
                  <c:v>-1.09576717097626</c:v>
                </c:pt>
                <c:pt idx="4">
                  <c:v>-0.49963147601081181</c:v>
                </c:pt>
              </c:numCache>
            </c:numRef>
          </c:val>
          <c:extLst>
            <c:ext xmlns:c16="http://schemas.microsoft.com/office/drawing/2014/chart" uri="{C3380CC4-5D6E-409C-BE32-E72D297353CC}">
              <c16:uniqueId val="{0000000A-CA8D-46CF-87A9-11E4A6D07E5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vs Profit vs Profit Margin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Table'!$E$23</c:f>
              <c:strCache>
                <c:ptCount val="1"/>
                <c:pt idx="0">
                  <c:v>Sum of Sales</c:v>
                </c:pt>
              </c:strCache>
            </c:strRef>
          </c:tx>
          <c:spPr>
            <a:solidFill>
              <a:schemeClr val="accent6">
                <a:lumMod val="75000"/>
              </a:schemeClr>
            </a:solidFill>
            <a:ln>
              <a:noFill/>
            </a:ln>
            <a:effectLst/>
          </c:spPr>
          <c:invertIfNegative val="0"/>
          <c:cat>
            <c:strRef>
              <c:extLst>
                <c:ext xmlns:c15="http://schemas.microsoft.com/office/drawing/2012/chart" uri="{02D57815-91ED-43cb-92C2-25804820EDAC}">
                  <c15:fullRef>
                    <c15:sqref>'Pivot Table'!$D$24:$D$31</c15:sqref>
                  </c15:fullRef>
                </c:ext>
              </c:extLst>
              <c:f>'Pivot Table'!$D$25:$D$30</c:f>
              <c:strCache>
                <c:ptCount val="6"/>
                <c:pt idx="0">
                  <c:v>Jan</c:v>
                </c:pt>
                <c:pt idx="1">
                  <c:v>Feb</c:v>
                </c:pt>
                <c:pt idx="2">
                  <c:v>Mar</c:v>
                </c:pt>
                <c:pt idx="3">
                  <c:v>Apr</c:v>
                </c:pt>
                <c:pt idx="4">
                  <c:v>May</c:v>
                </c:pt>
                <c:pt idx="5">
                  <c:v>Jun</c:v>
                </c:pt>
              </c:strCache>
            </c:strRef>
          </c:cat>
          <c:val>
            <c:numRef>
              <c:extLst>
                <c:ext xmlns:c15="http://schemas.microsoft.com/office/drawing/2012/chart" uri="{02D57815-91ED-43cb-92C2-25804820EDAC}">
                  <c15:fullRef>
                    <c15:sqref>'Pivot Table'!$E$24:$E$31</c15:sqref>
                  </c15:fullRef>
                </c:ext>
              </c:extLst>
              <c:f>'Pivot Table'!$E$25:$E$30</c:f>
              <c:numCache>
                <c:formatCode>_-[$$-409]* #,##0.00_ ;_-[$$-409]* \-#,##0.00\ ;_-[$$-409]* "-"??_ ;_-@_ </c:formatCode>
                <c:ptCount val="6"/>
                <c:pt idx="0">
                  <c:v>274766.92000000004</c:v>
                </c:pt>
                <c:pt idx="1">
                  <c:v>326101.46999999997</c:v>
                </c:pt>
                <c:pt idx="2">
                  <c:v>271696.66999999993</c:v>
                </c:pt>
                <c:pt idx="3">
                  <c:v>389831.9499999996</c:v>
                </c:pt>
                <c:pt idx="4">
                  <c:v>306572.06999999995</c:v>
                </c:pt>
                <c:pt idx="5">
                  <c:v>355368.7999999997</c:v>
                </c:pt>
              </c:numCache>
            </c:numRef>
          </c:val>
          <c:extLst>
            <c:ext xmlns:c16="http://schemas.microsoft.com/office/drawing/2014/chart" uri="{C3380CC4-5D6E-409C-BE32-E72D297353CC}">
              <c16:uniqueId val="{00000000-DB38-4F03-84E7-FCB837DA4F9B}"/>
            </c:ext>
          </c:extLst>
        </c:ser>
        <c:ser>
          <c:idx val="1"/>
          <c:order val="1"/>
          <c:tx>
            <c:strRef>
              <c:f>'Pivot Table'!$F$23</c:f>
              <c:strCache>
                <c:ptCount val="1"/>
                <c:pt idx="0">
                  <c:v>Sum of Profit</c:v>
                </c:pt>
              </c:strCache>
            </c:strRef>
          </c:tx>
          <c:spPr>
            <a:solidFill>
              <a:schemeClr val="accent6">
                <a:lumMod val="40000"/>
                <a:lumOff val="60000"/>
              </a:schemeClr>
            </a:solidFill>
            <a:ln>
              <a:noFill/>
            </a:ln>
            <a:effectLst/>
          </c:spPr>
          <c:invertIfNegative val="0"/>
          <c:cat>
            <c:strRef>
              <c:extLst>
                <c:ext xmlns:c15="http://schemas.microsoft.com/office/drawing/2012/chart" uri="{02D57815-91ED-43cb-92C2-25804820EDAC}">
                  <c15:fullRef>
                    <c15:sqref>'Pivot Table'!$D$24:$D$31</c15:sqref>
                  </c15:fullRef>
                </c:ext>
              </c:extLst>
              <c:f>'Pivot Table'!$D$25:$D$30</c:f>
              <c:strCache>
                <c:ptCount val="6"/>
                <c:pt idx="0">
                  <c:v>Jan</c:v>
                </c:pt>
                <c:pt idx="1">
                  <c:v>Feb</c:v>
                </c:pt>
                <c:pt idx="2">
                  <c:v>Mar</c:v>
                </c:pt>
                <c:pt idx="3">
                  <c:v>Apr</c:v>
                </c:pt>
                <c:pt idx="4">
                  <c:v>May</c:v>
                </c:pt>
                <c:pt idx="5">
                  <c:v>Jun</c:v>
                </c:pt>
              </c:strCache>
            </c:strRef>
          </c:cat>
          <c:val>
            <c:numRef>
              <c:extLst>
                <c:ext xmlns:c15="http://schemas.microsoft.com/office/drawing/2012/chart" uri="{02D57815-91ED-43cb-92C2-25804820EDAC}">
                  <c15:fullRef>
                    <c15:sqref>'Pivot Table'!$F$24:$F$31</c15:sqref>
                  </c15:fullRef>
                </c:ext>
              </c:extLst>
              <c:f>'Pivot Table'!$F$25:$F$30</c:f>
              <c:numCache>
                <c:formatCode>_-[$$-409]* #,##0.00_ ;_-[$$-409]* \-#,##0.00\ ;_-[$$-409]* "-"??_ ;_-@_ </c:formatCode>
                <c:ptCount val="6"/>
                <c:pt idx="0">
                  <c:v>1043.6774996800013</c:v>
                </c:pt>
                <c:pt idx="1">
                  <c:v>35944.658780319995</c:v>
                </c:pt>
                <c:pt idx="2">
                  <c:v>103.1595867499928</c:v>
                </c:pt>
                <c:pt idx="3">
                  <c:v>53146.412502000057</c:v>
                </c:pt>
                <c:pt idx="4">
                  <c:v>67002.732858399962</c:v>
                </c:pt>
                <c:pt idx="5">
                  <c:v>66836.970609999946</c:v>
                </c:pt>
              </c:numCache>
            </c:numRef>
          </c:val>
          <c:extLst>
            <c:ext xmlns:c16="http://schemas.microsoft.com/office/drawing/2014/chart" uri="{C3380CC4-5D6E-409C-BE32-E72D297353CC}">
              <c16:uniqueId val="{00000001-DB38-4F03-84E7-FCB837DA4F9B}"/>
            </c:ext>
          </c:extLst>
        </c:ser>
        <c:dLbls>
          <c:showLegendKey val="0"/>
          <c:showVal val="0"/>
          <c:showCatName val="0"/>
          <c:showSerName val="0"/>
          <c:showPercent val="0"/>
          <c:showBubbleSize val="0"/>
        </c:dLbls>
        <c:gapWidth val="219"/>
        <c:overlap val="-27"/>
        <c:axId val="417585375"/>
        <c:axId val="447128559"/>
      </c:barChart>
      <c:lineChart>
        <c:grouping val="standard"/>
        <c:varyColors val="0"/>
        <c:ser>
          <c:idx val="2"/>
          <c:order val="2"/>
          <c:tx>
            <c:strRef>
              <c:f>'Pivot Table'!$G$23</c:f>
              <c:strCache>
                <c:ptCount val="1"/>
                <c:pt idx="0">
                  <c:v>Sum of Profit Margin</c:v>
                </c:pt>
              </c:strCache>
            </c:strRef>
          </c:tx>
          <c:spPr>
            <a:ln w="28575" cap="rnd">
              <a:solidFill>
                <a:schemeClr val="accent3"/>
              </a:solidFill>
              <a:round/>
            </a:ln>
            <a:effectLst/>
          </c:spPr>
          <c:marker>
            <c:symbol val="none"/>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'Pivot Table'!$D$24:$D$31</c15:sqref>
                  </c15:fullRef>
                </c:ext>
              </c:extLst>
              <c:f>'Pivot Table'!$D$25:$D$30</c:f>
              <c:strCache>
                <c:ptCount val="6"/>
                <c:pt idx="0">
                  <c:v>Jan</c:v>
                </c:pt>
                <c:pt idx="1">
                  <c:v>Feb</c:v>
                </c:pt>
                <c:pt idx="2">
                  <c:v>Mar</c:v>
                </c:pt>
                <c:pt idx="3">
                  <c:v>Apr</c:v>
                </c:pt>
                <c:pt idx="4">
                  <c:v>May</c:v>
                </c:pt>
                <c:pt idx="5">
                  <c:v>Jun</c:v>
                </c:pt>
              </c:strCache>
            </c:strRef>
          </c:cat>
          <c:val>
            <c:numRef>
              <c:extLst>
                <c:ext xmlns:c15="http://schemas.microsoft.com/office/drawing/2012/chart" uri="{02D57815-91ED-43cb-92C2-25804820EDAC}">
                  <c15:fullRef>
                    <c15:sqref>'Pivot Table'!$G$24:$G$31</c15:sqref>
                  </c15:fullRef>
                </c:ext>
              </c:extLst>
              <c:f>'Pivot Table'!$G$25:$G$30</c:f>
              <c:numCache>
                <c:formatCode>0.00%</c:formatCode>
                <c:ptCount val="6"/>
                <c:pt idx="0">
                  <c:v>3.7984103023755594E-3</c:v>
                </c:pt>
                <c:pt idx="1">
                  <c:v>0.11022538101505644</c:v>
                </c:pt>
                <c:pt idx="2">
                  <c:v>3.7968660694292952E-4</c:v>
                </c:pt>
                <c:pt idx="3">
                  <c:v>0.13633159750502777</c:v>
                </c:pt>
                <c:pt idx="4">
                  <c:v>0.21855458932837546</c:v>
                </c:pt>
                <c:pt idx="5">
                  <c:v>0.18807776768810319</c:v>
                </c:pt>
              </c:numCache>
            </c:numRef>
          </c:val>
          <c:smooth val="0"/>
          <c:extLst>
            <c:ext xmlns:c16="http://schemas.microsoft.com/office/drawing/2014/chart" uri="{C3380CC4-5D6E-409C-BE32-E72D297353CC}">
              <c16:uniqueId val="{00000002-DB38-4F03-84E7-FCB837DA4F9B}"/>
            </c:ext>
          </c:extLst>
        </c:ser>
        <c:dLbls>
          <c:showLegendKey val="0"/>
          <c:showVal val="0"/>
          <c:showCatName val="0"/>
          <c:showSerName val="0"/>
          <c:showPercent val="0"/>
          <c:showBubbleSize val="0"/>
        </c:dLbls>
        <c:marker val="1"/>
        <c:smooth val="0"/>
        <c:axId val="215239583"/>
        <c:axId val="596798143"/>
      </c:lineChart>
      <c:catAx>
        <c:axId val="41758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128559"/>
        <c:crosses val="autoZero"/>
        <c:auto val="1"/>
        <c:lblAlgn val="ctr"/>
        <c:lblOffset val="100"/>
        <c:tickLblSkip val="1"/>
        <c:noMultiLvlLbl val="0"/>
      </c:catAx>
      <c:valAx>
        <c:axId val="44712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&amp;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00.0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585375"/>
        <c:crosses val="autoZero"/>
        <c:crossBetween val="between"/>
      </c:valAx>
      <c:valAx>
        <c:axId val="5967981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239583"/>
        <c:crosses val="max"/>
        <c:crossBetween val="between"/>
      </c:valAx>
      <c:catAx>
        <c:axId val="215239583"/>
        <c:scaling>
          <c:orientation val="minMax"/>
        </c:scaling>
        <c:delete val="1"/>
        <c:axPos val="b"/>
        <c:numFmt formatCode="General" sourceLinked="1"/>
        <c:majorTickMark val="out"/>
        <c:minorTickMark val="none"/>
        <c:tickLblPos val="nextTo"/>
        <c:crossAx val="5967981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Table!Sales by Productcategory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Sales by Product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Table'!$X$6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46-4E33-A41B-E7496D26B6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46-4E33-A41B-E7496D26B6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46-4E33-A41B-E7496D26B6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Table'!$W$7:$W$10</c:f>
              <c:strCache>
                <c:ptCount val="3"/>
                <c:pt idx="0">
                  <c:v>Technology</c:v>
                </c:pt>
                <c:pt idx="1">
                  <c:v>Furniture</c:v>
                </c:pt>
                <c:pt idx="2">
                  <c:v>Office Supplies</c:v>
                </c:pt>
              </c:strCache>
            </c:strRef>
          </c:cat>
          <c:val>
            <c:numRef>
              <c:f>'Pivot Table'!$X$7:$X$10</c:f>
              <c:numCache>
                <c:formatCode>\$\ 00.00,\K</c:formatCode>
                <c:ptCount val="3"/>
                <c:pt idx="0">
                  <c:v>594058.93999999983</c:v>
                </c:pt>
                <c:pt idx="1">
                  <c:v>573137.12000000023</c:v>
                </c:pt>
                <c:pt idx="2">
                  <c:v>482374.89999999979</c:v>
                </c:pt>
              </c:numCache>
            </c:numRef>
          </c:val>
          <c:extLst>
            <c:ext xmlns:c16="http://schemas.microsoft.com/office/drawing/2014/chart" uri="{C3380CC4-5D6E-409C-BE32-E72D297353CC}">
              <c16:uniqueId val="{00000006-A646-4E33-A41B-E7496D26B6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Table!Profit by Product Categories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by Product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Table'!$X$14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73-4CC2-B84E-300BBA9EE4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73-4CC2-B84E-300BBA9EE4A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C73-4CC2-B84E-300BBA9EE4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Table'!$W$15:$W$18</c:f>
              <c:strCache>
                <c:ptCount val="3"/>
                <c:pt idx="0">
                  <c:v>Office Supplies</c:v>
                </c:pt>
                <c:pt idx="1">
                  <c:v>Furniture</c:v>
                </c:pt>
                <c:pt idx="2">
                  <c:v>Technology</c:v>
                </c:pt>
              </c:strCache>
            </c:strRef>
          </c:cat>
          <c:val>
            <c:numRef>
              <c:f>'Pivot Table'!$X$15:$X$18</c:f>
              <c:numCache>
                <c:formatCode>\$\ 00.00,\K</c:formatCode>
                <c:ptCount val="3"/>
                <c:pt idx="0">
                  <c:v>89121.789726799951</c:v>
                </c:pt>
                <c:pt idx="1">
                  <c:v>67791.363634670022</c:v>
                </c:pt>
                <c:pt idx="2">
                  <c:v>66120.780975999995</c:v>
                </c:pt>
              </c:numCache>
            </c:numRef>
          </c:val>
          <c:extLst>
            <c:ext xmlns:c16="http://schemas.microsoft.com/office/drawing/2014/chart" uri="{C3380CC4-5D6E-409C-BE32-E72D297353CC}">
              <c16:uniqueId val="{00000006-EC73-4CC2-B84E-300BBA9EE4A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Analysis.xlsx]Pivot Table!Profit Margin by Product Sub Categories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Profit Margin</a:t>
            </a:r>
            <a:r>
              <a:rPr lang="en-IN" baseline="0"/>
              <a:t> by Product Sub Categories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strRef>
              <c:f>'Pivot Table'!$AA$6:$AA$7</c:f>
              <c:strCache>
                <c:ptCount val="1"/>
                <c:pt idx="0">
                  <c:v>Furniture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Table'!$Z$8:$Z$25</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'Pivot Table'!$AA$8:$AA$25</c:f>
              <c:numCache>
                <c:formatCode>0.00%</c:formatCode>
                <c:ptCount val="17"/>
                <c:pt idx="2">
                  <c:v>0.11655324070344411</c:v>
                </c:pt>
                <c:pt idx="3">
                  <c:v>0.20088950046714998</c:v>
                </c:pt>
                <c:pt idx="8">
                  <c:v>0.2033668595701307</c:v>
                </c:pt>
                <c:pt idx="15">
                  <c:v>-1.4581855652481105E-2</c:v>
                </c:pt>
              </c:numCache>
            </c:numRef>
          </c:val>
          <c:extLst>
            <c:ext xmlns:c16="http://schemas.microsoft.com/office/drawing/2014/chart" uri="{C3380CC4-5D6E-409C-BE32-E72D297353CC}">
              <c16:uniqueId val="{00000000-2EAE-49E0-9152-F820702B6684}"/>
            </c:ext>
          </c:extLst>
        </c:ser>
        <c:ser>
          <c:idx val="1"/>
          <c:order val="1"/>
          <c:tx>
            <c:strRef>
              <c:f>'Pivot Table'!$AB$6:$AB$7</c:f>
              <c:strCache>
                <c:ptCount val="1"/>
                <c:pt idx="0">
                  <c:v>Office Supplies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Table'!$Z$8:$Z$25</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'Pivot Table'!$AB$8:$AB$25</c:f>
              <c:numCache>
                <c:formatCode>0.00%</c:formatCode>
                <c:ptCount val="17"/>
                <c:pt idx="0">
                  <c:v>0.13962260707245311</c:v>
                </c:pt>
                <c:pt idx="1">
                  <c:v>0.33784362431923948</c:v>
                </c:pt>
                <c:pt idx="6">
                  <c:v>-0.10408189096962803</c:v>
                </c:pt>
                <c:pt idx="7">
                  <c:v>2.2086412455106297</c:v>
                </c:pt>
                <c:pt idx="10">
                  <c:v>0.15042766341480879</c:v>
                </c:pt>
                <c:pt idx="11">
                  <c:v>7.1609342037220164E-2</c:v>
                </c:pt>
                <c:pt idx="12">
                  <c:v>-0.8663926086673106</c:v>
                </c:pt>
                <c:pt idx="13">
                  <c:v>-0.19146427004349334</c:v>
                </c:pt>
                <c:pt idx="14">
                  <c:v>7.8246772546379018E-2</c:v>
                </c:pt>
              </c:numCache>
            </c:numRef>
          </c:val>
          <c:extLst>
            <c:ext xmlns:c16="http://schemas.microsoft.com/office/drawing/2014/chart" uri="{C3380CC4-5D6E-409C-BE32-E72D297353CC}">
              <c16:uniqueId val="{00000000-0AAE-4E0F-8602-FFFBD81276E4}"/>
            </c:ext>
          </c:extLst>
        </c:ser>
        <c:ser>
          <c:idx val="2"/>
          <c:order val="2"/>
          <c:tx>
            <c:strRef>
              <c:f>'Pivot Table'!$AC$6:$AC$7</c:f>
              <c:strCache>
                <c:ptCount val="1"/>
                <c:pt idx="0">
                  <c:v>Technology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Table'!$Z$8:$Z$25</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'Pivot Table'!$AC$8:$AC$25</c:f>
              <c:numCache>
                <c:formatCode>0.00%</c:formatCode>
                <c:ptCount val="17"/>
                <c:pt idx="4">
                  <c:v>2.3197292886381411E-2</c:v>
                </c:pt>
                <c:pt idx="5">
                  <c:v>0.32919640429855662</c:v>
                </c:pt>
                <c:pt idx="9">
                  <c:v>2.7229434818528509E-2</c:v>
                </c:pt>
                <c:pt idx="16">
                  <c:v>0.18382539276414736</c:v>
                </c:pt>
              </c:numCache>
            </c:numRef>
          </c:val>
          <c:extLst>
            <c:ext xmlns:c16="http://schemas.microsoft.com/office/drawing/2014/chart" uri="{C3380CC4-5D6E-409C-BE32-E72D297353CC}">
              <c16:uniqueId val="{00000001-0AAE-4E0F-8602-FFFBD81276E4}"/>
            </c:ext>
          </c:extLst>
        </c:ser>
        <c:dLbls>
          <c:dLblPos val="outEnd"/>
          <c:showLegendKey val="0"/>
          <c:showVal val="1"/>
          <c:showCatName val="0"/>
          <c:showSerName val="0"/>
          <c:showPercent val="0"/>
          <c:showBubbleSize val="0"/>
        </c:dLbls>
        <c:gapWidth val="75"/>
        <c:overlap val="-52"/>
        <c:axId val="215250143"/>
        <c:axId val="221543807"/>
      </c:barChart>
      <c:catAx>
        <c:axId val="215250143"/>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43807"/>
        <c:crosses val="autoZero"/>
        <c:auto val="1"/>
        <c:lblAlgn val="ctr"/>
        <c:lblOffset val="100"/>
        <c:noMultiLvlLbl val="0"/>
      </c:catAx>
      <c:valAx>
        <c:axId val="2215438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 Margin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2501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9">
  <a:schemeClr val="accent6"/>
</cs:colorStyle>
</file>

<file path=xl/charts/colors13.xml><?xml version="1.0" encoding="utf-8"?>
<cs:colorStyle xmlns:cs="http://schemas.microsoft.com/office/drawing/2012/chartStyle" xmlns:a="http://schemas.openxmlformats.org/drawingml/2006/main" meth="withinLinearReversed" id="22">
  <a:schemeClr val="accent2"/>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Dashboard - Sales'!A1"/><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2.svg"/><Relationship Id="rId17" Type="http://schemas.openxmlformats.org/officeDocument/2006/relationships/image" Target="../media/image6.svg"/><Relationship Id="rId2" Type="http://schemas.openxmlformats.org/officeDocument/2006/relationships/chart" Target="../charts/chart2.xml"/><Relationship Id="rId16" Type="http://schemas.openxmlformats.org/officeDocument/2006/relationships/image" Target="../media/image5.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1.png"/><Relationship Id="rId5" Type="http://schemas.openxmlformats.org/officeDocument/2006/relationships/chart" Target="../charts/chart5.xml"/><Relationship Id="rId15" Type="http://schemas.openxmlformats.org/officeDocument/2006/relationships/image" Target="../media/image4.svg"/><Relationship Id="rId10" Type="http://schemas.openxmlformats.org/officeDocument/2006/relationships/hyperlink" Target="#'Dashboard - Customer and Order '!A1"/><Relationship Id="rId4" Type="http://schemas.openxmlformats.org/officeDocument/2006/relationships/chart" Target="../charts/chart4.xml"/><Relationship Id="rId9" Type="http://schemas.openxmlformats.org/officeDocument/2006/relationships/hyperlink" Target="#'Dashboard - Product Analysis'!A1"/><Relationship Id="rId14"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hyperlink" Target="#'Dashboard - Customer and Order '!A1"/><Relationship Id="rId13" Type="http://schemas.openxmlformats.org/officeDocument/2006/relationships/image" Target="../media/image4.svg"/><Relationship Id="rId3" Type="http://schemas.openxmlformats.org/officeDocument/2006/relationships/chart" Target="../charts/chart11.xml"/><Relationship Id="rId7" Type="http://schemas.openxmlformats.org/officeDocument/2006/relationships/hyperlink" Target="#'Dashboard - Product Analysis'!A1"/><Relationship Id="rId12" Type="http://schemas.openxmlformats.org/officeDocument/2006/relationships/image" Target="../media/image3.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hyperlink" Target="#'Dashboard - Sales'!A1"/><Relationship Id="rId5" Type="http://schemas.openxmlformats.org/officeDocument/2006/relationships/chart" Target="../charts/chart13.xml"/><Relationship Id="rId15" Type="http://schemas.openxmlformats.org/officeDocument/2006/relationships/image" Target="../media/image6.svg"/><Relationship Id="rId10" Type="http://schemas.openxmlformats.org/officeDocument/2006/relationships/image" Target="../media/image2.svg"/><Relationship Id="rId4" Type="http://schemas.openxmlformats.org/officeDocument/2006/relationships/chart" Target="../charts/chart12.xml"/><Relationship Id="rId9" Type="http://schemas.openxmlformats.org/officeDocument/2006/relationships/image" Target="../media/image1.png"/><Relationship Id="rId1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hyperlink" Target="#'Dashboard - Sales'!A1"/><Relationship Id="rId3" Type="http://schemas.openxmlformats.org/officeDocument/2006/relationships/chart" Target="../charts/chart17.xml"/><Relationship Id="rId7" Type="http://schemas.openxmlformats.org/officeDocument/2006/relationships/image" Target="../media/image2.svg"/><Relationship Id="rId12" Type="http://schemas.openxmlformats.org/officeDocument/2006/relationships/image" Target="../media/image6.svg"/><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image" Target="../media/image1.png"/><Relationship Id="rId11" Type="http://schemas.openxmlformats.org/officeDocument/2006/relationships/image" Target="../media/image5.png"/><Relationship Id="rId5" Type="http://schemas.openxmlformats.org/officeDocument/2006/relationships/hyperlink" Target="#'Dashboard - Customer and Order '!A1"/><Relationship Id="rId10" Type="http://schemas.openxmlformats.org/officeDocument/2006/relationships/image" Target="../media/image4.svg"/><Relationship Id="rId4" Type="http://schemas.openxmlformats.org/officeDocument/2006/relationships/hyperlink" Target="#'Dashboard - Product Analysis'!A1"/><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0</xdr:colOff>
      <xdr:row>22</xdr:row>
      <xdr:rowOff>0</xdr:rowOff>
    </xdr:to>
    <xdr:graphicFrame macro="">
      <xdr:nvGraphicFramePr>
        <xdr:cNvPr id="4" name="Chart 3">
          <a:extLst>
            <a:ext uri="{FF2B5EF4-FFF2-40B4-BE49-F238E27FC236}">
              <a16:creationId xmlns:a16="http://schemas.microsoft.com/office/drawing/2014/main" id="{C12DFEB3-83DD-4FF4-B58E-F48013AA7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24</xdr:row>
      <xdr:rowOff>0</xdr:rowOff>
    </xdr:from>
    <xdr:to>
      <xdr:col>11</xdr:col>
      <xdr:colOff>0</xdr:colOff>
      <xdr:row>41</xdr:row>
      <xdr:rowOff>0</xdr:rowOff>
    </xdr:to>
    <xdr:graphicFrame macro="">
      <xdr:nvGraphicFramePr>
        <xdr:cNvPr id="6" name="Chart 5">
          <a:extLst>
            <a:ext uri="{FF2B5EF4-FFF2-40B4-BE49-F238E27FC236}">
              <a16:creationId xmlns:a16="http://schemas.microsoft.com/office/drawing/2014/main" id="{0B915C3C-AB90-4071-9EC5-EE597018D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603739</xdr:colOff>
      <xdr:row>43</xdr:row>
      <xdr:rowOff>0</xdr:rowOff>
    </xdr:from>
    <xdr:to>
      <xdr:col>11</xdr:col>
      <xdr:colOff>0</xdr:colOff>
      <xdr:row>53</xdr:row>
      <xdr:rowOff>0</xdr:rowOff>
    </xdr:to>
    <xdr:grpSp>
      <xdr:nvGrpSpPr>
        <xdr:cNvPr id="25" name="Group 24">
          <a:extLst>
            <a:ext uri="{FF2B5EF4-FFF2-40B4-BE49-F238E27FC236}">
              <a16:creationId xmlns:a16="http://schemas.microsoft.com/office/drawing/2014/main" id="{995EAC26-72EF-18C5-9575-961977551DF7}"/>
            </a:ext>
          </a:extLst>
        </xdr:cNvPr>
        <xdr:cNvGrpSpPr/>
      </xdr:nvGrpSpPr>
      <xdr:grpSpPr>
        <a:xfrm>
          <a:off x="1206952" y="7709647"/>
          <a:ext cx="5449342" cy="1792941"/>
          <a:chOff x="1219200" y="7886054"/>
          <a:chExt cx="4267200" cy="1833966"/>
        </a:xfrm>
      </xdr:grpSpPr>
      <xdr:graphicFrame macro="">
        <xdr:nvGraphicFramePr>
          <xdr:cNvPr id="21" name="Chart 20">
            <a:extLst>
              <a:ext uri="{FF2B5EF4-FFF2-40B4-BE49-F238E27FC236}">
                <a16:creationId xmlns:a16="http://schemas.microsoft.com/office/drawing/2014/main" id="{60B2ED5E-5B84-490D-99A4-BDD9B05DA06B}"/>
              </a:ext>
            </a:extLst>
          </xdr:cNvPr>
          <xdr:cNvGraphicFramePr>
            <a:graphicFrameLocks/>
          </xdr:cNvGraphicFramePr>
        </xdr:nvGraphicFramePr>
        <xdr:xfrm>
          <a:off x="1219200" y="7886054"/>
          <a:ext cx="4267200" cy="183396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2" name="Star: 8 Points 21">
            <a:extLst>
              <a:ext uri="{FF2B5EF4-FFF2-40B4-BE49-F238E27FC236}">
                <a16:creationId xmlns:a16="http://schemas.microsoft.com/office/drawing/2014/main" id="{8C712008-942F-49DB-873F-FC833F081603}"/>
              </a:ext>
            </a:extLst>
          </xdr:cNvPr>
          <xdr:cNvSpPr/>
        </xdr:nvSpPr>
        <xdr:spPr>
          <a:xfrm>
            <a:off x="1725478" y="8368696"/>
            <a:ext cx="609600" cy="366794"/>
          </a:xfrm>
          <a:prstGeom prst="star8">
            <a:avLst>
              <a:gd name="adj" fmla="val 24360"/>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ysClr val="windowText" lastClr="000000"/>
                </a:solidFill>
                <a:latin typeface="+mn-lt"/>
              </a:rPr>
              <a:t>1</a:t>
            </a:r>
          </a:p>
        </xdr:txBody>
      </xdr:sp>
      <xdr:sp macro="" textlink="">
        <xdr:nvSpPr>
          <xdr:cNvPr id="23" name="Star: 8 Points 22">
            <a:extLst>
              <a:ext uri="{FF2B5EF4-FFF2-40B4-BE49-F238E27FC236}">
                <a16:creationId xmlns:a16="http://schemas.microsoft.com/office/drawing/2014/main" id="{A545BB6D-33A6-42EB-B36B-A0DDEA0724C9}"/>
              </a:ext>
            </a:extLst>
          </xdr:cNvPr>
          <xdr:cNvSpPr/>
        </xdr:nvSpPr>
        <xdr:spPr>
          <a:xfrm>
            <a:off x="3048000" y="8415580"/>
            <a:ext cx="609600" cy="366793"/>
          </a:xfrm>
          <a:prstGeom prst="star8">
            <a:avLst>
              <a:gd name="adj" fmla="val 24360"/>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ysClr val="windowText" lastClr="000000"/>
                </a:solidFill>
                <a:latin typeface="+mn-lt"/>
              </a:rPr>
              <a:t>2</a:t>
            </a:r>
          </a:p>
        </xdr:txBody>
      </xdr:sp>
      <xdr:sp macro="" textlink="">
        <xdr:nvSpPr>
          <xdr:cNvPr id="24" name="Star: 8 Points 23">
            <a:extLst>
              <a:ext uri="{FF2B5EF4-FFF2-40B4-BE49-F238E27FC236}">
                <a16:creationId xmlns:a16="http://schemas.microsoft.com/office/drawing/2014/main" id="{E78A3067-60E5-4756-8E6C-18063E8549AA}"/>
              </a:ext>
            </a:extLst>
          </xdr:cNvPr>
          <xdr:cNvSpPr/>
        </xdr:nvSpPr>
        <xdr:spPr>
          <a:xfrm>
            <a:off x="4361223" y="8736524"/>
            <a:ext cx="609600" cy="366793"/>
          </a:xfrm>
          <a:prstGeom prst="star8">
            <a:avLst>
              <a:gd name="adj" fmla="val 24360"/>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ysClr val="windowText" lastClr="000000"/>
                </a:solidFill>
                <a:latin typeface="+mn-lt"/>
              </a:rPr>
              <a:t>3</a:t>
            </a:r>
          </a:p>
        </xdr:txBody>
      </xdr:sp>
    </xdr:grpSp>
    <xdr:clientData/>
  </xdr:twoCellAnchor>
  <xdr:twoCellAnchor>
    <xdr:from>
      <xdr:col>13</xdr:col>
      <xdr:colOff>0</xdr:colOff>
      <xdr:row>5</xdr:row>
      <xdr:rowOff>0</xdr:rowOff>
    </xdr:from>
    <xdr:to>
      <xdr:col>17</xdr:col>
      <xdr:colOff>0</xdr:colOff>
      <xdr:row>10</xdr:row>
      <xdr:rowOff>0</xdr:rowOff>
    </xdr:to>
    <xdr:grpSp>
      <xdr:nvGrpSpPr>
        <xdr:cNvPr id="26" name="Group 25">
          <a:extLst>
            <a:ext uri="{FF2B5EF4-FFF2-40B4-BE49-F238E27FC236}">
              <a16:creationId xmlns:a16="http://schemas.microsoft.com/office/drawing/2014/main" id="{A0EF600E-0284-48FF-BBC1-4E4241AF90D7}"/>
            </a:ext>
          </a:extLst>
        </xdr:cNvPr>
        <xdr:cNvGrpSpPr/>
      </xdr:nvGrpSpPr>
      <xdr:grpSpPr>
        <a:xfrm>
          <a:off x="7866529" y="896471"/>
          <a:ext cx="2420471" cy="896470"/>
          <a:chOff x="1844040" y="1127760"/>
          <a:chExt cx="1821180" cy="873478"/>
        </a:xfrm>
      </xdr:grpSpPr>
      <xdr:sp macro="" textlink="">
        <xdr:nvSpPr>
          <xdr:cNvPr id="27" name="Rectangle 26">
            <a:extLst>
              <a:ext uri="{FF2B5EF4-FFF2-40B4-BE49-F238E27FC236}">
                <a16:creationId xmlns:a16="http://schemas.microsoft.com/office/drawing/2014/main" id="{3964810A-18A3-FA4B-108B-B122915CF8F3}"/>
              </a:ext>
            </a:extLst>
          </xdr:cNvPr>
          <xdr:cNvSpPr/>
        </xdr:nvSpPr>
        <xdr:spPr>
          <a:xfrm>
            <a:off x="1844040" y="1127760"/>
            <a:ext cx="1821180" cy="373380"/>
          </a:xfrm>
          <a:prstGeom prst="rect">
            <a:avLst/>
          </a:prstGeom>
          <a:solidFill>
            <a:schemeClr val="bg1"/>
          </a:solidFill>
          <a:ln>
            <a:solidFill>
              <a:schemeClr val="accent4">
                <a:lumMod val="60000"/>
                <a:lumOff val="4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ysClr val="windowText" lastClr="000000"/>
                </a:solidFill>
                <a:latin typeface="+mj-lt"/>
              </a:rPr>
              <a:t>Average</a:t>
            </a:r>
            <a:r>
              <a:rPr lang="en-US" sz="1800" b="1" baseline="0">
                <a:solidFill>
                  <a:sysClr val="windowText" lastClr="000000"/>
                </a:solidFill>
                <a:latin typeface="+mj-lt"/>
              </a:rPr>
              <a:t> Order Value</a:t>
            </a:r>
            <a:endParaRPr lang="en-US" sz="1800" b="1">
              <a:solidFill>
                <a:sysClr val="windowText" lastClr="000000"/>
              </a:solidFill>
              <a:latin typeface="+mj-lt"/>
            </a:endParaRPr>
          </a:p>
        </xdr:txBody>
      </xdr:sp>
      <xdr:sp macro="" textlink="'Pivot Table'!$AY$8">
        <xdr:nvSpPr>
          <xdr:cNvPr id="28" name="Rectangle 27">
            <a:extLst>
              <a:ext uri="{FF2B5EF4-FFF2-40B4-BE49-F238E27FC236}">
                <a16:creationId xmlns:a16="http://schemas.microsoft.com/office/drawing/2014/main" id="{10783DE9-BBF0-65CE-700C-2C6B39C07827}"/>
              </a:ext>
            </a:extLst>
          </xdr:cNvPr>
          <xdr:cNvSpPr/>
        </xdr:nvSpPr>
        <xdr:spPr>
          <a:xfrm>
            <a:off x="2299335" y="1651847"/>
            <a:ext cx="910590" cy="349391"/>
          </a:xfrm>
          <a:prstGeom prst="rect">
            <a:avLst/>
          </a:prstGeom>
          <a:solidFill>
            <a:schemeClr val="bg1"/>
          </a:solidFill>
          <a:ln>
            <a:solidFill>
              <a:schemeClr val="accent4">
                <a:lumMod val="60000"/>
                <a:lumOff val="4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oAutofit/>
          </a:bodyPr>
          <a:lstStyle/>
          <a:p>
            <a:pPr algn="ctr"/>
            <a:fld id="{6C5F8AB0-4333-4E16-A593-67B732CE304E}" type="TxLink">
              <a:rPr lang="en-US" sz="1600" b="1" i="0" u="none" strike="noStrike">
                <a:solidFill>
                  <a:srgbClr val="000000"/>
                </a:solidFill>
                <a:latin typeface="Calibri"/>
                <a:ea typeface="Calibri"/>
                <a:cs typeface="Calibri"/>
              </a:rPr>
              <a:t> $2,173.35 </a:t>
            </a:fld>
            <a:endParaRPr lang="en-US" sz="2400" b="1">
              <a:solidFill>
                <a:sysClr val="windowText" lastClr="000000"/>
              </a:solidFill>
              <a:latin typeface="+mj-lt"/>
            </a:endParaRPr>
          </a:p>
        </xdr:txBody>
      </xdr:sp>
    </xdr:grpSp>
    <xdr:clientData/>
  </xdr:twoCellAnchor>
  <xdr:twoCellAnchor>
    <xdr:from>
      <xdr:col>12</xdr:col>
      <xdr:colOff>0</xdr:colOff>
      <xdr:row>12</xdr:row>
      <xdr:rowOff>0</xdr:rowOff>
    </xdr:from>
    <xdr:to>
      <xdr:col>21</xdr:col>
      <xdr:colOff>0</xdr:colOff>
      <xdr:row>31</xdr:row>
      <xdr:rowOff>0</xdr:rowOff>
    </xdr:to>
    <xdr:grpSp>
      <xdr:nvGrpSpPr>
        <xdr:cNvPr id="36" name="Group 35">
          <a:extLst>
            <a:ext uri="{FF2B5EF4-FFF2-40B4-BE49-F238E27FC236}">
              <a16:creationId xmlns:a16="http://schemas.microsoft.com/office/drawing/2014/main" id="{4A36F08D-42B2-CED2-F6C0-39852988BC47}"/>
            </a:ext>
          </a:extLst>
        </xdr:cNvPr>
        <xdr:cNvGrpSpPr/>
      </xdr:nvGrpSpPr>
      <xdr:grpSpPr>
        <a:xfrm>
          <a:off x="7261412" y="2151529"/>
          <a:ext cx="5446059" cy="3406589"/>
          <a:chOff x="7450667" y="2161309"/>
          <a:chExt cx="4267200" cy="2881746"/>
        </a:xfrm>
      </xdr:grpSpPr>
      <xdr:graphicFrame macro="">
        <xdr:nvGraphicFramePr>
          <xdr:cNvPr id="32" name="Chart 31">
            <a:extLst>
              <a:ext uri="{FF2B5EF4-FFF2-40B4-BE49-F238E27FC236}">
                <a16:creationId xmlns:a16="http://schemas.microsoft.com/office/drawing/2014/main" id="{2A8A200F-63F6-4E08-B7F9-CCCCDBB8CD94}"/>
              </a:ext>
            </a:extLst>
          </xdr:cNvPr>
          <xdr:cNvGraphicFramePr>
            <a:graphicFrameLocks/>
          </xdr:cNvGraphicFramePr>
        </xdr:nvGraphicFramePr>
        <xdr:xfrm>
          <a:off x="7450667" y="2161309"/>
          <a:ext cx="4267200" cy="2881746"/>
        </xdr:xfrm>
        <a:graphic>
          <a:graphicData uri="http://schemas.openxmlformats.org/drawingml/2006/chart">
            <c:chart xmlns:c="http://schemas.openxmlformats.org/drawingml/2006/chart" xmlns:r="http://schemas.openxmlformats.org/officeDocument/2006/relationships" r:id="rId4"/>
          </a:graphicData>
        </a:graphic>
      </xdr:graphicFrame>
      <xdr:sp macro="" textlink="'Pivot Table'!$AU$14">
        <xdr:nvSpPr>
          <xdr:cNvPr id="31" name="TextBox 30">
            <a:extLst>
              <a:ext uri="{FF2B5EF4-FFF2-40B4-BE49-F238E27FC236}">
                <a16:creationId xmlns:a16="http://schemas.microsoft.com/office/drawing/2014/main" id="{A14C153E-511C-4A16-A964-40D98601189B}"/>
              </a:ext>
            </a:extLst>
          </xdr:cNvPr>
          <xdr:cNvSpPr txBox="1"/>
        </xdr:nvSpPr>
        <xdr:spPr>
          <a:xfrm>
            <a:off x="9753601" y="2463338"/>
            <a:ext cx="609599" cy="360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A71943C-946C-46EB-9907-D90993F1966E}" type="TxLink">
              <a:rPr lang="en-US" sz="1600" b="1" i="0" u="none" strike="noStrike">
                <a:solidFill>
                  <a:srgbClr val="000000"/>
                </a:solidFill>
                <a:latin typeface="Calibri"/>
                <a:ea typeface="Calibri"/>
                <a:cs typeface="Calibri"/>
              </a:rPr>
              <a:t> </a:t>
            </a:fld>
            <a:endParaRPr lang="en-US" sz="8000" b="1"/>
          </a:p>
        </xdr:txBody>
      </xdr:sp>
    </xdr:grpSp>
    <xdr:clientData/>
  </xdr:twoCellAnchor>
  <xdr:twoCellAnchor>
    <xdr:from>
      <xdr:col>12</xdr:col>
      <xdr:colOff>0</xdr:colOff>
      <xdr:row>32</xdr:row>
      <xdr:rowOff>180108</xdr:rowOff>
    </xdr:from>
    <xdr:to>
      <xdr:col>21</xdr:col>
      <xdr:colOff>0</xdr:colOff>
      <xdr:row>52</xdr:row>
      <xdr:rowOff>-1</xdr:rowOff>
    </xdr:to>
    <xdr:graphicFrame macro="">
      <xdr:nvGraphicFramePr>
        <xdr:cNvPr id="33" name="Chart 32">
          <a:extLst>
            <a:ext uri="{FF2B5EF4-FFF2-40B4-BE49-F238E27FC236}">
              <a16:creationId xmlns:a16="http://schemas.microsoft.com/office/drawing/2014/main" id="{F9347231-7CA0-4958-9BA6-FF0C29364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0</xdr:colOff>
      <xdr:row>12</xdr:row>
      <xdr:rowOff>0</xdr:rowOff>
    </xdr:from>
    <xdr:to>
      <xdr:col>35</xdr:col>
      <xdr:colOff>0</xdr:colOff>
      <xdr:row>31</xdr:row>
      <xdr:rowOff>0</xdr:rowOff>
    </xdr:to>
    <xdr:graphicFrame macro="">
      <xdr:nvGraphicFramePr>
        <xdr:cNvPr id="35" name="Chart 34">
          <a:extLst>
            <a:ext uri="{FF2B5EF4-FFF2-40B4-BE49-F238E27FC236}">
              <a16:creationId xmlns:a16="http://schemas.microsoft.com/office/drawing/2014/main" id="{DEDD09E4-FF7B-4219-8A64-68DD1A9E3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0</xdr:colOff>
      <xdr:row>32</xdr:row>
      <xdr:rowOff>180108</xdr:rowOff>
    </xdr:from>
    <xdr:to>
      <xdr:col>35</xdr:col>
      <xdr:colOff>0</xdr:colOff>
      <xdr:row>52</xdr:row>
      <xdr:rowOff>-1</xdr:rowOff>
    </xdr:to>
    <xdr:graphicFrame macro="">
      <xdr:nvGraphicFramePr>
        <xdr:cNvPr id="37" name="Chart 36">
          <a:extLst>
            <a:ext uri="{FF2B5EF4-FFF2-40B4-BE49-F238E27FC236}">
              <a16:creationId xmlns:a16="http://schemas.microsoft.com/office/drawing/2014/main" id="{A863EC94-9404-4A45-AF06-2C063C433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0</xdr:colOff>
      <xdr:row>5</xdr:row>
      <xdr:rowOff>0</xdr:rowOff>
    </xdr:from>
    <xdr:to>
      <xdr:col>27</xdr:col>
      <xdr:colOff>304800</xdr:colOff>
      <xdr:row>10</xdr:row>
      <xdr:rowOff>180108</xdr:rowOff>
    </xdr:to>
    <xdr:graphicFrame macro="">
      <xdr:nvGraphicFramePr>
        <xdr:cNvPr id="39" name="Chart 38">
          <a:extLst>
            <a:ext uri="{FF2B5EF4-FFF2-40B4-BE49-F238E27FC236}">
              <a16:creationId xmlns:a16="http://schemas.microsoft.com/office/drawing/2014/main" id="{CB5C3D54-1E0C-46F6-B552-D368209124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5</xdr:row>
      <xdr:rowOff>0</xdr:rowOff>
    </xdr:from>
    <xdr:to>
      <xdr:col>1</xdr:col>
      <xdr:colOff>0</xdr:colOff>
      <xdr:row>68</xdr:row>
      <xdr:rowOff>45027</xdr:rowOff>
    </xdr:to>
    <xdr:grpSp>
      <xdr:nvGrpSpPr>
        <xdr:cNvPr id="56" name="Group 55">
          <a:extLst>
            <a:ext uri="{FF2B5EF4-FFF2-40B4-BE49-F238E27FC236}">
              <a16:creationId xmlns:a16="http://schemas.microsoft.com/office/drawing/2014/main" id="{34331D23-3174-A29D-4801-BF9A6236C07E}"/>
            </a:ext>
          </a:extLst>
        </xdr:cNvPr>
        <xdr:cNvGrpSpPr/>
      </xdr:nvGrpSpPr>
      <xdr:grpSpPr>
        <a:xfrm>
          <a:off x="0" y="896471"/>
          <a:ext cx="605118" cy="11342461"/>
          <a:chOff x="0" y="910683"/>
          <a:chExt cx="609600" cy="11519632"/>
        </a:xfrm>
      </xdr:grpSpPr>
      <xdr:sp macro="" textlink="">
        <xdr:nvSpPr>
          <xdr:cNvPr id="40" name="Rectangle 39">
            <a:hlinkClick xmlns:r="http://schemas.openxmlformats.org/officeDocument/2006/relationships" r:id="rId9"/>
            <a:extLst>
              <a:ext uri="{FF2B5EF4-FFF2-40B4-BE49-F238E27FC236}">
                <a16:creationId xmlns:a16="http://schemas.microsoft.com/office/drawing/2014/main" id="{EB15D675-C21C-4991-92E0-D785D3C18174}"/>
              </a:ext>
            </a:extLst>
          </xdr:cNvPr>
          <xdr:cNvSpPr/>
        </xdr:nvSpPr>
        <xdr:spPr>
          <a:xfrm>
            <a:off x="0" y="910683"/>
            <a:ext cx="609600" cy="115196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pic>
        <xdr:nvPicPr>
          <xdr:cNvPr id="49" name="Graphic 48" descr="Continuous Improvement with solid fill">
            <a:hlinkClick xmlns:r="http://schemas.openxmlformats.org/officeDocument/2006/relationships" r:id="rId10"/>
            <a:extLst>
              <a:ext uri="{FF2B5EF4-FFF2-40B4-BE49-F238E27FC236}">
                <a16:creationId xmlns:a16="http://schemas.microsoft.com/office/drawing/2014/main" id="{6DDAC7B3-0D07-FBBE-5342-4D2B19ADEB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0" y="1181015"/>
            <a:ext cx="609600" cy="617357"/>
          </a:xfrm>
          <a:prstGeom prst="rect">
            <a:avLst/>
          </a:prstGeom>
        </xdr:spPr>
      </xdr:pic>
      <xdr:pic>
        <xdr:nvPicPr>
          <xdr:cNvPr id="53" name="Graphic 52" descr="Register with solid fill">
            <a:hlinkClick xmlns:r="http://schemas.openxmlformats.org/officeDocument/2006/relationships" r:id="rId13"/>
            <a:extLst>
              <a:ext uri="{FF2B5EF4-FFF2-40B4-BE49-F238E27FC236}">
                <a16:creationId xmlns:a16="http://schemas.microsoft.com/office/drawing/2014/main" id="{E595F70C-AF27-1ECA-BC11-E631DE32FF3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31" y="2003502"/>
            <a:ext cx="603739" cy="603739"/>
          </a:xfrm>
          <a:prstGeom prst="rect">
            <a:avLst/>
          </a:prstGeom>
        </xdr:spPr>
      </xdr:pic>
      <xdr:pic>
        <xdr:nvPicPr>
          <xdr:cNvPr id="55" name="Graphic 54" descr="Barcode with solid fill">
            <a:extLst>
              <a:ext uri="{FF2B5EF4-FFF2-40B4-BE49-F238E27FC236}">
                <a16:creationId xmlns:a16="http://schemas.microsoft.com/office/drawing/2014/main" id="{1CC93031-EEC8-4394-AB60-63BDB727954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0" y="2850995"/>
            <a:ext cx="609600" cy="609600"/>
          </a:xfrm>
          <a:prstGeom prst="rect">
            <a:avLst/>
          </a:prstGeom>
        </xdr:spPr>
      </xdr:pic>
    </xdr:grpSp>
    <xdr:clientData/>
  </xdr:twoCellAnchor>
  <xdr:twoCellAnchor>
    <xdr:from>
      <xdr:col>0</xdr:col>
      <xdr:colOff>0</xdr:colOff>
      <xdr:row>0</xdr:row>
      <xdr:rowOff>0</xdr:rowOff>
    </xdr:from>
    <xdr:to>
      <xdr:col>35</xdr:col>
      <xdr:colOff>0</xdr:colOff>
      <xdr:row>4</xdr:row>
      <xdr:rowOff>20139</xdr:rowOff>
    </xdr:to>
    <xdr:grpSp>
      <xdr:nvGrpSpPr>
        <xdr:cNvPr id="64" name="Group 63">
          <a:extLst>
            <a:ext uri="{FF2B5EF4-FFF2-40B4-BE49-F238E27FC236}">
              <a16:creationId xmlns:a16="http://schemas.microsoft.com/office/drawing/2014/main" id="{BC4434DA-44F0-A40F-C6D9-04E83E79CF56}"/>
            </a:ext>
          </a:extLst>
        </xdr:cNvPr>
        <xdr:cNvGrpSpPr/>
      </xdr:nvGrpSpPr>
      <xdr:grpSpPr>
        <a:xfrm>
          <a:off x="0" y="0"/>
          <a:ext cx="21179118" cy="733505"/>
          <a:chOff x="0" y="0"/>
          <a:chExt cx="21252656" cy="734514"/>
        </a:xfrm>
      </xdr:grpSpPr>
      <xdr:sp macro="" textlink="">
        <xdr:nvSpPr>
          <xdr:cNvPr id="2" name="Rectangle 1">
            <a:extLst>
              <a:ext uri="{FF2B5EF4-FFF2-40B4-BE49-F238E27FC236}">
                <a16:creationId xmlns:a16="http://schemas.microsoft.com/office/drawing/2014/main" id="{B0184D4B-52EA-4A3F-82CA-ACF2C71FB07F}"/>
              </a:ext>
            </a:extLst>
          </xdr:cNvPr>
          <xdr:cNvSpPr/>
        </xdr:nvSpPr>
        <xdr:spPr>
          <a:xfrm>
            <a:off x="0" y="0"/>
            <a:ext cx="21252656" cy="734514"/>
          </a:xfrm>
          <a:prstGeom prst="rect">
            <a:avLst/>
          </a:prstGeom>
          <a:solidFill>
            <a:schemeClr val="accent6">
              <a:lumMod val="75000"/>
            </a:schemeClr>
          </a:solidFill>
          <a:ln>
            <a:solidFill>
              <a:schemeClr val="accent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a:solidFill>
                <a:sysClr val="windowText" lastClr="000000"/>
              </a:solidFill>
              <a:latin typeface="+mj-lt"/>
            </a:endParaRPr>
          </a:p>
        </xdr:txBody>
      </xdr:sp>
      <xdr:sp macro="" textlink="">
        <xdr:nvSpPr>
          <xdr:cNvPr id="3" name="Rectangle 2">
            <a:extLst>
              <a:ext uri="{FF2B5EF4-FFF2-40B4-BE49-F238E27FC236}">
                <a16:creationId xmlns:a16="http://schemas.microsoft.com/office/drawing/2014/main" id="{0EE38C5F-E6EC-4A9D-A23A-BB16A0B25D37}"/>
              </a:ext>
            </a:extLst>
          </xdr:cNvPr>
          <xdr:cNvSpPr/>
        </xdr:nvSpPr>
        <xdr:spPr>
          <a:xfrm>
            <a:off x="0" y="180751"/>
            <a:ext cx="4243360" cy="363690"/>
          </a:xfrm>
          <a:prstGeom prst="rect">
            <a:avLst/>
          </a:prstGeom>
          <a:solidFill>
            <a:schemeClr val="accent6">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latin typeface="+mj-lt"/>
              </a:rPr>
              <a:t>Superstore | Sales</a:t>
            </a:r>
            <a:r>
              <a:rPr lang="en-US" sz="2000" b="1" baseline="0">
                <a:solidFill>
                  <a:schemeClr val="bg1"/>
                </a:solidFill>
                <a:latin typeface="+mj-lt"/>
              </a:rPr>
              <a:t> Dashboard</a:t>
            </a:r>
            <a:endParaRPr lang="en-US" sz="2000" b="1">
              <a:solidFill>
                <a:schemeClr val="bg1"/>
              </a:solidFill>
              <a:latin typeface="+mj-lt"/>
            </a:endParaRPr>
          </a:p>
        </xdr:txBody>
      </xdr:sp>
      <mc:AlternateContent xmlns:mc="http://schemas.openxmlformats.org/markup-compatibility/2006">
        <mc:Choice xmlns:a14="http://schemas.microsoft.com/office/drawing/2010/main" Requires="a14">
          <xdr:graphicFrame macro="">
            <xdr:nvGraphicFramePr>
              <xdr:cNvPr id="58" name="Months (Order Date)">
                <a:extLst>
                  <a:ext uri="{FF2B5EF4-FFF2-40B4-BE49-F238E27FC236}">
                    <a16:creationId xmlns:a16="http://schemas.microsoft.com/office/drawing/2014/main" id="{AEBBCEEF-DD0E-4256-956E-DAEB94C3B176}"/>
                  </a:ext>
                </a:extLst>
              </xdr:cNvPr>
              <xdr:cNvGraphicFramePr/>
            </xdr:nvGraphicFramePr>
            <xdr:xfrm>
              <a:off x="15947993" y="10613"/>
              <a:ext cx="5304663" cy="714376"/>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15892810" y="10598"/>
                <a:ext cx="5286308" cy="7133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62" name="TextBox 61">
            <a:extLst>
              <a:ext uri="{FF2B5EF4-FFF2-40B4-BE49-F238E27FC236}">
                <a16:creationId xmlns:a16="http://schemas.microsoft.com/office/drawing/2014/main" id="{D19C2ED1-E01C-31E8-0BB7-1912C5C2CB3A}"/>
              </a:ext>
            </a:extLst>
          </xdr:cNvPr>
          <xdr:cNvSpPr txBox="1"/>
        </xdr:nvSpPr>
        <xdr:spPr>
          <a:xfrm>
            <a:off x="8956477" y="236168"/>
            <a:ext cx="3339703" cy="302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Customer and Order Analsyis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5</xdr:row>
      <xdr:rowOff>0</xdr:rowOff>
    </xdr:from>
    <xdr:to>
      <xdr:col>15</xdr:col>
      <xdr:colOff>0</xdr:colOff>
      <xdr:row>12</xdr:row>
      <xdr:rowOff>0</xdr:rowOff>
    </xdr:to>
    <xdr:sp macro="" textlink="">
      <xdr:nvSpPr>
        <xdr:cNvPr id="3" name="Rectangle 2">
          <a:extLst>
            <a:ext uri="{FF2B5EF4-FFF2-40B4-BE49-F238E27FC236}">
              <a16:creationId xmlns:a16="http://schemas.microsoft.com/office/drawing/2014/main" id="{A56CB3A0-3D24-46B1-819E-6A6A0ACCBA00}"/>
            </a:ext>
          </a:extLst>
        </xdr:cNvPr>
        <xdr:cNvSpPr/>
      </xdr:nvSpPr>
      <xdr:spPr>
        <a:xfrm>
          <a:off x="1226820" y="952500"/>
          <a:ext cx="7993380" cy="1333500"/>
        </a:xfrm>
        <a:prstGeom prst="rect">
          <a:avLst/>
        </a:prstGeom>
        <a:solidFill>
          <a:schemeClr val="bg1"/>
        </a:solidFill>
        <a:ln>
          <a:solidFill>
            <a:schemeClr val="accent6">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a:solidFill>
              <a:sysClr val="windowText" lastClr="000000"/>
            </a:solidFill>
            <a:latin typeface="+mj-lt"/>
          </a:endParaRPr>
        </a:p>
      </xdr:txBody>
    </xdr:sp>
    <xdr:clientData/>
  </xdr:twoCellAnchor>
  <xdr:twoCellAnchor>
    <xdr:from>
      <xdr:col>3</xdr:col>
      <xdr:colOff>7620</xdr:colOff>
      <xdr:row>6</xdr:row>
      <xdr:rowOff>22601</xdr:rowOff>
    </xdr:from>
    <xdr:to>
      <xdr:col>6</xdr:col>
      <xdr:colOff>0</xdr:colOff>
      <xdr:row>11</xdr:row>
      <xdr:rowOff>0</xdr:rowOff>
    </xdr:to>
    <xdr:grpSp>
      <xdr:nvGrpSpPr>
        <xdr:cNvPr id="23" name="Group 22">
          <a:extLst>
            <a:ext uri="{FF2B5EF4-FFF2-40B4-BE49-F238E27FC236}">
              <a16:creationId xmlns:a16="http://schemas.microsoft.com/office/drawing/2014/main" id="{12AE229E-DD1F-7D38-3D9B-EF647010A0D6}"/>
            </a:ext>
          </a:extLst>
        </xdr:cNvPr>
        <xdr:cNvGrpSpPr/>
      </xdr:nvGrpSpPr>
      <xdr:grpSpPr>
        <a:xfrm>
          <a:off x="1824878" y="1094556"/>
          <a:ext cx="1805828" cy="877679"/>
          <a:chOff x="1844040" y="1127760"/>
          <a:chExt cx="1821180" cy="888284"/>
        </a:xfrm>
      </xdr:grpSpPr>
      <xdr:sp macro="" textlink="">
        <xdr:nvSpPr>
          <xdr:cNvPr id="9" name="Rectangle 8">
            <a:extLst>
              <a:ext uri="{FF2B5EF4-FFF2-40B4-BE49-F238E27FC236}">
                <a16:creationId xmlns:a16="http://schemas.microsoft.com/office/drawing/2014/main" id="{10BFD317-5EA8-4F04-B908-4D139D06F27C}"/>
              </a:ext>
            </a:extLst>
          </xdr:cNvPr>
          <xdr:cNvSpPr/>
        </xdr:nvSpPr>
        <xdr:spPr>
          <a:xfrm>
            <a:off x="1844040" y="1127760"/>
            <a:ext cx="1821180" cy="373380"/>
          </a:xfrm>
          <a:prstGeom prst="rect">
            <a:avLst/>
          </a:prstGeom>
          <a:solidFill>
            <a:schemeClr val="bg1"/>
          </a:solidFill>
          <a:ln>
            <a:solidFill>
              <a:schemeClr val="accent6">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ysClr val="windowText" lastClr="000000"/>
                </a:solidFill>
                <a:latin typeface="+mj-lt"/>
              </a:rPr>
              <a:t>Total Revenue</a:t>
            </a:r>
          </a:p>
        </xdr:txBody>
      </xdr:sp>
      <xdr:sp macro="" textlink="'Pivot Table'!$B$8">
        <xdr:nvSpPr>
          <xdr:cNvPr id="15" name="Rectangle 14">
            <a:extLst>
              <a:ext uri="{FF2B5EF4-FFF2-40B4-BE49-F238E27FC236}">
                <a16:creationId xmlns:a16="http://schemas.microsoft.com/office/drawing/2014/main" id="{56CDCF9E-D697-48C2-A682-6ACA4786349E}"/>
              </a:ext>
            </a:extLst>
          </xdr:cNvPr>
          <xdr:cNvSpPr/>
        </xdr:nvSpPr>
        <xdr:spPr>
          <a:xfrm>
            <a:off x="2145030" y="1747120"/>
            <a:ext cx="1219200" cy="268924"/>
          </a:xfrm>
          <a:prstGeom prst="rect">
            <a:avLst/>
          </a:prstGeom>
          <a:solidFill>
            <a:schemeClr val="bg1"/>
          </a:solidFill>
          <a:ln>
            <a:solidFill>
              <a:schemeClr val="accent6">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ctr"/>
            <a:fld id="{B9EB6B94-6D90-480A-942F-4D46F9BB9361}" type="TxLink">
              <a:rPr lang="en-US" sz="1100" b="1" i="0" u="none" strike="noStrike">
                <a:solidFill>
                  <a:srgbClr val="000000"/>
                </a:solidFill>
                <a:latin typeface="Calibri"/>
                <a:ea typeface="Calibri"/>
                <a:cs typeface="Calibri"/>
              </a:rPr>
              <a:pPr algn="ctr"/>
              <a:t>$ 1. 650M</a:t>
            </a:fld>
            <a:endParaRPr lang="en-US" sz="1600" b="1">
              <a:solidFill>
                <a:sysClr val="windowText" lastClr="000000"/>
              </a:solidFill>
              <a:latin typeface="+mj-lt"/>
            </a:endParaRPr>
          </a:p>
        </xdr:txBody>
      </xdr:sp>
    </xdr:grpSp>
    <xdr:clientData/>
  </xdr:twoCellAnchor>
  <xdr:twoCellAnchor>
    <xdr:from>
      <xdr:col>11</xdr:col>
      <xdr:colOff>60960</xdr:colOff>
      <xdr:row>6</xdr:row>
      <xdr:rowOff>30480</xdr:rowOff>
    </xdr:from>
    <xdr:to>
      <xdr:col>14</xdr:col>
      <xdr:colOff>76200</xdr:colOff>
      <xdr:row>11</xdr:row>
      <xdr:rowOff>5368</xdr:rowOff>
    </xdr:to>
    <xdr:grpSp>
      <xdr:nvGrpSpPr>
        <xdr:cNvPr id="24" name="Group 23">
          <a:extLst>
            <a:ext uri="{FF2B5EF4-FFF2-40B4-BE49-F238E27FC236}">
              <a16:creationId xmlns:a16="http://schemas.microsoft.com/office/drawing/2014/main" id="{6791A34D-BFD7-7DD3-9BD5-F8866DAFE6EA}"/>
            </a:ext>
          </a:extLst>
        </xdr:cNvPr>
        <xdr:cNvGrpSpPr/>
      </xdr:nvGrpSpPr>
      <xdr:grpSpPr>
        <a:xfrm>
          <a:off x="6791885" y="1104340"/>
          <a:ext cx="1834403" cy="875168"/>
          <a:chOff x="6842760" y="1127760"/>
          <a:chExt cx="1844040" cy="889399"/>
        </a:xfrm>
      </xdr:grpSpPr>
      <xdr:sp macro="" textlink="">
        <xdr:nvSpPr>
          <xdr:cNvPr id="13" name="Rectangle 12">
            <a:extLst>
              <a:ext uri="{FF2B5EF4-FFF2-40B4-BE49-F238E27FC236}">
                <a16:creationId xmlns:a16="http://schemas.microsoft.com/office/drawing/2014/main" id="{9651D260-9E80-4326-A746-DA24F541EC12}"/>
              </a:ext>
            </a:extLst>
          </xdr:cNvPr>
          <xdr:cNvSpPr/>
        </xdr:nvSpPr>
        <xdr:spPr>
          <a:xfrm>
            <a:off x="6842760" y="1127760"/>
            <a:ext cx="1844040" cy="373380"/>
          </a:xfrm>
          <a:prstGeom prst="rect">
            <a:avLst/>
          </a:prstGeom>
          <a:solidFill>
            <a:schemeClr val="bg1"/>
          </a:solidFill>
          <a:ln>
            <a:solidFill>
              <a:schemeClr val="accent6">
                <a:lumMod val="40000"/>
                <a:lumOff val="6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ysClr val="windowText" lastClr="000000"/>
                </a:solidFill>
                <a:latin typeface="+mj-lt"/>
              </a:rPr>
              <a:t>Total Profit Margin</a:t>
            </a:r>
          </a:p>
        </xdr:txBody>
      </xdr:sp>
      <xdr:sp macro="" textlink="'Pivot Table'!$F$8">
        <xdr:nvSpPr>
          <xdr:cNvPr id="19" name="Rectangle 18">
            <a:extLst>
              <a:ext uri="{FF2B5EF4-FFF2-40B4-BE49-F238E27FC236}">
                <a16:creationId xmlns:a16="http://schemas.microsoft.com/office/drawing/2014/main" id="{7B5DEEAC-CB69-4F5A-8A84-F9B45E2A3290}"/>
              </a:ext>
            </a:extLst>
          </xdr:cNvPr>
          <xdr:cNvSpPr/>
        </xdr:nvSpPr>
        <xdr:spPr>
          <a:xfrm>
            <a:off x="7155180" y="1747121"/>
            <a:ext cx="1219200" cy="270038"/>
          </a:xfrm>
          <a:prstGeom prst="rect">
            <a:avLst/>
          </a:prstGeom>
          <a:solidFill>
            <a:schemeClr val="bg1"/>
          </a:solidFill>
          <a:ln>
            <a:solidFill>
              <a:schemeClr val="accent6">
                <a:lumMod val="40000"/>
                <a:lumOff val="6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ctr"/>
            <a:fld id="{0483CA42-074F-47E6-8B59-13EDA1F20CCD}" type="TxLink">
              <a:rPr lang="en-US" sz="1100" b="1" i="0" u="none" strike="noStrike">
                <a:solidFill>
                  <a:srgbClr val="000000"/>
                </a:solidFill>
                <a:latin typeface="Calibri"/>
                <a:ea typeface="Calibri"/>
                <a:cs typeface="Calibri"/>
              </a:rPr>
              <a:pPr algn="ctr"/>
              <a:t>13.52%</a:t>
            </a:fld>
            <a:endParaRPr lang="en-US" sz="1600" b="1">
              <a:solidFill>
                <a:sysClr val="windowText" lastClr="000000"/>
              </a:solidFill>
              <a:latin typeface="+mj-lt"/>
            </a:endParaRPr>
          </a:p>
        </xdr:txBody>
      </xdr:sp>
    </xdr:grpSp>
    <xdr:clientData/>
  </xdr:twoCellAnchor>
  <xdr:twoCellAnchor>
    <xdr:from>
      <xdr:col>6</xdr:col>
      <xdr:colOff>678180</xdr:colOff>
      <xdr:row>6</xdr:row>
      <xdr:rowOff>30480</xdr:rowOff>
    </xdr:from>
    <xdr:to>
      <xdr:col>10</xdr:col>
      <xdr:colOff>0</xdr:colOff>
      <xdr:row>10</xdr:row>
      <xdr:rowOff>172009</xdr:rowOff>
    </xdr:to>
    <xdr:grpSp>
      <xdr:nvGrpSpPr>
        <xdr:cNvPr id="22" name="Group 21">
          <a:extLst>
            <a:ext uri="{FF2B5EF4-FFF2-40B4-BE49-F238E27FC236}">
              <a16:creationId xmlns:a16="http://schemas.microsoft.com/office/drawing/2014/main" id="{94014384-5A7A-586E-E4BD-54300D7A6275}"/>
            </a:ext>
          </a:extLst>
        </xdr:cNvPr>
        <xdr:cNvGrpSpPr/>
      </xdr:nvGrpSpPr>
      <xdr:grpSpPr>
        <a:xfrm>
          <a:off x="4306981" y="1104340"/>
          <a:ext cx="1822637" cy="856800"/>
          <a:chOff x="4373880" y="1127760"/>
          <a:chExt cx="1836420" cy="873122"/>
        </a:xfrm>
      </xdr:grpSpPr>
      <xdr:sp macro="" textlink="">
        <xdr:nvSpPr>
          <xdr:cNvPr id="11" name="Rectangle 10">
            <a:extLst>
              <a:ext uri="{FF2B5EF4-FFF2-40B4-BE49-F238E27FC236}">
                <a16:creationId xmlns:a16="http://schemas.microsoft.com/office/drawing/2014/main" id="{B01006BB-6787-429C-A447-C42DFF2F6DEF}"/>
              </a:ext>
            </a:extLst>
          </xdr:cNvPr>
          <xdr:cNvSpPr/>
        </xdr:nvSpPr>
        <xdr:spPr>
          <a:xfrm>
            <a:off x="4373880" y="1127760"/>
            <a:ext cx="1836420" cy="373380"/>
          </a:xfrm>
          <a:prstGeom prst="rect">
            <a:avLst/>
          </a:prstGeom>
          <a:solidFill>
            <a:schemeClr val="bg1"/>
          </a:solidFill>
          <a:ln>
            <a:solidFill>
              <a:schemeClr val="accent6">
                <a:lumMod val="40000"/>
                <a:lumOff val="6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ysClr val="windowText" lastClr="000000"/>
                </a:solidFill>
                <a:latin typeface="+mj-lt"/>
              </a:rPr>
              <a:t>Total Profit</a:t>
            </a:r>
          </a:p>
        </xdr:txBody>
      </xdr:sp>
      <xdr:sp macro="" textlink="'Pivot Table'!$E$8">
        <xdr:nvSpPr>
          <xdr:cNvPr id="21" name="Rectangle 20">
            <a:extLst>
              <a:ext uri="{FF2B5EF4-FFF2-40B4-BE49-F238E27FC236}">
                <a16:creationId xmlns:a16="http://schemas.microsoft.com/office/drawing/2014/main" id="{B44B5A0F-E8D0-434F-AD19-3CF8B6990F85}"/>
              </a:ext>
            </a:extLst>
          </xdr:cNvPr>
          <xdr:cNvSpPr/>
        </xdr:nvSpPr>
        <xdr:spPr>
          <a:xfrm>
            <a:off x="4682490" y="1731880"/>
            <a:ext cx="1219200" cy="269002"/>
          </a:xfrm>
          <a:prstGeom prst="rect">
            <a:avLst/>
          </a:prstGeom>
          <a:solidFill>
            <a:schemeClr val="bg1"/>
          </a:solidFill>
          <a:ln>
            <a:solidFill>
              <a:schemeClr val="accent6">
                <a:lumMod val="40000"/>
                <a:lumOff val="6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ctr"/>
            <a:fld id="{C9BCF19E-5BC4-4EC1-9667-E4D5808DB524}" type="TxLink">
              <a:rPr lang="en-US" sz="1100" b="1" i="0" u="none" strike="noStrike">
                <a:solidFill>
                  <a:srgbClr val="000000"/>
                </a:solidFill>
                <a:latin typeface="Calibri"/>
                <a:ea typeface="Calibri"/>
                <a:cs typeface="Calibri"/>
              </a:rPr>
              <a:pPr algn="ctr"/>
              <a:t>$ 223.03K</a:t>
            </a:fld>
            <a:endParaRPr lang="en-US" sz="1600" b="1">
              <a:solidFill>
                <a:sysClr val="windowText" lastClr="000000"/>
              </a:solidFill>
              <a:latin typeface="+mj-lt"/>
            </a:endParaRPr>
          </a:p>
        </xdr:txBody>
      </xdr:sp>
    </xdr:grpSp>
    <xdr:clientData/>
  </xdr:twoCellAnchor>
  <xdr:twoCellAnchor>
    <xdr:from>
      <xdr:col>16</xdr:col>
      <xdr:colOff>0</xdr:colOff>
      <xdr:row>5</xdr:row>
      <xdr:rowOff>0</xdr:rowOff>
    </xdr:from>
    <xdr:to>
      <xdr:col>29</xdr:col>
      <xdr:colOff>0</xdr:colOff>
      <xdr:row>20</xdr:row>
      <xdr:rowOff>0</xdr:rowOff>
    </xdr:to>
    <xdr:graphicFrame macro="">
      <xdr:nvGraphicFramePr>
        <xdr:cNvPr id="25" name="Chart 24">
          <a:extLst>
            <a:ext uri="{FF2B5EF4-FFF2-40B4-BE49-F238E27FC236}">
              <a16:creationId xmlns:a16="http://schemas.microsoft.com/office/drawing/2014/main" id="{0E1CE173-B2A8-4AB4-984B-EB8AFDF4D6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22</xdr:row>
      <xdr:rowOff>0</xdr:rowOff>
    </xdr:from>
    <xdr:to>
      <xdr:col>22</xdr:col>
      <xdr:colOff>0</xdr:colOff>
      <xdr:row>37</xdr:row>
      <xdr:rowOff>0</xdr:rowOff>
    </xdr:to>
    <xdr:graphicFrame macro="">
      <xdr:nvGraphicFramePr>
        <xdr:cNvPr id="26" name="Chart 25">
          <a:extLst>
            <a:ext uri="{FF2B5EF4-FFF2-40B4-BE49-F238E27FC236}">
              <a16:creationId xmlns:a16="http://schemas.microsoft.com/office/drawing/2014/main" id="{AC868512-F580-43C8-BF39-6D2D4C633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0</xdr:colOff>
      <xdr:row>22</xdr:row>
      <xdr:rowOff>0</xdr:rowOff>
    </xdr:from>
    <xdr:to>
      <xdr:col>29</xdr:col>
      <xdr:colOff>0</xdr:colOff>
      <xdr:row>37</xdr:row>
      <xdr:rowOff>0</xdr:rowOff>
    </xdr:to>
    <xdr:graphicFrame macro="">
      <xdr:nvGraphicFramePr>
        <xdr:cNvPr id="27" name="Chart 26">
          <a:extLst>
            <a:ext uri="{FF2B5EF4-FFF2-40B4-BE49-F238E27FC236}">
              <a16:creationId xmlns:a16="http://schemas.microsoft.com/office/drawing/2014/main" id="{1B2B0A25-B54A-45F6-BA6B-6E8ACE0055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38</xdr:row>
      <xdr:rowOff>0</xdr:rowOff>
    </xdr:from>
    <xdr:to>
      <xdr:col>22</xdr:col>
      <xdr:colOff>0</xdr:colOff>
      <xdr:row>52</xdr:row>
      <xdr:rowOff>71718</xdr:rowOff>
    </xdr:to>
    <xdr:graphicFrame macro="">
      <xdr:nvGraphicFramePr>
        <xdr:cNvPr id="4" name="Chart 3">
          <a:extLst>
            <a:ext uri="{FF2B5EF4-FFF2-40B4-BE49-F238E27FC236}">
              <a16:creationId xmlns:a16="http://schemas.microsoft.com/office/drawing/2014/main" id="{0984D8ED-7DA8-4911-8B96-8C45C0202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0</xdr:colOff>
      <xdr:row>38</xdr:row>
      <xdr:rowOff>0</xdr:rowOff>
    </xdr:from>
    <xdr:to>
      <xdr:col>29</xdr:col>
      <xdr:colOff>0</xdr:colOff>
      <xdr:row>52</xdr:row>
      <xdr:rowOff>71718</xdr:rowOff>
    </xdr:to>
    <xdr:graphicFrame macro="">
      <xdr:nvGraphicFramePr>
        <xdr:cNvPr id="5" name="Chart 4">
          <a:extLst>
            <a:ext uri="{FF2B5EF4-FFF2-40B4-BE49-F238E27FC236}">
              <a16:creationId xmlns:a16="http://schemas.microsoft.com/office/drawing/2014/main" id="{26992557-61DD-48B7-98D7-1DF2FBF31F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7620</xdr:colOff>
      <xdr:row>13</xdr:row>
      <xdr:rowOff>0</xdr:rowOff>
    </xdr:from>
    <xdr:to>
      <xdr:col>15</xdr:col>
      <xdr:colOff>0</xdr:colOff>
      <xdr:row>30</xdr:row>
      <xdr:rowOff>0</xdr:rowOff>
    </xdr:to>
    <xdr:graphicFrame macro="">
      <xdr:nvGraphicFramePr>
        <xdr:cNvPr id="7" name="Chart 6">
          <a:extLst>
            <a:ext uri="{FF2B5EF4-FFF2-40B4-BE49-F238E27FC236}">
              <a16:creationId xmlns:a16="http://schemas.microsoft.com/office/drawing/2014/main" id="{2B4E5768-F058-420D-A30C-2F254B06A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xdr:row>
      <xdr:rowOff>0</xdr:rowOff>
    </xdr:from>
    <xdr:to>
      <xdr:col>1</xdr:col>
      <xdr:colOff>0</xdr:colOff>
      <xdr:row>64</xdr:row>
      <xdr:rowOff>50282</xdr:rowOff>
    </xdr:to>
    <xdr:grpSp>
      <xdr:nvGrpSpPr>
        <xdr:cNvPr id="8" name="Group 7">
          <a:extLst>
            <a:ext uri="{FF2B5EF4-FFF2-40B4-BE49-F238E27FC236}">
              <a16:creationId xmlns:a16="http://schemas.microsoft.com/office/drawing/2014/main" id="{0B56178F-D58B-45CA-AE40-5E0802DB6F7D}"/>
            </a:ext>
          </a:extLst>
        </xdr:cNvPr>
        <xdr:cNvGrpSpPr/>
      </xdr:nvGrpSpPr>
      <xdr:grpSpPr>
        <a:xfrm>
          <a:off x="0" y="896471"/>
          <a:ext cx="605118" cy="11035856"/>
          <a:chOff x="0" y="910683"/>
          <a:chExt cx="609600" cy="11519632"/>
        </a:xfrm>
      </xdr:grpSpPr>
      <xdr:sp macro="" textlink="">
        <xdr:nvSpPr>
          <xdr:cNvPr id="12" name="Rectangle 11">
            <a:hlinkClick xmlns:r="http://schemas.openxmlformats.org/officeDocument/2006/relationships" r:id="rId7"/>
            <a:extLst>
              <a:ext uri="{FF2B5EF4-FFF2-40B4-BE49-F238E27FC236}">
                <a16:creationId xmlns:a16="http://schemas.microsoft.com/office/drawing/2014/main" id="{E29755EA-DBFB-BF3E-0BFB-48FDF01D4B6C}"/>
              </a:ext>
            </a:extLst>
          </xdr:cNvPr>
          <xdr:cNvSpPr/>
        </xdr:nvSpPr>
        <xdr:spPr>
          <a:xfrm>
            <a:off x="0" y="910683"/>
            <a:ext cx="609600" cy="115196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pic>
        <xdr:nvPicPr>
          <xdr:cNvPr id="14" name="Graphic 13" descr="Continuous Improvement with solid fill">
            <a:hlinkClick xmlns:r="http://schemas.openxmlformats.org/officeDocument/2006/relationships" r:id="rId8"/>
            <a:extLst>
              <a:ext uri="{FF2B5EF4-FFF2-40B4-BE49-F238E27FC236}">
                <a16:creationId xmlns:a16="http://schemas.microsoft.com/office/drawing/2014/main" id="{7893E8E3-92CB-4581-E03F-C29B4EB34BA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0" y="1181015"/>
            <a:ext cx="609600" cy="617357"/>
          </a:xfrm>
          <a:prstGeom prst="rect">
            <a:avLst/>
          </a:prstGeom>
        </xdr:spPr>
      </xdr:pic>
      <xdr:pic>
        <xdr:nvPicPr>
          <xdr:cNvPr id="16" name="Graphic 15" descr="Register with solid fill">
            <a:hlinkClick xmlns:r="http://schemas.openxmlformats.org/officeDocument/2006/relationships" r:id="rId11"/>
            <a:extLst>
              <a:ext uri="{FF2B5EF4-FFF2-40B4-BE49-F238E27FC236}">
                <a16:creationId xmlns:a16="http://schemas.microsoft.com/office/drawing/2014/main" id="{D82EB4D7-8F8D-D002-E8CC-A1B094D9EF2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931" y="2003502"/>
            <a:ext cx="603739" cy="603739"/>
          </a:xfrm>
          <a:prstGeom prst="rect">
            <a:avLst/>
          </a:prstGeom>
        </xdr:spPr>
      </xdr:pic>
      <xdr:pic>
        <xdr:nvPicPr>
          <xdr:cNvPr id="17" name="Graphic 16" descr="Barcode with solid fill">
            <a:extLst>
              <a:ext uri="{FF2B5EF4-FFF2-40B4-BE49-F238E27FC236}">
                <a16:creationId xmlns:a16="http://schemas.microsoft.com/office/drawing/2014/main" id="{CFEDCA2A-C24D-8BB8-23C7-458ADB20B95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0" y="2850995"/>
            <a:ext cx="609600" cy="609600"/>
          </a:xfrm>
          <a:prstGeom prst="rect">
            <a:avLst/>
          </a:prstGeom>
        </xdr:spPr>
      </xdr:pic>
    </xdr:grpSp>
    <xdr:clientData/>
  </xdr:twoCellAnchor>
  <xdr:twoCellAnchor>
    <xdr:from>
      <xdr:col>0</xdr:col>
      <xdr:colOff>0</xdr:colOff>
      <xdr:row>0</xdr:row>
      <xdr:rowOff>0</xdr:rowOff>
    </xdr:from>
    <xdr:to>
      <xdr:col>29</xdr:col>
      <xdr:colOff>0</xdr:colOff>
      <xdr:row>4</xdr:row>
      <xdr:rowOff>21964</xdr:rowOff>
    </xdr:to>
    <xdr:grpSp>
      <xdr:nvGrpSpPr>
        <xdr:cNvPr id="28" name="Group 27">
          <a:extLst>
            <a:ext uri="{FF2B5EF4-FFF2-40B4-BE49-F238E27FC236}">
              <a16:creationId xmlns:a16="http://schemas.microsoft.com/office/drawing/2014/main" id="{FEA1AF18-01E5-65C1-CC79-03700299D566}"/>
            </a:ext>
          </a:extLst>
        </xdr:cNvPr>
        <xdr:cNvGrpSpPr/>
      </xdr:nvGrpSpPr>
      <xdr:grpSpPr>
        <a:xfrm>
          <a:off x="0" y="0"/>
          <a:ext cx="17626853" cy="735330"/>
          <a:chOff x="0" y="0"/>
          <a:chExt cx="17626853" cy="735330"/>
        </a:xfrm>
      </xdr:grpSpPr>
      <xdr:sp macro="" textlink="">
        <xdr:nvSpPr>
          <xdr:cNvPr id="2" name="Rectangle 1">
            <a:extLst>
              <a:ext uri="{FF2B5EF4-FFF2-40B4-BE49-F238E27FC236}">
                <a16:creationId xmlns:a16="http://schemas.microsoft.com/office/drawing/2014/main" id="{CD51D65F-ECE1-4BFE-94EF-C61D3AFC5264}"/>
              </a:ext>
            </a:extLst>
          </xdr:cNvPr>
          <xdr:cNvSpPr/>
        </xdr:nvSpPr>
        <xdr:spPr>
          <a:xfrm>
            <a:off x="0" y="0"/>
            <a:ext cx="17626853" cy="735330"/>
          </a:xfrm>
          <a:prstGeom prst="rect">
            <a:avLst/>
          </a:prstGeom>
          <a:solidFill>
            <a:schemeClr val="accent6">
              <a:lumMod val="75000"/>
            </a:schemeClr>
          </a:solidFill>
          <a:ln>
            <a:solidFill>
              <a:schemeClr val="accent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a:solidFill>
                <a:sysClr val="windowText" lastClr="000000"/>
              </a:solidFill>
              <a:latin typeface="+mj-lt"/>
            </a:endParaRPr>
          </a:p>
        </xdr:txBody>
      </xdr:sp>
      <xdr:sp macro="" textlink="">
        <xdr:nvSpPr>
          <xdr:cNvPr id="10" name="Rectangle 9">
            <a:extLst>
              <a:ext uri="{FF2B5EF4-FFF2-40B4-BE49-F238E27FC236}">
                <a16:creationId xmlns:a16="http://schemas.microsoft.com/office/drawing/2014/main" id="{59AC6D24-2D73-4388-8798-5FDA70397064}"/>
              </a:ext>
            </a:extLst>
          </xdr:cNvPr>
          <xdr:cNvSpPr/>
        </xdr:nvSpPr>
        <xdr:spPr>
          <a:xfrm>
            <a:off x="0" y="182656"/>
            <a:ext cx="3537390" cy="368113"/>
          </a:xfrm>
          <a:prstGeom prst="rect">
            <a:avLst/>
          </a:prstGeom>
          <a:solidFill>
            <a:schemeClr val="accent6">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latin typeface="+mj-lt"/>
              </a:rPr>
              <a:t>Superstore | Sales</a:t>
            </a:r>
            <a:r>
              <a:rPr lang="en-US" sz="2000" b="1" baseline="0">
                <a:solidFill>
                  <a:schemeClr val="bg1"/>
                </a:solidFill>
                <a:latin typeface="+mj-lt"/>
              </a:rPr>
              <a:t> Dashboard</a:t>
            </a:r>
            <a:endParaRPr lang="en-US" sz="2000" b="1">
              <a:solidFill>
                <a:schemeClr val="bg1"/>
              </a:solidFill>
              <a:latin typeface="+mj-lt"/>
            </a:endParaRPr>
          </a:p>
        </xdr:txBody>
      </xdr:sp>
      <mc:AlternateContent xmlns:mc="http://schemas.openxmlformats.org/markup-compatibility/2006">
        <mc:Choice xmlns:a14="http://schemas.microsoft.com/office/drawing/2010/main" Requires="a14">
          <xdr:graphicFrame macro="">
            <xdr:nvGraphicFramePr>
              <xdr:cNvPr id="18" name="Months (Order Date) 1">
                <a:extLst>
                  <a:ext uri="{FF2B5EF4-FFF2-40B4-BE49-F238E27FC236}">
                    <a16:creationId xmlns:a16="http://schemas.microsoft.com/office/drawing/2014/main" id="{42A2421A-F8CD-4B3F-BBB7-F369296CFC3E}"/>
                  </a:ext>
                </a:extLst>
              </xdr:cNvPr>
              <xdr:cNvGraphicFramePr/>
            </xdr:nvGraphicFramePr>
            <xdr:xfrm>
              <a:off x="12341099" y="59717"/>
              <a:ext cx="5285754" cy="675613"/>
            </xdr:xfrm>
            <a:graphic>
              <a:graphicData uri="http://schemas.microsoft.com/office/drawing/2010/slicer">
                <sle:slicer xmlns:sle="http://schemas.microsoft.com/office/drawing/2010/slicer" name="Months (Order Date) 1"/>
              </a:graphicData>
            </a:graphic>
          </xdr:graphicFrame>
        </mc:Choice>
        <mc:Fallback>
          <xdr:sp macro="" textlink="">
            <xdr:nvSpPr>
              <xdr:cNvPr id="0" name=""/>
              <xdr:cNvSpPr>
                <a:spLocks noTextEdit="1"/>
              </xdr:cNvSpPr>
            </xdr:nvSpPr>
            <xdr:spPr>
              <a:xfrm>
                <a:off x="12341099" y="59717"/>
                <a:ext cx="5285754" cy="6756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0" name="TextBox 19">
            <a:extLst>
              <a:ext uri="{FF2B5EF4-FFF2-40B4-BE49-F238E27FC236}">
                <a16:creationId xmlns:a16="http://schemas.microsoft.com/office/drawing/2014/main" id="{C7F1F679-E420-F4BB-6EC3-48D2AEE18FF2}"/>
              </a:ext>
            </a:extLst>
          </xdr:cNvPr>
          <xdr:cNvSpPr txBox="1"/>
        </xdr:nvSpPr>
        <xdr:spPr>
          <a:xfrm>
            <a:off x="7905750" y="192181"/>
            <a:ext cx="1815353"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Sales Analysis</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10</xdr:col>
      <xdr:colOff>0</xdr:colOff>
      <xdr:row>25</xdr:row>
      <xdr:rowOff>0</xdr:rowOff>
    </xdr:to>
    <xdr:graphicFrame macro="">
      <xdr:nvGraphicFramePr>
        <xdr:cNvPr id="3" name="Chart 2">
          <a:extLst>
            <a:ext uri="{FF2B5EF4-FFF2-40B4-BE49-F238E27FC236}">
              <a16:creationId xmlns:a16="http://schemas.microsoft.com/office/drawing/2014/main" id="{9C1A4F39-684E-4794-A816-3B9F6E83F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27</xdr:row>
      <xdr:rowOff>0</xdr:rowOff>
    </xdr:from>
    <xdr:to>
      <xdr:col>10</xdr:col>
      <xdr:colOff>0</xdr:colOff>
      <xdr:row>47</xdr:row>
      <xdr:rowOff>0</xdr:rowOff>
    </xdr:to>
    <xdr:graphicFrame macro="">
      <xdr:nvGraphicFramePr>
        <xdr:cNvPr id="5" name="Chart 4">
          <a:extLst>
            <a:ext uri="{FF2B5EF4-FFF2-40B4-BE49-F238E27FC236}">
              <a16:creationId xmlns:a16="http://schemas.microsoft.com/office/drawing/2014/main" id="{500FC5CF-6E0E-455F-88D2-F3975F5D9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0</xdr:rowOff>
    </xdr:from>
    <xdr:to>
      <xdr:col>23</xdr:col>
      <xdr:colOff>0</xdr:colOff>
      <xdr:row>47</xdr:row>
      <xdr:rowOff>0</xdr:rowOff>
    </xdr:to>
    <xdr:graphicFrame macro="">
      <xdr:nvGraphicFramePr>
        <xdr:cNvPr id="8" name="Chart 7">
          <a:extLst>
            <a:ext uri="{FF2B5EF4-FFF2-40B4-BE49-F238E27FC236}">
              <a16:creationId xmlns:a16="http://schemas.microsoft.com/office/drawing/2014/main" id="{6D6BE066-6558-43B1-BC47-B656FE9BF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xdr:row>
      <xdr:rowOff>0</xdr:rowOff>
    </xdr:from>
    <xdr:to>
      <xdr:col>1</xdr:col>
      <xdr:colOff>0</xdr:colOff>
      <xdr:row>67</xdr:row>
      <xdr:rowOff>159139</xdr:rowOff>
    </xdr:to>
    <xdr:grpSp>
      <xdr:nvGrpSpPr>
        <xdr:cNvPr id="12" name="Group 11">
          <a:extLst>
            <a:ext uri="{FF2B5EF4-FFF2-40B4-BE49-F238E27FC236}">
              <a16:creationId xmlns:a16="http://schemas.microsoft.com/office/drawing/2014/main" id="{253B2B1D-3688-4208-AA88-EE79293BEF25}"/>
            </a:ext>
          </a:extLst>
        </xdr:cNvPr>
        <xdr:cNvGrpSpPr/>
      </xdr:nvGrpSpPr>
      <xdr:grpSpPr>
        <a:xfrm>
          <a:off x="0" y="884464"/>
          <a:ext cx="612321" cy="11128401"/>
          <a:chOff x="0" y="910683"/>
          <a:chExt cx="609600" cy="11519632"/>
        </a:xfrm>
      </xdr:grpSpPr>
      <xdr:sp macro="" textlink="">
        <xdr:nvSpPr>
          <xdr:cNvPr id="13" name="Rectangle 12">
            <a:hlinkClick xmlns:r="http://schemas.openxmlformats.org/officeDocument/2006/relationships" r:id="rId4"/>
            <a:extLst>
              <a:ext uri="{FF2B5EF4-FFF2-40B4-BE49-F238E27FC236}">
                <a16:creationId xmlns:a16="http://schemas.microsoft.com/office/drawing/2014/main" id="{A29F3367-9EE5-C8E6-9167-82B1F02DF944}"/>
              </a:ext>
            </a:extLst>
          </xdr:cNvPr>
          <xdr:cNvSpPr/>
        </xdr:nvSpPr>
        <xdr:spPr>
          <a:xfrm>
            <a:off x="0" y="910683"/>
            <a:ext cx="609600" cy="115196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pic>
        <xdr:nvPicPr>
          <xdr:cNvPr id="14" name="Graphic 13" descr="Continuous Improvement with solid fill">
            <a:hlinkClick xmlns:r="http://schemas.openxmlformats.org/officeDocument/2006/relationships" r:id="rId5"/>
            <a:extLst>
              <a:ext uri="{FF2B5EF4-FFF2-40B4-BE49-F238E27FC236}">
                <a16:creationId xmlns:a16="http://schemas.microsoft.com/office/drawing/2014/main" id="{EC575635-B0EB-816D-B364-DC3C6099B4F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0" y="1181015"/>
            <a:ext cx="609600" cy="617357"/>
          </a:xfrm>
          <a:prstGeom prst="rect">
            <a:avLst/>
          </a:prstGeom>
        </xdr:spPr>
      </xdr:pic>
      <xdr:pic>
        <xdr:nvPicPr>
          <xdr:cNvPr id="15" name="Graphic 14" descr="Register with solid fill">
            <a:hlinkClick xmlns:r="http://schemas.openxmlformats.org/officeDocument/2006/relationships" r:id="rId8"/>
            <a:extLst>
              <a:ext uri="{FF2B5EF4-FFF2-40B4-BE49-F238E27FC236}">
                <a16:creationId xmlns:a16="http://schemas.microsoft.com/office/drawing/2014/main" id="{F99B1577-FF81-6A04-7E15-D5AFBF4F090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931" y="2003502"/>
            <a:ext cx="603739" cy="603739"/>
          </a:xfrm>
          <a:prstGeom prst="rect">
            <a:avLst/>
          </a:prstGeom>
        </xdr:spPr>
      </xdr:pic>
      <xdr:pic>
        <xdr:nvPicPr>
          <xdr:cNvPr id="16" name="Graphic 15" descr="Barcode with solid fill">
            <a:extLst>
              <a:ext uri="{FF2B5EF4-FFF2-40B4-BE49-F238E27FC236}">
                <a16:creationId xmlns:a16="http://schemas.microsoft.com/office/drawing/2014/main" id="{96B8B39C-7D26-D0A0-ED80-46ACF11F04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0" y="2850995"/>
            <a:ext cx="609600" cy="609600"/>
          </a:xfrm>
          <a:prstGeom prst="rect">
            <a:avLst/>
          </a:prstGeom>
        </xdr:spPr>
      </xdr:pic>
    </xdr:grpSp>
    <xdr:clientData/>
  </xdr:twoCellAnchor>
  <xdr:twoCellAnchor>
    <xdr:from>
      <xdr:col>0</xdr:col>
      <xdr:colOff>0</xdr:colOff>
      <xdr:row>0</xdr:row>
      <xdr:rowOff>0</xdr:rowOff>
    </xdr:from>
    <xdr:to>
      <xdr:col>26</xdr:col>
      <xdr:colOff>400322</xdr:colOff>
      <xdr:row>4</xdr:row>
      <xdr:rowOff>0</xdr:rowOff>
    </xdr:to>
    <xdr:grpSp>
      <xdr:nvGrpSpPr>
        <xdr:cNvPr id="19" name="Group 18">
          <a:extLst>
            <a:ext uri="{FF2B5EF4-FFF2-40B4-BE49-F238E27FC236}">
              <a16:creationId xmlns:a16="http://schemas.microsoft.com/office/drawing/2014/main" id="{31215BC0-2F14-726C-91EA-DE72F7A24E72}"/>
            </a:ext>
          </a:extLst>
        </xdr:cNvPr>
        <xdr:cNvGrpSpPr/>
      </xdr:nvGrpSpPr>
      <xdr:grpSpPr>
        <a:xfrm>
          <a:off x="0" y="0"/>
          <a:ext cx="21786941" cy="707571"/>
          <a:chOff x="0" y="0"/>
          <a:chExt cx="21783131" cy="707571"/>
        </a:xfrm>
      </xdr:grpSpPr>
      <xdr:sp macro="" textlink="">
        <xdr:nvSpPr>
          <xdr:cNvPr id="2" name="Rectangle 1">
            <a:extLst>
              <a:ext uri="{FF2B5EF4-FFF2-40B4-BE49-F238E27FC236}">
                <a16:creationId xmlns:a16="http://schemas.microsoft.com/office/drawing/2014/main" id="{C2FF91C2-99AF-4DAD-A178-0A2F4ED2D91D}"/>
              </a:ext>
            </a:extLst>
          </xdr:cNvPr>
          <xdr:cNvSpPr/>
        </xdr:nvSpPr>
        <xdr:spPr>
          <a:xfrm>
            <a:off x="0" y="0"/>
            <a:ext cx="21390429" cy="707571"/>
          </a:xfrm>
          <a:prstGeom prst="rect">
            <a:avLst/>
          </a:prstGeom>
          <a:solidFill>
            <a:schemeClr val="accent6">
              <a:lumMod val="75000"/>
            </a:schemeClr>
          </a:solidFill>
          <a:ln>
            <a:solidFill>
              <a:schemeClr val="accent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a:solidFill>
                <a:sysClr val="windowText" lastClr="000000"/>
              </a:solidFill>
              <a:latin typeface="+mj-lt"/>
            </a:endParaRPr>
          </a:p>
        </xdr:txBody>
      </xdr:sp>
      <xdr:sp macro="" textlink="">
        <xdr:nvSpPr>
          <xdr:cNvPr id="4" name="Rectangle 3">
            <a:extLst>
              <a:ext uri="{FF2B5EF4-FFF2-40B4-BE49-F238E27FC236}">
                <a16:creationId xmlns:a16="http://schemas.microsoft.com/office/drawing/2014/main" id="{D1163041-6C28-4141-BE99-F5895AE39729}"/>
              </a:ext>
            </a:extLst>
          </xdr:cNvPr>
          <xdr:cNvSpPr/>
        </xdr:nvSpPr>
        <xdr:spPr>
          <a:xfrm>
            <a:off x="0" y="178709"/>
            <a:ext cx="4273976" cy="350152"/>
          </a:xfrm>
          <a:prstGeom prst="rect">
            <a:avLst/>
          </a:prstGeom>
          <a:solidFill>
            <a:schemeClr val="accent6">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latin typeface="+mj-lt"/>
              </a:rPr>
              <a:t>Superstore | Sales</a:t>
            </a:r>
            <a:r>
              <a:rPr lang="en-US" sz="2000" b="1" baseline="0">
                <a:solidFill>
                  <a:schemeClr val="bg1"/>
                </a:solidFill>
                <a:latin typeface="+mj-lt"/>
              </a:rPr>
              <a:t> Dashboard</a:t>
            </a:r>
            <a:endParaRPr lang="en-US" sz="2000" b="1">
              <a:solidFill>
                <a:schemeClr val="bg1"/>
              </a:solidFill>
              <a:latin typeface="+mj-lt"/>
            </a:endParaRPr>
          </a:p>
        </xdr:txBody>
      </xdr:sp>
      <mc:AlternateContent xmlns:mc="http://schemas.openxmlformats.org/markup-compatibility/2006">
        <mc:Choice xmlns:a14="http://schemas.microsoft.com/office/drawing/2010/main" Requires="a14">
          <xdr:graphicFrame macro="">
            <xdr:nvGraphicFramePr>
              <xdr:cNvPr id="17" name="Months (Order Date) 2">
                <a:extLst>
                  <a:ext uri="{FF2B5EF4-FFF2-40B4-BE49-F238E27FC236}">
                    <a16:creationId xmlns:a16="http://schemas.microsoft.com/office/drawing/2014/main" id="{EC230F81-410C-46E9-AFC5-2752C893CF75}"/>
                  </a:ext>
                </a:extLst>
              </xdr:cNvPr>
              <xdr:cNvGraphicFramePr/>
            </xdr:nvGraphicFramePr>
            <xdr:xfrm>
              <a:off x="16456764" y="19792"/>
              <a:ext cx="5326367" cy="687779"/>
            </xdr:xfrm>
            <a:graphic>
              <a:graphicData uri="http://schemas.microsoft.com/office/drawing/2010/slicer">
                <sle:slicer xmlns:sle="http://schemas.microsoft.com/office/drawing/2010/slicer" name="Months (Order Date) 2"/>
              </a:graphicData>
            </a:graphic>
          </xdr:graphicFrame>
        </mc:Choice>
        <mc:Fallback>
          <xdr:sp macro="" textlink="">
            <xdr:nvSpPr>
              <xdr:cNvPr id="0" name=""/>
              <xdr:cNvSpPr>
                <a:spLocks noTextEdit="1"/>
              </xdr:cNvSpPr>
            </xdr:nvSpPr>
            <xdr:spPr>
              <a:xfrm>
                <a:off x="16459642" y="19792"/>
                <a:ext cx="5327299" cy="687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8" name="TextBox 17">
            <a:extLst>
              <a:ext uri="{FF2B5EF4-FFF2-40B4-BE49-F238E27FC236}">
                <a16:creationId xmlns:a16="http://schemas.microsoft.com/office/drawing/2014/main" id="{35AD7DE7-5C05-708B-A231-CAA6F6289BDC}"/>
              </a:ext>
            </a:extLst>
          </xdr:cNvPr>
          <xdr:cNvSpPr txBox="1"/>
        </xdr:nvSpPr>
        <xdr:spPr>
          <a:xfrm>
            <a:off x="9776732" y="173082"/>
            <a:ext cx="1836964" cy="357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Product Analysis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Bhargav" refreshedDate="45321.48919965278" createdVersion="8" refreshedVersion="8" minRefreshableVersion="3" recordCount="1952" xr:uid="{7C67B7E0-6F3B-434F-8E29-FEB3E7845E66}">
  <cacheSource type="worksheet">
    <worksheetSource name="SuperStoreSales"/>
  </cacheSource>
  <cacheFields count="39">
    <cacheField name="Row ID" numFmtId="0">
      <sharedItems containsSemiMixedTypes="0" containsString="0" containsNumber="1" containsInteger="1" minValue="64" maxValue="26389"/>
    </cacheField>
    <cacheField name="Order Priority" numFmtId="0">
      <sharedItems count="6">
        <s v="Critical"/>
        <s v="Medium"/>
        <s v="Low"/>
        <s v="High"/>
        <s v="Not Specified"/>
        <s v="Critical "/>
      </sharedItems>
    </cacheField>
    <cacheField name="Discount" numFmtId="9">
      <sharedItems containsSemiMixedTypes="0" containsString="0" containsNumber="1" minValue="0" maxValue="0.21"/>
    </cacheField>
    <cacheField name="Unit Price" numFmtId="164">
      <sharedItems containsSemiMixedTypes="0" containsString="0" containsNumber="1" minValue="1.1399999999999999" maxValue="6783.02"/>
    </cacheField>
    <cacheField name="Shipping Cost" numFmtId="164">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ount="1130">
        <s v="Billie Fowler"/>
        <s v="Anna Wood"/>
        <s v="Marshall Brandt Briggs"/>
        <s v="Marvin Patrick"/>
        <s v="Donald Melton"/>
        <s v="Neil Bailey"/>
        <s v="Lindsay O'Connell"/>
        <s v="Edna Monroe Talley"/>
        <s v="Wallace Werner"/>
        <s v="Adam G Sawyer"/>
        <s v="Nelson Hensley"/>
        <s v="Edith Forbes"/>
        <s v="Vanessa Boyer"/>
        <s v="Richard Tan"/>
        <s v="Bobby Powell"/>
        <s v="Cindy Harvey"/>
        <s v="Jessie Houston"/>
        <s v="Lynn Morrow"/>
        <s v="Peggy Lanier"/>
        <s v="Dean Solomon"/>
        <s v="Shawn Meyer"/>
        <s v="Dolores Abrams"/>
        <s v="Wesley Reid"/>
        <s v="Max McKenna"/>
        <s v="Annie Sherrill"/>
        <s v="Brooke Shepherd"/>
        <s v="Neal Wolfe"/>
        <s v="Craig Liu"/>
        <s v="Sean N Boyer"/>
        <s v="Edna Michael"/>
        <s v="Lorraine Kelly"/>
        <s v="Amy Hamrick Melvin"/>
        <s v="Helen H Murphy"/>
        <s v="Lillian Day"/>
        <s v="Kimberly Reilly"/>
        <s v="Renee Alston"/>
        <s v="Neil Parker"/>
        <s v="Michele Bradshaw"/>
        <s v="Kathleen P Bloom"/>
        <s v="Maureen Stout"/>
        <s v="Robyn Zhou"/>
        <s v="Diane Barr"/>
        <s v="Pam Patton"/>
        <s v="Benjamin Strauss"/>
        <s v="Amy Hall"/>
        <s v="Nicole Pope"/>
        <s v="Melinda Thornton"/>
        <s v="Robert Brantley"/>
        <s v="Brandon Beach"/>
        <s v="Kara Allison"/>
        <s v="Rebecca Lindsey"/>
        <s v="Brandon E Shepherd"/>
        <s v="Marian Willis"/>
        <s v="Paige Mason"/>
        <s v="Jenny Gold"/>
        <s v="Kelly O'Connor"/>
        <s v="Jack Morse"/>
        <s v="Carrie Duke"/>
        <s v="Robyn Crawford"/>
        <s v="Robert Cowan"/>
        <s v="Rachel Casey"/>
        <s v="Karl Knowles"/>
        <s v="Laurence Hull"/>
        <s v="Judy Barrett"/>
        <s v="Sam Oh"/>
        <s v="Claudia Webb"/>
        <s v="Dwight Robinson"/>
        <s v="Jenny Hawkins"/>
        <s v="Joyce Murray"/>
        <s v="Leah Clapp"/>
        <s v="Valerie Moon"/>
        <s v="Penny Leach"/>
        <s v="Harry Burns"/>
        <s v="Jacob Lanier"/>
        <s v="Amy Ellis Holder"/>
        <s v="Kristine Singleton"/>
        <s v="Anna Burgess"/>
        <s v="Charlie Moore"/>
        <s v="Sylvia Bush"/>
        <s v="Floyd Dale"/>
        <s v="Roberta Mullins Peters"/>
        <s v="Lindsay Tate"/>
        <s v="Tommy Lutz"/>
        <s v="Anthony Foley"/>
        <s v="Sidney Greenberg"/>
        <s v="Michelle Bryant Phillips"/>
        <s v="Melvin Benton"/>
        <s v="Kate McKenna"/>
        <s v="Andrew Levine"/>
        <s v="Stuart Holloway"/>
        <s v="Harriet Bowman"/>
        <s v="Helen Stein"/>
        <s v="Lori Wolfe"/>
        <s v="Roberta Daniel"/>
        <s v="Nelson Hong"/>
        <s v="Gerald Petty"/>
        <s v="Cathy Simon"/>
        <s v="Monica Howard"/>
        <s v="Diane Lu"/>
        <s v="Thomas McAllister"/>
        <s v="Glen Caldwell"/>
        <s v="Arthur Lowe Nash"/>
        <s v="Teresa Hill"/>
        <s v="Vincent Daniel"/>
        <s v="Shannon Aldridge"/>
        <s v="Susan Carroll Berman"/>
        <s v="Ann Steele"/>
        <s v="Roberta Mitchell"/>
        <s v="Geoffrey H Wong"/>
        <s v="Herbert Holden"/>
        <s v="Gladys Holloway"/>
        <s v="Ernest Barber"/>
        <s v="Kristina Collier"/>
        <s v="Ellen Sparks"/>
        <s v="Denise McIntosh"/>
        <s v="Marie Bass"/>
        <s v="Eileen Cheek"/>
        <s v="Patrick Lowry"/>
        <s v="Gretchen Ball"/>
        <s v="Marianne Goldstein"/>
        <s v="Paige Jacobs"/>
        <s v="Ruth Lamm"/>
        <s v="Wayne Bass"/>
        <s v="Joan Bowers"/>
        <s v="Fred Barber"/>
        <s v="Paul W French"/>
        <s v="Steve Raynor"/>
        <s v="Vincent Hale"/>
        <s v="Roy Rouse"/>
        <s v="Lee McKenna Gregory"/>
        <s v="Linda Blake"/>
        <s v="Michelle Steele"/>
        <s v="Francis Kendall"/>
        <s v="Vickie Andrews"/>
        <s v="Leslie Rowland"/>
        <s v="Hazel Dale"/>
        <s v="Brenda Jain"/>
        <s v="Debra Block"/>
        <s v="Keith R Atkinson"/>
        <s v="Jay Simon"/>
        <s v="Jonathan Crabtree"/>
        <s v="Bernice F Day"/>
        <s v="Alison Stewart"/>
        <s v="Marianne Weiner Ennis"/>
        <s v="Jeanne Werner"/>
        <s v="Kay Schultz"/>
        <s v="Anne Schultz"/>
        <s v="Arthur Brady"/>
        <s v="Kelly Collins"/>
        <s v="Joanne Chu"/>
        <s v="Megan York"/>
        <s v="Jacob Burgess"/>
        <s v="Kathryn Patrick"/>
        <s v="Terry Klein"/>
        <s v="Julia Reynolds"/>
        <s v="Keith Marsh"/>
        <s v="Marion Lindsey"/>
        <s v="Becky O'Brien"/>
        <s v="Mitchell Goldberg"/>
        <s v="Deborah Paul"/>
        <s v="Nathan Fox"/>
        <s v="James Davenport"/>
        <s v="Bradley Pollock"/>
        <s v="Arnold Johnson"/>
        <s v="Adam Saunders Gray"/>
        <s v="Monica Stuart"/>
        <s v="Harry Sellers"/>
        <s v="Earl Buck"/>
        <s v="Anita Kang"/>
        <s v="Tammy Goldman"/>
        <s v="Eugene Brewer Knox"/>
        <s v="Vanessa Winstead"/>
        <s v="Julie Porter"/>
        <s v="Virginia Gay"/>
        <s v="Rhonda Schroeder"/>
        <s v="Eileen McDonald"/>
        <s v="Jerome McIntosh"/>
        <s v="Brett Ingram"/>
        <s v="Glenda Hunter"/>
        <s v="William Larson"/>
        <s v="Colleen Fletcher"/>
        <s v="Malcolm French"/>
        <s v="Victoria Baker Hoover"/>
        <s v="Nina Bowles"/>
        <s v="Edith Reynolds"/>
        <s v="Irene Li"/>
        <s v="Kim Weiss"/>
        <s v="Juanita Coley Knox"/>
        <s v="Tracy Livingston"/>
        <s v="Ken Cash"/>
        <s v="Maxine Collier Grady"/>
        <s v="Joanna Keith"/>
        <s v="Shawn Stern"/>
        <s v="Kathleen Huang Hall"/>
        <s v="Kristine Connolly"/>
        <s v="Kristina Sanders"/>
        <s v="Heather Stern"/>
        <s v="Geoffrey Rivera"/>
        <s v="Sheryl Marsh"/>
        <s v="Crystal Crabtree"/>
        <s v="Sharon Thomas"/>
        <s v="Doris Fitzpatrick"/>
        <s v="Robyn Garner"/>
        <s v="Steve McKee"/>
        <s v="Gary Hester"/>
        <s v="Franklin Spencer"/>
        <s v="Marsha P Joyner"/>
        <s v="Kerry Beach"/>
        <s v="Danielle Myers"/>
        <s v="Tom Hoyle Honeycutt"/>
        <s v="Dorothy Holt"/>
        <s v="Anne Bland"/>
        <s v="Diana Coble Hubbard"/>
        <s v="Jackie Burke"/>
        <s v="Edwin Coley"/>
        <s v="Tony Wilkins Winters"/>
        <s v="Ruth Dudley"/>
        <s v="Earl Roy"/>
        <s v="Douglas Buck"/>
        <s v="Lester Sawyer"/>
        <s v="Leo E Underwood"/>
        <s v="Laurie Moon"/>
        <s v="Carrie High"/>
        <s v="William Sharma"/>
        <s v="Lucille McGee"/>
        <s v="Irene Murphy"/>
        <s v="Lynn Epstein"/>
        <s v="Gerald Kearney"/>
        <s v="Monica Law Thompson"/>
        <s v="Harriet Hodges"/>
        <s v="Jordan Berry"/>
        <s v="Wanda Harris"/>
        <s v="Melvin Duke"/>
        <s v="Larry Langston"/>
        <s v="Janice Boswell"/>
        <s v="Josephine Dalton"/>
        <s v="Bob Berg"/>
        <s v="Tiffany Merrill"/>
        <s v="Theodore Moran"/>
        <s v="Rick Ellis"/>
        <s v="Priscilla Brandon"/>
        <s v="Marianne Carey"/>
        <s v="Joann Moser"/>
        <s v="Malcolm S Lanier"/>
        <s v="Caroline Johnston"/>
        <s v="Lois Hamilton"/>
        <s v="Luis Kerr"/>
        <s v="Sherri P Stephens"/>
        <s v="Eva Silverman"/>
        <s v="Danielle P Rao"/>
        <s v="Elisabeth Massey"/>
        <s v="Connie Bunn"/>
        <s v="Mildred Chase"/>
        <s v="Jeff Meadows"/>
        <s v="Seth Matthews"/>
        <s v="Victor Cherry"/>
        <s v="Joe George"/>
        <s v="Lawrence Hester"/>
        <s v="Alexander O'Brien"/>
        <s v="Carol Wood"/>
        <s v="Dan Lamm"/>
        <s v="Max Hubbard"/>
        <s v="Renee Huang"/>
        <s v="Sara Faulkner"/>
        <s v="Edward Leonard"/>
        <s v="Aaron Dillon"/>
        <s v="Mitchell Ross"/>
        <s v="Robyn Lyon"/>
        <s v="Hannah Carver"/>
        <s v="Lynda Banks"/>
        <s v="Norman Shields"/>
        <s v="Ron Newton"/>
        <s v="Linda Weiss"/>
        <s v="Ricky Sanders"/>
        <s v="Gordon Walker"/>
        <s v="Eugene Kerr"/>
        <s v="Jesse Williamson"/>
        <s v="Jean Khan"/>
        <s v="Joanna Kenney"/>
        <s v="Lester Copeland"/>
        <s v="Carmen Elmore"/>
        <s v="Marlene Gray"/>
        <s v="Debra Proctor"/>
        <s v="Amy Shea"/>
        <s v="Jeanne Walker"/>
        <s v="Benjamin Gunter"/>
        <s v="Lorraine Boykin"/>
        <s v="Renee McKenzie"/>
        <s v="Sherri McIntosh"/>
        <s v="Jon Ayers"/>
        <s v="Cameron Kendall"/>
        <s v="Gene Gilliam"/>
        <s v="Laurie Howe"/>
        <s v="Andrew Gonzalez"/>
        <s v="Gretchen McKinney"/>
        <s v="Lloyd Norris"/>
        <s v="Danny Richmond"/>
        <s v="Rhonda Stein"/>
        <s v="Kara Patton"/>
        <s v="Arlene Wiggins Dalton"/>
        <s v="Ralph Woods Scott"/>
        <s v="Tom McFarland"/>
        <s v="Ronald O'Neill"/>
        <s v="Willie Robinson"/>
        <s v="Lois Hansen"/>
        <s v="Henry O'Connell"/>
        <s v="Francis Spivey"/>
        <s v="Louis Parrish"/>
        <s v="Sidney Brewer"/>
        <s v="Gina B Hess"/>
        <s v="Leslie Woodard"/>
        <s v="Jacqueline Noble"/>
        <s v="Rosemary English"/>
        <s v="Marc Ray"/>
        <s v="Lisa Branch"/>
        <s v="Geoffrey Saunders"/>
        <s v="Catherine Mullins"/>
        <s v="Lloyd Dolan"/>
        <s v="Joseph Dawson"/>
        <s v="Marlene Davidson"/>
        <s v="Dennis Bowen"/>
        <s v="Amanda Conner"/>
        <s v="Michael Robbins"/>
        <s v="Wesley Tate"/>
        <s v="Crystal Floyd"/>
        <s v="Kent Gill"/>
        <s v="Don Rogers"/>
        <s v="Lillian Fischer"/>
        <s v="Ernest Oh"/>
        <s v="Jane Shah"/>
        <s v="Clifford Webb"/>
        <s v="Marianne Connor"/>
        <s v="Hannah Tyson"/>
        <s v="Ashley Reese"/>
        <s v="Helen H Heller"/>
        <s v="Jamie Ward"/>
        <s v="Tommy Honeycutt"/>
        <s v="Ricky Garner"/>
        <s v="Claudia Boyle"/>
        <s v="Benjamin Kaufman"/>
        <s v="Eddie House Mueller"/>
        <s v="Lindsay Link"/>
        <s v="Diana Xu"/>
        <s v="Dwight Stephenson"/>
        <s v="Nathan Wyatt"/>
        <s v="Joy Maxwell"/>
        <s v="Vickie Martinez"/>
        <s v="David Weaver"/>
        <s v="Glen Robertson"/>
        <s v="Jordan Womble"/>
        <s v="Kathy Hinton"/>
        <s v="Stacey Hale"/>
        <s v="Gene Heath Cross"/>
        <s v="Carole Rosen"/>
        <s v="Roy Hardison"/>
        <s v="Brenda May"/>
        <s v="Katharine Bass"/>
        <s v="Lynda Rosenthal"/>
        <s v="Andrea Shaw"/>
        <s v="Barbara McNamara"/>
        <s v="Walter Young"/>
        <s v="Benjamin Chan"/>
        <s v="Brooke Lancaster"/>
        <s v="Joan Floyd"/>
        <s v="Helen Simpson"/>
        <s v="Paige Powers"/>
        <s v="Mike Howard"/>
        <s v="Earl Alston"/>
        <s v="Carlos Adkins"/>
        <s v="Beth Dolan"/>
        <s v="Joe Baldwin"/>
        <s v="Clyde Burnett"/>
        <s v="Aaron Riggs"/>
        <s v="Alex Watkins"/>
        <s v="Colleen Marsh"/>
        <s v="Jeffrey Lloyd"/>
        <s v="Matthew Conway"/>
        <s v="Sheryl Reese"/>
        <s v="Melinda Rogers"/>
        <s v="Thelma Murray"/>
        <s v="Calvin Parsons Walter"/>
        <s v="Sean Stephenson"/>
        <s v="Jimmy Wang"/>
        <s v="Vickie Coates"/>
        <s v="Betsy Gibson"/>
        <s v="Alex Nicholson"/>
        <s v="Frank Hess"/>
        <s v="Wesley Cho"/>
        <s v="Daniel Huff"/>
        <s v="Beverly Cameron"/>
        <s v="Pam Bennett"/>
        <s v="Gerald Love"/>
        <s v="Molly Webster"/>
        <s v="Evan Adkins"/>
        <s v="Laurence Simon"/>
        <s v="Emma Buckley"/>
        <s v="Gretchen Orr"/>
        <s v="Faye Manning"/>
        <s v="Lester Woodward Maynard"/>
        <s v="Martha Bowers"/>
        <s v="Katharine Hudson"/>
        <s v="Helen Lyons"/>
        <s v="Sylvia Kumar"/>
        <s v="Arlene Long"/>
        <s v="Charlotte L Doyle"/>
        <s v="Gerald Crabtree"/>
        <s v="Gary Koch"/>
        <s v="Pauline Finch"/>
        <s v="Neal Weber"/>
        <s v="Vernon Hirsch Singleton"/>
        <s v="Eileen Schwartz"/>
        <s v="Lucille Rankin"/>
        <s v="Joanne Spivey"/>
        <s v="Frank Cross"/>
        <s v="Dana Waller"/>
        <s v="Marshall Sutherland"/>
        <s v="Arnold Gay"/>
        <s v="Brian Grady"/>
        <s v="Richard McClure"/>
        <s v="Mary Hewitt"/>
        <s v="Robin Kramer Vaughn"/>
        <s v="Carlos Byrd"/>
        <s v="Albert Maxwell"/>
        <s v="Arlene Weeks"/>
        <s v="Natalie Watts"/>
        <s v="Penny O Caldwell"/>
        <s v="John Bray"/>
        <s v="Eileen Fletcher"/>
        <s v="Donna Braun"/>
        <s v="Brian Bennett"/>
        <s v="Leslie Hawley"/>
        <s v="Herbert Beard"/>
        <s v="Matthew Berman"/>
        <s v="April Hu"/>
        <s v="Ian Hall"/>
        <s v="Edgar McKenzie"/>
        <s v="Jeanette Davies"/>
        <s v="Kyle Fink"/>
        <s v="Pauline Denton"/>
        <s v="Dana Sharpe"/>
        <s v="Stacy Chang"/>
        <s v="Tamara Dickinson"/>
        <s v="Guy McDonald"/>
        <s v="Marcia Greenberg"/>
        <s v="Oscar Kenney"/>
        <s v="Molly Vincent"/>
        <s v="Bonnie Matthews Rowland"/>
        <s v="Kerry Hardy"/>
        <s v="Sharon Ellis"/>
        <s v="Jean Weiss Diaz"/>
        <s v="Peter McConnell"/>
        <s v="Jerry Webster"/>
        <s v="Erika Fink"/>
        <s v="Dwight Albright Huffman"/>
        <s v="Gretchen Levine"/>
        <s v="Kristin George"/>
        <s v="Lois Rowland"/>
        <s v="Gregory Rao"/>
        <s v="Lynne Griffith"/>
        <s v="Keith Hobbs"/>
        <s v="Cathy Burgess"/>
        <s v="Howard Rogers"/>
        <s v="Dana Burgess"/>
        <s v="Sandy Ellington"/>
        <s v="Dorothy Buchanan"/>
        <s v="Jennifer Stanton"/>
        <s v="Howard Burnett"/>
        <s v="Derek McCormick"/>
        <s v="Samuel Newman"/>
        <s v="Debbie Hsu"/>
        <s v="Hilda Bennett"/>
        <s v="Yvonne Stephens"/>
        <s v="Jacob Murray"/>
        <s v="Laurie Hanna"/>
        <s v="Chad Henson"/>
        <s v="Vanessa Day"/>
        <s v="Marcus Dunlap"/>
        <s v="Laurence Cummings"/>
        <s v="Arthur Gold"/>
        <s v="Henry Ball"/>
        <s v="Jeanne Nguyen"/>
        <s v="Neil Song"/>
        <s v="Katherine Kearney"/>
        <s v="Edward McKenzie"/>
        <s v="Vicki Womble"/>
        <s v="Steven Long"/>
        <s v="Johnny Reid"/>
        <s v="Chris Pritchard"/>
        <s v="Laurie Petty"/>
        <s v="Joan Beach"/>
        <s v="Rosemary O'Brien"/>
        <s v="Danielle Watts"/>
        <s v="Tracy Schultz"/>
        <s v="Brenda Nelson Blanchard"/>
        <s v="Joseph Grossman"/>
        <s v="Eileen Riddle"/>
        <s v="Faye Wolf"/>
        <s v="Allan Dickinson"/>
        <s v="Gail Rankin Cole"/>
        <s v="Jennifer Siegel"/>
        <s v="Rodney Kearney"/>
        <s v="Maureen Whitley"/>
        <s v="Ellen McCormick"/>
        <s v="Scott Bunn"/>
        <s v="Troy Cassidy"/>
        <s v="Randall Montgomery"/>
        <s v="Shirley Riley"/>
        <s v="Marvin Rollins"/>
        <s v="Carrie Lewis"/>
        <s v="Gilbert Godfrey"/>
        <s v="Debbie Stevenson"/>
        <s v="Yvonne Mann"/>
        <s v="Lloyd Fuller"/>
        <s v="Rick Houston"/>
        <s v="Elisabeth Shaw"/>
        <s v="Vicki Zhu Daniels"/>
        <s v="Debbie Dillon"/>
        <s v="Kent Kerr"/>
        <s v="Denise Parks"/>
        <s v="Teresa Wallace"/>
        <s v="Stanley Steele"/>
        <s v="James Beck"/>
        <s v="Eleanor Swain"/>
        <s v="Christian Albright"/>
        <s v="Florence Gold"/>
        <s v="Suzanne Cochran"/>
        <s v="Michele Bullard"/>
        <s v="Michael Tanner"/>
        <s v="Lucille Buchanan"/>
        <s v="Guy Gallagher"/>
        <s v="Marion Bowling"/>
        <s v="Rachel Bates"/>
        <s v="Christina Hanna"/>
        <s v="Teresa Bishop"/>
        <s v="Ricky W Clements"/>
        <s v="Debra Batchelor"/>
        <s v="Jennifer Zimmerman"/>
        <s v="Constance Flowers"/>
        <s v="Don Cameron"/>
        <s v="Julie Edwards"/>
        <s v="Wesley Corbett"/>
        <s v="Kevin Smith"/>
        <s v="Curtis O'Connell"/>
        <s v="Gloria Jacobs"/>
        <s v="Eva Simpson"/>
        <s v="Kimberly McCarthy"/>
        <s v="Edward Lamm"/>
        <s v="Juan Justice"/>
        <s v="Theresa Winters"/>
        <s v="Lynn O'Donnell"/>
        <s v="Alvin Hoover"/>
        <s v="Lynn Hines"/>
        <s v="Karen O'Donnell"/>
        <s v="Esther Whitaker"/>
        <s v="Erin Ballard"/>
        <s v="Betsy Puckett"/>
        <s v="Paul Tate"/>
        <s v="Jim Hinson"/>
        <s v="Marguerite Yu"/>
        <s v="Don Beard"/>
        <s v="Jon Kendall"/>
        <s v="Carmen McPherson"/>
        <s v="Jacob Hirsch"/>
        <s v="Ernest Peele"/>
        <s v="Jean Webster"/>
        <s v="Ray Grady"/>
        <s v="Herbert Donnelly Swanson"/>
        <s v="Sandy Cannon"/>
        <s v="Anthony Stanley"/>
        <s v="James Nicholson"/>
        <s v="Nina Horne Kelly"/>
        <s v="Christopher Meadows"/>
        <s v="Jeff Spivey"/>
        <s v="Seth Merrill"/>
        <s v="Vivian Clarke"/>
        <s v="Steve O'Brien"/>
        <s v="Sharon Marcus"/>
        <s v="Troy Moon"/>
        <s v="Theodore Tyson"/>
        <s v="Gordon Brandt"/>
        <s v="Michael Shaffer"/>
        <s v="Tracy Buckley"/>
        <s v="Miriam Mueller"/>
        <s v="Allison Kirby"/>
        <s v="Eugene H Walsh"/>
        <s v="Carlos Hanson"/>
        <s v="Geraldine Puckett"/>
        <s v="Erika Morgan"/>
        <s v="Sherry Hurley"/>
        <s v="Stacey Lucas"/>
        <s v="Tina Monroe"/>
        <s v="Pauline Brooks"/>
        <s v="Phillip Pollard"/>
        <s v="Erica R Fuller"/>
        <s v="Ted Dunlap"/>
        <s v="Philip Hawkins"/>
        <s v="Tommy Ellis Ritchie"/>
        <s v="Phyllis Little"/>
        <s v="Janice Cole"/>
        <s v="Julian Keith Mayer"/>
        <s v="Ricky Allred"/>
        <s v="Bradley Schroeder"/>
        <s v="Gina McKnight"/>
        <s v="Holly Osborne"/>
        <s v="Maurice Kelly"/>
        <s v="Rhonda Bryant"/>
        <s v="Gretchen Best Wilkins"/>
        <s v="Stephen Lam"/>
        <s v="Jordan Wilkinson"/>
        <s v="Samantha Weaver"/>
        <s v="Leroy Blanchard"/>
        <s v="Albert Frost"/>
        <s v="Marion Wilcox"/>
        <s v="Allen Nash"/>
        <s v="Annie Odom"/>
        <s v="Jessie Kelly"/>
        <s v="Carole Creech"/>
        <s v="Shawn Combs"/>
        <s v="Jerry Ennis"/>
        <s v="Dale Gillespie"/>
        <s v="Marguerite Moss"/>
        <s v="Kim McCarthy"/>
        <s v="Edward Bynum"/>
        <s v="Ray Silverman"/>
        <s v="Dwight M Carr"/>
        <s v="Edwin Chung"/>
        <s v="Carrie McIntosh"/>
        <s v="Charles Ward"/>
        <s v="Pamela Wiley"/>
        <s v="Norman Adams"/>
        <s v="Marlene Kirk"/>
        <s v="Danielle Daniel"/>
        <s v="Alfred Singh"/>
        <s v="Brad Stark"/>
        <s v="Eugene Clayton"/>
        <s v="Angela Howe"/>
        <s v="Leon Peele"/>
        <s v="Kathryn Wolfe"/>
        <s v="Jill Clements"/>
        <s v="Vicki Bond"/>
        <s v="Rodney Field"/>
        <s v="Patrick Adcock"/>
        <s v="Virginia McNeill"/>
        <s v="Daniel Christian"/>
        <s v="Eva Decker"/>
        <s v="Wayne English"/>
        <s v="Alice Coley"/>
        <s v="Debra P May"/>
        <s v="Toni Owens Poe"/>
        <s v="Mildred Briggs"/>
        <s v="Teresa Watts"/>
        <s v="Yvonne Collier"/>
        <s v="Neil Barbee"/>
        <s v="Glenda Simon"/>
        <s v="Tara Gold"/>
        <s v="Stephanie Sun Perry"/>
        <s v="Dwight Bishop"/>
        <s v="Brett Hawkins"/>
        <s v="Gregory Holden"/>
        <s v="Sidney Scarborough"/>
        <s v="Yvonne Fox"/>
        <s v="Melanie Burgess"/>
        <s v="Megan Woods"/>
        <s v="Annette Boone"/>
        <s v="Earl Watts"/>
        <s v="Edgar Kumar"/>
        <s v="Billy Hale"/>
        <s v="Marion Owens"/>
        <s v="Lee Hancock"/>
        <s v="Frances Jackson"/>
        <s v="Kathy Shah"/>
        <s v="Maureen Herbert Hood"/>
        <s v="Sandy Hunt"/>
        <s v="Benjamin Lam"/>
        <s v="Colleen Andrews"/>
        <s v="Malcolm Robertson"/>
        <s v="Ronnie Proctor"/>
        <s v="Kate Peck"/>
        <s v="Timothy Reese"/>
        <s v="Judy Frazier"/>
        <s v="Alicia Wood Shah"/>
        <s v="Sue Drake"/>
        <s v="Todd D Norris"/>
        <s v="Patsy Shea"/>
        <s v="Lynne Reid"/>
        <s v="Becky Puckett"/>
        <s v="Tina Evans"/>
        <s v="Joanne Church"/>
        <s v="Leo Kane"/>
        <s v="Wayne Sutherland"/>
        <s v="Lee Xu"/>
        <s v="Nancy Holden"/>
        <s v="Clara Kaplan"/>
        <s v="Jim Rodgers"/>
        <s v="Frances Saunders"/>
        <s v="Marjorie Arthur"/>
        <s v="Kelly Byers"/>
        <s v="Catherine Dorsey Burnett"/>
        <s v="Glenda Herbert"/>
        <s v="Katherine W Epstein"/>
        <s v="Ryan Foster"/>
        <s v="Rick Foster Hawkins"/>
        <s v="Wallace Pugh"/>
        <s v="Sam Rouse"/>
        <s v="Betty Giles"/>
        <s v="Ruby Gibbons"/>
        <s v="Sandra Faulkner"/>
        <s v="Craig Bennett"/>
        <s v="Douglas Sutton"/>
        <s v="Jerome Burch"/>
        <s v="Sandra Berry"/>
        <s v="Stephanie Hawkins"/>
        <s v="Claire Warren"/>
        <s v="Sarah N Becker"/>
        <s v="David Powell"/>
        <s v="Molly Browning"/>
        <s v="Benjamin Porter"/>
        <s v="Evan Kelley"/>
        <s v="Harriet Moore"/>
        <s v="Grace McNeill Hunt"/>
        <s v="Geoffrey Koch"/>
        <s v="Carole Miller"/>
        <s v="Edgar Stone"/>
        <s v="Faye Dyer"/>
        <s v="Lewis Baldwin"/>
        <s v="Oscar Ford"/>
        <s v="Bob Gibson"/>
        <s v="Grace Black"/>
        <s v="Andrew Pearce"/>
        <s v="Zachary Maynard"/>
        <s v="Carlos Hess"/>
        <s v="Peggy Rowe"/>
        <s v="Sherri F Vogel"/>
        <s v="Jack Hatcher"/>
        <s v="Tammy Raynor"/>
        <s v="Annie Livingston"/>
        <s v="Carolyn Hoffman"/>
        <s v="Bobby Clements"/>
        <s v="Gordon Lyon"/>
        <s v="Francis Evans"/>
        <s v="Katie Dougherty"/>
        <s v="Russell Chan"/>
        <s v="Stuart C Robinson"/>
        <s v="Miriam Bowman"/>
        <s v="William Woodard"/>
        <s v="Carolyn Proctor"/>
        <s v="Helen Ferguson"/>
        <s v="Gwendolyn F Tyson"/>
        <s v="Robin High"/>
        <s v="Bruce Stark"/>
        <s v="Kenneth Capps"/>
        <s v="Gary Frazier"/>
        <s v="Bernard Thompson"/>
        <s v="Regina Langley"/>
        <s v="Phillip Blum"/>
        <s v="Kent Burton"/>
        <s v="Stacy Gould"/>
        <s v="Robin Tyler"/>
        <s v="Penny Tuttle"/>
        <s v="Gregory R Snow"/>
        <s v="Alison Sharp"/>
        <s v="Beth English"/>
        <s v="Joseph Hurst"/>
        <s v="Glen Newman"/>
        <s v="Jimmy Alston Holder"/>
        <s v="Rosemary Branch"/>
        <s v="Marlene Phillips"/>
        <s v="Gerald Raynor"/>
        <s v="Max Small"/>
        <s v="Lynne Wilcox"/>
        <s v="Sara O'Connor"/>
        <s v="Hazel Jennings"/>
        <s v="Patrick Byrne"/>
        <s v="Elsie Floyd"/>
        <s v="Natalie Aldridge"/>
        <s v="Carolyn Bowling"/>
        <s v="Sherri Kramer"/>
        <s v="Joyce Knox"/>
        <s v="Jacob McNeill"/>
        <s v="Kurt O'Connor"/>
        <s v="Frances Johnson"/>
        <s v="Brett Schultz"/>
        <s v="Meredith Humphrey"/>
        <s v="Kristine Holden"/>
        <s v="Pat Baker"/>
        <s v="Kevin Wolfe"/>
        <s v="Helen Dickerson"/>
        <s v="Milton Lindsay"/>
        <s v="Ross Frederick"/>
        <s v="Amy York"/>
        <s v="Donna Block"/>
        <s v="Vickie Gonzalez"/>
        <s v="James Hunter"/>
        <s v="Lynda Herman"/>
        <s v="Frances Powers"/>
        <s v="Danielle Baird"/>
        <s v="Rhonda Ivey"/>
        <s v="Denise Carver"/>
        <s v="Lindsay P Ashley"/>
        <s v="Alison Peters Wooten"/>
        <s v="Sharon Kessler"/>
        <s v="Jack Horn"/>
        <s v="Brad H Blake"/>
        <s v="Gregory Crane"/>
        <s v="Carolyn Fisher"/>
        <s v="Dana Boyle"/>
        <s v="Marvin Yang"/>
        <s v="Judith Shepherd"/>
        <s v="Veronica Peck"/>
        <s v="Dana Rankin"/>
        <s v="Lynn Bell"/>
        <s v="John Morse"/>
        <s v="Kara Foster"/>
        <s v="Jeffrey Cheng"/>
        <s v="Christopher Norton Patterson"/>
        <s v="Monica McCormick"/>
        <s v="Nicholas Wallace"/>
        <s v="Nathan Newton"/>
        <s v="Janet McCullough"/>
        <s v="Chris F Brandt"/>
        <s v="Dana Teague"/>
        <s v="Daniel Richmond"/>
        <s v="Kerry Green"/>
        <s v="June Roberts"/>
        <s v="Troy Casey"/>
        <s v="Jackie Capps"/>
        <s v="Thelma Abrams"/>
        <s v="Edna Huang"/>
        <s v="Sharon Long"/>
        <s v="Ryan Herman"/>
        <s v="Bonnie Chambers"/>
        <s v="Nicole Reid"/>
        <s v="Russell W Melton"/>
        <s v="Allan Shields"/>
        <s v="Caroline Stone"/>
        <s v="Kenneth Pollock"/>
        <s v="Patricia Cole Blair"/>
        <s v="Jeffrey Mueller"/>
        <s v="Paul Puckett"/>
        <s v="Jackie McCullough"/>
        <s v="Albert Tyson"/>
        <s v="Ted Crowder"/>
        <s v="Marguerite Rodgers"/>
        <s v="Sally Liu"/>
        <s v="Leo J Olson"/>
        <s v="Cheryl Guthrie"/>
        <s v="Robert Rollins"/>
        <s v="Ross Simpson"/>
        <s v="Donna Craven"/>
        <s v="Evan K Bullard"/>
        <s v="Joel Burnette"/>
        <s v="Faye Hanna"/>
        <s v="Tonya Miller"/>
        <s v="Karen Hendricks"/>
        <s v="Marvin Parrott"/>
        <s v="Jeremy Pratt"/>
        <s v="Alvin Mullins"/>
        <s v="Edna Thomas"/>
        <s v="Wesley Waller"/>
        <s v="Alex Harrell"/>
        <s v="Pauline Boyette"/>
        <s v="Joel Huffman"/>
        <s v="Maria Block"/>
        <s v="Christopher High"/>
        <s v="Ricky Hensley"/>
        <s v="Melanie Knight"/>
        <s v="Edward Pugh"/>
        <s v="Carolyn Greer"/>
        <s v="Lawrence Dennis"/>
        <s v="Alicia Maynard"/>
        <s v="Toni Swanson"/>
        <s v="Phillip Chappell"/>
        <s v="Yvonne Clarke"/>
        <s v="Judy Hall"/>
        <s v="Dawn Larson"/>
        <s v="Emily Sims"/>
        <s v="Claudia White"/>
        <s v="Lloyd Levin"/>
        <s v="Mark Ritchie"/>
        <s v="Arlene Gibbons"/>
        <s v="Billy Perry Browning"/>
        <s v="Elsie Hwang"/>
        <s v="Janice Frye"/>
        <s v="Scott Moore"/>
        <s v="Joel Buckley"/>
        <s v="Malcolm Floyd"/>
        <s v="April Bowers"/>
        <s v="Meredith Walters"/>
        <s v="Carol Sherrill"/>
        <s v="April Henson"/>
        <s v="Sean McKenna"/>
        <s v="William Crawford"/>
        <s v="Vicki Hauser"/>
        <s v="Leigh Burnette Hurley"/>
        <s v="Eddie Walker"/>
        <s v="Shawn McIntyre"/>
        <s v="Josephine Rao"/>
        <s v="Harriet Wooten"/>
        <s v="Wendy Pridgen Pearce"/>
        <s v="Sidney Russell Austin"/>
        <s v="Kerry Jernigan"/>
        <s v="Peter Hardy"/>
        <s v="David Wrenn"/>
        <s v="Erika Jordan"/>
        <s v="Sandra Sharma"/>
        <s v="Max Hurley"/>
        <s v="Sally House"/>
        <s v="Danny Hong"/>
        <s v="Marc Nash"/>
        <s v="Gina Curry"/>
        <s v="Geoffrey Zhu"/>
        <s v="Marlene Abrams"/>
        <s v="Ronnie Nolan"/>
        <s v="Marsha Roy"/>
        <s v="Gordon Boswell"/>
        <s v="Derek Sweeney"/>
        <s v="Lucille Gibbons"/>
        <s v="Scott Feldman"/>
        <s v="Theodore Rubin"/>
        <s v="James Dickinson Ball"/>
        <s v="Laurence Flowers"/>
        <s v="Arnold Floyd Blair"/>
        <s v="Annie Horne"/>
        <s v="Cindy McLeod"/>
        <s v="Patsy Harmon"/>
        <s v="Karen Warren"/>
        <s v="Elsie Lane"/>
        <s v="Brian Leach"/>
        <s v="Marvin MacDonald"/>
        <s v="Roger Blalock Cassidy"/>
        <s v="June Frank Hammond"/>
        <s v="Lloyd Spencer"/>
        <s v="Jon Hale"/>
        <s v="Julian F Wolfe"/>
        <s v="Jon Ward"/>
        <s v="Miriam Greenberg"/>
        <s v="Derek Jernigan"/>
        <s v="Anna Ellis"/>
        <s v="Edwin Blackburn"/>
        <s v="Courtney Nelson"/>
        <s v="Calvin Conway"/>
        <s v="Lynn Payne"/>
        <s v="Sidney Gilliam"/>
        <s v="Christopher Bryant"/>
        <s v="Randy Jiang"/>
        <s v="Tracy G Starr"/>
        <s v="Jeffrey Page"/>
        <s v="Cameron Owens"/>
        <s v="Anita Hahn"/>
        <s v="Aaron Shaffer"/>
        <s v="Edna Pierce"/>
        <s v="Jay Hubbard"/>
        <s v="Robyn Hayes"/>
        <s v="Sean Pugh"/>
        <s v="Bonnie Potter"/>
        <s v="Pam Anthony"/>
        <s v="Patrick Rosenthal"/>
        <s v="Sidney Bowling"/>
        <s v="Timothy Ross"/>
        <s v="Tim Connolly"/>
        <s v="Beverly Cooke Brooks"/>
        <s v="Marcia Feldman"/>
        <s v="Kathy Turner"/>
        <s v="Tony Chandler"/>
        <s v="Priscilla Frank"/>
        <s v="Annette McIntyre"/>
        <s v="George Terry"/>
        <s v="Emma Bloom"/>
        <s v="Ray Oakley"/>
        <s v="Scott McKenna"/>
        <s v="Neil Hogan"/>
        <s v="Francis I Davis"/>
        <s v="Pam Gilbert"/>
        <s v="Melvin Kendall"/>
        <s v="Jason Bray"/>
        <s v="Tonya Proctor"/>
        <s v="Lawrence Haas"/>
        <s v="Samantha Koch"/>
        <s v="Oscar Bowers"/>
        <s v="Joe D Dean"/>
        <s v="Marvin Hunt"/>
        <s v="Danielle Schneider"/>
        <s v="Wayne Bean"/>
        <s v="Roger Meyer"/>
        <s v="Kathryn Tate"/>
        <s v="Sarah Ramsey"/>
        <s v="Vivian Goldstein"/>
        <s v="Leah Pollock"/>
        <s v="Tara Powers Underwood"/>
        <s v="Marvin Reid"/>
        <s v="Ellen Beck"/>
        <s v="Lloyd Dickson"/>
        <s v="Priscilla Allen"/>
        <s v="Christina Matthews"/>
        <s v="Kelly Shaw"/>
        <s v="Kerry Wilkerson"/>
        <s v="Ken H Frazier"/>
        <s v="Alice Berger McIntyre"/>
        <s v="Leah Davenport"/>
        <s v="Juanita Ballard"/>
        <s v="Marjorie Burnette"/>
        <s v="Mary Norman"/>
        <s v="Roger Schwartz"/>
        <s v="Hazel Jones"/>
        <s v="Hazel Khan"/>
        <s v="Nathan Jenkins"/>
        <s v="Dennis Block Richardson"/>
        <s v="Laurence Poe"/>
        <s v="Charles Cline"/>
        <s v="Martin Kirk"/>
        <s v="Alison Jones"/>
        <s v="Carol Saunders"/>
        <s v="Justin Frank"/>
        <s v="Elsie Boykin"/>
        <s v="Janet Zhang"/>
        <s v="Wayne Lutz"/>
        <s v="Elsie Pridgen"/>
        <s v="Juan Gold"/>
        <s v="Leroy Field"/>
        <s v="Tammy Buckley"/>
        <s v="Calvin Boyette"/>
        <s v="Sam Woodward"/>
        <s v="Sally Dunn"/>
        <s v="Timothy Currie"/>
        <s v="Anne Armstrong"/>
        <s v="Courtney Boyd"/>
        <s v="Larry Church"/>
        <s v="Maurice Everett"/>
        <s v="Thomas Spence"/>
        <s v="June Herbert"/>
        <s v="Maria Thomas"/>
        <s v="David Hoyle"/>
        <s v="Rosemary Stark"/>
        <s v="Valerie Siegel"/>
        <s v="Aaron Day"/>
        <s v="Beverly Roberts"/>
        <s v="Billie Stern"/>
        <s v="George McLamb"/>
        <s v="Sean Herbert"/>
        <s v="Lisa Kim"/>
        <s v="Pat Kinney"/>
        <s v="Tiffany Grossman Hardin"/>
        <s v="Tracy Dyer"/>
        <s v="Jessica Huffman"/>
        <s v="Monica Harvey"/>
        <s v="Mary Page"/>
        <s v="Becky Farmer"/>
        <s v="Rita Barton"/>
        <s v="Judy Singer"/>
        <s v="Dennis Welch"/>
        <s v="Kate Lehman"/>
        <s v="Marlene Harrison"/>
        <s v="John Merritt"/>
        <s v="Peggy Chan"/>
        <s v="Nicole Goldstein"/>
        <s v="Dennis Boykin Townsend"/>
        <s v="Jamie Manning"/>
        <s v="Stacy Byrne"/>
        <s v="Kelly Sawyer"/>
        <s v="Christina Zhu"/>
        <s v="Harold Albright"/>
        <s v="Ann Katz"/>
        <s v="Earl Donnelly"/>
        <s v="Clarence Crowder"/>
        <s v="Jackie Flynn"/>
        <s v="Leonard Strauss"/>
        <s v="Tony Doyle"/>
        <s v="Larry Hall"/>
        <s v="Milton Harrell"/>
        <s v="Phyllis Hull"/>
        <s v="Penny Rich"/>
        <s v="Randall Boykin"/>
        <s v="Peter Adams"/>
        <s v="Kyle Kaufman"/>
        <s v="Marjorie Owens"/>
        <s v="Jimmy Waters"/>
        <s v="Mike G Hartman"/>
        <s v="Frances Holt"/>
        <s v="Edna Freeman"/>
        <s v="Marie Pittman"/>
        <s v="Erika Clapp"/>
        <s v="Gayle Pearson"/>
        <s v="Danielle Kramer"/>
        <s v="Lindsay Webb"/>
        <s v="Peter Brooks"/>
        <s v="Ronnie Creech"/>
        <s v="Danny Vaughn"/>
        <s v="Sean Burton"/>
        <s v="Paula Hubbard"/>
        <s v="Brenda Ross"/>
        <s v="Laurie Case Daniel"/>
        <s v="Chris Ford"/>
        <s v="Cynthia Khan"/>
        <s v="Sidney Larson"/>
        <s v="Lloyd Cannon"/>
        <s v="Carla Hauser"/>
        <s v="Angela Rose"/>
        <s v="Brooke Weeks Taylor"/>
        <s v="Eric West"/>
        <s v="Gail Currin"/>
        <s v="Joyce Kern"/>
        <s v="Alexandra Wise"/>
        <s v="Charlotte Patterson"/>
        <s v="Anita Kent"/>
        <s v="Wesley Field"/>
        <s v="Sandy Mueller"/>
        <s v="Erik Barr"/>
        <s v="Herbert Williamson"/>
        <s v="Louise Webster Sharma"/>
        <s v="Alfred Harmon"/>
        <s v="Leslie Shannon"/>
        <s v="Holly Pate"/>
        <s v="Alfred Barber"/>
        <s v="Jordan Beard"/>
        <s v="Alicia Curtis"/>
        <s v="Vickie Morse"/>
        <s v="Jenny Petty"/>
        <s v="Constance Robertson"/>
        <s v="Francis Sherrill"/>
        <s v="Melanie Morrow"/>
        <s v="Leslie Jacobson"/>
        <s v="Faye Silver"/>
        <s v="Stuart Sharma"/>
        <s v="Joy Kaplan McNeill"/>
        <s v="Gilbert Scarborough"/>
        <s v="Jesse Hutchinson"/>
        <s v="Phillip Holmes"/>
        <s v="Judy Merritt"/>
        <s v="Eileen Dalton"/>
        <s v="Ted Durham"/>
      </sharedItems>
    </cacheField>
    <cacheField name="Distinct Customer Count" numFmtId="0">
      <sharedItems/>
    </cacheField>
    <cacheField name="Customer Count Distinct" numFmtId="0">
      <sharedItems containsSemiMixedTypes="0" containsString="0" containsNumber="1" containsInteger="1" minValue="0" maxValue="1"/>
    </cacheField>
    <cacheField name="Ship Mode" numFmtId="0">
      <sharedItems count="3">
        <s v="Regular Air"/>
        <s v="Express Air"/>
        <s v="Delivery Truck"/>
      </sharedItems>
    </cacheField>
    <cacheField name="Customer Segment" numFmtId="0">
      <sharedItems count="4">
        <s v="Consumer"/>
        <s v="Corporate"/>
        <s v="Home Office"/>
        <s v="Small Business"/>
      </sharedItems>
    </cacheField>
    <cacheField name="Product Category" numFmtId="0">
      <sharedItems count="3">
        <s v="Technology"/>
        <s v="Office Supplies"/>
        <s v="Furniture"/>
      </sharedItems>
    </cacheField>
    <cacheField name="Product Sub-Category" numFmtId="0">
      <sharedItems count="17">
        <s v="Telephones and Communication"/>
        <s v="Paper"/>
        <s v="Envelopes"/>
        <s v="Pens &amp; Art Supplies"/>
        <s v="Labels"/>
        <s v="Scissors, Rulers and Trimmers"/>
        <s v="Appliances"/>
        <s v="Office Furnishings"/>
        <s v="Office Machines"/>
        <s v="Storage &amp; Organization"/>
        <s v="Binders and Binder Accessories"/>
        <s v="Computer Peripherals"/>
        <s v="Rubber Bands"/>
        <s v="Tables"/>
        <s v="Bookcases"/>
        <s v="Chairs &amp; Chairmats"/>
        <s v="Copiers and Fax"/>
      </sharedItems>
    </cacheField>
    <cacheField name="Product Container" numFmtId="0">
      <sharedItems/>
    </cacheField>
    <cacheField name="Product Name" numFmtId="0">
      <sharedItems containsMixedTypes="1" containsNumber="1" containsInteger="1" minValue="232" maxValue="8890" count="913">
        <n v="232"/>
        <n v="252"/>
        <n v="282"/>
        <n v="636"/>
        <n v="688"/>
        <n v="2160"/>
        <n v="2180"/>
        <n v="2190"/>
        <n v="3285"/>
        <n v="3390"/>
        <n v="5125"/>
        <n v="5165"/>
        <n v="5180"/>
        <n v="5185"/>
        <n v="6120"/>
        <n v="6160"/>
        <n v="6162"/>
        <n v="6185"/>
        <n v="7160"/>
        <n v="8860"/>
        <n v="8890"/>
        <s v="&quot;While you Were Out&quot; Message Book, One Form per Page"/>
        <s v="#10- 4 1/8&quot; x 9 1/2&quot; Recycled Envelopes"/>
        <s v="#10- 4 1/8&quot; x 9 1/2&quot; Security-Tint Envelopes"/>
        <s v="#10 White Business Envelopes,4 1/8 x 9 1/2"/>
        <s v="#10-4 1/8&quot; x 9 1/2&quot; Premium Diagonal Seam Envelopes"/>
        <s v="*Staples* Highlighting Markers"/>
        <s v="*Staples* Packaging Labels"/>
        <s v="*Staples* vLetter Openers, 2/Pack"/>
        <s v="1.7 Cubic Foot Compact &quot;Cube&quot; Office Refrigerators"/>
        <s v="1/4 Fold Party Design Invitations &amp; White Envelopes, 24 8-1/2&quot; X 11&quot; Cards, 25 Env./Pack"/>
        <s v="12 Colored Short Pencils"/>
        <s v="12-1/2 Diameter Round Wall Clock"/>
        <s v="14-7/8 x 11 Blue Bar Computer Printout Paper"/>
        <s v="1726 Digital Answering Machine"/>
        <s v="210 Trimline Phone, White"/>
        <s v="2160i"/>
        <s v="2300 Heavy-Duty Transfer File Systems by Perma"/>
        <s v="270c"/>
        <s v="300 Series Non-Flip"/>
        <s v="36X48 HARDFLOOR CHAIRMAT"/>
        <s v="3M Hangers With Command Adhesive"/>
        <s v="3M Office Air Cleaner"/>
        <s v="3M Organizer Strips"/>
        <s v="3M Polarizing Light Filter Sleeves"/>
        <s v="3M Polarizing Task Lamp with Clamp Arm, Light Gray"/>
        <s v="4009® Highlighters by Sanford"/>
        <s v="5170i"/>
        <s v="6&quot; Cubicle Wall Clock, Black"/>
        <s v="600 Series Flip"/>
        <s v="600 Series Non-Flip"/>
        <s v="80 Minute CD-R Spindle, 100/Pack - Staples"/>
        <s v="80 Minute Slim Jewel Case CD-R , 10/Pack - Staples"/>
        <s v="9-3/4 Diameter Round Wall Clock"/>
        <s v="A1228"/>
        <s v="Accessory15"/>
        <s v="Accessory17"/>
        <s v="Accessory20"/>
        <s v="Accessory21"/>
        <s v="Accessory24"/>
        <s v="Accessory25"/>
        <s v="Accessory27"/>
        <s v="Accessory28"/>
        <s v="Accessory29"/>
        <s v="Accessory31"/>
        <s v="Accessory32"/>
        <s v="Accessory34"/>
        <s v="Accessory35"/>
        <s v="Accessory36"/>
        <s v="Accessory37"/>
        <s v="Accessory39"/>
        <s v="Accessory4"/>
        <s v="Accessory41"/>
        <s v="Accessory6"/>
        <s v="Accessory9"/>
        <s v="Acco 6 Outlet Guardian Premium Surge Suppressor"/>
        <s v="Acco Four Pocket Poly Ring Binder with Label Holder, Smoke, 1&quot;"/>
        <s v="Acco Keyboard-In-A-Box®"/>
        <s v="Acco Perma® 2700 Stacking Storage Drawers"/>
        <s v="Acco Pressboard Covers with Storage Hooks, 14 7/8&quot; x 11&quot;, Light Blue"/>
        <s v="Acco PRESSTEX® Data Binder with Storage Hooks, Dark Blue, 14 7/8&quot; X 11&quot;"/>
        <s v="Acco PRESSTEX® Data Binder with Storage Hooks, Dark Blue, 9 1/2&quot; X 11&quot;"/>
        <s v="Acco Smartsocket® Color-Coded Six-Outlet AC Adapter Model Surge Protectors"/>
        <s v="Acco Smartsocket™ Table Surge Protector, 6 Color-Coded Adapter Outlets"/>
        <s v="Acco® Hot Clips™ Clips to Go"/>
        <s v="ACCOHIDE® 3-Ring Binder, Blue, 1&quot;"/>
        <s v="ACCOHIDE® Binder by Acco"/>
        <s v="Acme Design Line 8&quot; Stainless Steel Bent Scissors w/Champagne Handles, 3-1/8&quot; Cut"/>
        <s v="Acme Galleria® Hot Forged Steel Scissors with Colored Handles"/>
        <s v="Acme Hot Forged Carbon Steel Scissors with Nickel-Plated Handles, 3 7/8&quot; Cut, 8&quot;L"/>
        <s v="Acme Kleencut® Forged Steel Scissors"/>
        <s v="Acme® 8&quot; Straight Scissors"/>
        <s v="Acme® Elite Stainless Steel Scissors"/>
        <s v="Acme® Forged Steel Scissors with Black Enamel Handles"/>
        <s v="Acme® Office Executive Series Stainless Steel Trimmers"/>
        <s v="Acme® Preferred Stainless Steel Scissors"/>
        <s v="Adams Phone Message Book, 200 Message Capacity, 8 1/16” x 11”"/>
        <s v="Adams Phone Message Book, Professional, 400 Message Capacity, 5 3/6” x 11”"/>
        <s v="Adams Telephone Message Book w/Frequently-Called Numbers Space, 400 Messages per Book"/>
        <s v="Adams Telephone Message Books, 5 1/4” x 11”"/>
        <s v="Adesso Programmable 142-Key Keyboard"/>
        <s v="Advantus 10-Drawer Portable Organizer, Chrome Metal Frame, Smoke Drawers"/>
        <s v="Advantus Employee of the Month Certificate Frame, 11 x 13-1/2"/>
        <s v="Advantus Map Pennant Flags and Round Head Tacks"/>
        <s v="Advantus Panel Wall Certificate Holder - 8.5x11"/>
        <s v="Advantus Plastic Paper Clips"/>
        <s v="Advantus Push Pins"/>
        <s v="Advantus Push Pins, Aluminum Head"/>
        <s v="Advantus Rolling Storage Box"/>
        <s v="Aluminum Document Frame"/>
        <s v="Ampad #10 Peel &amp; Seel® Holiday Envelopes"/>
        <s v="Anderson Hickey Conga Table Tops &amp; Accessories"/>
        <s v="Angle-D Binders with Locking Rings, Label Holders"/>
        <s v="APC 7 Outlet Network SurgeArrest Surge Protector"/>
        <s v="Array® Memo Cubes"/>
        <s v="Array® Parchment Paper, Assorted Colors"/>
        <s v="Artistic Insta-Plaque"/>
        <s v="Assorted Color Push Pins"/>
        <s v="AT&amp;T 2230 Dual Handset Phone With Caller ID/Call Waiting"/>
        <s v="AT&amp;T Black Trimline Phone, Model 210"/>
        <s v="Atlantic Metals Mobile 2-Shelf Bookcases, Custom Colors"/>
        <s v="Atlantic Metals Mobile 3-Shelf Bookcases, Custom Colors"/>
        <s v="Atlantic Metals Mobile 5-Shelf Bookcases, Custom Colors"/>
        <s v="Avery 05222 Permanent Self-Adhesive File Folder Labels for Typewriters, on Rolls, White, 250/Roll"/>
        <s v="Avery 4027 File Folder Labels for Dot Matrix Printers, 5000 Labels per Box, White"/>
        <s v="Avery 479"/>
        <s v="Avery 48"/>
        <s v="Avery 481"/>
        <s v="Avery 482"/>
        <s v="Avery 485"/>
        <s v="Avery 487"/>
        <s v="Avery 49"/>
        <s v="Avery 491"/>
        <s v="Avery 492"/>
        <s v="Avery 493"/>
        <s v="Avery 494"/>
        <s v="Avery 496"/>
        <s v="Avery 497"/>
        <s v="Avery 498"/>
        <s v="Avery 501"/>
        <s v="Avery 506"/>
        <s v="Avery 507"/>
        <s v="Avery 508"/>
        <s v="Avery 51"/>
        <s v="Avery 510"/>
        <s v="Avery 514"/>
        <s v="Avery Arch Ring Binders"/>
        <s v="Avery Binder Labels"/>
        <s v="Avery Binding System Hidden Tab™ Executive Style Index Sets"/>
        <s v="Avery Durable Binders"/>
        <s v="Avery Durable Poly Binders"/>
        <s v="Avery Flip-Chart Easel Binder, Black"/>
        <s v="Avery Hanging File Binders"/>
        <s v="Avery Heavy-Duty EZD ™ Binder With Locking Rings"/>
        <s v="Avery Hi-Liter GlideStik Fluorescent Highlighter, Yellow Ink"/>
        <s v="Avery Hi-Liter® Fluorescent Desk Style Markers"/>
        <s v="Avery Hi-Liter® Smear-Safe Highlighters"/>
        <s v="Avery Legal 4-Ring Binder"/>
        <s v="Avery Premier Heavy-Duty Binder with Round Locking Rings"/>
        <s v="Avery Printable Repositionable Plastic Tabs"/>
        <s v="Avery Reinforcements for Hole-Punch Pages"/>
        <s v="Avery Trapezoid Extra Heavy Duty 4&quot; Binders"/>
        <s v="Avery Trapezoid Ring Binder, 3&quot; Capacity, Black, 1040 sheets"/>
        <s v="Avery White Multi-Purpose Labels"/>
        <s v="Avery® 3 1/2&quot; Diskette Storage Pages, 10/Pack"/>
        <s v="Avery® Durable Slant Ring Binders With Label Holder"/>
        <s v="Bagged Rubber Bands"/>
        <s v="Balt Solid Wood Rectangular Table"/>
        <s v="Balt Split Level Computer Training Table"/>
        <s v="Barrel Sharpener"/>
        <s v="BASF Silver 74 Minute CD-R"/>
        <s v="Belkin 105-Key Black Keyboard"/>
        <s v="Belkin 107-key enhanced keyboard, USB/PS/2 interface"/>
        <s v="Belkin 325VA UPS Surge Protector, 6'"/>
        <s v="Belkin 6 Outlet Metallic Surge Strip"/>
        <s v="Belkin 8 Outlet SurgeMaster II Gold Surge Protector"/>
        <s v="Belkin ErgoBoard™ Keyboard"/>
        <s v="Belkin F9M820V08 8 Outlet Surge"/>
        <s v="Belkin MediaBoard 104- Keyboard"/>
        <s v="Belkin Premiere Surge Master II 8-outlet surge protector"/>
        <s v="Bell Sonecor JB700 Caller ID"/>
        <s v="Bevis 36 x 72 Conference Tables"/>
        <s v="Bevis Boat-Shaped Conference Table"/>
        <s v="Bevis Rectangular Conference Tables"/>
        <s v="Bevis Round Bullnose 29&quot; High Table Top"/>
        <s v="Bevis Round Conference Table Top &amp; Single Column Base"/>
        <s v="Bevis Round Conference Table Top, X-Base"/>
        <s v="Bevis Steel Folding Chairs"/>
        <s v="Binder Clips by OIC"/>
        <s v="Binder Posts"/>
        <s v="Binding Machine Supplies"/>
        <s v="Binney &amp; Smith inkTank™ Erasable Pocket Highlighter, Chisel Tip, Yellow"/>
        <s v="Bionaire 99.97% HEPA Air Cleaner"/>
        <s v="Bionaire Personal Warm Mist Humidifier/Vaporizer"/>
        <s v="Black Print Carbonless Snap-Off® Rapid Letter, 8 1/2&quot; x 7&quot;"/>
        <s v="Boston 1645 Deluxe Heavier-Duty Electric Pencil Sharpener"/>
        <s v="Boston 16701 Slimline Battery Pencil Sharpener"/>
        <s v="Boston 16765 Mini Stand Up Battery Pencil Sharpener"/>
        <s v="Boston 16801 Nautilus™ Battery Pencil Sharpener"/>
        <s v="Boston 1730 StandUp Electric Pencil Sharpener"/>
        <s v="Boston 1799 Powerhouse™ Electric Pencil Sharpener"/>
        <s v="Boston KS Multi-Size Manual Pencil Sharpener"/>
        <s v="Boston Model 1800 Electric Pencil Sharpener, Gray"/>
        <s v="Boston School Pro Electric Pencil Sharpener, 1670"/>
        <s v="BOSTON® Ranger® #55 Pencil Sharpener, Black"/>
        <s v="BoxOffice By Design Rectangular and Half-Moon Meeting Room Tables"/>
        <s v="BPI Conference Tables"/>
        <s v="Bravo II™ Megaboss® 12-Amp Hard Body Upright, Replacement Belts, 2 Belts per Pack"/>
        <s v="Bretford “Just In Time” Height-Adjustable Multi-Task Work Tables"/>
        <s v="Bretford CR4500 Series Slim Rectangular Table"/>
        <s v="Bretford CR8500 Series Meeting Room Furniture"/>
        <s v="Bretford Rectangular Conference Table Tops"/>
        <s v="Brites Rubber Bands, 1 1/2 oz. Box"/>
        <s v="Brother DCP1000 Digital 3 in 1 Multifunction Machine"/>
        <s v="Brown Kraft Recycled Envelopes"/>
        <s v="Bush Advantage Collection® Racetrack Conference Table"/>
        <s v="Bush Advantage Collection® Round Conference Table"/>
        <s v="Bush Cubix Collection Bookcases, Fully Assembled"/>
        <s v="Bush Heritage Pine Collection 5-Shelf Bookcase, Albany Pine Finish, *Special Order"/>
        <s v="Bush Mission Pointe Library"/>
        <s v="Bush Westfield Collection Bookcases, Dark Cherry Finish, Fully Assembled"/>
        <s v="Bush Westfield Collection Bookcases, Fully Assembled"/>
        <s v="Bush® Cubix Conference Tables, Fully Assembled"/>
        <s v="Canon BP1200DH 12-Digit Bubble Jet Printing Calculator"/>
        <s v="Canon Image Class D660 Copier"/>
        <s v="Canon imageCLASS 2200 Advanced Copier"/>
        <s v="Canon Imageclass D680 Copier / Fax"/>
        <s v="Canon MP25DIII Desktop Whisper-Quiet Printing Calculator"/>
        <s v="Canon MP41DH Printing Calculator"/>
        <s v="Canon P1-DHIII Palm Printing Calculator"/>
        <s v="Canon PC1060 Personal Laser Copier"/>
        <s v="Canon PC1080F Personal Copier"/>
        <s v="Canon PC-428 Personal Copier"/>
        <s v="Canon PC940 Copier"/>
        <s v="Canon S750 Color Inkjet Printer"/>
        <s v="Cardinal Holdit Business Card Pockets"/>
        <s v="Cardinal Poly Pocket Divider Pockets for Ring Binders"/>
        <s v="Career Cubicle Clock, 8 1/4&quot;, Black"/>
        <s v="Carina 42&quot;Hx23 3/4&quot;W Media Storage Unit"/>
        <s v="Carina Double Wide Media Storage Towers in Natural &amp; Black"/>
        <s v="Catalog Binders with Expanding Posts"/>
        <s v="CF 688"/>
        <s v="Chromcraft 48&quot; x 96&quot; Racetrack Double Pedestal Table"/>
        <s v="Chromcraft Bull-Nose Wood Oval Conference Tables &amp; Bases"/>
        <s v="Chromcraft Bull-Nose Wood Round Conference Table Top, Wood Base"/>
        <s v="Chromcraft Rectangular Conference Tables"/>
        <s v="C-Line Peel &amp; Stick Add-On Filing Pockets, 8-3/4 x 5-1/8, 10/Pack"/>
        <s v="Colored Envelopes"/>
        <s v="Coloredge Poster Frame"/>
        <s v="Companion Letter/Legal File, Black"/>
        <s v="Computer Printout Paper with Letter-Trim Perforations"/>
        <s v="Crate-A-Files™"/>
        <s v="Dana Fluorescent Magnifying Lamp, White, 36&quot;"/>
        <s v="Dana Swing-Arm Lamps"/>
        <s v="DAX Clear Channel Poster Frame"/>
        <s v="DAX Copper Panel Document Frame, 5 x 7 Size"/>
        <s v="DAX Cubicle Frames - 8x10"/>
        <s v="DAX Natural Wood-Tone Poster Frame"/>
        <s v="DAX Solid Wood Frames"/>
        <s v="DAX Two-Tone Rosewood/Black Document Frame, Desktop, 5 x 7"/>
        <s v="DAX Value U-Channel Document Frames, Easel Back"/>
        <s v="DAX Wood Document Frame."/>
        <s v="Decoflex Hanging Personal Folder File"/>
        <s v="Decoflex Hanging Personal Folder File, Blue"/>
        <s v="Deflect-o DuraMat Antistatic Studded Beveled Mat for Medium Pile Carpeting"/>
        <s v="Deflect-o EconoMat Nonstudded, No Bevel Mat"/>
        <s v="Deflect-o EconoMat Studded, No Bevel Mat for Low Pile Carpeting"/>
        <s v="Deflect-o Glass Clear Studded Chair Mats"/>
        <s v="Deflect-o RollaMat Studded, Beveled Mat for Medium Pile Carpeting"/>
        <s v="Deflect-o SuperTray™ Unbreakable Stackable Tray, Letter, Black"/>
        <s v="Deflect-O® Glasstique™ Clear Desk Accessories"/>
        <s v="Deluxe Rollaway Locking File with Drawer"/>
        <s v="Desktop 3-Pocket Hot File®"/>
        <s v="Dixon My First Ticonderoga Pencil, #2"/>
        <s v="DIXON Oriole® Pencils"/>
        <s v="Dixon Prang® Watercolor Pencils, 10-Color Set with Brush"/>
        <s v="Dixon Ticonderoga Core-Lock Colored Pencils"/>
        <s v="Dixon Ticonderoga Core-Lock Colored Pencils, 48-Color Set"/>
        <s v="DIXON Ticonderoga® Erasable Checking Pencils"/>
        <s v="Dixon Ticonderoga® Erasable Colored Pencil Set, 12-Color"/>
        <s v="DMI Eclipse Executive Suite Bookcases"/>
        <s v="Document Clip Frames"/>
        <s v="DS/HD IBM Formatted Diskettes, 200/Pack - Staples"/>
        <s v="Dual Level, Single-Width Filing Carts"/>
        <s v="Durable Pressboard Binders"/>
        <s v="Eaton Premium Continuous-Feed Paper, 25% Cotton, Letter Size, White, 1000 Shts/Box"/>
        <s v="Economy Binders"/>
        <s v="Economy Rollaway Files"/>
        <s v="EcoTones® Memo Sheets"/>
        <s v="Eldon Antistatic Chair Mats for Low to Medium Pile Carpets"/>
        <s v="Eldon Cleatmat Plus™ Chair Mats for High Pile Carpets"/>
        <s v="Eldon Cleatmat® Chair Mats for Medium Pile Carpets"/>
        <s v="Eldon ClusterMat Chair Mat with Cordless Antistatic Protection"/>
        <s v="Eldon Executive Woodline II Cherry Finish Desk Accessories"/>
        <s v="Eldon Expressions Mahogany Wood Desk Collection"/>
        <s v="Eldon Expressions Punched Metal &amp; Wood Desk Accessories, Black &amp; Cherry"/>
        <s v="Eldon Expressions Punched Metal &amp; Wood Desk Accessories, Pewter &amp; Cherry"/>
        <s v="Eldon Expressions™ Desk Accessory, Wood Pencil Holder, Oak"/>
        <s v="Eldon Expressions™ Desk Accessory, Wood Photo Frame, Mahogany"/>
        <s v="Eldon Image Series Black Desk Accessories"/>
        <s v="Eldon Jumbo ProFile™ Portable File Boxes Graphite/Black"/>
        <s v="Eldon Pizzaz™ Desk Accessories"/>
        <s v="Eldon Portable Mobile Manager"/>
        <s v="Eldon Radial Chair Mat for Low to Medium Pile Carpets"/>
        <s v="Eldon Regeneration Recycled Desk Accessories, Smoke"/>
        <s v="Eldon Shelf Savers™ Cubes and Bins"/>
        <s v="Eldon Simplefile® Box Office®"/>
        <s v="Eldon Spacemaker® Box, Quick-Snap Lid, Clear"/>
        <s v="Eldon® 200 Class™ Desk Accessories"/>
        <s v="Eldon® 200 Class™ Desk Accessories, Burgundy"/>
        <s v="Eldon® Expressions™ Wood and Plastic Desk Accessories, Oak"/>
        <s v="Eldon® Expressions™ Wood Desk Accessories, Oak"/>
        <s v="Eldon® Gobal File Keepers"/>
        <s v="Eldon® Wave Desk Accessories"/>
        <s v="Electrix 20W Halogen Replacement Bulb for Zoom-In Desk Lamp"/>
        <s v="Electrix Fluorescent Magnifier Lamps &amp; Weighted Base"/>
        <s v="Electrix Halogen Magnifier Lamp"/>
        <s v="Epson C62 Color Inkjet Printer"/>
        <s v="Epson C82 Color Inkjet Printer"/>
        <s v="Epson DFX5000+ Dot Matrix Printer"/>
        <s v="Epson DFX-8500 Dot Matrix Printer"/>
        <s v="Epson LQ-570e Dot Matrix Printer"/>
        <s v="Epson LQ-870 Dot Matrix Printer"/>
        <s v="Eureka Disposable Bags for Sanitaire® Vibra Groomer I® Upright Vac"/>
        <s v="Eureka Hand Vacuum, Bagless"/>
        <s v="Eureka Sanitaire ® Multi-Pro Heavy-Duty Upright, Disposable Bags"/>
        <s v="Eureka The Boss® Cordless Rechargeable Stick Vac"/>
        <s v="Euro Pro Shark Stick Mini Vacuum"/>
        <s v="Executive Impressions 12&quot; Wall Clock"/>
        <s v="Executive Impressions 13&quot; Chairman Wall Clock"/>
        <s v="Executive Impressions 13&quot; Clairmont Wall Clock"/>
        <s v="Executive Impressions 13-1/2&quot; Indoor/Outdoor Wall Clock"/>
        <s v="Executive Impressions 14&quot; Contract Wall Clock"/>
        <s v="Executive Impressions 14&quot; Two-Color Numerals Wall Clock"/>
        <s v="Executive Impressions 8-1/2&quot; Career Panel/Partition Cubicle Clock"/>
        <s v="Fellowes 17-key keypad for PS/2 interface"/>
        <s v="Fellowes Bases and Tops For Staxonsteel®/High-Stak® Systems"/>
        <s v="Fellowes Basic 104-Key Keyboard, Platinum"/>
        <s v="Fellowes Binding Cases"/>
        <s v="Fellowes Black Plastic Comb Bindings"/>
        <s v="Fellowes Command Center 5-outlet power strip"/>
        <s v="Fellowes EZ Multi-Media Keyboard"/>
        <s v="Fellowes High-Stak® Drawer Files"/>
        <s v="Fellowes Internet Keyboard, Platinum"/>
        <s v="Fellowes Mighty 8 Compact Surge Protector"/>
        <s v="Fellowes Mobile Numeric Keypad, Graphite"/>
        <s v="Fellowes Neat Ideas® Storage Cubes"/>
        <s v="Fellowes Officeware™ Wire Shelving"/>
        <s v="Fellowes PB300 Plastic Comb Binding Machine"/>
        <s v="Fellowes PB500 Electric Punch Plastic Comb Binding Machine with Manual Bind"/>
        <s v="Fellowes Personal Hanging Folder Files, Navy"/>
        <s v="Fellowes Recycled Storage Drawers"/>
        <s v="Fellowes Smart Design 104-Key Enhanced Keyboard, PS/2 Adapter, Platinum"/>
        <s v="Fellowes Smart Surge Ten-Outlet Protector, Platinum"/>
        <s v="Fellowes Staxonsteel® Drawer Files"/>
        <s v="Fellowes Stor/Drawer® Steel Plus™ Storage Drawers"/>
        <s v="Fellowes Strictly Business® Drawer File, Letter/Legal Size"/>
        <s v="Fellowes Super Stor/Drawer®"/>
        <s v="Fellowes Super Stor/Drawer® Files"/>
        <s v="Fellowes Superior 10 Outlet Split Surge Protector"/>
        <s v="Fellowes Twister Kit, Gray/Clear, 3/pkg"/>
        <s v="File Shuttle II and Handi-File, Black"/>
        <s v="Filing/Storage Totes and Swivel Casters"/>
        <s v="Fiskars 8&quot; Scissors, 2/Pack"/>
        <s v="Fiskars® Softgrip Scissors"/>
        <s v="Fluorescent Highlighters by Dixon"/>
        <s v="Fuji Slim Jewel Case CD-R"/>
        <s v="G.E. Halogen Desk Lamp Bulbs"/>
        <s v="G.E. Longer-Life Indoor Recessed Floodlight Bulbs"/>
        <s v="g520"/>
        <s v="GBC Binding covers"/>
        <s v="GBC Clear Cover, 8-1/2 x 11, unpunched, 25 covers per pack"/>
        <s v="GBC DocuBind 200 Manual Binding Machine"/>
        <s v="GBC DocuBind 300 Electric Binding Machine"/>
        <s v="GBC DocuBind TL200 Manual Binding Machine"/>
        <s v="GBC DocuBind TL300 Electric Binding System"/>
        <s v="GBC Instant Index™ System for Binding Systems"/>
        <s v="GBC Laser Imprintable Binding System Covers, Desert Sand"/>
        <s v="GBC Plastic Binding Combs"/>
        <s v="GBC Pre-Punched Binding Paper, Plastic, White, 8-1/2&quot; x 11&quot;"/>
        <s v="GBC Prepunched Paper, 19-Hole, for Binding Systems, 24-lb"/>
        <s v="GBC ProClick Spines for 32-Hole Punch"/>
        <s v="GBC ProClick™ 150 Presentation Binding System"/>
        <s v="GBC Recycled Grain Textured Covers"/>
        <s v="GBC Recycled Regency Composition Covers"/>
        <s v="GBC Standard Plastic Binding Systems Combs"/>
        <s v="GBC Standard Plastic Binding Systems' Combs"/>
        <s v="GBC Standard Therm-A-Bind Covers"/>
        <s v="GBC Therma-A-Bind 250T Electric Binding System"/>
        <s v="GBC Twin Loop™ Wire Binding Elements, 9/16&quot; Spine, Black"/>
        <s v="GBC VeloBinder Electric Binding Machine"/>
        <s v="GBC VeloBinder Strips"/>
        <s v="GBC White Gloss Covers, Plain Front"/>
        <s v="GBC Wire Binding Strips"/>
        <s v="GE 4 Foot Flourescent Tube, 40 Watt"/>
        <s v="GE 48&quot; Fluorescent Tube, Cool White Energy Saver, 34 Watts, 30/Box"/>
        <s v="Global Adaptabilities™ Conference Tables"/>
        <s v="Global Airflow Leather Mesh Back Chair, Black"/>
        <s v="Global Commerce™ Series High-Back Swivel/Tilt Chairs"/>
        <s v="Global Enterprise Series Seating High-Back Swivel/Tilt Chairs"/>
        <s v="Global Ergonomic Managers Chair"/>
        <s v="Global High-Back Leather Tilter, Burgundy"/>
        <s v="Global Leather &amp; Oak Executive Chair, Burgundy"/>
        <s v="Global Leather and Oak Executive Chair, Black"/>
        <s v="Global Leather Executive Chair"/>
        <s v="Global Leather Highback Executive Chair with Pneumatic Height Adjustment, Black"/>
        <s v="Global Leather Task Chair, Black"/>
        <s v="Global Push Button Manager's Chair, Indigo"/>
        <s v="Global Stack Chair without Arms, Black"/>
        <s v="Global Troy™ Executive Leather Low-Back Tilter"/>
        <s v="Gould Plastics 9-Pocket Panel Bin, 18-3/8w x 5-1/4d x 20-1/2h, Black"/>
        <s v="Grip Seal Envelopes"/>
        <s v="Gyration RF Keyboard"/>
        <s v="Gyration Ultra Cordless Optical Suite"/>
        <s v="Gyration Ultra Professional Cordless Optical Suite"/>
        <s v="Hammermill Color Copier Paper (28Lb. and 96 Bright)"/>
        <s v="Hammermill CopyPlus Copy Paper (20Lb. and 84 Bright)"/>
        <s v="Hand-Finished Solid Wood Document Frame"/>
        <s v="Hanging Personal Folder File"/>
        <s v="Harmony HEPA Quiet Air Purifiers"/>
        <s v="Hayes Optima 56K V.90 Internal Voice Modem"/>
        <s v="Heavy-Duty E-Z-D® Binders"/>
        <s v="Hewlett Packard 6S Scientific Calculator"/>
        <s v="Hewlett Packard LaserJet 3310 Copier"/>
        <s v="Hewlett-Packard 2600DN Business Color Inkjet Printer"/>
        <s v="Hewlett-Packard 4.7GB DVD+R Discs"/>
        <s v="Hewlett-Packard Business Color Inkjet 3000 [N, DTN] Series Printers"/>
        <s v="Hewlett-Packard cp1700 [D, PS] Series Color Inkjet Printers"/>
        <s v="Hewlett-Packard Deskjet 1220Cse Color Inkjet Printer"/>
        <s v="Hewlett-Packard Deskjet 3820 Color Inkjet Printer"/>
        <s v="Hewlett-Packard Deskjet 5550 Color Inkjet Printer"/>
        <s v="Hewlett-Packard Deskjet 6122 Color Inkjet Printer"/>
        <s v="Hewlett-Packard Deskjet 940 REFURBISHED Color Inkjet Printer"/>
        <s v="High Speed Automatic Electric Letter Opener"/>
        <s v="Holmes Cool Mist Humidifier for the Whole House with 8-Gallon Output per Day, Extended Life Filter"/>
        <s v="Holmes Harmony HEPA Air Purifier for 17 x 20 Room"/>
        <s v="Holmes HEPA Air Purifier"/>
        <s v="Holmes Odor Grabber"/>
        <s v="Holmes Replacement Filter for HEPA Air Cleaner, Large Room"/>
        <s v="Holmes Replacement Filter for HEPA Air Cleaner, Medium Room"/>
        <s v="Holmes Replacement Filter for HEPA Air Cleaner, Very Large Room, HEPA Filter"/>
        <s v="Home/Office Personal File Carts"/>
        <s v="Hon 2090 “Pillow Soft” Series Mid Back Swivel/Tilt Chairs"/>
        <s v="Hon 2111 Invitation™ Series Corner Table"/>
        <s v="Hon 4070 Series Pagoda™ Armless Upholstered Stacking Chairs"/>
        <s v="Hon 4070 Series Pagoda™ Round Back Stacking Chairs"/>
        <s v="Hon 4700 Series Mobuis™ Mid-Back Task Chairs with Adjustable Arms"/>
        <s v="Hon 94000 Series Round Tables"/>
        <s v="Hon Comfortask® Task/Swivel Chairs"/>
        <s v="Hon Deluxe Fabric Upholstered Stacking Chairs, Rounded Back"/>
        <s v="Hon Every-Day® Chair Series Swivel Task Chairs"/>
        <s v="Hon GuestStacker Chair"/>
        <s v="Hon iLevel™ Computer Training Table"/>
        <s v="Hon Metal Bookcases, Black"/>
        <s v="Hon Metal Bookcases, Putty"/>
        <s v="Hon Non-Folding Utility Tables"/>
        <s v="Hon Olson Stacker Stools"/>
        <s v="Hon Pagoda™ Stacking Chairs"/>
        <s v="Hon Rectangular Conference Tables"/>
        <s v="Hon Valutask™ Swivel Chairs"/>
        <s v="Honeywell Enviracaire Portable HEPA Air Cleaner for 17' x 22' Room"/>
        <s v="Honeywell Quietcare HEPA Air Cleaner"/>
        <s v="Hoover Commercial Soft Guard Upright Vacuum And Disposable Filtration Bags"/>
        <s v="Hoover Portapower™ Portable Vacuum"/>
        <s v="Hoover Replacement Belt for Commercial Guardsman Heavy-Duty Upright Vacuum"/>
        <s v="Hoover Replacement Belts For Soft Guard™ &amp; Commercial Ltweight Upright Vacs, 2/Pk"/>
        <s v="Hoover WindTunnel™ Plus Canister Vacuum"/>
        <s v="Hot File® 7-Pocket, Floor Stand"/>
        <s v="Howard Miller 12-3/4 Diameter Accuwave DS ™ Wall Clock"/>
        <s v="Howard Miller 13&quot; Diameter Goldtone Round Wall Clock"/>
        <s v="Howard Miller 13-3/4&quot; Diameter Brushed Chrome Round Wall Clock"/>
        <s v="Howard Miller 16&quot; Diameter Gallery Wall Clock"/>
        <s v="HP Office Paper (20Lb. and 87 Bright)"/>
        <s v="HP Office Recycled Paper (20Lb. and 87 Bright)"/>
        <s v="Hunt Boston® Vacuum Mount KS Pencil Sharpener"/>
        <s v="Hunt BOSTON® Vista® Battery-Operated Pencil Sharpener, Black"/>
        <s v="i1000"/>
        <s v="i1000plus"/>
        <s v="i2000"/>
        <s v="i270"/>
        <s v="i470"/>
        <s v="i500plus"/>
        <s v="Ibico Covers for Plastic or Wire Binding Elements"/>
        <s v="Ibico EB-19 Dual Function Manual Binding System"/>
        <s v="Ibico EPK-21 Electric Binding System"/>
        <s v="Ibico Hi-Tech Manual Binding System"/>
        <s v="Ibico Ibimaster 300 Manual Binding System"/>
        <s v="Ibico Laser Imprintable Binding System Covers"/>
        <s v="Ibico Presentation Index for Binding Systems"/>
        <s v="Ibico Recycled Linen-Style Covers"/>
        <s v="IBM 80 Minute CD-R Spindle, 50/Pack"/>
        <s v="IBM Multi-Purpose Copy Paper, 8 1/2 x 11&quot;, Case"/>
        <s v="Iceberg OfficeWorks 42&quot; Round Tables"/>
        <s v="Imation 3.5 IBM Diskettes, 10/Box"/>
        <s v="Imation 3.5 IBM Formatted Diskettes, 10/Box"/>
        <s v="Imation 3.5&quot; DS/HD IBM Formatted Diskettes, 10/Pack"/>
        <s v="Imation 3.5&quot; DS/HD IBM Formatted Diskettes, 50/Pack"/>
        <s v="Imation 3.5&quot; DS-HD Macintosh Formatted Diskettes, 10/Pack"/>
        <s v="Imation 3.5&quot; IBM-Formatted Diskettes, 10/Pack"/>
        <s v="Imation 3.5&quot; Unformatted DS/HD Diskettes, 10/Box"/>
        <s v="Imation 3.5&quot;, DISKETTE 44766 HGHLD3.52HD/FM, 10/Pack"/>
        <s v="Imation 3.5, DISKETTE 44766 HGHLD3.52HD/FM, 10/Pack"/>
        <s v="Imation 5.2GB DVD-RAM"/>
        <s v="Imation DVD-RAM discs"/>
        <s v="Imation Neon 80 Minute CD-R Spindle, 50/Pack"/>
        <s v="Imation Neon Mac Format Diskettes, 10/Pack"/>
        <s v="Imation Primaris 3.5&quot; 2HD Unformatted Diskettes, 10/Pack"/>
        <s v="Important Message Pads, 50 4-1/4 x 5-1/2 Forms per Pad"/>
        <s v="Iris Project Case"/>
        <s v="Iris® 3-Drawer Stacking Bin, Black"/>
        <s v="Jet-Pak Recycled Peel 'N' Seal Padded Mailers"/>
        <s v="Kensington 6 Outlet Guardian Standard Surge Protector"/>
        <s v="Kensington 6 Outlet MasterPiece® HOMEOFFICE Power Control Center"/>
        <s v="Kensington 6 Outlet SmartSocket Surge Protector"/>
        <s v="Kensington 7 Outlet MasterPiece Power Center"/>
        <s v="Kensington 7 Outlet MasterPiece Power Center with Fax/Phone Line Protection"/>
        <s v="Keytronic 105-Key Spanish Keyboard"/>
        <s v="Keytronic Designer 104- Key Black Keyboard"/>
        <s v="Keytronic French Keyboard"/>
        <s v="KF 788"/>
        <s v="KH 688"/>
        <s v="KI Conference Tables"/>
        <s v="Kleencut® Forged Office Shears by Acme United Corporation"/>
        <s v="Laminate Occasional Tables"/>
        <s v="Large Capacity Hanging Post Binders"/>
        <s v="Lesro Sheffield Collection Coffee Table, End Table, Center Table, Corner Table"/>
        <s v="Letter Size Cart"/>
        <s v="Letter Slitter"/>
        <s v="Letter/Legal File Tote with Clear Snap-On Lid, Black Granite"/>
        <s v="Lexmark 4227 Plus Dot Matrix Printer"/>
        <s v="Lexmark Z25 Color Inkjet Printer"/>
        <s v="Lexmark Z54se Color Inkjet Printer"/>
        <s v="Lexmark Z55se Color Inkjet Printer"/>
        <s v="Lifetime Advantage™ Folding Chairs, 4/Carton"/>
        <s v="Linden® 12&quot; Wall Clock With Oak Frame"/>
        <s v="Lock-Up Easel 'Spel-Binder'"/>
        <s v="Logitech Access Keyboard"/>
        <s v="Logitech Cordless Elite Duo"/>
        <s v="Logitech Cordless Navigator Duo"/>
        <s v="Logitech Internet Navigator Keyboard"/>
        <s v="Lumber Crayons"/>
        <s v="Luxo Professional Fluorescent Magnifier Lamp with Clamp-Mount Base"/>
        <s v="LX 677"/>
        <s v="M70"/>
        <s v="Manila Recycled Extra-Heavyweight Clasp Envelopes, 6&quot; x 9&quot;"/>
        <s v="Martin-Yale Premier Letter Opener"/>
        <s v="Master Caster Door Stop, Brown"/>
        <s v="Master Giant Foot® Doorstop, Safety Yellow"/>
        <s v="Maxell 3.5&quot; DS/HD IBM-Formatted Diskettes, 10/Pack"/>
        <s v="Maxell DVD-RAM Discs"/>
        <s v="Maxell Pro 80 Minute CD-R, 10/Pack"/>
        <s v="Mead 1st Gear 2&quot; Zipper Binder, Asst. Colors"/>
        <s v="Memo Book, 100 Message Capacity, 5 3/8” x 11”"/>
        <s v="Memorex 4.7GB DVD+R, 3/Pack"/>
        <s v="Memorex 4.7GB DVD+RW, 3/Pack"/>
        <s v="Memorex 4.7GB DVD-RAM, 3/Pack"/>
        <s v="Memorex 80 Minute CD-R Spindle, 100/Pack"/>
        <s v="Memorex Slim 80 Minute CD-R, 10/Pack"/>
        <s v="Metal Folding Chairs, Beige, 4/Carton"/>
        <s v="Micro Innovations 104 Keyboard"/>
        <s v="Micro Innovations Media Access Pro Keyboard"/>
        <s v="Micro Innovations Micro Digital Wireless Keyboard and Mouse, Gray"/>
        <s v="Microsoft Multimedia Keyboard"/>
        <s v="Microsoft Natural Keyboard Elite"/>
        <s v="Microsoft Natural Multimedia Keyboard"/>
        <s v="MicroTAC 650"/>
        <s v="Model L Table or Wall-Mount Pencil Sharpener"/>
        <s v="Motorola SB4200 Cable Modem"/>
        <s v="Multimedia Mailers"/>
        <s v="Multi-Use Personal File Cart and Caster Set, Three Stacking Bins"/>
        <s v="Newell 307"/>
        <s v="Newell 308"/>
        <s v="Newell 309"/>
        <s v="Newell 31"/>
        <s v="Newell 310"/>
        <s v="Newell 312"/>
        <s v="Newell 315"/>
        <s v="Newell 318"/>
        <s v="Newell 320"/>
        <s v="Newell 321"/>
        <s v="Newell 323"/>
        <s v="Newell 326"/>
        <s v="Newell 329"/>
        <s v="Newell 333"/>
        <s v="Newell 335"/>
        <s v="Newell 336"/>
        <s v="Newell 337"/>
        <s v="Newell 338"/>
        <s v="Newell 339"/>
        <s v="Newell 340"/>
        <s v="Newell 342"/>
        <s v="Newell 343"/>
        <s v="Newell 346"/>
        <s v="Newell 351"/>
        <s v="Newell® 3-Hole Punched Plastic Slotted Magazine Holders for Binders"/>
        <s v="Novimex Fabric Task Chair"/>
        <s v="Novimex Swivel Fabric Task Chair"/>
        <s v="Novimex Turbo Task Chair"/>
        <s v="Nu-Dell Executive Frame"/>
        <s v="Nu-Dell Leatherette Frames"/>
        <s v="Nu-Form 106-Key Ergonomic Keyboard w/ Touchpad"/>
        <s v="Office Star - Contemporary Task Swivel chair with 2-way adjustable arms, Plum"/>
        <s v="Office Star - Ergonomic Mid Back Chair with 2-Way Adjustable Arms"/>
        <s v="Office Star - Mid Back Dual function Ergonomic High Back Chair with 2-Way Adjustable Arms"/>
        <s v="Office Star - Professional Matrix Back Chair with 2-to-1 Synchro Tilt and Mesh Fabric Seat"/>
        <s v="Office Star Flex Back Scooter Chair with Aluminum Finish Frame"/>
        <s v="OIC Colored Binder Clips, Assorted Sizes"/>
        <s v="OIC Thumb-Tacks"/>
        <s v="Okidata ML320 Series Turbo Dot Matrix Printers"/>
        <s v="Okidata ML390 Turbo Dot Matrix Printers"/>
        <s v="Okidata ML395C Color Dot Matrix Printer"/>
        <s v="Okidata ML520 Series Dot Matrix Printers"/>
        <s v="Okidata Pacemark 4410N Wide Format Dot Matrix Printer"/>
        <s v="O'Sullivan 3-Shelf Heavy-Duty Bookcases"/>
        <s v="O'Sullivan Cherrywood Estates Traditional Barrister Bookcase"/>
        <s v="O'Sullivan Elevations Bookcase, Cherry Finish"/>
        <s v="O'Sullivan Living Dimensions 2-Shelf Bookcases"/>
        <s v="O'Sullivan Living Dimensions 3-Shelf Bookcases"/>
        <s v="Panasonic KP-310 Heavy-Duty Electric Pencil Sharpener"/>
        <s v="Panasonic KP-350BK Electric Pencil Sharpener with Auto Stop"/>
        <s v="Panasonic KX-P1150 Dot Matrix Printer"/>
        <s v="Panasonic KX-P2130 Dot Matrix Printer"/>
        <s v="Panasonic KX-P3200 Dot Matrix Printer"/>
        <s v="Panasonic KX-P3626 Dot Matrix Printer"/>
        <s v="Park Ridge™ Embossed Executive Business Envelopes"/>
        <s v="PC Concepts 116 Key Quantum 3000 Keyboard"/>
        <s v="Peel &amp; Seel® Recycled Catalog Envelopes, Brown"/>
        <s v="Peel &amp; Stick Add-On Corner Pockets"/>
        <s v="Peel-Off® China Markers"/>
        <s v="Perma STOR-ALL™ Hanging File Box, 13 1/8&quot;W x 12 1/4&quot;D x 10 1/2&quot;H"/>
        <s v="Personal Creations™ Ink Jet Cards and Labels"/>
        <s v="Phone 918"/>
        <s v="Plymouth Boxed Rubber Bands by Plymouth"/>
        <s v="Polycom Soundstation EX Audio-Conferencing Telephone, Black"/>
        <s v="Polycom ViaVideo™ Desktop Video Communications Unit"/>
        <s v="Polycom ViewStation™ ISDN Videoconferencing Unit"/>
        <s v="Polycom VoiceStation 100"/>
        <s v="Portfile® Personal File Boxes"/>
        <s v="Post-it® “Important Message” Note Pad, Neon Colors, 50 Sheets/Pad"/>
        <s v="Prang Colored Pencils"/>
        <s v="Prang Drawing Pencil Set"/>
        <s v="Prang Dustless Chalk Sticks"/>
        <s v="Premier Elliptical Ring Binder, Black"/>
        <s v="Premium Writing Pencils, Soft, #2 by Central Association for the Blind"/>
        <s v="Pressboard Covers with Storage Hooks, 9 1/2&quot; x 11&quot;, Light Blue"/>
        <s v="Pressboard Data Binder, Crimson, 12&quot; X 8 1/2&quot;"/>
        <s v="Presstex Flexible Ring Binders"/>
        <s v="Prismacolor Color Pencil Set"/>
        <s v="Quality Park Security Envelopes"/>
        <s v="Quartet Alpha® White Chalk, 12/Pack"/>
        <s v="Quartet Omega® Colored Chalk, 12/Pack"/>
        <s v="R380"/>
        <s v="Recycled Desk Saver Line &quot;While You Were Out&quot; Book, 5 1/2&quot; X 4&quot;"/>
        <s v="Recycled Eldon Regeneration Jumbo File"/>
        <s v="Recycled Premium Regency Composition Covers"/>
        <s v="REDIFORM Incoming/Outgoing Call Register, 11&quot; X 8 1/2&quot;, 100 Messages"/>
        <s v="Rediform S.O.S. Phone Message Books"/>
        <s v="Rediform Wirebound &quot;Phone Memo&quot; Message Book, 11 x 5-3/4"/>
        <s v="Regeneration Desk Collection"/>
        <s v="Revere Boxed Rubber Bands by Revere"/>
        <s v="Riverleaf Stik-Withit® Designer Note Cubes®"/>
        <s v="Riverside Palais Royal Lawyers Bookcase, Royale Cherry Finish"/>
        <s v="Rogers® Profile Extra Capacity Storage Tub"/>
        <s v="Round Specialty Laser Printer Labels"/>
        <s v="Rubber Band Ball"/>
        <s v="Rubbermaid ClusterMat Chairmats, Mat Size- 66&quot; x 60&quot;, Lip 20&quot; x 11&quot; -90 Degree Angle"/>
        <s v="Rush Hierlooms Collection 1&quot; Thick Stackable Bookcases"/>
        <s v="Rush Hierlooms Collection Rich Wood Bookcases"/>
        <s v="SAFCO Arco Folding Chair"/>
        <s v="SAFCO Commercial Wire Shelving, Black"/>
        <s v="Safco Contoured Stacking Chairs"/>
        <s v="SAFCO Folding Chair Trolley"/>
        <s v="Safco Industrial Wire Shelving"/>
        <s v="SAFCO PlanMaster Heigh-Adjustable Drafting Table Base, 43w x 30d x 30-37h, Black"/>
        <s v="Sanford 52201 APSCO Electric Pencil Sharpener"/>
        <s v="Sanford Colorific Colored Pencils, 12/Box"/>
        <s v="Sanford EarthWrite® Recycled Pencils, Medium Soft, #2"/>
        <s v="Sanford Liquid Accent Highlighters"/>
        <s v="SANFORD Liquid Accent™ Tank-Style Highlighters"/>
        <s v="SANFORD Major Accent™ Highlighters"/>
        <s v="Sanford Pocket Accent® Highlighters"/>
        <s v="Sanyo 2.5 Cubic Foot Mid-Size Office Refrigerators"/>
        <s v="Sanyo Counter Height Refrigerator with Crisper, 3.6 Cubic Foot, Stainless Steel/Black"/>
        <s v="Sauder Facets Collection Locker/File Cabinet, Sky Alder Finish"/>
        <s v="Sauder Forest Hills Library, Woodland Oak Finish"/>
        <s v="SC7868i"/>
        <s v="Security-Tint Envelopes"/>
        <s v="Self-Adhesive Address Labels for Typewriters by Universal"/>
        <s v="Self-Adhesive Removable Labels"/>
        <s v="Self-Adhesive Ring Binder Labels"/>
        <s v="Serrated Blade or Curved Handle Hand Letter Openers"/>
        <s v="Seth Thomas 13 1/2&quot; Wall Clock"/>
        <s v="Seth Thomas 14&quot; Putty-Colored Wall Clock"/>
        <s v="Seth Thomas 8 1/2&quot; Cubicle Clock"/>
        <s v="Sharp 1540cs Digital Laser Copier"/>
        <s v="Sharp AL-1530CS Digital Copier"/>
        <s v="Sharp EL500L Fraction Calculator"/>
        <s v="Sharp EL501VB Scientific Calculator, Battery Operated, 10-Digit Display, Hard Case"/>
        <s v="Smead Adjustable Mobile File Trolley with Lockable Top"/>
        <s v="Snap-A-Way® Black Print Carbonless Ruled Speed Letter, Triplicate"/>
        <s v="Snap-A-Way® Black Print Carbonless Speed Message, No Reply Area, Duplicate"/>
        <s v="Sony MFD2HD Formatted Diskettes, 10/Pack"/>
        <s v="Soundgear Copyboard Conference Phone, Optional Battery"/>
        <s v="SouthWestern Bell FA970 Digital Answering Machine with Time/Day Stamp"/>
        <s v="Southworth 25% Cotton Antique Laid Paper &amp; Envelopes"/>
        <s v="Southworth 25% Cotton Linen-Finish Paper &amp; Envelopes"/>
        <s v="Southworth 25% Cotton Premium Laser Paper and Envelopes"/>
        <s v="Southworth Structures Collection™"/>
        <s v="Space Solutions Commercial Steel Shelving"/>
        <s v="Space Solutions™ Industrial Galvanized Steel Shelving."/>
        <s v="Speediset Carbonless Redi-Letter® 7&quot; x 8 1/2&quot;"/>
        <s v="Stanley Bostitch Contemporary Electric Pencil Sharpeners"/>
        <s v="Staples #10 Laser &amp; Inkjet Envelopes, 4 1/8&quot; x 9 1/2&quot;, 100/Box"/>
        <s v="Staples 1 Part Blank Computer Paper"/>
        <s v="Staples 6 Outlet Surge"/>
        <s v="Staples Battery-Operated Desktop Pencil Sharpener"/>
        <s v="Staples Brown Kraft Recycled Clasp Envelopes"/>
        <s v="Staples Bulldog Clip"/>
        <s v="Staples Colored Interoffice Envelopes"/>
        <s v="Staples Copy Paper (20Lb. and 84 Bright)"/>
        <s v="Staples Gold Paper Clips"/>
        <s v="Staples Metal Binder Clips"/>
        <s v="Staples Pen Style Liquid Stix; Assorted (yellow, pink, green, blue, orange), 5/Pack"/>
        <s v="Staples Plastic Wall Frames"/>
        <s v="Staples Premium Bright 1-Part Blank Computer Paper"/>
        <s v="Staples SlimLine Pencil Sharpener"/>
        <s v="Staples Standard Envelopes"/>
        <s v="Staples Surge Protector 6 outlet"/>
        <s v="Staples Vinyl Coated Paper Clips"/>
        <s v="Staples Vinyl Coated Paper Clips, 800/Box"/>
        <s v="Staples Wirebound Steno Books, 6&quot; x 9&quot;, 12/Pack"/>
        <s v="Staples® General Use 3-Ring Binders"/>
        <s v="StarTAC 3000"/>
        <s v="StarTAC 6500"/>
        <s v="StarTAC 7760"/>
        <s v="StarTAC 7797"/>
        <s v="StarTAC 8000"/>
        <s v="StarTAC Analog"/>
        <s v="StarTAC Series"/>
        <s v="StarTAC ST7762"/>
        <s v="Steel Personal Filing/Posting Tote"/>
        <s v="Stockwell Push Pins"/>
        <s v="Storex Dura Pro™ Binders"/>
        <s v="Storex DuraTech Recycled Plastic Frosted Binders"/>
        <s v="Super Bands, 12/Pack"/>
        <s v="Super Decoflex Portable Personal File"/>
        <s v="Surelock™ Post Binders"/>
        <s v="T18"/>
        <s v="T28 WORLD"/>
        <s v="T60"/>
        <s v="T65"/>
        <s v="Talkabout T8097"/>
        <s v="Talkabout T8367"/>
        <s v="Targus USB Numeric Keypad"/>
        <s v="TDK 4.7GB DVD-R"/>
        <s v="TDK 4.7GB DVD-R Spindle, 15/Pack"/>
        <s v="Telephone Message Books with Fax/Mobile Section, 4 1/4&quot; x 6&quot;"/>
        <s v="Telephone Message Books with Fax/Mobile Section, 5 1/2&quot; x 3 3/16&quot;"/>
        <s v="Telescoping Adjustable Floor Lamp"/>
        <s v="Tenex 46&quot; x 60&quot; Computer Anti-Static Chairmat, Rectangular Shaped"/>
        <s v="Tenex Antistatic Computer Chair Mats"/>
        <s v="Tenex B1-RE Series Chair Mats for Low Pile Carpets"/>
        <s v="Tenex Contemporary Contur Chairmats for Low and Medium Pile Carpet, Computer, 39&quot; x 49&quot;"/>
        <s v="Tenex File Box, Personal Filing Tote with Lid, Black"/>
        <s v="Tenex Personal Project File with Scoop Front Design, Black"/>
        <s v="Tenex Personal Self-Stacking Standard File Box, Black/Gray"/>
        <s v="Tenex Traditional Chairmats for Medium Pile Carpet, Standard Lip, 36&quot; x 48&quot;"/>
        <s v="Tennsco Commercial Shelving"/>
        <s v="Tennsco Double-Tier Lockers"/>
        <s v="Tennsco Industrial Shelving"/>
        <s v="Tennsco Lockers, Gray"/>
        <s v="Tennsco Lockers, Sand"/>
        <s v="Tennsco Regal Shelving Units"/>
        <s v="Tennsco Snap-Together Open Shelving Units, Starter Sets and Add-On Units"/>
        <s v="Tensor &quot;Hersey Kiss&quot; Styled Floor Lamp"/>
        <s v="Tensor Computer Mounted Lamp"/>
        <s v="TI 30X Scientific Calculator"/>
        <s v="TI 36X Solar Scientific Calculator"/>
        <s v="Timeport L7089"/>
        <s v="TimeportP7382"/>
        <s v="TOPS Money Receipt Book, Consecutively Numbered in Red,"/>
        <s v="TOPS Voice Message Log Book, Flash Format"/>
        <s v="Trav-L-File Heavy-Duty Shuttle II, Black"/>
        <s v="Tripp Lite Isotel 6 Outlet Surge Protector with Fax/Modem Protection"/>
        <s v="Tripp Lite Isotel 8 Ultra 8 Outlet Metal Surge"/>
        <s v="Turquoise Lead Holder with Pocket Clip"/>
        <s v="Tyvek ® Top-Opening Peel &amp; Seel ® Envelopes, Gray"/>
        <s v="Tyvek ® Top-Opening Peel &amp; Seel Envelopes, Plain White"/>
        <s v="Tyvek® Side-Opening Peel &amp; Seel® Expanding Envelopes"/>
        <s v="Ultra Commercial Grade Dual Valve Door Closer"/>
        <s v="Ultra Door Pull Handle"/>
        <s v="Universal Premium White Copier/Laser Paper (20Lb. and 87 Bright)"/>
        <s v="Unpadded Memo Slips"/>
        <s v="US Robotics 56K V.92 External Faxmodem"/>
        <s v="US Robotics 56K V.92 Internal PCI Faxmodem"/>
        <s v="V 3600 Series"/>
        <s v="V3682"/>
        <s v="V70"/>
        <s v="Verbatim DVD-R, 3.95GB, SR, Mitsubishi Branded, Jewel"/>
        <s v="Verbatim DVD-R, 4.7GB, Spindle, WE, Blank, Ink Jet/Thermal, 20/Spindle"/>
        <s v="Verbatim DVD-RAM, 5.2GB, Rewritable, Type 1, DS"/>
        <s v="Verbatim DVD-RAM, 9.4GB, Rewritable, Type 1, DS, DataLife Plus"/>
        <s v="Vinyl Sectional Post Binders"/>
        <s v="VTech VT20-2481 2.4GHz Two-Line Phone System w/Answering Machine"/>
        <s v="Wausau Papers Astrobrights® Colored Envelopes"/>
        <s v="Westinghouse Clip-On Gooseneck Lamps"/>
        <s v="Westinghouse Floor Lamp with Metal Mesh Shade, Black"/>
        <s v="White Dual Perf Computer Printout Paper, 2700 Sheets, 1 Part, Heavyweight, 20 lbs., 14 7/8 x 11"/>
        <s v="White GlueTop Scratch Pads"/>
        <s v="Wilson Jones 14 Line Acrylic Coated Pressboard Data Binders"/>
        <s v="Wilson Jones Custom Binder Spines &amp; Labels"/>
        <s v="Wilson Jones DublLock® D-Ring Binders"/>
        <s v="Wilson Jones Elliptical Ring 3 1/2&quot; Capacity Binders, 800 sheets"/>
        <s v="Wilson Jones Hanging View Binder, White, 1&quot;"/>
        <s v="Wilson Jones Impact Binders"/>
        <s v="Wilson Jones Ledger-Size, Piano-Hinge Binder, 2&quot;, Blue"/>
        <s v="Wilson Jones Suede Grain Vinyl Binders"/>
        <s v="Wilson Jones® Four-Pocket Poly Binders"/>
        <s v="Wirebound Four 2-3/4 x 5 Forms per Page, 400 Sets per Book"/>
        <s v="Wirebound Message Book, 4 per Page"/>
        <s v="Wirebound Message Books, 2 7/8&quot; x 5&quot;, 3 Forms per Page"/>
        <s v="Wirebound Message Books, Four 2 3/4&quot; x 5&quot; Forms per Page, 600 Sets per Book"/>
        <s v="Wirebound Message Forms, Four 2 3/4 x 5 Forms per Page, Pink Paper"/>
        <s v="Wirebound Service Call Books, 5 1/2&quot; x 4&quot;"/>
        <s v="Wirebound Voice Message Log Book"/>
        <s v="Xerox 188"/>
        <s v="Xerox 1880"/>
        <s v="Xerox 1881"/>
        <s v="Xerox 1882"/>
        <s v="Xerox 1883"/>
        <s v="Xerox 1888"/>
        <s v="Xerox 1891"/>
        <s v="Xerox 1892"/>
        <s v="Xerox 1893"/>
        <s v="Xerox 1894"/>
        <s v="Xerox 1896"/>
        <s v="Xerox 1897"/>
        <s v="Xerox 1898"/>
        <s v="Xerox 19"/>
        <s v="Xerox 1903"/>
        <s v="Xerox 1905"/>
        <s v="Xerox 1906"/>
        <s v="Xerox 1908"/>
        <s v="Xerox 1910"/>
        <s v="Xerox 1916"/>
        <s v="Xerox 1917"/>
        <s v="Xerox 1920"/>
        <s v="Xerox 1922"/>
        <s v="Xerox 1923"/>
        <s v="Xerox 1928"/>
        <s v="Xerox 1929"/>
        <s v="Xerox 193"/>
        <s v="Xerox 1930"/>
        <s v="Xerox 1932"/>
        <s v="Xerox 1933"/>
        <s v="Xerox 1936"/>
        <s v="Xerox 1937"/>
        <s v="Xerox 1938"/>
        <s v="Xerox 1939"/>
        <s v="Xerox 194"/>
        <s v="Xerox 1941"/>
        <s v="Xerox 1947"/>
        <s v="Xerox 1950"/>
        <s v="Xerox 1951"/>
        <s v="Xerox 1952"/>
        <s v="Xerox 1954"/>
        <s v="Xerox 196"/>
        <s v="Xerox 1961"/>
        <s v="Xerox 1962"/>
        <s v="Xerox 1964"/>
        <s v="Xerox 197"/>
        <s v="Xerox 1971"/>
        <s v="Xerox 1973"/>
        <s v="Xerox 1974"/>
        <s v="Xerox 1976"/>
        <s v="Xerox 1978"/>
        <s v="Xerox 1979"/>
        <s v="Xerox 1982"/>
        <s v="Xerox 1983"/>
        <s v="Xerox 1984"/>
        <s v="Xerox 1985"/>
        <s v="Xerox 1986"/>
        <s v="Xerox 1989"/>
        <s v="Xerox 199"/>
        <s v="Xerox 1991"/>
        <s v="Xerox 1993"/>
        <s v="Xerox 1994"/>
        <s v="Xerox 1995"/>
        <s v="Xerox 1996"/>
        <s v="Xerox 1997"/>
        <s v="Xerox 20"/>
        <s v="Xerox 200"/>
        <s v="Xerox 204"/>
        <s v="Xerox 207"/>
        <s v="Xerox 21"/>
        <s v="Xerox 210"/>
        <s v="Xerox 212"/>
        <s v="Xerox 213"/>
        <s v="Xerox 214"/>
        <s v="Xerox 216"/>
        <s v="Xerox 217"/>
        <s v="Xerox 220"/>
        <s v="Xerox 224"/>
        <s v="Xerox 227"/>
        <s v="Xerox 23"/>
        <s v="Xerox 231"/>
        <s v="Xerox 4200 Series MultiUse Premium Copy Paper (20Lb. and 84 Bright)"/>
        <s v="Xerox Blank Computer Paper"/>
        <s v="X-Rack™ File for Hanging Folders"/>
        <s v="XtraLife® ClearVue™ Slant-D® Ring Binders by Cardinal"/>
        <s v="Zebra Zazzle Fluorescent Highlighters"/>
        <s v="Zoom V.92 USB External Faxmodem"/>
        <s v="Zoom V.92 V.44 PCI Internal Controllerless FaxModem"/>
      </sharedItems>
    </cacheField>
    <cacheField name="Product Base Margin" numFmtId="0">
      <sharedItems containsSemiMixedTypes="0" containsString="0" containsNumber="1" minValue="0" maxValue="0.85"/>
    </cacheField>
    <cacheField name="Country" numFmtId="0">
      <sharedItems/>
    </cacheField>
    <cacheField name="Region" numFmtId="0">
      <sharedItems count="4">
        <s v="Central"/>
        <s v="East"/>
        <s v="South"/>
        <s v="West"/>
      </sharedItems>
    </cacheField>
    <cacheField name="Manager" numFmtId="0">
      <sharedItems/>
    </cacheField>
    <cacheField name="State or Province" numFmtId="0">
      <sharedItems count="49">
        <s v="Texas"/>
        <s v="New York"/>
        <s v="Tennessee"/>
        <s v="Michigan"/>
        <s v="North Carolina"/>
        <s v="Pennsylvania"/>
        <s v="California"/>
        <s v="Indiana"/>
        <s v="Washington"/>
        <s v="Massachusetts"/>
        <s v="Idaho"/>
        <s v="Iowa"/>
        <s v="Utah"/>
        <s v="Delaware"/>
        <s v="Virginia"/>
        <s v="Nebraska"/>
        <s v="Kansas"/>
        <s v="Florida"/>
        <s v="Ohio"/>
        <s v="Alabama"/>
        <s v="Oregon"/>
        <s v="Colorado"/>
        <s v="Missouri"/>
        <s v="Illinois"/>
        <s v="South Dakota"/>
        <s v="Kentucky"/>
        <s v="Wisconsin"/>
        <s v="Maine"/>
        <s v="Nevada"/>
        <s v="Minnesota"/>
        <s v="New Jersey"/>
        <s v="Connecticut"/>
        <s v="Oklahoma"/>
        <s v="Georgia"/>
        <s v="South Carolina"/>
        <s v="Mississippi"/>
        <s v="New Mexico"/>
        <s v="Maryland"/>
        <s v="Arizona"/>
        <s v="Arkansas"/>
        <s v="Vermont"/>
        <s v="New Hampshire"/>
        <s v="Louisiana"/>
        <s v="North Dakota"/>
        <s v="Rhode Island"/>
        <s v="West Virginia"/>
        <s v="District of Columbia"/>
        <s v="Montana"/>
        <s v="Wyoming"/>
      </sharedItems>
    </cacheField>
    <cacheField name="City" numFmtId="0">
      <sharedItems count="869">
        <s v="Bedford"/>
        <s v="Utica"/>
        <s v="Maryville"/>
        <s v="Detroit"/>
        <s v="New Bern"/>
        <s v="Harrisburg"/>
        <s v="Greenville"/>
        <s v="Seguin"/>
        <s v="Vallejo"/>
        <s v="East Chicago"/>
        <s v="Seattle"/>
        <s v="Tewksbury"/>
        <s v="New York City"/>
        <s v="Eagle"/>
        <s v="Fort Dodge"/>
        <s v="Tooele"/>
        <s v="Newark"/>
        <s v="Salem"/>
        <s v="Roseville"/>
        <s v="Gastonia"/>
        <s v="Corsicana"/>
        <s v="Rancho Cucamonga"/>
        <s v="Columbus"/>
        <s v="Manhattan"/>
        <s v="Odessa"/>
        <s v="Santa Cruz"/>
        <s v="Concord"/>
        <s v="Los Angeles"/>
        <s v="Port Charlotte"/>
        <s v="Puyallup"/>
        <s v="Layton"/>
        <s v="Shaker Heights"/>
        <s v="Killeen"/>
        <s v="Drexel Hill"/>
        <s v="Decatur"/>
        <s v="Dunedin"/>
        <s v="Corvallis"/>
        <s v="Pharr"/>
        <s v="Englewood"/>
        <s v="Coos Bay"/>
        <s v="Boston"/>
        <s v="El Paso"/>
        <s v="Lorain"/>
        <s v="Rocky Mount"/>
        <s v="Reston"/>
        <s v="Dearborn Heights"/>
        <s v="Kirkwood"/>
        <s v="Alton"/>
        <s v="Kokomo"/>
        <s v="Sioux Falls"/>
        <s v="La Vista"/>
        <s v="Norfolk"/>
        <s v="Santa Rosa"/>
        <s v="Garden City"/>
        <s v="Germantown"/>
        <s v="Pueblo West"/>
        <s v="Henderson"/>
        <s v="Madison"/>
        <s v="Portage"/>
        <s v="Lewiston"/>
        <s v="Indian Trail"/>
        <s v="Hays"/>
        <s v="Stevens Point"/>
        <s v="Los Altos"/>
        <s v="Las Vegas"/>
        <s v="Hackensack"/>
        <s v="Mason City"/>
        <s v="Danbury"/>
        <s v="Grand Junction"/>
        <s v="Naperville"/>
        <s v="Draper"/>
        <s v="Anderson"/>
        <s v="Batavia"/>
        <s v="Troy"/>
        <s v="Everett"/>
        <s v="Midwest City"/>
        <s v="Davis"/>
        <s v="Port Huron"/>
        <s v="Salinas"/>
        <s v="Tucker"/>
        <s v="Encinitas"/>
        <s v="Toledo"/>
        <s v="Philadelphia"/>
        <s v="Vancouver"/>
        <s v="Hilton Head Island"/>
        <s v="Cincinnati"/>
        <s v="Hattiesburg"/>
        <s v="Alamogordo"/>
        <s v="Torrance"/>
        <s v="Lancaster"/>
        <s v="Council Bluffs"/>
        <s v="El Centro"/>
        <s v="Tallahassee"/>
        <s v="Pikesville"/>
        <s v="Potomac"/>
        <s v="Fruit Cove"/>
        <s v="North Olmsted"/>
        <s v="Kirkland"/>
        <s v="Paris"/>
        <s v="Rome"/>
        <s v="Atlanta"/>
        <s v="Oakland Park"/>
        <s v="Carson City"/>
        <s v="Allen Park"/>
        <s v="Neenah"/>
        <s v="Chicago"/>
        <s v="Norwood"/>
        <s v="Edgewood"/>
        <s v="Pueblo"/>
        <s v="New Smyrna Beach"/>
        <s v="Friendswood"/>
        <s v="Vernon Hills"/>
        <s v="York"/>
        <s v="Oak Creek"/>
        <s v="Taylors"/>
        <s v="Burlington"/>
        <s v="Coeur D Alene"/>
        <s v="Hilliard"/>
        <s v="Enterprise"/>
        <s v="Albuquerque"/>
        <s v="Belleville"/>
        <s v="Los Banos"/>
        <s v="Springfield"/>
        <s v="Sharon"/>
        <s v="Harlingen"/>
        <s v="Surprise"/>
        <s v="Rogers"/>
        <s v="Addison"/>
        <s v="Quincy"/>
        <s v="Des Plaines"/>
        <s v="Littleton"/>
        <s v="College Station"/>
        <s v="Athens"/>
        <s v="Eastpointe"/>
        <s v="Baldwin"/>
        <s v="Caldwell"/>
        <s v="Wilson"/>
        <s v="Auburn"/>
        <s v="Rutland"/>
        <s v="Arvada"/>
        <s v="Commerce City"/>
        <s v="Springville"/>
        <s v="Bangor"/>
        <s v="West Linn"/>
        <s v="Myrtle Beach"/>
        <s v="Kansas City"/>
        <s v="Goffstown"/>
        <s v="Colorado Springs"/>
        <s v="Waukesha"/>
        <s v="Pasadena"/>
        <s v="Stockton"/>
        <s v="Mundelein"/>
        <s v="Lehi"/>
        <s v="Bethpage"/>
        <s v="Pekin"/>
        <s v="Pittsburg"/>
        <s v="Shawnee"/>
        <s v="Newton"/>
        <s v="Harker Heights"/>
        <s v="Twentynine Palms"/>
        <s v="Saint Charles"/>
        <s v="Merrimack"/>
        <s v="Terrytown"/>
        <s v="Woodstock"/>
        <s v="Mandan"/>
        <s v="Hanover"/>
        <s v="Miami"/>
        <s v="Watertown"/>
        <s v="Redding"/>
        <s v="Pawtucket"/>
        <s v="Dallas"/>
        <s v="Lake Jackson"/>
        <s v="Tysons Corner"/>
        <s v="Freeport"/>
        <s v="Provo"/>
        <s v="Newington"/>
        <s v="Winchester"/>
        <s v="Amarillo"/>
        <s v="West Palm Beach"/>
        <s v="College Park"/>
        <s v="Carmel"/>
        <s v="Redlands"/>
        <s v="Murfreesboro"/>
        <s v="Flower Mound"/>
        <s v="Emporia"/>
        <s v="Wheeling"/>
        <s v="Cumberland"/>
        <s v="Garner"/>
        <s v="Warren"/>
        <s v="Irving"/>
        <s v="Channelview"/>
        <s v="Grand Prairie"/>
        <s v="Carol City"/>
        <s v="Mansfield"/>
        <s v="Augusta"/>
        <s v="Casselberry"/>
        <s v="Seatac"/>
        <s v="Fairfax"/>
        <s v="Ossining"/>
        <s v="Maplewood"/>
        <s v="Greensburg"/>
        <s v="Pullman"/>
        <s v="Aurora"/>
        <s v="Texarkana"/>
        <s v="Altoona"/>
        <s v="Hudson"/>
        <s v="Frankfort"/>
        <s v="Spartanburg"/>
        <s v="Port Orange"/>
        <s v="Richmond"/>
        <s v="North Miami"/>
        <s v="Oakdale"/>
        <s v="Redmond"/>
        <s v="Willow Grove"/>
        <s v="North Platte"/>
        <s v="Spring Hill"/>
        <s v="Flint"/>
        <s v="Dover"/>
        <s v="Yucaipa"/>
        <s v="Lawton"/>
        <s v="Wilmette"/>
        <s v="Moore"/>
        <s v="Prescott"/>
        <s v="Marshalltown"/>
        <s v="Woodland"/>
        <s v="Paducah"/>
        <s v="Inkster"/>
        <s v="Farmington Hills"/>
        <s v="Bossier City"/>
        <s v="Murray"/>
        <s v="Houston"/>
        <s v="Alexandria"/>
        <s v="Asheboro"/>
        <s v="Winter Park"/>
        <s v="Coral Springs"/>
        <s v="Calexico"/>
        <s v="Fresno"/>
        <s v="Weatherford"/>
        <s v="Burke"/>
        <s v="Garfield Heights"/>
        <s v="Grand Forks"/>
        <s v="Kalamazoo"/>
        <s v="Vacaville"/>
        <s v="Lake Oswego"/>
        <s v="Joliet"/>
        <s v="Cabot"/>
        <s v="Central Islip"/>
        <s v="Spanish Fork"/>
        <s v="Menlo Park"/>
        <s v="Sandusky"/>
        <s v="Titusville"/>
        <s v="Bowling Green"/>
        <s v="Clifton"/>
        <s v="Fort Wayne"/>
        <s v="Ottumwa"/>
        <s v="Portsmouth"/>
        <s v="Hialeah"/>
        <s v="Shirley"/>
        <s v="Upper Arlington"/>
        <s v="West Jordan"/>
        <s v="Palm Coast"/>
        <s v="Pittsburgh"/>
        <s v="Brooklyn Center"/>
        <s v="Charlotte"/>
        <s v="Parma"/>
        <s v="Arlington Heights"/>
        <s v="Salisbury"/>
        <s v="Carpentersville"/>
        <s v="Huntsville"/>
        <s v="Creve Coeur"/>
        <s v="Lodi"/>
        <s v="Bartlesville"/>
        <s v="Coram"/>
        <s v="Leander"/>
        <s v="Wilmington"/>
        <s v="Washington"/>
        <s v="Immokalee"/>
        <s v="Webster"/>
        <s v="Charleston"/>
        <s v="Portland"/>
        <s v="Mountain View"/>
        <s v="Grand Rapids"/>
        <s v="Walla Walla"/>
        <s v="Dickinson"/>
        <s v="Muncie"/>
        <s v="Hendersonville"/>
        <s v="Pottstown"/>
        <s v="Papillion"/>
        <s v="Euless"/>
        <s v="Battle Creek"/>
        <s v="Opelika"/>
        <s v="Franklin Square"/>
        <s v="Prior Lake"/>
        <s v="Townsend"/>
        <s v="Roswell"/>
        <s v="Paragould"/>
        <s v="Saint Louis"/>
        <s v="Hacienda Heights"/>
        <s v="Odenton"/>
        <s v="Saint Peters"/>
        <s v="Herndon"/>
        <s v="Biddeford"/>
        <s v="Belchertown"/>
        <s v="Fort Collins"/>
        <s v="Huntington Beach"/>
        <s v="Pasco"/>
        <s v="Oro Valley"/>
        <s v="Holladay"/>
        <s v="Coon Rapids"/>
        <s v="Mount Vernon"/>
        <s v="Summit"/>
        <s v="Jamestown"/>
        <s v="Boise"/>
        <s v="Woodmere"/>
        <s v="Midland"/>
        <s v="Danville"/>
        <s v="Kingman"/>
        <s v="Pleasant Grove"/>
        <s v="Redwood City"/>
        <s v="Lafayette"/>
        <s v="Gulfport"/>
        <s v="Enid"/>
        <s v="West Memphis"/>
        <s v="Land O Lakes"/>
        <s v="Panama City"/>
        <s v="Coachella"/>
        <s v="Oakton"/>
        <s v="Ithaca"/>
        <s v="Owensboro"/>
        <s v="Dubuque"/>
        <s v="Grove City"/>
        <s v="San Juan"/>
        <s v="Peachtree City"/>
        <s v="Chandler"/>
        <s v="Cedar Park"/>
        <s v="Indianapolis"/>
        <s v="Montebello"/>
        <s v="Waldorf"/>
        <s v="West Allis"/>
        <s v="Apex"/>
        <s v="Carbondale"/>
        <s v="Gilroy"/>
        <s v="Durango"/>
        <s v="Waterbury"/>
        <s v="Oakville"/>
        <s v="Lake Charles"/>
        <s v="Saint Petersburg"/>
        <s v="Lindenhurst"/>
        <s v="Whitehall"/>
        <s v="Clarksville"/>
        <s v="Prescott Valley"/>
        <s v="Pleasure Ridge Park"/>
        <s v="San Diego"/>
        <s v="Coral Gables"/>
        <s v="Aberdeen"/>
        <s v="Clinton"/>
        <s v="Costa Mesa"/>
        <s v="Sanford"/>
        <s v="Chico"/>
        <s v="Liberal"/>
        <s v="Independence"/>
        <s v="Bozeman"/>
        <s v="Phenix City"/>
        <s v="Thornton"/>
        <s v="Gladstone"/>
        <s v="Richland"/>
        <s v="Bristol"/>
        <s v="New Milford"/>
        <s v="Union City"/>
        <s v="West Des Moines"/>
        <s v="Bellingham"/>
        <s v="Gary"/>
        <s v="Hoover"/>
        <s v="Cheektowaga"/>
        <s v="Tulsa"/>
        <s v="Sulphur Springs"/>
        <s v="Grants Pass"/>
        <s v="Mesa"/>
        <s v="Dearborn"/>
        <s v="Oswego"/>
        <s v="Petersburg"/>
        <s v="Vincennes"/>
        <s v="Catonsville"/>
        <s v="Mount Prospect"/>
        <s v="Bullhead City"/>
        <s v="West Bend"/>
        <s v="Fort Lauderdale"/>
        <s v="Shoreview"/>
        <s v="Elyria"/>
        <s v="Salt Lake City"/>
        <s v="San Francisco"/>
        <s v="Lima"/>
        <s v="Saco"/>
        <s v="Santa Maria"/>
        <s v="Manteca"/>
        <s v="Hagerstown"/>
        <s v="Shreveport"/>
        <s v="Southgate"/>
        <s v="Reno"/>
        <s v="Bayonne"/>
        <s v="Winter Garden"/>
        <s v="South Burlington"/>
        <s v="Oxford"/>
        <s v="Summerville"/>
        <s v="Lacey"/>
        <s v="Steubenville"/>
        <s v="Medina"/>
        <s v="Helena"/>
        <s v="Huntington"/>
        <s v="Collierville"/>
        <s v="Roselle"/>
        <s v="Lehigh Acres"/>
        <s v="Morgantown"/>
        <s v="Fairborn"/>
        <s v="Pflugerville"/>
        <s v="Lemon Grove"/>
        <s v="Rose Hill"/>
        <s v="Des Moines"/>
        <s v="Adrian"/>
        <s v="Crown Point"/>
        <s v="West Valley City"/>
        <s v="Jupiter"/>
        <s v="Mobile"/>
        <s v="Bloomington"/>
        <s v="Lindenwold"/>
        <s v="Richfield"/>
        <s v="Roy"/>
        <s v="South Orange"/>
        <s v="Van Buren"/>
        <s v="Denton"/>
        <s v="Metairie"/>
        <s v="Tamarac"/>
        <s v="Napa"/>
        <s v="Tonawanda"/>
        <s v="Stamford"/>
        <s v="Kettering"/>
        <s v="Sault Sainte Marie"/>
        <s v="West Hollywood"/>
        <s v="Brentwood"/>
        <s v="Atascadero"/>
        <s v="Ormond Beach"/>
        <s v="Clearfield"/>
        <s v="Knoxville"/>
        <s v="Mount Lebanon"/>
        <s v="Ellicott City"/>
        <s v="Flagstaff"/>
        <s v="Smyrna"/>
        <s v="Fairmont"/>
        <s v="Cedar Rapids"/>
        <s v="Orland Park"/>
        <s v="Bay City"/>
        <s v="Willoughby"/>
        <s v="Lakewood"/>
        <s v="Hawthorne"/>
        <s v="Bakersfield"/>
        <s v="Vestavia Hills"/>
        <s v="Moscow"/>
        <s v="Jonesboro"/>
        <s v="Conroe"/>
        <s v="Lake In The Hills"/>
        <s v="Medford"/>
        <s v="Elmira"/>
        <s v="Carrollton"/>
        <s v="Oxnard"/>
        <s v="Nashua"/>
        <s v="Saint Paul"/>
        <s v="Bryant"/>
        <s v="Elgin"/>
        <s v="State College"/>
        <s v="Levittown"/>
        <s v="Fairfield"/>
        <s v="Norman"/>
        <s v="Rochester Hills"/>
        <s v="Weslaco"/>
        <s v="Ozark"/>
        <s v="Carol Stream"/>
        <s v="Barrington"/>
        <s v="Allentown"/>
        <s v="Eagle Pass"/>
        <s v="Londonderry"/>
        <s v="Leawood"/>
        <s v="Fords"/>
        <s v="Annandale"/>
        <s v="Harrison"/>
        <s v="Camp Springs"/>
        <s v="Bolingbrook"/>
        <s v="Longview"/>
        <s v="Oakland"/>
        <s v="Romeoville"/>
        <s v="Kissimmee"/>
        <s v="North Little Rock"/>
        <s v="Manitowoc"/>
        <s v="Rapid City"/>
        <s v="Tualatin"/>
        <s v="Seymour"/>
        <s v="Fayetteville"/>
        <s v="Cedar Falls"/>
        <s v="Sandy Springs"/>
        <s v="Clayton"/>
        <s v="Deer Park"/>
        <s v="Hazelwood"/>
        <s v="Westlake"/>
        <s v="Bartlett"/>
        <s v="Baton Rouge"/>
        <s v="Columbia"/>
        <s v="Farragut"/>
        <s v="Hot Springs"/>
        <s v="Lakeland"/>
        <s v="Winter Haven"/>
        <s v="Lynnwood"/>
        <s v="Pahrump"/>
        <s v="Florence"/>
        <s v="Overland Park"/>
        <s v="Raytown"/>
        <s v="Burleson"/>
        <s v="Waynesboro"/>
        <s v="New City"/>
        <s v="Lake Worth"/>
        <s v="Sacramento"/>
        <s v="Petaluma"/>
        <s v="Yarmouth"/>
        <s v="Oak Park"/>
        <s v="Chambersburg"/>
        <s v="Ponte Vedra Beach"/>
        <s v="Mcminnville"/>
        <s v="Natick"/>
        <s v="Royal Palm Beach"/>
        <s v="Moreno Valley"/>
        <s v="South Bend"/>
        <s v="Westerville"/>
        <s v="Mechanicsville"/>
        <s v="Eden"/>
        <s v="Edmonds"/>
        <s v="Grand Island"/>
        <s v="Dix Hills"/>
        <s v="Plainview"/>
        <s v="Montclair"/>
        <s v="Burbank"/>
        <s v="Schererville"/>
        <s v="Kenosha"/>
        <s v="New Orleans"/>
        <s v="La Grange"/>
        <s v="New Iberia"/>
        <s v="Urbana"/>
        <s v="Munster"/>
        <s v="Lino Lakes"/>
        <s v="Moline"/>
        <s v="Camarillo"/>
        <s v="Hutchinson"/>
        <s v="Saratoga"/>
        <s v="Highlands Ranch"/>
        <s v="Riverside"/>
        <s v="Charlottesville"/>
        <s v="Watauga"/>
        <s v="Webster Groves"/>
        <s v="Green Bay"/>
        <s v="Hopkins"/>
        <s v="Fort Lee"/>
        <s v="Bethlehem"/>
        <s v="Jeffersonville"/>
        <s v="Appleton"/>
        <s v="Altamonte Springs"/>
        <s v="Mint Hill"/>
        <s v="San Gabriel"/>
        <s v="Bettendorf"/>
        <s v="Smithtown"/>
        <s v="East Massapequa"/>
        <s v="Searcy"/>
        <s v="Newport News"/>
        <s v="Strongsville"/>
        <s v="Eureka"/>
        <s v="Lombard"/>
        <s v="La Mesa"/>
        <s v="Derby"/>
        <s v="Downers Grove"/>
        <s v="Franklin"/>
        <s v="Missoula"/>
        <s v="Woodburn"/>
        <s v="East Los Angeles"/>
        <s v="Jackson"/>
        <s v="Northbrook"/>
        <s v="Forest Park"/>
        <s v="Maple Grove"/>
        <s v="Hanson"/>
        <s v="Wheat Ridge"/>
        <s v="Yuba City"/>
        <s v="Meridian"/>
        <s v="Greenfield"/>
        <s v="New London"/>
        <s v="Whittier"/>
        <s v="Cranford"/>
        <s v="Glen Cove"/>
        <s v="Livonia"/>
        <s v="Rexburg"/>
        <s v="Sudbury"/>
        <s v="Kankakee"/>
        <s v="Austintown"/>
        <s v="Canton"/>
        <s v="Burnsville"/>
        <s v="North Miami Beach"/>
        <s v="Blacksburg"/>
        <s v="Cleveland Heights"/>
        <s v="East Lansing"/>
        <s v="Rochester"/>
        <s v="Pomona"/>
        <s v="Spanaway"/>
        <s v="Waco"/>
        <s v="North Ridgeville"/>
        <s v="Hollywood"/>
        <s v="Kendall"/>
        <s v="Winter Springs"/>
        <s v="Shakopee"/>
        <s v="Dayton"/>
        <s v="Melbourne"/>
        <s v="North Royalton"/>
        <s v="Raleigh"/>
        <s v="Martinez"/>
        <s v="Troutdale"/>
        <s v="Delaware"/>
        <s v="Greer"/>
        <s v="Laconia"/>
        <s v="Elmwood Park"/>
        <s v="Wilkinsburg"/>
        <s v="Boca Raton"/>
        <s v="Horn Lake"/>
        <s v="Loveland"/>
        <s v="Beverly Hills"/>
        <s v="Merritt Island"/>
        <s v="Parkersburg"/>
        <s v="Oceanside"/>
        <s v="Edinburg"/>
        <s v="Middle River"/>
        <s v="Cary"/>
        <s v="Mauldin"/>
        <s v="East Point"/>
        <s v="Joplin"/>
        <s v="Hamilton"/>
        <s v="San Antonio"/>
        <s v="Parkland"/>
        <s v="Dalton"/>
        <s v="Broomfield"/>
        <s v="Lubbock"/>
        <s v="Reynoldsburg"/>
        <s v="West Mifflin"/>
        <s v="Cuyahoga Falls"/>
        <s v="West Islip"/>
        <s v="Superior"/>
        <s v="Statesboro"/>
        <s v="Gainesville"/>
        <s v="Sherwood"/>
        <s v="Pearl"/>
        <s v="Muskego"/>
        <s v="South Lake Tahoe"/>
        <s v="Twin Falls"/>
        <s v="Bennington"/>
        <s v="New Britain"/>
        <s v="Marion"/>
        <s v="Wauwatosa"/>
        <s v="Macon"/>
        <s v="Albemarle"/>
        <s v="Hurst"/>
        <s v="High Point"/>
        <s v="Coconut Creek"/>
        <s v="King of Prussia"/>
        <s v="Boardman"/>
        <s v="Highland"/>
        <s v="Edina"/>
        <s v="San Carlos"/>
        <s v="South Hadley"/>
        <s v="Marietta"/>
        <s v="Glendale"/>
        <s v="University City"/>
        <s v="Northport"/>
        <s v="Seminole"/>
        <s v="Lansing"/>
        <s v="Harrisonburg"/>
        <s v="Wichita"/>
        <s v="Rock Island"/>
        <s v="Wooster"/>
        <s v="Jacksonville"/>
        <s v="Olive Branch"/>
        <s v="Commack"/>
        <s v="New Berlin"/>
        <s v="Newnan"/>
        <s v="Randallstown"/>
        <s v="Naugatuck"/>
        <s v="Dunwoody"/>
        <s v="El Dorado Hills"/>
        <s v="Janesville"/>
        <s v="Branford"/>
        <s v="Duluth"/>
        <s v="Granger"/>
        <s v="Laguna Niguel"/>
        <s v="Woodridge"/>
        <s v="Rock Springs"/>
        <s v="Massillon"/>
        <s v="Gresham"/>
        <s v="Santa Fe"/>
        <s v="Sunnyvale"/>
        <s v="San Clemente"/>
        <s v="Redondo Beach"/>
        <s v="Worcester"/>
        <s v="Madison Heights"/>
        <s v="Nashville"/>
        <s v="Gallatin"/>
        <s v="Muscatine"/>
        <s v="Las Cruces"/>
        <s v="Georgetown"/>
        <s v="Lincoln"/>
        <s v="The Colony"/>
        <s v="Cedar Hill"/>
        <s v="Bryan"/>
        <s v="Gaithersburg"/>
        <s v="Hobbs"/>
        <s v="Garland"/>
        <s v="Lebanon"/>
        <s v="Brooklyn Park"/>
        <s v="Louisville"/>
        <s v="Hammond"/>
        <s v="Holland"/>
        <s v="Stow"/>
        <s v="Plum"/>
        <s v="Morristown"/>
        <s v="North Las Vegas"/>
        <s v="Iselin"/>
        <s v="Kingsport"/>
        <s v="Waterville"/>
        <s v="Tupelo"/>
        <s v="Cloverleaf"/>
        <s v="Elizabeth"/>
        <s v="Franklin Park"/>
        <s v="Biloxi"/>
        <s v="Rock Hill"/>
        <s v="Fort Myers"/>
        <s v="Sioux City"/>
        <s v="Lufkin"/>
        <s v="Fridley"/>
        <s v="South Vineland"/>
        <s v="West Scarborough"/>
        <s v="Belle Glade"/>
        <s v="Hanover Park"/>
        <s v="Palm Beach Gardens"/>
        <s v="Valparaiso"/>
        <s v="Galesburg"/>
        <s v="Mankato"/>
        <s v="Agawam"/>
        <s v="Laurel"/>
        <s v="Old Bridge"/>
        <s v="Riverview"/>
        <s v="Santa Clara"/>
        <s v="Norwich"/>
        <s v="Berkeley"/>
        <s v="Gorham"/>
        <s v="Covington"/>
        <s v="Bowie"/>
        <s v="Goldsboro"/>
        <s v="Orlando"/>
        <s v="Sunrise"/>
        <s v="Anacortes"/>
        <s v="Winthrop"/>
        <s v="Cranston"/>
        <s v="Omaha"/>
        <s v="Inver Grove Heights"/>
        <s v="Stratford"/>
        <s v="Little Rock"/>
        <s v="Depew"/>
        <s v="Highland Village"/>
        <s v="Kennesaw"/>
        <s v="Los Gatos"/>
        <s v="West Lafayette"/>
        <s v="Milwaukee"/>
        <s v="Round Rock"/>
        <s v="Clovis"/>
        <s v="Mission Viejo"/>
        <s v="Temecula"/>
        <s v="Port Saint Lucie"/>
        <s v="Tucson"/>
        <s v="Abilene"/>
        <s v="Buffalo Grove"/>
        <s v="Syracuse"/>
        <s v="Brandon"/>
        <s v="Scottsdale"/>
        <s v="Pontiac"/>
        <s v="Lunenburg"/>
        <s v="Hesperia"/>
        <s v="Kent"/>
        <s v="Cleveland"/>
        <s v="Granite Bay"/>
        <s v="Kearney"/>
        <s v="Pine Bluff"/>
        <s v="Niagara Falls"/>
        <s v="Spokane"/>
        <s v="Thousand Oaks"/>
        <s v="Chesapeake"/>
        <s v="Fort Thomas"/>
        <s v="Apple Valley"/>
        <s v="Hopkinton"/>
        <s v="Laguna Hills"/>
        <s v="Pensacola"/>
        <s v="Post Falls"/>
        <s v="Cheyenne"/>
        <s v="Gilbert"/>
        <s v="Tuscaloosa"/>
        <s v="Woburn"/>
        <s v="Millville"/>
        <s v="Idaho Falls"/>
        <s v="Beverly"/>
        <s v="Greeneville"/>
        <s v="Savannah"/>
        <s v="North Plainfield"/>
        <s v="Racine"/>
        <s v="Sandwich"/>
        <s v="Mount Pleasant"/>
        <s v="Dublin"/>
        <s v="Eau Claire"/>
        <s v="Peoria"/>
        <s v="Ridgewood"/>
        <s v="Laredo"/>
        <s v="Dundalk"/>
        <s v="Keller"/>
        <s v="Sherman"/>
        <s v="Annapolis"/>
        <s v="Melrose Park"/>
        <s v="Slidell"/>
        <s v="Trenton"/>
        <s v="Birmingham"/>
        <s v="Rotterdam"/>
        <s v="Minnetonka Mills"/>
        <s v="Euclid"/>
        <s v="Farmers Branch"/>
        <s v="Fitchburg"/>
        <s v="Pembroke Pines"/>
        <s v="Cambridge"/>
        <s v="Virginia Beach"/>
        <s v="Owatonna"/>
        <s v="Chattanooga"/>
        <s v="Altus"/>
        <s v="Sheboygan"/>
        <s v="South Portland"/>
        <s v="Bloomfield"/>
        <s v="Saginaw"/>
        <s v="Kearns"/>
        <s v="Stoneham"/>
        <s v="Ansonia"/>
        <s v="Hempstead"/>
        <s v="Sterling Heights"/>
        <s v="Terre Haute"/>
        <s v="Linden"/>
        <s v="Westland"/>
        <s v="Providence"/>
        <s v="Calumet City"/>
        <s v="Hickory"/>
        <s v="Cheshire"/>
        <s v="Butte"/>
        <s v="Mustang"/>
        <s v="Mehlville"/>
        <s v="Leavenworth"/>
        <s v="Tacoma"/>
        <s v="Reisterstown"/>
        <s v="Manchester"/>
        <s v="Tampa"/>
        <s v="Asheville"/>
        <s v="El Mirage"/>
        <s v="Crofton"/>
        <s v="Carlsbad"/>
        <s v="Fountain"/>
        <s v="Goleta"/>
        <s v="Arlington"/>
        <s v="North Port"/>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5T00:00:00"/>
        <d v="2015-01-06T00:00:00"/>
        <d v="2015-02-23T00:00:00"/>
        <d v="2015-02-14T00:00:00"/>
        <d v="2015-01-24T00:00:00"/>
        <d v="2015-03-17T00:00:00"/>
        <d v="2015-06-12T00:00:00"/>
        <d v="2015-03-04T00:00:00"/>
        <d v="2015-03-27T00:00:00"/>
        <d v="2015-04-15T00:00:00"/>
        <d v="2015-05-04T00:00:00"/>
        <d v="2015-02-19T00:00:00"/>
        <d v="2015-06-02T00:00:00"/>
        <d v="2015-03-02T00:00:00"/>
        <d v="2015-06-20T00:00:00"/>
        <d v="2015-03-28T00:00:00"/>
        <d v="2015-02-18T00:00:00"/>
        <d v="2015-05-20T00:00:00"/>
        <d v="2015-06-11T00:00:00"/>
        <d v="2015-05-03T00:00:00"/>
        <d v="2015-04-09T00:00:00"/>
        <d v="2015-04-30T00:00:00"/>
        <d v="2015-01-12T00:00:00"/>
        <d v="2015-04-10T00:00:00"/>
        <d v="2015-03-10T00:00:00"/>
        <d v="2015-01-17T00:00:00"/>
        <d v="2015-03-29T00:00:00"/>
        <d v="2015-03-19T00:00:00"/>
        <d v="2015-03-30T00:00:00"/>
        <d v="2015-01-22T00:00:00"/>
        <d v="2015-06-04T00:00:00"/>
        <d v="2015-01-04T00:00:00"/>
        <d v="2015-02-15T00:00:00"/>
        <d v="2015-06-24T00:00:00"/>
        <d v="2015-05-21T00:00:00"/>
        <d v="2015-05-17T00:00:00"/>
        <d v="2015-03-09T00:00:00"/>
        <d v="2015-05-11T00:00:00"/>
        <d v="2015-05-26T00:00:00"/>
        <d v="2015-05-25T00:00:00"/>
        <d v="2015-01-01T00:00:00"/>
        <d v="2015-03-23T00:00:00"/>
        <d v="2015-04-06T00:00:00"/>
        <d v="2015-04-23T00:00:00"/>
        <d v="2015-06-30T00:00:00"/>
        <d v="2015-06-01T00:00:00"/>
        <d v="2015-05-15T00:00:00"/>
        <d v="2015-01-14T00:00:00"/>
        <d v="2015-04-29T00:00:00"/>
        <d v="2015-06-17T00:00:00"/>
        <d v="2015-01-09T00:00:00"/>
        <d v="2015-03-11T00:00:00"/>
        <d v="2015-03-01T00:00:00"/>
        <d v="2015-04-11T00:00:00"/>
        <d v="2015-05-27T00:00:00"/>
        <d v="2015-03-31T00:00:00"/>
        <d v="2015-02-28T00:00:00"/>
        <d v="2015-03-18T00:00:00"/>
        <d v="2015-06-25T00:00:00"/>
        <d v="2015-04-05T00:00:00"/>
        <d v="2015-01-26T00:00:00"/>
        <d v="2015-01-03T00:00:00"/>
        <d v="2015-06-19T00:00:00"/>
        <d v="2015-04-17T00:00:00"/>
        <d v="2015-06-06T00:00:00"/>
        <d v="2015-05-16T00:00:00"/>
        <d v="2015-04-27T00:00:00"/>
        <d v="2015-01-25T00:00:00"/>
        <d v="2015-02-02T00:00:00"/>
        <d v="2015-01-15T00:00:00"/>
        <d v="2015-02-27T00:00:00"/>
        <d v="2015-03-22T00:00:00"/>
        <d v="2015-04-04T00:00:00"/>
        <d v="2015-02-25T00:00:00"/>
        <d v="2015-02-26T00:00:00"/>
        <d v="2015-03-15T00:00:00"/>
        <d v="2015-03-25T00:00:00"/>
        <d v="2015-02-10T00:00:00"/>
        <d v="2015-05-18T00:00:00"/>
        <d v="2015-05-24T00:00:00"/>
        <d v="2015-02-03T00:00:00"/>
        <d v="2015-02-12T00:00:00"/>
        <d v="2015-05-14T00:00:00"/>
        <d v="2015-05-22T00:00:00"/>
        <d v="2015-04-18T00:00:00"/>
        <d v="2015-03-05T00:00:00"/>
        <d v="2015-05-07T00:00:00"/>
        <d v="2015-04-01T00:00:00"/>
        <d v="2015-05-05T00:00:00"/>
        <d v="2015-05-29T00:00:00"/>
        <d v="2015-03-14T00:00:00"/>
        <d v="2015-06-13T00:00:00"/>
        <d v="2015-03-12T00:00:00"/>
        <d v="2015-05-13T00:00:00"/>
        <d v="2015-06-29T00:00:00"/>
        <d v="2015-01-08T00:00:00"/>
        <d v="2015-01-29T00:00:00"/>
        <d v="2015-04-14T00:00:00"/>
        <d v="2015-04-22T00:00:00"/>
        <d v="2015-06-07T00:00:00"/>
        <d v="2015-03-13T00:00:00"/>
        <d v="2015-02-06T00:00:00"/>
        <d v="2015-01-23T00:00:00"/>
        <d v="2015-03-16T00:00:00"/>
        <d v="2015-02-04T00:00:00"/>
        <d v="2015-05-08T00:00:00"/>
        <d v="2015-03-21T00:00:00"/>
        <d v="2015-01-16T00:00:00"/>
        <d v="2015-01-31T00:00:00"/>
        <d v="2015-06-09T00:00:00"/>
        <d v="2015-04-12T00:00:00"/>
        <d v="2015-04-28T00:00:00"/>
        <d v="2015-01-28T00:00:00"/>
        <d v="2015-06-16T00:00:00"/>
        <d v="2015-02-17T00:00:00"/>
        <d v="2015-06-03T00:00:00"/>
        <d v="2015-03-24T00:00:00"/>
        <d v="2015-05-30T00:00:00"/>
        <d v="2015-04-13T00:00:00"/>
        <d v="2015-01-20T00:00:00"/>
        <d v="2015-06-05T00:00:00"/>
        <d v="2015-04-08T00:00:00"/>
        <d v="2015-06-18T00:00:00"/>
        <d v="2015-06-22T00:00:00"/>
        <d v="2015-02-22T00:00:00"/>
        <d v="2015-01-27T00:00:00"/>
        <d v="2015-05-10T00:00:00"/>
        <d v="2015-01-18T00:00:00"/>
        <d v="2015-02-11T00:00:00"/>
        <d v="2015-04-02T00:00:00"/>
        <d v="2015-03-20T00:00:00"/>
        <d v="2015-02-01T00:00:00"/>
        <d v="2015-05-09T00:00:00"/>
        <d v="2015-04-07T00:00:00"/>
        <d v="2015-02-09T00:00:00"/>
        <d v="2015-06-21T00:00:00"/>
        <d v="2015-02-21T00:00:00"/>
        <d v="2015-05-23T00:00:00"/>
        <d v="2015-06-14T00:00:00"/>
        <d v="2015-06-27T00:00:00"/>
        <d v="2015-05-02T00:00:00"/>
        <d v="2015-01-21T00:00:00"/>
        <d v="2015-02-20T00:00:00"/>
        <d v="2015-05-01T00:00:00"/>
        <d v="2015-06-15T00:00:00"/>
        <d v="2015-04-26T00:00:00"/>
        <d v="2015-02-16T00:00:00"/>
        <d v="2015-01-07T00:00:00"/>
        <d v="2015-02-07T00:00:00"/>
        <d v="2015-01-02T00:00:00"/>
        <d v="2015-04-21T00:00:00"/>
        <d v="2015-03-06T00:00:00"/>
        <d v="2015-02-24T00:00:00"/>
        <d v="2015-01-13T00:00:00"/>
        <d v="2015-05-06T00:00:00"/>
        <d v="2015-02-13T00:00:00"/>
        <d v="2015-03-26T00:00:00"/>
        <d v="2015-04-20T00:00:00"/>
        <d v="2015-06-28T00:00:00"/>
        <d v="2015-01-30T00:00:00"/>
        <d v="2015-02-05T00:00:00"/>
        <d v="2015-03-08T00:00:00"/>
        <d v="2015-06-23T00:00:00"/>
        <d v="2015-01-10T00:00:00"/>
        <d v="2015-04-19T00:00:00"/>
        <d v="2015-03-07T00:00:00"/>
        <d v="2015-01-11T00:00:00"/>
        <d v="2015-01-19T00:00:00"/>
        <d v="2015-04-25T00:00:00"/>
        <d v="2015-05-28T00:00:00"/>
        <d v="2015-04-24T00:00:00"/>
        <d v="2015-05-19T00:00:00"/>
        <d v="2015-03-03T00:00:00"/>
        <d v="2015-06-26T00:00:00"/>
        <d v="2015-04-16T00:00:00"/>
        <d v="2015-05-12T00:00:00"/>
        <d v="2015-06-10T00:00:00"/>
        <d v="2015-06-08T00:00:00"/>
        <d v="2015-02-08T00:00:00"/>
      </sharedItems>
      <fieldGroup par="37"/>
    </cacheField>
    <cacheField name="Order Day" numFmtId="14">
      <sharedItems count="7">
        <s v="Mon"/>
        <s v="Tue"/>
        <s v="Sat"/>
        <s v="Fri"/>
        <s v="Wed"/>
        <s v="Thu"/>
        <s v="Sun"/>
      </sharedItems>
    </cacheField>
    <cacheField name="Ship Date" numFmtId="14">
      <sharedItems containsSemiMixedTypes="0" containsNonDate="0" containsDate="1" containsString="0" minDate="2015-01-02T00:00:00" maxDate="2015-07-09T00:00:00"/>
    </cacheField>
    <cacheField name="Delivery Days" numFmtId="1">
      <sharedItems containsSemiMixedTypes="0" containsString="0" containsNumber="1" containsInteger="1" minValue="0" maxValue="10"/>
    </cacheField>
    <cacheField name="Is Discount" numFmtId="1">
      <sharedItems count="2">
        <s v="After Discount"/>
        <s v="No Discount"/>
      </sharedItems>
    </cacheField>
    <cacheField name="Profit" numFmtId="164">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164">
      <sharedItems containsSemiMixedTypes="0" containsString="0" containsNumber="1" minValue="2.25" maxValue="45737.33"/>
    </cacheField>
    <cacheField name="Order ID" numFmtId="0">
      <sharedItems containsSemiMixedTypes="0" containsString="0" containsNumber="1" containsInteger="1" minValue="359" maxValue="91586"/>
    </cacheField>
    <cacheField name="Distinct Order Count" numFmtId="0">
      <sharedItems containsSemiMixedTypes="0" containsString="0" containsNumber="1" containsInteger="1" minValue="0" maxValue="1"/>
    </cacheField>
    <cacheField name="Return Status" numFmtId="0">
      <sharedItems/>
    </cacheField>
    <cacheField name="Distinct Return Status" numFmtId="0">
      <sharedItems containsSemiMixedTypes="0" containsString="0" containsNumber="1" containsInteger="1" minValue="0" maxValue="1"/>
    </cacheField>
    <cacheField name="Profit Margin" numFmtId="0" formula="Profit/Sales" databaseField="0"/>
    <cacheField name="Average Order Value" numFmtId="0" formula="Sales/'Distinct Order Count'" databaseField="0"/>
    <cacheField name="Months (Order Date)" numFmtId="0" databaseField="0">
      <fieldGroup base="22">
        <rangePr groupBy="months" startDate="2015-01-01T00:00:00" endDate="2015-07-01T00:00:00"/>
        <groupItems count="14">
          <s v="&lt;01-01-2015"/>
          <s v="Jan"/>
          <s v="Feb"/>
          <s v="Mar"/>
          <s v="Apr"/>
          <s v="May"/>
          <s v="Jun"/>
          <s v="Jul"/>
          <s v="Aug"/>
          <s v="Sep"/>
          <s v="Oct"/>
          <s v="Nov"/>
          <s v="Dec"/>
          <s v="&gt;01-07-2015"/>
        </groupItems>
      </fieldGroup>
    </cacheField>
    <cacheField name="Years (Order Date)" numFmtId="0" databaseField="0">
      <fieldGroup base="22">
        <rangePr groupBy="years" startDate="2015-01-01T00:00:00" endDate="2015-07-01T00:00:00"/>
        <groupItems count="3">
          <s v="&lt;01-01-2015"/>
          <s v="2015"/>
          <s v="&gt;01-07-2015"/>
        </groupItems>
      </fieldGroup>
    </cacheField>
    <cacheField name="Return Rate" numFmtId="0" formula=" ('Distinct Return Status'/'Quantity ordered new')" databaseField="0"/>
  </cacheFields>
  <extLst>
    <ext xmlns:x14="http://schemas.microsoft.com/office/spreadsheetml/2009/9/main" uri="{725AE2AE-9491-48be-B2B4-4EB974FC3084}">
      <x14:pivotCacheDefinition pivotCacheId="9550078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6015"/>
    <x v="0"/>
    <n v="0.04"/>
    <n v="125.99"/>
    <n v="5.26"/>
    <n v="890"/>
    <x v="0"/>
    <s v="New Customer"/>
    <n v="1"/>
    <x v="0"/>
    <x v="0"/>
    <x v="0"/>
    <x v="0"/>
    <s v="Small Box"/>
    <x v="0"/>
    <n v="0.55000000000000004"/>
    <s v="United States"/>
    <x v="0"/>
    <s v="Chris"/>
    <x v="0"/>
    <x v="0"/>
    <n v="76021"/>
    <x v="0"/>
    <x v="0"/>
    <d v="2015-01-05T00:00:00"/>
    <n v="0"/>
    <x v="0"/>
    <n v="455.42069999999995"/>
    <n v="6"/>
    <n v="660.03"/>
    <n v="89536"/>
    <n v="0"/>
    <s v="Not Returned"/>
    <n v="0"/>
  </r>
  <r>
    <n v="23606"/>
    <x v="1"/>
    <n v="0"/>
    <n v="65.989999999999995"/>
    <n v="5.92"/>
    <n v="211"/>
    <x v="1"/>
    <s v="New Customer"/>
    <n v="1"/>
    <x v="0"/>
    <x v="0"/>
    <x v="0"/>
    <x v="0"/>
    <s v="Small Box"/>
    <x v="1"/>
    <n v="0.55000000000000004"/>
    <s v="United States"/>
    <x v="1"/>
    <s v="Erin"/>
    <x v="1"/>
    <x v="1"/>
    <n v="13501"/>
    <x v="1"/>
    <x v="1"/>
    <d v="2015-01-08T00:00:00"/>
    <n v="2"/>
    <x v="1"/>
    <n v="-107.98699999999999"/>
    <n v="3"/>
    <n v="173.32"/>
    <n v="85964"/>
    <n v="0"/>
    <s v="Not Returned"/>
    <n v="0"/>
  </r>
  <r>
    <n v="18850"/>
    <x v="1"/>
    <n v="0.06"/>
    <n v="65.989999999999995"/>
    <n v="5.92"/>
    <n v="247"/>
    <x v="2"/>
    <s v="New Customer"/>
    <n v="1"/>
    <x v="0"/>
    <x v="1"/>
    <x v="0"/>
    <x v="0"/>
    <s v="Small Box"/>
    <x v="1"/>
    <n v="0.55000000000000004"/>
    <s v="United States"/>
    <x v="2"/>
    <s v="Sam"/>
    <x v="2"/>
    <x v="2"/>
    <n v="37804"/>
    <x v="2"/>
    <x v="0"/>
    <d v="2015-02-24T00:00:00"/>
    <n v="1"/>
    <x v="0"/>
    <n v="-3.3320000000000336"/>
    <n v="14"/>
    <n v="792.11"/>
    <n v="89139"/>
    <n v="0"/>
    <s v="Not Returned"/>
    <n v="0"/>
  </r>
  <r>
    <n v="5871"/>
    <x v="0"/>
    <n v="0.03"/>
    <n v="115.99"/>
    <n v="4.2300000000000004"/>
    <n v="2190"/>
    <x v="3"/>
    <s v="New Customer"/>
    <n v="1"/>
    <x v="0"/>
    <x v="2"/>
    <x v="0"/>
    <x v="0"/>
    <s v="Small Box"/>
    <x v="2"/>
    <n v="0.56000000000000005"/>
    <s v="United States"/>
    <x v="0"/>
    <s v="Chris"/>
    <x v="3"/>
    <x v="3"/>
    <n v="48227"/>
    <x v="3"/>
    <x v="2"/>
    <d v="2015-02-16T00:00:00"/>
    <n v="2"/>
    <x v="0"/>
    <n v="722.24099999999999"/>
    <n v="49"/>
    <n v="5014.07"/>
    <n v="41636"/>
    <n v="0"/>
    <s v="Not Returned"/>
    <n v="0"/>
  </r>
  <r>
    <n v="23871"/>
    <x v="0"/>
    <n v="0.03"/>
    <n v="115.99"/>
    <n v="4.2300000000000004"/>
    <n v="2193"/>
    <x v="4"/>
    <s v="New Customer"/>
    <n v="1"/>
    <x v="0"/>
    <x v="2"/>
    <x v="0"/>
    <x v="0"/>
    <s v="Small Box"/>
    <x v="2"/>
    <n v="0.56000000000000005"/>
    <s v="United States"/>
    <x v="2"/>
    <s v="Sam"/>
    <x v="4"/>
    <x v="4"/>
    <n v="28560"/>
    <x v="3"/>
    <x v="2"/>
    <d v="2015-02-16T00:00:00"/>
    <n v="2"/>
    <x v="0"/>
    <n v="848.3646"/>
    <n v="12"/>
    <n v="1227.94"/>
    <n v="90685"/>
    <n v="0"/>
    <s v="Not Returned"/>
    <n v="0"/>
  </r>
  <r>
    <n v="22798"/>
    <x v="2"/>
    <n v="0.05"/>
    <n v="115.99"/>
    <n v="5.26"/>
    <n v="1690"/>
    <x v="5"/>
    <s v="New Customer"/>
    <n v="1"/>
    <x v="0"/>
    <x v="1"/>
    <x v="0"/>
    <x v="0"/>
    <s v="Small Box"/>
    <x v="3"/>
    <n v="0.56999999999999995"/>
    <s v="United States"/>
    <x v="1"/>
    <s v="Erin"/>
    <x v="5"/>
    <x v="5"/>
    <n v="17112"/>
    <x v="4"/>
    <x v="2"/>
    <d v="2015-01-28T00:00:00"/>
    <n v="4"/>
    <x v="0"/>
    <n v="616.53569999999991"/>
    <n v="9"/>
    <n v="893.53"/>
    <n v="91076"/>
    <n v="1"/>
    <s v="Not Returned"/>
    <n v="0"/>
  </r>
  <r>
    <n v="22146"/>
    <x v="0"/>
    <n v="0"/>
    <n v="195.99"/>
    <n v="4.2"/>
    <n v="2030"/>
    <x v="6"/>
    <s v="New Customer"/>
    <n v="1"/>
    <x v="0"/>
    <x v="1"/>
    <x v="0"/>
    <x v="0"/>
    <s v="Small Box"/>
    <x v="4"/>
    <n v="0.6"/>
    <s v="United States"/>
    <x v="0"/>
    <s v="Chris"/>
    <x v="0"/>
    <x v="6"/>
    <n v="75401"/>
    <x v="5"/>
    <x v="1"/>
    <d v="2015-03-19T00:00:00"/>
    <n v="2"/>
    <x v="1"/>
    <n v="1585.5030000000002"/>
    <n v="16"/>
    <n v="2692.12"/>
    <n v="91059"/>
    <n v="0"/>
    <s v="Not Returned"/>
    <n v="0"/>
  </r>
  <r>
    <n v="23210"/>
    <x v="1"/>
    <n v="0.08"/>
    <n v="115.99"/>
    <n v="5.99"/>
    <n v="550"/>
    <x v="7"/>
    <s v="New Customer"/>
    <n v="1"/>
    <x v="1"/>
    <x v="1"/>
    <x v="0"/>
    <x v="0"/>
    <s v="Small Box"/>
    <x v="5"/>
    <n v="0.56999999999999995"/>
    <s v="United States"/>
    <x v="0"/>
    <s v="Chris"/>
    <x v="0"/>
    <x v="7"/>
    <n v="78155"/>
    <x v="6"/>
    <x v="3"/>
    <d v="2015-06-13T00:00:00"/>
    <n v="1"/>
    <x v="0"/>
    <n v="-239.54149999999998"/>
    <n v="1"/>
    <n v="102.21"/>
    <n v="90910"/>
    <n v="0"/>
    <s v="Not Returned"/>
    <n v="0"/>
  </r>
  <r>
    <n v="19611"/>
    <x v="1"/>
    <n v="0.06"/>
    <n v="175.99"/>
    <n v="8.99"/>
    <n v="91"/>
    <x v="8"/>
    <s v="New Customer"/>
    <n v="1"/>
    <x v="0"/>
    <x v="1"/>
    <x v="0"/>
    <x v="0"/>
    <s v="Small Box"/>
    <x v="6"/>
    <n v="0.56999999999999995"/>
    <s v="United States"/>
    <x v="3"/>
    <s v="William"/>
    <x v="6"/>
    <x v="8"/>
    <n v="94591"/>
    <x v="7"/>
    <x v="4"/>
    <d v="2015-03-06T00:00:00"/>
    <n v="2"/>
    <x v="0"/>
    <n v="2031.5070000000001"/>
    <n v="23"/>
    <n v="3363.53"/>
    <n v="87177"/>
    <n v="1"/>
    <s v="Not Returned"/>
    <n v="0"/>
  </r>
  <r>
    <n v="22616"/>
    <x v="1"/>
    <n v="0.1"/>
    <n v="175.99"/>
    <n v="8.99"/>
    <n v="697"/>
    <x v="9"/>
    <s v="New Customer"/>
    <n v="1"/>
    <x v="0"/>
    <x v="1"/>
    <x v="0"/>
    <x v="0"/>
    <s v="Small Box"/>
    <x v="6"/>
    <n v="0.56999999999999995"/>
    <s v="United States"/>
    <x v="0"/>
    <s v="Chris"/>
    <x v="7"/>
    <x v="9"/>
    <n v="46312"/>
    <x v="8"/>
    <x v="3"/>
    <d v="2015-03-28T00:00:00"/>
    <n v="1"/>
    <x v="0"/>
    <n v="928.96079999999984"/>
    <n v="10"/>
    <n v="1346.32"/>
    <n v="89847"/>
    <n v="0"/>
    <s v="Not Returned"/>
    <n v="0"/>
  </r>
  <r>
    <n v="4616"/>
    <x v="1"/>
    <n v="0.1"/>
    <n v="175.99"/>
    <n v="8.99"/>
    <n v="698"/>
    <x v="10"/>
    <s v="New Customer"/>
    <n v="1"/>
    <x v="0"/>
    <x v="1"/>
    <x v="0"/>
    <x v="0"/>
    <s v="Small Box"/>
    <x v="6"/>
    <n v="0.56999999999999995"/>
    <s v="United States"/>
    <x v="3"/>
    <s v="William"/>
    <x v="8"/>
    <x v="10"/>
    <n v="98105"/>
    <x v="8"/>
    <x v="3"/>
    <d v="2015-03-28T00:00:00"/>
    <n v="1"/>
    <x v="0"/>
    <n v="930.98700000000008"/>
    <n v="39"/>
    <n v="5250.66"/>
    <n v="32869"/>
    <n v="0"/>
    <s v="Not Returned"/>
    <n v="0"/>
  </r>
  <r>
    <n v="20212"/>
    <x v="3"/>
    <n v="0.06"/>
    <n v="175.99"/>
    <n v="8.99"/>
    <n v="1156"/>
    <x v="11"/>
    <s v="New Customer"/>
    <n v="1"/>
    <x v="0"/>
    <x v="0"/>
    <x v="0"/>
    <x v="0"/>
    <s v="Small Box"/>
    <x v="6"/>
    <n v="0.56999999999999995"/>
    <s v="United States"/>
    <x v="1"/>
    <s v="Erin"/>
    <x v="9"/>
    <x v="11"/>
    <n v="1876"/>
    <x v="3"/>
    <x v="2"/>
    <d v="2015-02-15T00:00:00"/>
    <n v="1"/>
    <x v="0"/>
    <n v="48.47148"/>
    <n v="7"/>
    <n v="1013.84"/>
    <n v="90855"/>
    <n v="1"/>
    <s v="Not Returned"/>
    <n v="0"/>
  </r>
  <r>
    <n v="6624"/>
    <x v="4"/>
    <n v="0.08"/>
    <n v="175.99"/>
    <n v="8.99"/>
    <n v="1821"/>
    <x v="12"/>
    <s v="New Customer"/>
    <n v="1"/>
    <x v="1"/>
    <x v="0"/>
    <x v="0"/>
    <x v="0"/>
    <s v="Small Box"/>
    <x v="6"/>
    <n v="0.56999999999999995"/>
    <s v="United States"/>
    <x v="1"/>
    <s v="Erin"/>
    <x v="1"/>
    <x v="12"/>
    <n v="10177"/>
    <x v="9"/>
    <x v="4"/>
    <d v="2015-04-16T00:00:00"/>
    <n v="1"/>
    <x v="0"/>
    <n v="-459.08280000000002"/>
    <n v="16"/>
    <n v="2290.69"/>
    <n v="47108"/>
    <n v="0"/>
    <s v="Not Returned"/>
    <n v="0"/>
  </r>
  <r>
    <n v="18630"/>
    <x v="1"/>
    <n v="0.04"/>
    <n v="65.989999999999995"/>
    <n v="5.63"/>
    <n v="3356"/>
    <x v="13"/>
    <s v="New Customer"/>
    <n v="1"/>
    <x v="1"/>
    <x v="1"/>
    <x v="0"/>
    <x v="0"/>
    <s v="Small Box"/>
    <x v="7"/>
    <n v="0.56000000000000005"/>
    <s v="United States"/>
    <x v="3"/>
    <s v="William"/>
    <x v="10"/>
    <x v="13"/>
    <n v="83616"/>
    <x v="10"/>
    <x v="0"/>
    <d v="2015-05-04T00:00:00"/>
    <n v="0"/>
    <x v="0"/>
    <n v="605.04719999999998"/>
    <n v="15"/>
    <n v="876.88"/>
    <n v="88588"/>
    <n v="0"/>
    <s v="Not Returned"/>
    <n v="0"/>
  </r>
  <r>
    <n v="18165"/>
    <x v="3"/>
    <n v="0.01"/>
    <n v="205.99"/>
    <n v="5.99"/>
    <n v="2206"/>
    <x v="14"/>
    <s v="New Customer"/>
    <n v="1"/>
    <x v="0"/>
    <x v="0"/>
    <x v="0"/>
    <x v="0"/>
    <s v="Small Box"/>
    <x v="8"/>
    <n v="0.59"/>
    <s v="United States"/>
    <x v="0"/>
    <s v="Chris"/>
    <x v="11"/>
    <x v="14"/>
    <n v="50501"/>
    <x v="0"/>
    <x v="0"/>
    <d v="2015-01-07T00:00:00"/>
    <n v="2"/>
    <x v="0"/>
    <n v="-74.883600000000001"/>
    <n v="3"/>
    <n v="551.22"/>
    <n v="86258"/>
    <n v="0"/>
    <s v="Not Returned"/>
    <n v="0"/>
  </r>
  <r>
    <n v="20652"/>
    <x v="2"/>
    <n v="0.01"/>
    <n v="65.989999999999995"/>
    <n v="5.31"/>
    <n v="1303"/>
    <x v="15"/>
    <s v="New Customer"/>
    <n v="1"/>
    <x v="0"/>
    <x v="0"/>
    <x v="0"/>
    <x v="0"/>
    <s v="Small Box"/>
    <x v="9"/>
    <n v="0.56999999999999995"/>
    <s v="United States"/>
    <x v="3"/>
    <s v="William"/>
    <x v="12"/>
    <x v="15"/>
    <n v="84074"/>
    <x v="11"/>
    <x v="5"/>
    <d v="2015-02-26T00:00:00"/>
    <n v="7"/>
    <x v="0"/>
    <n v="250.36272000000002"/>
    <n v="9"/>
    <n v="536.9"/>
    <n v="87005"/>
    <n v="1"/>
    <s v="Not Returned"/>
    <n v="0"/>
  </r>
  <r>
    <n v="18861"/>
    <x v="4"/>
    <n v="0"/>
    <n v="200.99"/>
    <n v="8.08"/>
    <n v="1170"/>
    <x v="16"/>
    <s v="New Customer"/>
    <n v="1"/>
    <x v="0"/>
    <x v="0"/>
    <x v="0"/>
    <x v="0"/>
    <s v="Small Box"/>
    <x v="10"/>
    <n v="0.59"/>
    <s v="United States"/>
    <x v="1"/>
    <s v="Erin"/>
    <x v="13"/>
    <x v="16"/>
    <n v="19711"/>
    <x v="12"/>
    <x v="1"/>
    <d v="2015-06-04T00:00:00"/>
    <n v="2"/>
    <x v="1"/>
    <n v="281.53440000000001"/>
    <n v="6"/>
    <n v="1076.3"/>
    <n v="87520"/>
    <n v="0"/>
    <s v="Not Returned"/>
    <n v="0"/>
  </r>
  <r>
    <n v="21019"/>
    <x v="4"/>
    <n v="0.02"/>
    <n v="175.99"/>
    <n v="4.99"/>
    <n v="64"/>
    <x v="17"/>
    <s v="New Customer"/>
    <n v="1"/>
    <x v="1"/>
    <x v="3"/>
    <x v="0"/>
    <x v="0"/>
    <s v="Small Box"/>
    <x v="11"/>
    <n v="0.59"/>
    <s v="United States"/>
    <x v="2"/>
    <s v="Sam"/>
    <x v="14"/>
    <x v="17"/>
    <n v="24153"/>
    <x v="13"/>
    <x v="0"/>
    <d v="2015-03-02T00:00:00"/>
    <n v="0"/>
    <x v="0"/>
    <n v="101.49"/>
    <n v="4"/>
    <n v="589.79999999999995"/>
    <n v="87406"/>
    <n v="0"/>
    <s v="Not Returned"/>
    <n v="0"/>
  </r>
  <r>
    <n v="18212"/>
    <x v="3"/>
    <n v="0.09"/>
    <n v="175.99"/>
    <n v="4.99"/>
    <n v="1123"/>
    <x v="18"/>
    <s v="New Customer"/>
    <n v="1"/>
    <x v="0"/>
    <x v="3"/>
    <x v="0"/>
    <x v="0"/>
    <s v="Small Box"/>
    <x v="11"/>
    <n v="0.59"/>
    <s v="United States"/>
    <x v="3"/>
    <s v="William"/>
    <x v="6"/>
    <x v="18"/>
    <n v="95661"/>
    <x v="14"/>
    <x v="2"/>
    <d v="2015-06-22T00:00:00"/>
    <n v="2"/>
    <x v="0"/>
    <n v="2169.7464"/>
    <n v="22"/>
    <n v="3144.56"/>
    <n v="87016"/>
    <n v="0"/>
    <s v="Not Returned"/>
    <n v="0"/>
  </r>
  <r>
    <n v="18306"/>
    <x v="1"/>
    <n v="0.08"/>
    <n v="175.99"/>
    <n v="4.99"/>
    <n v="1738"/>
    <x v="19"/>
    <s v="New Customer"/>
    <n v="1"/>
    <x v="0"/>
    <x v="1"/>
    <x v="0"/>
    <x v="0"/>
    <s v="Small Box"/>
    <x v="11"/>
    <n v="0.59"/>
    <s v="United States"/>
    <x v="2"/>
    <s v="Sam"/>
    <x v="4"/>
    <x v="19"/>
    <n v="28052"/>
    <x v="15"/>
    <x v="2"/>
    <d v="2015-03-28T00:00:00"/>
    <n v="0"/>
    <x v="0"/>
    <n v="-16476.838"/>
    <n v="10"/>
    <n v="1486.34"/>
    <n v="85865"/>
    <n v="1"/>
    <s v="Not Returned"/>
    <n v="0"/>
  </r>
  <r>
    <n v="25463"/>
    <x v="1"/>
    <n v="0"/>
    <n v="175.99"/>
    <n v="4.99"/>
    <n v="2521"/>
    <x v="20"/>
    <s v="New Customer"/>
    <n v="1"/>
    <x v="0"/>
    <x v="2"/>
    <x v="0"/>
    <x v="0"/>
    <s v="Small Box"/>
    <x v="11"/>
    <n v="0.59"/>
    <s v="United States"/>
    <x v="0"/>
    <s v="Chris"/>
    <x v="0"/>
    <x v="20"/>
    <n v="75109"/>
    <x v="16"/>
    <x v="4"/>
    <d v="2015-02-21T00:00:00"/>
    <n v="3"/>
    <x v="1"/>
    <n v="1656.6554999999998"/>
    <n v="15"/>
    <n v="2400.9499999999998"/>
    <n v="87032"/>
    <n v="1"/>
    <s v="Not Returned"/>
    <n v="0"/>
  </r>
  <r>
    <n v="18395"/>
    <x v="4"/>
    <n v="0.01"/>
    <n v="65.989999999999995"/>
    <n v="8.99"/>
    <n v="922"/>
    <x v="21"/>
    <s v="New Customer"/>
    <n v="1"/>
    <x v="1"/>
    <x v="3"/>
    <x v="0"/>
    <x v="0"/>
    <s v="Small Box"/>
    <x v="12"/>
    <n v="0.56000000000000005"/>
    <s v="United States"/>
    <x v="3"/>
    <s v="William"/>
    <x v="6"/>
    <x v="21"/>
    <n v="91730"/>
    <x v="17"/>
    <x v="4"/>
    <d v="2015-05-21T00:00:00"/>
    <n v="1"/>
    <x v="0"/>
    <n v="396.97199999999998"/>
    <n v="14"/>
    <n v="782"/>
    <n v="87135"/>
    <n v="1"/>
    <s v="Not Returned"/>
    <n v="0"/>
  </r>
  <r>
    <n v="23735"/>
    <x v="3"/>
    <n v="0"/>
    <n v="65.989999999999995"/>
    <n v="8.99"/>
    <n v="1466"/>
    <x v="22"/>
    <s v="New Customer"/>
    <n v="1"/>
    <x v="0"/>
    <x v="3"/>
    <x v="0"/>
    <x v="0"/>
    <s v="Small Box"/>
    <x v="12"/>
    <n v="0.56000000000000005"/>
    <s v="United States"/>
    <x v="0"/>
    <s v="Chris"/>
    <x v="15"/>
    <x v="22"/>
    <n v="68601"/>
    <x v="18"/>
    <x v="5"/>
    <d v="2015-06-13T00:00:00"/>
    <n v="2"/>
    <x v="1"/>
    <n v="253.30319999999998"/>
    <n v="10"/>
    <n v="575.07000000000005"/>
    <n v="91115"/>
    <n v="1"/>
    <s v="Not Returned"/>
    <n v="0"/>
  </r>
  <r>
    <n v="24245"/>
    <x v="4"/>
    <n v="0.06"/>
    <n v="115.99"/>
    <n v="8.99"/>
    <n v="97"/>
    <x v="23"/>
    <s v="New Customer"/>
    <n v="1"/>
    <x v="0"/>
    <x v="2"/>
    <x v="0"/>
    <x v="0"/>
    <s v="Small Box"/>
    <x v="13"/>
    <n v="0.57999999999999996"/>
    <s v="United States"/>
    <x v="0"/>
    <s v="Chris"/>
    <x v="16"/>
    <x v="23"/>
    <n v="66502"/>
    <x v="19"/>
    <x v="6"/>
    <d v="2015-05-04T00:00:00"/>
    <n v="1"/>
    <x v="0"/>
    <n v="685.6146"/>
    <n v="20"/>
    <n v="1952.56"/>
    <n v="87306"/>
    <n v="0"/>
    <s v="Not Returned"/>
    <n v="0"/>
  </r>
  <r>
    <n v="23622"/>
    <x v="2"/>
    <n v="0.05"/>
    <n v="115.99"/>
    <n v="8.99"/>
    <n v="2851"/>
    <x v="24"/>
    <s v="New Customer"/>
    <n v="1"/>
    <x v="0"/>
    <x v="0"/>
    <x v="0"/>
    <x v="0"/>
    <s v="Small Box"/>
    <x v="13"/>
    <n v="0.57999999999999996"/>
    <s v="United States"/>
    <x v="0"/>
    <s v="Chris"/>
    <x v="0"/>
    <x v="24"/>
    <n v="79762"/>
    <x v="20"/>
    <x v="5"/>
    <d v="2015-04-13T00:00:00"/>
    <n v="4"/>
    <x v="0"/>
    <n v="719.35259999999994"/>
    <n v="11"/>
    <n v="1042.54"/>
    <n v="86454"/>
    <n v="1"/>
    <s v="Not Returned"/>
    <n v="0"/>
  </r>
  <r>
    <n v="24387"/>
    <x v="0"/>
    <n v="0.06"/>
    <n v="65.989999999999995"/>
    <n v="8.8000000000000007"/>
    <n v="638"/>
    <x v="25"/>
    <s v="New Customer"/>
    <n v="1"/>
    <x v="1"/>
    <x v="0"/>
    <x v="0"/>
    <x v="0"/>
    <s v="Small Box"/>
    <x v="14"/>
    <n v="0.57999999999999996"/>
    <s v="United States"/>
    <x v="3"/>
    <s v="William"/>
    <x v="6"/>
    <x v="25"/>
    <n v="95062"/>
    <x v="21"/>
    <x v="5"/>
    <d v="2015-05-01T00:00:00"/>
    <n v="1"/>
    <x v="0"/>
    <n v="288.08999999999997"/>
    <n v="9"/>
    <n v="506.38"/>
    <n v="87954"/>
    <n v="0"/>
    <s v="Not Returned"/>
    <n v="0"/>
  </r>
  <r>
    <n v="6387"/>
    <x v="0"/>
    <n v="0.06"/>
    <n v="65.989999999999995"/>
    <n v="8.8000000000000007"/>
    <n v="640"/>
    <x v="26"/>
    <s v="New Customer"/>
    <n v="1"/>
    <x v="1"/>
    <x v="0"/>
    <x v="0"/>
    <x v="0"/>
    <s v="Small Box"/>
    <x v="14"/>
    <n v="0.57999999999999996"/>
    <s v="United States"/>
    <x v="3"/>
    <s v="William"/>
    <x v="8"/>
    <x v="10"/>
    <n v="98119"/>
    <x v="21"/>
    <x v="5"/>
    <d v="2015-05-01T00:00:00"/>
    <n v="1"/>
    <x v="0"/>
    <n v="288.08999999999997"/>
    <n v="34"/>
    <n v="1912.98"/>
    <n v="45380"/>
    <n v="0"/>
    <s v="Not Returned"/>
    <n v="0"/>
  </r>
  <r>
    <n v="21338"/>
    <x v="4"/>
    <n v="7.0000000000000007E-2"/>
    <n v="65.989999999999995"/>
    <n v="8.8000000000000007"/>
    <n v="2489"/>
    <x v="27"/>
    <s v="New Customer"/>
    <n v="1"/>
    <x v="0"/>
    <x v="2"/>
    <x v="0"/>
    <x v="0"/>
    <s v="Small Box"/>
    <x v="14"/>
    <n v="0.57999999999999996"/>
    <s v="United States"/>
    <x v="3"/>
    <s v="William"/>
    <x v="6"/>
    <x v="26"/>
    <n v="94521"/>
    <x v="22"/>
    <x v="0"/>
    <d v="2015-01-12T00:00:00"/>
    <n v="0"/>
    <x v="0"/>
    <n v="109.83600000000001"/>
    <n v="9"/>
    <n v="471.66"/>
    <n v="86886"/>
    <n v="0"/>
    <s v="Not Returned"/>
    <n v="0"/>
  </r>
  <r>
    <n v="3338"/>
    <x v="4"/>
    <n v="7.0000000000000007E-2"/>
    <n v="65.989999999999995"/>
    <n v="8.8000000000000007"/>
    <n v="2491"/>
    <x v="28"/>
    <s v="New Customer"/>
    <n v="1"/>
    <x v="0"/>
    <x v="2"/>
    <x v="0"/>
    <x v="0"/>
    <s v="Small Box"/>
    <x v="14"/>
    <n v="0.57999999999999996"/>
    <s v="United States"/>
    <x v="3"/>
    <s v="William"/>
    <x v="6"/>
    <x v="27"/>
    <n v="90045"/>
    <x v="22"/>
    <x v="0"/>
    <d v="2015-01-12T00:00:00"/>
    <n v="0"/>
    <x v="0"/>
    <n v="109.83600000000001"/>
    <n v="37"/>
    <n v="1939.03"/>
    <n v="23877"/>
    <n v="0"/>
    <s v="Not Returned"/>
    <n v="0"/>
  </r>
  <r>
    <n v="25651"/>
    <x v="2"/>
    <n v="0.03"/>
    <n v="65.989999999999995"/>
    <n v="8.8000000000000007"/>
    <n v="2684"/>
    <x v="29"/>
    <s v="New Customer"/>
    <n v="1"/>
    <x v="0"/>
    <x v="3"/>
    <x v="0"/>
    <x v="0"/>
    <s v="Small Box"/>
    <x v="14"/>
    <n v="0.57999999999999996"/>
    <s v="United States"/>
    <x v="2"/>
    <s v="Sam"/>
    <x v="17"/>
    <x v="28"/>
    <n v="33952"/>
    <x v="23"/>
    <x v="3"/>
    <d v="2015-04-10T00:00:00"/>
    <n v="0"/>
    <x v="0"/>
    <n v="9.939899999999998"/>
    <n v="21"/>
    <n v="1237.4000000000001"/>
    <n v="89148"/>
    <n v="0"/>
    <s v="Not Returned"/>
    <n v="0"/>
  </r>
  <r>
    <n v="18551"/>
    <x v="4"/>
    <n v="0"/>
    <n v="115.99"/>
    <n v="2.5"/>
    <n v="52"/>
    <x v="30"/>
    <s v="New Customer"/>
    <n v="1"/>
    <x v="0"/>
    <x v="1"/>
    <x v="0"/>
    <x v="0"/>
    <s v="Small Box"/>
    <x v="15"/>
    <n v="0.56999999999999995"/>
    <s v="United States"/>
    <x v="3"/>
    <s v="William"/>
    <x v="8"/>
    <x v="29"/>
    <n v="98373"/>
    <x v="24"/>
    <x v="1"/>
    <d v="2015-03-10T00:00:00"/>
    <n v="0"/>
    <x v="1"/>
    <n v="162.666"/>
    <n v="6"/>
    <n v="627.04"/>
    <n v="88426"/>
    <n v="0"/>
    <s v="Not Returned"/>
    <n v="0"/>
  </r>
  <r>
    <n v="6586"/>
    <x v="1"/>
    <n v="0"/>
    <n v="125.99"/>
    <n v="2.5"/>
    <n v="2618"/>
    <x v="31"/>
    <s v="New Customer"/>
    <n v="1"/>
    <x v="0"/>
    <x v="1"/>
    <x v="0"/>
    <x v="0"/>
    <s v="Small Box"/>
    <x v="16"/>
    <n v="0.59"/>
    <s v="United States"/>
    <x v="1"/>
    <s v="Erin"/>
    <x v="1"/>
    <x v="12"/>
    <n v="10004"/>
    <x v="25"/>
    <x v="2"/>
    <d v="2015-01-19T00:00:00"/>
    <n v="2"/>
    <x v="1"/>
    <n v="-815.90079999999989"/>
    <n v="3"/>
    <n v="337.34"/>
    <n v="46884"/>
    <n v="0"/>
    <s v="Not Returned"/>
    <n v="0"/>
  </r>
  <r>
    <n v="20689"/>
    <x v="3"/>
    <n v="0.09"/>
    <n v="205.99"/>
    <n v="3"/>
    <n v="120"/>
    <x v="32"/>
    <s v="New Customer"/>
    <n v="1"/>
    <x v="1"/>
    <x v="1"/>
    <x v="0"/>
    <x v="0"/>
    <s v="Small Box"/>
    <x v="17"/>
    <n v="0.57999999999999996"/>
    <s v="United States"/>
    <x v="3"/>
    <s v="William"/>
    <x v="12"/>
    <x v="30"/>
    <n v="84041"/>
    <x v="22"/>
    <x v="0"/>
    <d v="2015-01-14T00:00:00"/>
    <n v="2"/>
    <x v="0"/>
    <n v="1179.0237"/>
    <n v="10"/>
    <n v="1708.73"/>
    <n v="86520"/>
    <n v="0"/>
    <s v="Not Returned"/>
    <n v="0"/>
  </r>
  <r>
    <n v="26037"/>
    <x v="4"/>
    <n v="0.03"/>
    <n v="205.99"/>
    <n v="3"/>
    <n v="1708"/>
    <x v="33"/>
    <s v="New Customer"/>
    <n v="1"/>
    <x v="0"/>
    <x v="3"/>
    <x v="0"/>
    <x v="0"/>
    <s v="Small Box"/>
    <x v="17"/>
    <n v="0.57999999999999996"/>
    <s v="United States"/>
    <x v="1"/>
    <s v="Erin"/>
    <x v="18"/>
    <x v="31"/>
    <n v="44118"/>
    <x v="17"/>
    <x v="4"/>
    <d v="2015-05-21T00:00:00"/>
    <n v="1"/>
    <x v="0"/>
    <n v="3670.3514999999998"/>
    <n v="29"/>
    <n v="5319.35"/>
    <n v="88784"/>
    <n v="1"/>
    <s v="Not Returned"/>
    <n v="0"/>
  </r>
  <r>
    <n v="20731"/>
    <x v="2"/>
    <n v="0.03"/>
    <n v="140.99"/>
    <n v="4.2"/>
    <n v="2430"/>
    <x v="34"/>
    <s v="New Customer"/>
    <n v="1"/>
    <x v="0"/>
    <x v="2"/>
    <x v="0"/>
    <x v="0"/>
    <s v="Small Box"/>
    <x v="18"/>
    <n v="0.59"/>
    <s v="United States"/>
    <x v="0"/>
    <s v="Chris"/>
    <x v="0"/>
    <x v="32"/>
    <n v="76541"/>
    <x v="26"/>
    <x v="6"/>
    <d v="2015-04-06T00:00:00"/>
    <n v="8"/>
    <x v="0"/>
    <n v="-458.74400000000003"/>
    <n v="2"/>
    <n v="246.44"/>
    <n v="91110"/>
    <n v="1"/>
    <s v="Not Returned"/>
    <n v="0"/>
  </r>
  <r>
    <n v="21282"/>
    <x v="0"/>
    <n v="7.0000000000000007E-2"/>
    <n v="65.989999999999995"/>
    <n v="5.26"/>
    <n v="383"/>
    <x v="35"/>
    <s v="New Customer"/>
    <n v="1"/>
    <x v="1"/>
    <x v="1"/>
    <x v="0"/>
    <x v="0"/>
    <s v="Small Box"/>
    <x v="19"/>
    <n v="0.56000000000000005"/>
    <s v="United States"/>
    <x v="1"/>
    <s v="Erin"/>
    <x v="5"/>
    <x v="33"/>
    <n v="19026"/>
    <x v="27"/>
    <x v="5"/>
    <d v="2015-03-21T00:00:00"/>
    <n v="2"/>
    <x v="0"/>
    <n v="107.08200000000001"/>
    <n v="5"/>
    <n v="279.83"/>
    <n v="88928"/>
    <n v="0"/>
    <s v="Not Returned"/>
    <n v="0"/>
  </r>
  <r>
    <n v="22253"/>
    <x v="2"/>
    <n v="0.03"/>
    <n v="65.989999999999995"/>
    <n v="5.26"/>
    <n v="1527"/>
    <x v="36"/>
    <s v="New Customer"/>
    <n v="1"/>
    <x v="0"/>
    <x v="2"/>
    <x v="0"/>
    <x v="0"/>
    <s v="Small Box"/>
    <x v="19"/>
    <n v="0.56000000000000005"/>
    <s v="United States"/>
    <x v="2"/>
    <s v="Sam"/>
    <x v="19"/>
    <x v="34"/>
    <n v="35601"/>
    <x v="28"/>
    <x v="0"/>
    <d v="2015-04-09T00:00:00"/>
    <n v="10"/>
    <x v="0"/>
    <n v="-52.248000000000005"/>
    <n v="23"/>
    <n v="1316.03"/>
    <n v="86814"/>
    <n v="1"/>
    <s v="Not Returned"/>
    <n v="0"/>
  </r>
  <r>
    <n v="25920"/>
    <x v="3"/>
    <n v="0"/>
    <n v="115.99"/>
    <n v="5.92"/>
    <n v="1764"/>
    <x v="37"/>
    <s v="New Customer"/>
    <n v="1"/>
    <x v="0"/>
    <x v="0"/>
    <x v="0"/>
    <x v="0"/>
    <s v="Small Box"/>
    <x v="20"/>
    <n v="0.57999999999999996"/>
    <s v="United States"/>
    <x v="2"/>
    <s v="Sam"/>
    <x v="17"/>
    <x v="35"/>
    <n v="34698"/>
    <x v="29"/>
    <x v="5"/>
    <d v="2015-01-22T00:00:00"/>
    <n v="0"/>
    <x v="1"/>
    <n v="-16.772000000000002"/>
    <n v="11"/>
    <n v="1160.42"/>
    <n v="89775"/>
    <n v="1"/>
    <s v="Not Returned"/>
    <n v="0"/>
  </r>
  <r>
    <n v="19179"/>
    <x v="2"/>
    <n v="0.06"/>
    <n v="115.99"/>
    <n v="5.92"/>
    <n v="3238"/>
    <x v="38"/>
    <s v="New Customer"/>
    <n v="1"/>
    <x v="0"/>
    <x v="1"/>
    <x v="0"/>
    <x v="0"/>
    <s v="Small Box"/>
    <x v="20"/>
    <n v="0.57999999999999996"/>
    <s v="United States"/>
    <x v="3"/>
    <s v="William"/>
    <x v="20"/>
    <x v="36"/>
    <n v="97330"/>
    <x v="30"/>
    <x v="5"/>
    <d v="2015-06-06T00:00:00"/>
    <n v="2"/>
    <x v="0"/>
    <n v="-13.068000000000001"/>
    <n v="5"/>
    <n v="495.82"/>
    <n v="89564"/>
    <n v="1"/>
    <s v="Not Returned"/>
    <n v="0"/>
  </r>
  <r>
    <n v="19194"/>
    <x v="0"/>
    <n v="7.0000000000000007E-2"/>
    <n v="3.71"/>
    <n v="1.93"/>
    <n v="3146"/>
    <x v="39"/>
    <s v="New Customer"/>
    <n v="1"/>
    <x v="1"/>
    <x v="1"/>
    <x v="1"/>
    <x v="1"/>
    <s v="Wrap Bag"/>
    <x v="21"/>
    <n v="0.35"/>
    <s v="United States"/>
    <x v="0"/>
    <s v="Chris"/>
    <x v="0"/>
    <x v="37"/>
    <n v="78577"/>
    <x v="31"/>
    <x v="6"/>
    <d v="2015-01-06T00:00:00"/>
    <n v="2"/>
    <x v="0"/>
    <n v="6.3308"/>
    <n v="11"/>
    <n v="39.64"/>
    <n v="85850"/>
    <n v="0"/>
    <s v="Not Returned"/>
    <n v="0"/>
  </r>
  <r>
    <n v="19025"/>
    <x v="2"/>
    <n v="0"/>
    <n v="8.74"/>
    <n v="1.39"/>
    <n v="1424"/>
    <x v="40"/>
    <s v="New Customer"/>
    <n v="1"/>
    <x v="0"/>
    <x v="2"/>
    <x v="1"/>
    <x v="2"/>
    <s v="Small Box"/>
    <x v="22"/>
    <n v="0.38"/>
    <s v="United States"/>
    <x v="3"/>
    <s v="William"/>
    <x v="21"/>
    <x v="38"/>
    <n v="80112"/>
    <x v="22"/>
    <x v="0"/>
    <d v="2015-01-16T00:00:00"/>
    <n v="4"/>
    <x v="1"/>
    <n v="44.988"/>
    <n v="7"/>
    <n v="65.2"/>
    <n v="89448"/>
    <n v="0"/>
    <s v="Not Returned"/>
    <n v="0"/>
  </r>
  <r>
    <n v="22848"/>
    <x v="2"/>
    <n v="0.09"/>
    <n v="8.74"/>
    <n v="1.39"/>
    <n v="2684"/>
    <x v="29"/>
    <s v="Returning Customer"/>
    <n v="0"/>
    <x v="1"/>
    <x v="3"/>
    <x v="1"/>
    <x v="2"/>
    <s v="Small Box"/>
    <x v="22"/>
    <n v="0.38"/>
    <s v="United States"/>
    <x v="2"/>
    <s v="Sam"/>
    <x v="17"/>
    <x v="28"/>
    <n v="33952"/>
    <x v="32"/>
    <x v="6"/>
    <d v="2015-02-20T00:00:00"/>
    <n v="5"/>
    <x v="0"/>
    <n v="23.616"/>
    <n v="1"/>
    <n v="11.78"/>
    <n v="89146"/>
    <n v="0"/>
    <s v="Not Returned"/>
    <n v="0"/>
  </r>
  <r>
    <n v="20488"/>
    <x v="2"/>
    <n v="0"/>
    <n v="8.74"/>
    <n v="8.2899999999999991"/>
    <n v="3325"/>
    <x v="41"/>
    <s v="New Customer"/>
    <n v="1"/>
    <x v="0"/>
    <x v="0"/>
    <x v="1"/>
    <x v="2"/>
    <s v="Small Box"/>
    <x v="22"/>
    <n v="0.38"/>
    <s v="United States"/>
    <x v="3"/>
    <s v="William"/>
    <x v="20"/>
    <x v="39"/>
    <n v="97420"/>
    <x v="33"/>
    <x v="4"/>
    <d v="2015-06-26T00:00:00"/>
    <n v="2"/>
    <x v="1"/>
    <n v="-79.400000000000006"/>
    <n v="14"/>
    <n v="131.62"/>
    <n v="90986"/>
    <n v="1"/>
    <s v="Not Returned"/>
    <n v="0"/>
  </r>
  <r>
    <n v="1917"/>
    <x v="1"/>
    <n v="0.02"/>
    <n v="7.64"/>
    <n v="1.39"/>
    <n v="1129"/>
    <x v="42"/>
    <s v="New Customer"/>
    <n v="1"/>
    <x v="0"/>
    <x v="2"/>
    <x v="1"/>
    <x v="2"/>
    <s v="Small Box"/>
    <x v="23"/>
    <n v="0.36"/>
    <s v="United States"/>
    <x v="1"/>
    <s v="Erin"/>
    <x v="9"/>
    <x v="40"/>
    <n v="2118"/>
    <x v="34"/>
    <x v="5"/>
    <d v="2015-05-23T00:00:00"/>
    <n v="2"/>
    <x v="0"/>
    <n v="117.38"/>
    <n v="52"/>
    <n v="406.91"/>
    <n v="13735"/>
    <n v="1"/>
    <s v="Not Returned"/>
    <n v="0"/>
  </r>
  <r>
    <n v="19917"/>
    <x v="1"/>
    <n v="0.02"/>
    <n v="7.64"/>
    <n v="1.39"/>
    <n v="1131"/>
    <x v="43"/>
    <s v="New Customer"/>
    <n v="1"/>
    <x v="0"/>
    <x v="2"/>
    <x v="1"/>
    <x v="2"/>
    <s v="Small Box"/>
    <x v="23"/>
    <n v="0.36"/>
    <s v="United States"/>
    <x v="0"/>
    <s v="Chris"/>
    <x v="0"/>
    <x v="41"/>
    <n v="79907"/>
    <x v="34"/>
    <x v="5"/>
    <d v="2015-05-23T00:00:00"/>
    <n v="2"/>
    <x v="0"/>
    <n v="70.193699999999993"/>
    <n v="13"/>
    <n v="101.73"/>
    <n v="88103"/>
    <n v="1"/>
    <s v="Not Returned"/>
    <n v="0"/>
  </r>
  <r>
    <n v="19049"/>
    <x v="2"/>
    <n v="0.09"/>
    <n v="7.64"/>
    <n v="1.39"/>
    <n v="1907"/>
    <x v="44"/>
    <s v="New Customer"/>
    <n v="1"/>
    <x v="0"/>
    <x v="1"/>
    <x v="1"/>
    <x v="2"/>
    <s v="Small Box"/>
    <x v="23"/>
    <n v="0.36"/>
    <s v="United States"/>
    <x v="1"/>
    <s v="Erin"/>
    <x v="18"/>
    <x v="42"/>
    <n v="44052"/>
    <x v="35"/>
    <x v="6"/>
    <d v="2015-05-26T00:00:00"/>
    <n v="9"/>
    <x v="0"/>
    <n v="0.68800000000000017"/>
    <n v="1"/>
    <n v="8.34"/>
    <n v="86500"/>
    <n v="0"/>
    <s v="Not Returned"/>
    <n v="0"/>
  </r>
  <r>
    <n v="26361"/>
    <x v="2"/>
    <n v="0.01"/>
    <n v="7.64"/>
    <n v="1.39"/>
    <n v="2258"/>
    <x v="45"/>
    <s v="New Customer"/>
    <n v="1"/>
    <x v="1"/>
    <x v="1"/>
    <x v="1"/>
    <x v="2"/>
    <s v="Small Box"/>
    <x v="23"/>
    <n v="0.36"/>
    <s v="United States"/>
    <x v="2"/>
    <s v="Sam"/>
    <x v="4"/>
    <x v="43"/>
    <n v="27801"/>
    <x v="36"/>
    <x v="0"/>
    <d v="2015-03-13T00:00:00"/>
    <n v="4"/>
    <x v="0"/>
    <n v="-1676.6119999999999"/>
    <n v="9"/>
    <n v="73.290000000000006"/>
    <n v="87962"/>
    <n v="0"/>
    <s v="Not Returned"/>
    <n v="0"/>
  </r>
  <r>
    <n v="21262"/>
    <x v="2"/>
    <n v="0.01"/>
    <n v="15.67"/>
    <n v="1.39"/>
    <n v="1693"/>
    <x v="46"/>
    <s v="New Customer"/>
    <n v="1"/>
    <x v="1"/>
    <x v="0"/>
    <x v="1"/>
    <x v="2"/>
    <s v="Small Box"/>
    <x v="24"/>
    <n v="0.38"/>
    <s v="United States"/>
    <x v="2"/>
    <s v="Sam"/>
    <x v="14"/>
    <x v="44"/>
    <n v="20190"/>
    <x v="37"/>
    <x v="0"/>
    <d v="2015-05-11T00:00:00"/>
    <n v="0"/>
    <x v="0"/>
    <n v="-273.98"/>
    <n v="11"/>
    <n v="188.09"/>
    <n v="90190"/>
    <n v="1"/>
    <s v="Not Returned"/>
    <n v="0"/>
  </r>
  <r>
    <n v="18796"/>
    <x v="1"/>
    <n v="0.06"/>
    <n v="15.67"/>
    <n v="1.39"/>
    <n v="1974"/>
    <x v="47"/>
    <s v="New Customer"/>
    <n v="1"/>
    <x v="0"/>
    <x v="0"/>
    <x v="1"/>
    <x v="2"/>
    <s v="Small Box"/>
    <x v="24"/>
    <n v="0.38"/>
    <s v="United States"/>
    <x v="0"/>
    <s v="Chris"/>
    <x v="3"/>
    <x v="45"/>
    <n v="48127"/>
    <x v="17"/>
    <x v="4"/>
    <d v="2015-05-21T00:00:00"/>
    <n v="1"/>
    <x v="0"/>
    <n v="25.51"/>
    <n v="3"/>
    <n v="46.4"/>
    <n v="89040"/>
    <n v="0"/>
    <s v="Not Returned"/>
    <n v="0"/>
  </r>
  <r>
    <n v="25997"/>
    <x v="0"/>
    <n v="0.01"/>
    <n v="15.67"/>
    <n v="1.39"/>
    <n v="2266"/>
    <x v="48"/>
    <s v="New Customer"/>
    <n v="1"/>
    <x v="0"/>
    <x v="1"/>
    <x v="1"/>
    <x v="2"/>
    <s v="Small Box"/>
    <x v="24"/>
    <n v="0.38"/>
    <s v="United States"/>
    <x v="0"/>
    <s v="Chris"/>
    <x v="22"/>
    <x v="46"/>
    <n v="63122"/>
    <x v="38"/>
    <x v="1"/>
    <d v="2015-05-27T00:00:00"/>
    <n v="1"/>
    <x v="0"/>
    <n v="171.26489999999998"/>
    <n v="16"/>
    <n v="248.21"/>
    <n v="86610"/>
    <n v="0"/>
    <s v="Not Returned"/>
    <n v="0"/>
  </r>
  <r>
    <n v="18161"/>
    <x v="4"/>
    <n v="7.0000000000000007E-2"/>
    <n v="15.74"/>
    <n v="1.39"/>
    <n v="129"/>
    <x v="49"/>
    <s v="New Customer"/>
    <n v="1"/>
    <x v="0"/>
    <x v="3"/>
    <x v="1"/>
    <x v="2"/>
    <s v="Small Box"/>
    <x v="25"/>
    <n v="0.4"/>
    <s v="United States"/>
    <x v="0"/>
    <s v="Chris"/>
    <x v="23"/>
    <x v="47"/>
    <n v="62002"/>
    <x v="39"/>
    <x v="0"/>
    <d v="2015-05-26T00:00:00"/>
    <n v="1"/>
    <x v="0"/>
    <n v="149.88869999999997"/>
    <n v="14"/>
    <n v="217.23"/>
    <n v="86694"/>
    <n v="1"/>
    <s v="Not Returned"/>
    <n v="0"/>
  </r>
  <r>
    <n v="22823"/>
    <x v="2"/>
    <n v="7.0000000000000007E-2"/>
    <n v="4.84"/>
    <n v="0.71"/>
    <n v="1418"/>
    <x v="50"/>
    <s v="New Customer"/>
    <n v="1"/>
    <x v="0"/>
    <x v="3"/>
    <x v="1"/>
    <x v="3"/>
    <s v="Wrap Bag"/>
    <x v="26"/>
    <n v="0.52"/>
    <s v="United States"/>
    <x v="0"/>
    <s v="Chris"/>
    <x v="7"/>
    <x v="48"/>
    <n v="46901"/>
    <x v="40"/>
    <x v="5"/>
    <d v="2015-01-03T00:00:00"/>
    <n v="2"/>
    <x v="0"/>
    <n v="25.240199999999998"/>
    <n v="8"/>
    <n v="36.58"/>
    <n v="90539"/>
    <n v="1"/>
    <s v="Not Returned"/>
    <n v="0"/>
  </r>
  <r>
    <n v="4788"/>
    <x v="3"/>
    <n v="0.05"/>
    <n v="4.84"/>
    <n v="0.71"/>
    <n v="2618"/>
    <x v="31"/>
    <s v="Returning Customer"/>
    <n v="0"/>
    <x v="1"/>
    <x v="1"/>
    <x v="1"/>
    <x v="3"/>
    <s v="Wrap Bag"/>
    <x v="26"/>
    <n v="0.52"/>
    <s v="United States"/>
    <x v="1"/>
    <s v="Erin"/>
    <x v="1"/>
    <x v="12"/>
    <n v="10004"/>
    <x v="41"/>
    <x v="0"/>
    <d v="2015-03-23T00:00:00"/>
    <n v="0"/>
    <x v="0"/>
    <n v="29.17"/>
    <n v="20"/>
    <n v="103.39"/>
    <n v="34017"/>
    <n v="0"/>
    <s v="Not Returned"/>
    <n v="0"/>
  </r>
  <r>
    <n v="22788"/>
    <x v="3"/>
    <n v="0.05"/>
    <n v="4.84"/>
    <n v="0.71"/>
    <n v="2619"/>
    <x v="51"/>
    <s v="New Customer"/>
    <n v="1"/>
    <x v="1"/>
    <x v="1"/>
    <x v="1"/>
    <x v="3"/>
    <s v="Wrap Bag"/>
    <x v="26"/>
    <n v="0.52"/>
    <s v="United States"/>
    <x v="0"/>
    <s v="Chris"/>
    <x v="24"/>
    <x v="49"/>
    <n v="57103"/>
    <x v="41"/>
    <x v="0"/>
    <d v="2015-03-23T00:00:00"/>
    <n v="0"/>
    <x v="0"/>
    <n v="17.836500000000001"/>
    <n v="5"/>
    <n v="25.85"/>
    <n v="88014"/>
    <n v="1"/>
    <s v="Not Returned"/>
    <n v="0"/>
  </r>
  <r>
    <n v="21768"/>
    <x v="2"/>
    <n v="0.05"/>
    <n v="4.84"/>
    <n v="0.71"/>
    <n v="2874"/>
    <x v="52"/>
    <s v="New Customer"/>
    <n v="1"/>
    <x v="0"/>
    <x v="2"/>
    <x v="1"/>
    <x v="3"/>
    <s v="Wrap Bag"/>
    <x v="26"/>
    <n v="0.52"/>
    <s v="United States"/>
    <x v="0"/>
    <s v="Chris"/>
    <x v="15"/>
    <x v="50"/>
    <n v="68128"/>
    <x v="42"/>
    <x v="0"/>
    <d v="2015-04-15T00:00:00"/>
    <n v="9"/>
    <x v="0"/>
    <n v="13.448099999999998"/>
    <n v="4"/>
    <n v="19.489999999999998"/>
    <n v="89873"/>
    <n v="1"/>
    <s v="Not Returned"/>
    <n v="0"/>
  </r>
  <r>
    <n v="18562"/>
    <x v="0"/>
    <n v="0.08"/>
    <n v="2.89"/>
    <n v="0.49"/>
    <n v="2114"/>
    <x v="53"/>
    <s v="New Customer"/>
    <n v="1"/>
    <x v="0"/>
    <x v="1"/>
    <x v="1"/>
    <x v="4"/>
    <s v="Small Box"/>
    <x v="27"/>
    <n v="0.38"/>
    <s v="United States"/>
    <x v="2"/>
    <s v="Sam"/>
    <x v="14"/>
    <x v="51"/>
    <n v="23518"/>
    <x v="43"/>
    <x v="5"/>
    <d v="2015-04-23T00:00:00"/>
    <n v="0"/>
    <x v="0"/>
    <n v="38.406000000000006"/>
    <n v="1"/>
    <n v="3.07"/>
    <n v="88404"/>
    <n v="1"/>
    <s v="Not Returned"/>
    <n v="0"/>
  </r>
  <r>
    <n v="5141"/>
    <x v="3"/>
    <n v="0.09"/>
    <n v="3.68"/>
    <n v="1.32"/>
    <n v="699"/>
    <x v="54"/>
    <s v="New Customer"/>
    <n v="1"/>
    <x v="0"/>
    <x v="0"/>
    <x v="1"/>
    <x v="5"/>
    <s v="Wrap Bag"/>
    <x v="28"/>
    <n v="0.83"/>
    <s v="United States"/>
    <x v="3"/>
    <s v="William"/>
    <x v="6"/>
    <x v="27"/>
    <n v="90041"/>
    <x v="44"/>
    <x v="1"/>
    <d v="2015-07-01T00:00:00"/>
    <n v="1"/>
    <x v="0"/>
    <n v="-21.91"/>
    <n v="24"/>
    <n v="83.16"/>
    <n v="36647"/>
    <n v="0"/>
    <s v="Not Returned"/>
    <n v="0"/>
  </r>
  <r>
    <n v="23141"/>
    <x v="3"/>
    <n v="0.09"/>
    <n v="3.68"/>
    <n v="1.32"/>
    <n v="702"/>
    <x v="55"/>
    <s v="New Customer"/>
    <n v="1"/>
    <x v="0"/>
    <x v="0"/>
    <x v="1"/>
    <x v="5"/>
    <s v="Wrap Bag"/>
    <x v="28"/>
    <n v="0.83"/>
    <s v="United States"/>
    <x v="3"/>
    <s v="William"/>
    <x v="6"/>
    <x v="52"/>
    <n v="95404"/>
    <x v="44"/>
    <x v="1"/>
    <d v="2015-07-01T00:00:00"/>
    <n v="1"/>
    <x v="0"/>
    <n v="-17.527999999999999"/>
    <n v="6"/>
    <n v="20.79"/>
    <n v="87979"/>
    <n v="0"/>
    <s v="Not Returned"/>
    <n v="0"/>
  </r>
  <r>
    <n v="22986"/>
    <x v="0"/>
    <n v="0.04"/>
    <n v="3.68"/>
    <n v="1.32"/>
    <n v="1802"/>
    <x v="56"/>
    <s v="New Customer"/>
    <n v="1"/>
    <x v="0"/>
    <x v="1"/>
    <x v="1"/>
    <x v="5"/>
    <s v="Wrap Bag"/>
    <x v="28"/>
    <n v="0.83"/>
    <s v="United States"/>
    <x v="2"/>
    <s v="Sam"/>
    <x v="17"/>
    <x v="35"/>
    <n v="34698"/>
    <x v="45"/>
    <x v="0"/>
    <d v="2015-06-02T00:00:00"/>
    <n v="1"/>
    <x v="0"/>
    <n v="300.92579999999998"/>
    <n v="11"/>
    <n v="41.29"/>
    <n v="91543"/>
    <n v="1"/>
    <s v="Not Returned"/>
    <n v="0"/>
  </r>
  <r>
    <n v="19382"/>
    <x v="4"/>
    <n v="0.02"/>
    <n v="3.68"/>
    <n v="1.32"/>
    <n v="3041"/>
    <x v="57"/>
    <s v="New Customer"/>
    <n v="1"/>
    <x v="0"/>
    <x v="1"/>
    <x v="1"/>
    <x v="5"/>
    <s v="Wrap Bag"/>
    <x v="28"/>
    <n v="0.83"/>
    <s v="United States"/>
    <x v="0"/>
    <s v="Chris"/>
    <x v="16"/>
    <x v="53"/>
    <n v="67846"/>
    <x v="46"/>
    <x v="3"/>
    <d v="2015-05-17T00:00:00"/>
    <n v="2"/>
    <x v="0"/>
    <n v="-20.65"/>
    <n v="8"/>
    <n v="29.93"/>
    <n v="86102"/>
    <n v="0"/>
    <s v="Not Returned"/>
    <n v="0"/>
  </r>
  <r>
    <n v="22291"/>
    <x v="4"/>
    <n v="0.1"/>
    <n v="208.16"/>
    <n v="68.02"/>
    <n v="3225"/>
    <x v="58"/>
    <s v="New Customer"/>
    <n v="1"/>
    <x v="2"/>
    <x v="3"/>
    <x v="1"/>
    <x v="6"/>
    <s v="Jumbo Drum"/>
    <x v="29"/>
    <n v="0.57999999999999996"/>
    <s v="United States"/>
    <x v="2"/>
    <s v="Sam"/>
    <x v="2"/>
    <x v="54"/>
    <n v="38138"/>
    <x v="47"/>
    <x v="4"/>
    <d v="2015-01-14T00:00:00"/>
    <n v="0"/>
    <x v="0"/>
    <n v="-137.52199999999999"/>
    <n v="4"/>
    <n v="768.81"/>
    <n v="86507"/>
    <n v="0"/>
    <s v="Not Returned"/>
    <n v="0"/>
  </r>
  <r>
    <n v="18491"/>
    <x v="4"/>
    <n v="0.03"/>
    <n v="7.35"/>
    <n v="5.96"/>
    <n v="618"/>
    <x v="59"/>
    <s v="New Customer"/>
    <n v="1"/>
    <x v="0"/>
    <x v="0"/>
    <x v="1"/>
    <x v="1"/>
    <s v="Small Box"/>
    <x v="30"/>
    <n v="0.38"/>
    <s v="United States"/>
    <x v="3"/>
    <s v="William"/>
    <x v="21"/>
    <x v="55"/>
    <n v="81007"/>
    <x v="48"/>
    <x v="4"/>
    <d v="2015-04-30T00:00:00"/>
    <n v="1"/>
    <x v="0"/>
    <n v="-11.113199999999999"/>
    <n v="1"/>
    <n v="13.16"/>
    <n v="88198"/>
    <n v="0"/>
    <s v="Not Returned"/>
    <n v="0"/>
  </r>
  <r>
    <n v="21345"/>
    <x v="1"/>
    <n v="0.09"/>
    <n v="2.6"/>
    <n v="2.4"/>
    <n v="907"/>
    <x v="60"/>
    <s v="New Customer"/>
    <n v="1"/>
    <x v="0"/>
    <x v="2"/>
    <x v="1"/>
    <x v="3"/>
    <s v="Wrap Bag"/>
    <x v="31"/>
    <n v="0.57999999999999996"/>
    <s v="United States"/>
    <x v="2"/>
    <s v="Sam"/>
    <x v="25"/>
    <x v="56"/>
    <n v="42420"/>
    <x v="49"/>
    <x v="4"/>
    <d v="2015-06-19T00:00:00"/>
    <n v="2"/>
    <x v="0"/>
    <n v="1107.4079999999999"/>
    <n v="12"/>
    <n v="31.73"/>
    <n v="86460"/>
    <n v="1"/>
    <s v="Not Returned"/>
    <n v="0"/>
  </r>
  <r>
    <n v="23666"/>
    <x v="2"/>
    <n v="0.1"/>
    <n v="2.6"/>
    <n v="2.4"/>
    <n v="2555"/>
    <x v="61"/>
    <s v="New Customer"/>
    <n v="1"/>
    <x v="0"/>
    <x v="2"/>
    <x v="1"/>
    <x v="3"/>
    <s v="Wrap Bag"/>
    <x v="31"/>
    <n v="0.57999999999999996"/>
    <s v="United States"/>
    <x v="0"/>
    <s v="Chris"/>
    <x v="26"/>
    <x v="57"/>
    <n v="53711"/>
    <x v="50"/>
    <x v="3"/>
    <d v="2015-01-14T00:00:00"/>
    <n v="5"/>
    <x v="0"/>
    <n v="-88.039999999999992"/>
    <n v="12"/>
    <n v="30.1"/>
    <n v="86527"/>
    <n v="1"/>
    <s v="Not Returned"/>
    <n v="0"/>
  </r>
  <r>
    <n v="25962"/>
    <x v="0"/>
    <n v="0"/>
    <n v="2.6"/>
    <n v="2.4"/>
    <n v="2616"/>
    <x v="62"/>
    <s v="New Customer"/>
    <n v="1"/>
    <x v="0"/>
    <x v="1"/>
    <x v="1"/>
    <x v="3"/>
    <s v="Wrap Bag"/>
    <x v="31"/>
    <n v="0.57999999999999996"/>
    <s v="United States"/>
    <x v="0"/>
    <s v="Chris"/>
    <x v="3"/>
    <x v="58"/>
    <n v="49002"/>
    <x v="51"/>
    <x v="4"/>
    <d v="2015-03-13T00:00:00"/>
    <n v="2"/>
    <x v="1"/>
    <n v="-45.21"/>
    <n v="16"/>
    <n v="44.75"/>
    <n v="91495"/>
    <n v="1"/>
    <s v="Not Returned"/>
    <n v="0"/>
  </r>
  <r>
    <n v="25608"/>
    <x v="3"/>
    <n v="0.06"/>
    <n v="19.98"/>
    <n v="10.49"/>
    <n v="1764"/>
    <x v="37"/>
    <s v="Returning Customer"/>
    <n v="0"/>
    <x v="0"/>
    <x v="0"/>
    <x v="2"/>
    <x v="7"/>
    <s v="Small Box"/>
    <x v="32"/>
    <n v="0.49"/>
    <s v="United States"/>
    <x v="2"/>
    <s v="Sam"/>
    <x v="17"/>
    <x v="35"/>
    <n v="34698"/>
    <x v="52"/>
    <x v="6"/>
    <d v="2015-03-03T00:00:00"/>
    <n v="2"/>
    <x v="0"/>
    <n v="514.17719999999997"/>
    <n v="5"/>
    <n v="103.37"/>
    <n v="89776"/>
    <n v="0"/>
    <s v="Not Returned"/>
    <n v="0"/>
  </r>
  <r>
    <n v="23153"/>
    <x v="4"/>
    <n v="0.03"/>
    <n v="48.04"/>
    <n v="19.989999999999998"/>
    <n v="445"/>
    <x v="63"/>
    <s v="New Customer"/>
    <n v="1"/>
    <x v="0"/>
    <x v="3"/>
    <x v="1"/>
    <x v="1"/>
    <s v="Small Box"/>
    <x v="33"/>
    <n v="0.37"/>
    <s v="United States"/>
    <x v="0"/>
    <s v="Chris"/>
    <x v="15"/>
    <x v="51"/>
    <n v="68701"/>
    <x v="53"/>
    <x v="2"/>
    <d v="2015-04-13T00:00:00"/>
    <n v="2"/>
    <x v="0"/>
    <n v="-4.4599999999999937"/>
    <n v="2"/>
    <n v="101.71"/>
    <n v="88083"/>
    <n v="1"/>
    <s v="Not Returned"/>
    <n v="0"/>
  </r>
  <r>
    <n v="20401"/>
    <x v="4"/>
    <n v="0.02"/>
    <n v="20.99"/>
    <n v="4.8099999999999996"/>
    <n v="370"/>
    <x v="64"/>
    <s v="New Customer"/>
    <n v="1"/>
    <x v="0"/>
    <x v="1"/>
    <x v="0"/>
    <x v="0"/>
    <s v="Medium Box"/>
    <x v="34"/>
    <n v="0.57999999999999996"/>
    <s v="United States"/>
    <x v="1"/>
    <s v="Erin"/>
    <x v="27"/>
    <x v="59"/>
    <n v="4240"/>
    <x v="54"/>
    <x v="4"/>
    <d v="2015-05-29T00:00:00"/>
    <n v="2"/>
    <x v="0"/>
    <n v="49.787999999999997"/>
    <n v="15"/>
    <n v="266.39"/>
    <n v="90291"/>
    <n v="0"/>
    <s v="Not Returned"/>
    <n v="0"/>
  </r>
  <r>
    <n v="24748"/>
    <x v="0"/>
    <n v="0.09"/>
    <n v="20.99"/>
    <n v="4.8099999999999996"/>
    <n v="2066"/>
    <x v="65"/>
    <s v="New Customer"/>
    <n v="1"/>
    <x v="1"/>
    <x v="2"/>
    <x v="0"/>
    <x v="0"/>
    <s v="Medium Box"/>
    <x v="34"/>
    <n v="0.57999999999999996"/>
    <s v="United States"/>
    <x v="2"/>
    <s v="Sam"/>
    <x v="4"/>
    <x v="60"/>
    <n v="28079"/>
    <x v="55"/>
    <x v="1"/>
    <d v="2015-04-01T00:00:00"/>
    <n v="1"/>
    <x v="0"/>
    <n v="272.69399999999996"/>
    <n v="2"/>
    <n v="38.979999999999997"/>
    <n v="85834"/>
    <n v="1"/>
    <s v="Not Returned"/>
    <n v="0"/>
  </r>
  <r>
    <n v="23238"/>
    <x v="1"/>
    <n v="0.05"/>
    <n v="20.99"/>
    <n v="4.8099999999999996"/>
    <n v="2861"/>
    <x v="66"/>
    <s v="New Customer"/>
    <n v="1"/>
    <x v="0"/>
    <x v="1"/>
    <x v="0"/>
    <x v="0"/>
    <s v="Medium Box"/>
    <x v="34"/>
    <n v="0.57999999999999996"/>
    <s v="United States"/>
    <x v="0"/>
    <s v="Chris"/>
    <x v="16"/>
    <x v="61"/>
    <n v="67601"/>
    <x v="56"/>
    <x v="2"/>
    <d v="2015-02-28T00:00:00"/>
    <n v="0"/>
    <x v="0"/>
    <n v="4.9017600000000003"/>
    <n v="11"/>
    <n v="199.43"/>
    <n v="88280"/>
    <n v="1"/>
    <s v="Not Returned"/>
    <n v="0"/>
  </r>
  <r>
    <n v="20127"/>
    <x v="0"/>
    <n v="0.01"/>
    <n v="20.99"/>
    <n v="4.8099999999999996"/>
    <n v="3191"/>
    <x v="67"/>
    <s v="New Customer"/>
    <n v="1"/>
    <x v="0"/>
    <x v="1"/>
    <x v="0"/>
    <x v="0"/>
    <s v="Medium Box"/>
    <x v="34"/>
    <n v="0.57999999999999996"/>
    <s v="United States"/>
    <x v="0"/>
    <s v="Chris"/>
    <x v="26"/>
    <x v="62"/>
    <n v="54481"/>
    <x v="57"/>
    <x v="4"/>
    <d v="2015-03-18T00:00:00"/>
    <n v="0"/>
    <x v="0"/>
    <n v="-9.1079999999999988"/>
    <n v="5"/>
    <n v="93.81"/>
    <n v="86447"/>
    <n v="1"/>
    <s v="Not Returned"/>
    <n v="0"/>
  </r>
  <r>
    <n v="20851"/>
    <x v="3"/>
    <n v="0.03"/>
    <n v="15.99"/>
    <n v="11.28"/>
    <n v="451"/>
    <x v="68"/>
    <s v="New Customer"/>
    <n v="1"/>
    <x v="0"/>
    <x v="2"/>
    <x v="0"/>
    <x v="8"/>
    <s v="Medium Box"/>
    <x v="35"/>
    <n v="0.38"/>
    <s v="United States"/>
    <x v="3"/>
    <s v="William"/>
    <x v="6"/>
    <x v="63"/>
    <n v="94024"/>
    <x v="23"/>
    <x v="3"/>
    <d v="2015-04-11T00:00:00"/>
    <n v="1"/>
    <x v="0"/>
    <n v="-53.296199999999999"/>
    <n v="2"/>
    <n v="35.479999999999997"/>
    <n v="86010"/>
    <n v="1"/>
    <s v="Not Returned"/>
    <n v="0"/>
  </r>
  <r>
    <n v="23435"/>
    <x v="2"/>
    <n v="0.01"/>
    <n v="15.99"/>
    <n v="11.28"/>
    <n v="651"/>
    <x v="69"/>
    <s v="New Customer"/>
    <n v="1"/>
    <x v="0"/>
    <x v="0"/>
    <x v="0"/>
    <x v="8"/>
    <s v="Medium Box"/>
    <x v="35"/>
    <n v="0.38"/>
    <s v="United States"/>
    <x v="3"/>
    <s v="William"/>
    <x v="28"/>
    <x v="64"/>
    <n v="89115"/>
    <x v="32"/>
    <x v="6"/>
    <d v="2015-02-22T00:00:00"/>
    <n v="7"/>
    <x v="0"/>
    <n v="-36.671543999999997"/>
    <n v="12"/>
    <n v="200.68"/>
    <n v="91576"/>
    <n v="0"/>
    <s v="Not Returned"/>
    <n v="0"/>
  </r>
  <r>
    <n v="19695"/>
    <x v="4"/>
    <n v="0.05"/>
    <n v="200.99"/>
    <n v="4.2"/>
    <n v="447"/>
    <x v="70"/>
    <s v="New Customer"/>
    <n v="1"/>
    <x v="0"/>
    <x v="1"/>
    <x v="0"/>
    <x v="0"/>
    <s v="Small Box"/>
    <x v="36"/>
    <n v="0.59"/>
    <s v="United States"/>
    <x v="0"/>
    <s v="Chris"/>
    <x v="29"/>
    <x v="18"/>
    <n v="55113"/>
    <x v="58"/>
    <x v="5"/>
    <d v="2015-06-25T00:00:00"/>
    <n v="0"/>
    <x v="0"/>
    <n v="1268.8064999999999"/>
    <n v="11"/>
    <n v="1838.85"/>
    <n v="90449"/>
    <n v="0"/>
    <s v="Not Returned"/>
    <n v="0"/>
  </r>
  <r>
    <n v="20849"/>
    <x v="0"/>
    <n v="7.0000000000000007E-2"/>
    <n v="200.99"/>
    <n v="4.2"/>
    <n v="2603"/>
    <x v="71"/>
    <s v="New Customer"/>
    <n v="1"/>
    <x v="0"/>
    <x v="1"/>
    <x v="0"/>
    <x v="0"/>
    <s v="Small Box"/>
    <x v="36"/>
    <n v="0.59"/>
    <s v="United States"/>
    <x v="1"/>
    <s v="Erin"/>
    <x v="30"/>
    <x v="65"/>
    <n v="7601"/>
    <x v="59"/>
    <x v="6"/>
    <d v="2015-04-06T00:00:00"/>
    <n v="1"/>
    <x v="0"/>
    <n v="2225.0761200000002"/>
    <n v="22"/>
    <n v="3705.14"/>
    <n v="87383"/>
    <n v="0"/>
    <s v="Not Returned"/>
    <n v="0"/>
  </r>
  <r>
    <n v="19487"/>
    <x v="2"/>
    <n v="0.05"/>
    <n v="200.99"/>
    <n v="4.2"/>
    <n v="2795"/>
    <x v="72"/>
    <s v="New Customer"/>
    <n v="1"/>
    <x v="0"/>
    <x v="1"/>
    <x v="0"/>
    <x v="0"/>
    <s v="Small Box"/>
    <x v="36"/>
    <n v="0.59"/>
    <s v="United States"/>
    <x v="0"/>
    <s v="Chris"/>
    <x v="11"/>
    <x v="66"/>
    <n v="50401"/>
    <x v="60"/>
    <x v="0"/>
    <d v="2015-01-30T00:00:00"/>
    <n v="4"/>
    <x v="0"/>
    <n v="1630.5251999999998"/>
    <n v="14"/>
    <n v="2363.08"/>
    <n v="87556"/>
    <n v="0"/>
    <s v="Not Returned"/>
    <n v="0"/>
  </r>
  <r>
    <n v="21352"/>
    <x v="0"/>
    <n v="0.02"/>
    <n v="24.98"/>
    <n v="8.7899999999999991"/>
    <n v="855"/>
    <x v="73"/>
    <s v="New Customer"/>
    <n v="1"/>
    <x v="0"/>
    <x v="1"/>
    <x v="1"/>
    <x v="9"/>
    <s v="Small Box"/>
    <x v="37"/>
    <n v="0.66"/>
    <s v="United States"/>
    <x v="1"/>
    <s v="Erin"/>
    <x v="31"/>
    <x v="67"/>
    <n v="6810"/>
    <x v="21"/>
    <x v="5"/>
    <d v="2015-05-01T00:00:00"/>
    <n v="1"/>
    <x v="0"/>
    <n v="4.3148"/>
    <n v="23"/>
    <n v="606.51"/>
    <n v="88571"/>
    <n v="0"/>
    <s v="Not Returned"/>
    <n v="0"/>
  </r>
  <r>
    <n v="25265"/>
    <x v="2"/>
    <n v="0.02"/>
    <n v="125.99"/>
    <n v="3"/>
    <n v="241"/>
    <x v="74"/>
    <s v="New Customer"/>
    <n v="1"/>
    <x v="0"/>
    <x v="3"/>
    <x v="0"/>
    <x v="0"/>
    <s v="Small Box"/>
    <x v="38"/>
    <n v="0.59"/>
    <s v="United States"/>
    <x v="3"/>
    <s v="William"/>
    <x v="21"/>
    <x v="68"/>
    <n v="81503"/>
    <x v="38"/>
    <x v="1"/>
    <d v="2015-05-26T00:00:00"/>
    <n v="0"/>
    <x v="0"/>
    <n v="398.358"/>
    <n v="8"/>
    <n v="873.18"/>
    <n v="90480"/>
    <n v="0"/>
    <s v="Not Returned"/>
    <n v="0"/>
  </r>
  <r>
    <n v="21722"/>
    <x v="0"/>
    <n v="0.04"/>
    <n v="155.99"/>
    <n v="8.08"/>
    <n v="3133"/>
    <x v="75"/>
    <s v="New Customer"/>
    <n v="1"/>
    <x v="0"/>
    <x v="1"/>
    <x v="0"/>
    <x v="0"/>
    <s v="Small Box"/>
    <x v="39"/>
    <n v="0.6"/>
    <s v="United States"/>
    <x v="0"/>
    <s v="Chris"/>
    <x v="23"/>
    <x v="69"/>
    <n v="60540"/>
    <x v="7"/>
    <x v="4"/>
    <d v="2015-03-05T00:00:00"/>
    <n v="1"/>
    <x v="0"/>
    <n v="1374.9480000000001"/>
    <n v="22"/>
    <n v="2800.33"/>
    <n v="86792"/>
    <n v="0"/>
    <s v="Not Returned"/>
    <n v="0"/>
  </r>
  <r>
    <n v="19336"/>
    <x v="3"/>
    <n v="0.05"/>
    <n v="20.98"/>
    <n v="21.2"/>
    <n v="1988"/>
    <x v="76"/>
    <s v="New Customer"/>
    <n v="1"/>
    <x v="0"/>
    <x v="2"/>
    <x v="2"/>
    <x v="7"/>
    <s v="Medium Box"/>
    <x v="40"/>
    <n v="0.78"/>
    <s v="United States"/>
    <x v="3"/>
    <s v="William"/>
    <x v="12"/>
    <x v="70"/>
    <n v="84020"/>
    <x v="61"/>
    <x v="2"/>
    <d v="2015-01-04T00:00:00"/>
    <n v="1"/>
    <x v="0"/>
    <n v="-181.102"/>
    <n v="3"/>
    <n v="65.69"/>
    <n v="89999"/>
    <n v="1"/>
    <s v="Not Returned"/>
    <n v="0"/>
  </r>
  <r>
    <n v="21663"/>
    <x v="0"/>
    <n v="0.04"/>
    <n v="3.7"/>
    <n v="1.61"/>
    <n v="594"/>
    <x v="77"/>
    <s v="New Customer"/>
    <n v="1"/>
    <x v="0"/>
    <x v="0"/>
    <x v="2"/>
    <x v="7"/>
    <s v="Wrap Bag"/>
    <x v="41"/>
    <n v="0.44"/>
    <s v="United States"/>
    <x v="0"/>
    <s v="Chris"/>
    <x v="7"/>
    <x v="71"/>
    <n v="46016"/>
    <x v="62"/>
    <x v="3"/>
    <d v="2015-06-20T00:00:00"/>
    <n v="1"/>
    <x v="0"/>
    <n v="18"/>
    <n v="18"/>
    <n v="67.239999999999995"/>
    <n v="86311"/>
    <n v="0"/>
    <s v="Not Returned"/>
    <n v="0"/>
  </r>
  <r>
    <n v="19073"/>
    <x v="1"/>
    <n v="0.03"/>
    <n v="25.98"/>
    <n v="5.37"/>
    <n v="377"/>
    <x v="78"/>
    <s v="New Customer"/>
    <n v="1"/>
    <x v="0"/>
    <x v="0"/>
    <x v="1"/>
    <x v="6"/>
    <s v="Medium Box"/>
    <x v="42"/>
    <n v="0.5"/>
    <s v="United States"/>
    <x v="0"/>
    <s v="Chris"/>
    <x v="23"/>
    <x v="72"/>
    <n v="60510"/>
    <x v="63"/>
    <x v="3"/>
    <d v="2015-04-17T00:00:00"/>
    <n v="0"/>
    <x v="0"/>
    <n v="250.03759999999997"/>
    <n v="17"/>
    <n v="460.87"/>
    <n v="89579"/>
    <n v="1"/>
    <s v="Not Returned"/>
    <n v="0"/>
  </r>
  <r>
    <n v="23097"/>
    <x v="1"/>
    <n v="0.09"/>
    <n v="5.4"/>
    <n v="7.78"/>
    <n v="210"/>
    <x v="79"/>
    <s v="New Customer"/>
    <n v="1"/>
    <x v="1"/>
    <x v="2"/>
    <x v="1"/>
    <x v="10"/>
    <s v="Small Box"/>
    <x v="43"/>
    <n v="0.37"/>
    <s v="United States"/>
    <x v="1"/>
    <s v="Erin"/>
    <x v="1"/>
    <x v="73"/>
    <n v="12180"/>
    <x v="12"/>
    <x v="1"/>
    <d v="2015-06-02T00:00:00"/>
    <n v="0"/>
    <x v="0"/>
    <n v="-21.487749999999998"/>
    <n v="4"/>
    <n v="27.3"/>
    <n v="85966"/>
    <n v="0"/>
    <s v="Not Returned"/>
    <n v="0"/>
  </r>
  <r>
    <n v="20400"/>
    <x v="4"/>
    <n v="0.05"/>
    <n v="5.4"/>
    <n v="7.78"/>
    <n v="371"/>
    <x v="80"/>
    <s v="New Customer"/>
    <n v="1"/>
    <x v="1"/>
    <x v="1"/>
    <x v="1"/>
    <x v="10"/>
    <s v="Small Box"/>
    <x v="43"/>
    <n v="0.37"/>
    <s v="United States"/>
    <x v="1"/>
    <s v="Erin"/>
    <x v="9"/>
    <x v="74"/>
    <n v="2149"/>
    <x v="54"/>
    <x v="4"/>
    <d v="2015-05-29T00:00:00"/>
    <n v="2"/>
    <x v="0"/>
    <n v="-132.62950000000001"/>
    <n v="9"/>
    <n v="51.82"/>
    <n v="90291"/>
    <n v="0"/>
    <s v="Not Returned"/>
    <n v="0"/>
  </r>
  <r>
    <n v="20286"/>
    <x v="4"/>
    <n v="0.09"/>
    <n v="5.4"/>
    <n v="7.78"/>
    <n v="2432"/>
    <x v="81"/>
    <s v="New Customer"/>
    <n v="1"/>
    <x v="1"/>
    <x v="0"/>
    <x v="1"/>
    <x v="10"/>
    <s v="Small Box"/>
    <x v="43"/>
    <n v="0.37"/>
    <s v="United States"/>
    <x v="0"/>
    <s v="Chris"/>
    <x v="32"/>
    <x v="75"/>
    <n v="73110"/>
    <x v="64"/>
    <x v="2"/>
    <d v="2015-06-08T00:00:00"/>
    <n v="2"/>
    <x v="0"/>
    <n v="-34.764499999999998"/>
    <n v="6"/>
    <n v="37.380000000000003"/>
    <n v="89097"/>
    <n v="1"/>
    <s v="Not Returned"/>
    <n v="0"/>
  </r>
  <r>
    <n v="18046"/>
    <x v="3"/>
    <n v="0.09"/>
    <n v="5.4"/>
    <n v="7.78"/>
    <n v="2610"/>
    <x v="82"/>
    <s v="New Customer"/>
    <n v="1"/>
    <x v="0"/>
    <x v="1"/>
    <x v="1"/>
    <x v="10"/>
    <s v="Small Box"/>
    <x v="43"/>
    <n v="0.37"/>
    <s v="United States"/>
    <x v="3"/>
    <s v="William"/>
    <x v="6"/>
    <x v="76"/>
    <n v="95616"/>
    <x v="65"/>
    <x v="2"/>
    <d v="2015-05-17T00:00:00"/>
    <n v="1"/>
    <x v="0"/>
    <n v="-136.25200000000001"/>
    <n v="9"/>
    <n v="49.24"/>
    <n v="86118"/>
    <n v="1"/>
    <s v="Not Returned"/>
    <n v="0"/>
  </r>
  <r>
    <n v="23836"/>
    <x v="4"/>
    <n v="0.03"/>
    <n v="5.4"/>
    <n v="7.78"/>
    <n v="3001"/>
    <x v="83"/>
    <s v="New Customer"/>
    <n v="1"/>
    <x v="0"/>
    <x v="0"/>
    <x v="1"/>
    <x v="10"/>
    <s v="Small Box"/>
    <x v="43"/>
    <n v="0.37"/>
    <s v="United States"/>
    <x v="0"/>
    <s v="Chris"/>
    <x v="3"/>
    <x v="77"/>
    <n v="48060"/>
    <x v="5"/>
    <x v="1"/>
    <d v="2015-03-19T00:00:00"/>
    <n v="2"/>
    <x v="0"/>
    <n v="-237.54400000000001"/>
    <n v="21"/>
    <n v="117.87"/>
    <n v="87043"/>
    <n v="1"/>
    <s v="Not Returned"/>
    <n v="0"/>
  </r>
  <r>
    <n v="21719"/>
    <x v="0"/>
    <n v="0.08"/>
    <n v="5.4"/>
    <n v="7.78"/>
    <n v="3133"/>
    <x v="75"/>
    <s v="Returning Customer"/>
    <n v="0"/>
    <x v="0"/>
    <x v="1"/>
    <x v="1"/>
    <x v="10"/>
    <s v="Small Box"/>
    <x v="43"/>
    <n v="0.37"/>
    <s v="United States"/>
    <x v="0"/>
    <s v="Chris"/>
    <x v="23"/>
    <x v="69"/>
    <n v="60540"/>
    <x v="7"/>
    <x v="4"/>
    <d v="2015-03-04T00:00:00"/>
    <n v="0"/>
    <x v="0"/>
    <n v="-44.067999999999998"/>
    <n v="4"/>
    <n v="25.35"/>
    <n v="86792"/>
    <n v="0"/>
    <s v="Not Returned"/>
    <n v="0"/>
  </r>
  <r>
    <n v="6621"/>
    <x v="4"/>
    <n v="7.0000000000000007E-2"/>
    <n v="18.649999999999999"/>
    <n v="3.77"/>
    <n v="1821"/>
    <x v="12"/>
    <s v="Returning Customer"/>
    <n v="0"/>
    <x v="0"/>
    <x v="0"/>
    <x v="2"/>
    <x v="7"/>
    <s v="Small Pack"/>
    <x v="44"/>
    <n v="0.39"/>
    <s v="United States"/>
    <x v="1"/>
    <s v="Erin"/>
    <x v="1"/>
    <x v="12"/>
    <n v="10177"/>
    <x v="9"/>
    <x v="4"/>
    <d v="2015-04-16T00:00:00"/>
    <n v="1"/>
    <x v="0"/>
    <n v="149.72"/>
    <n v="34"/>
    <n v="643.64"/>
    <n v="47108"/>
    <n v="0"/>
    <s v="Not Returned"/>
    <n v="0"/>
  </r>
  <r>
    <n v="20869"/>
    <x v="3"/>
    <n v="0.04"/>
    <n v="136.97999999999999"/>
    <n v="24.49"/>
    <n v="1636"/>
    <x v="84"/>
    <s v="New Customer"/>
    <n v="1"/>
    <x v="1"/>
    <x v="2"/>
    <x v="2"/>
    <x v="7"/>
    <s v="Large Box"/>
    <x v="45"/>
    <n v="0.59"/>
    <s v="United States"/>
    <x v="3"/>
    <s v="William"/>
    <x v="6"/>
    <x v="78"/>
    <n v="93905"/>
    <x v="22"/>
    <x v="0"/>
    <d v="2015-01-14T00:00:00"/>
    <n v="2"/>
    <x v="0"/>
    <n v="1127.5497"/>
    <n v="12"/>
    <n v="1634.13"/>
    <n v="89706"/>
    <n v="1"/>
    <s v="Not Returned"/>
    <n v="0"/>
  </r>
  <r>
    <n v="24476"/>
    <x v="4"/>
    <n v="0.02"/>
    <n v="136.97999999999999"/>
    <n v="24.49"/>
    <n v="2487"/>
    <x v="85"/>
    <s v="New Customer"/>
    <n v="1"/>
    <x v="1"/>
    <x v="3"/>
    <x v="2"/>
    <x v="7"/>
    <s v="Large Box"/>
    <x v="45"/>
    <n v="0.59"/>
    <s v="United States"/>
    <x v="2"/>
    <s v="Sam"/>
    <x v="33"/>
    <x v="79"/>
    <n v="30084"/>
    <x v="12"/>
    <x v="1"/>
    <d v="2015-06-03T00:00:00"/>
    <n v="1"/>
    <x v="0"/>
    <n v="88.56"/>
    <n v="8"/>
    <n v="1140.95"/>
    <n v="91417"/>
    <n v="1"/>
    <s v="Not Returned"/>
    <n v="0"/>
  </r>
  <r>
    <n v="22065"/>
    <x v="0"/>
    <n v="0.03"/>
    <n v="3.98"/>
    <n v="0.7"/>
    <n v="3017"/>
    <x v="86"/>
    <s v="New Customer"/>
    <n v="1"/>
    <x v="0"/>
    <x v="1"/>
    <x v="1"/>
    <x v="3"/>
    <s v="Wrap Bag"/>
    <x v="46"/>
    <n v="0.52"/>
    <s v="United States"/>
    <x v="3"/>
    <s v="William"/>
    <x v="6"/>
    <x v="80"/>
    <n v="92024"/>
    <x v="50"/>
    <x v="3"/>
    <d v="2015-01-10T00:00:00"/>
    <n v="1"/>
    <x v="0"/>
    <n v="31.201799999999995"/>
    <n v="11"/>
    <n v="45.22"/>
    <n v="89071"/>
    <n v="0"/>
    <s v="Not Returned"/>
    <n v="0"/>
  </r>
  <r>
    <n v="25490"/>
    <x v="4"/>
    <n v="0.08"/>
    <n v="3.98"/>
    <n v="0.7"/>
    <n v="3078"/>
    <x v="87"/>
    <s v="New Customer"/>
    <n v="1"/>
    <x v="0"/>
    <x v="3"/>
    <x v="1"/>
    <x v="3"/>
    <s v="Wrap Bag"/>
    <x v="46"/>
    <n v="0.52"/>
    <s v="United States"/>
    <x v="1"/>
    <s v="Erin"/>
    <x v="18"/>
    <x v="81"/>
    <n v="43615"/>
    <x v="18"/>
    <x v="5"/>
    <d v="2015-06-14T00:00:00"/>
    <n v="3"/>
    <x v="0"/>
    <n v="23.304000000000002"/>
    <n v="9"/>
    <n v="35.19"/>
    <n v="88240"/>
    <n v="0"/>
    <s v="Not Returned"/>
    <n v="0"/>
  </r>
  <r>
    <n v="7490"/>
    <x v="4"/>
    <n v="0.08"/>
    <n v="3.98"/>
    <n v="0.7"/>
    <n v="3079"/>
    <x v="88"/>
    <s v="New Customer"/>
    <n v="1"/>
    <x v="0"/>
    <x v="3"/>
    <x v="1"/>
    <x v="3"/>
    <s v="Wrap Bag"/>
    <x v="46"/>
    <n v="0.52"/>
    <s v="United States"/>
    <x v="1"/>
    <s v="Erin"/>
    <x v="5"/>
    <x v="82"/>
    <n v="19112"/>
    <x v="18"/>
    <x v="5"/>
    <d v="2015-06-14T00:00:00"/>
    <n v="3"/>
    <x v="0"/>
    <n v="19.420000000000002"/>
    <n v="36"/>
    <n v="140.78"/>
    <n v="53476"/>
    <n v="0"/>
    <s v="Not Returned"/>
    <n v="0"/>
  </r>
  <r>
    <n v="20377"/>
    <x v="4"/>
    <n v="0"/>
    <n v="125.99"/>
    <n v="8.99"/>
    <n v="762"/>
    <x v="89"/>
    <s v="New Customer"/>
    <n v="1"/>
    <x v="0"/>
    <x v="3"/>
    <x v="0"/>
    <x v="0"/>
    <s v="Small Box"/>
    <x v="47"/>
    <n v="0.56999999999999995"/>
    <s v="United States"/>
    <x v="3"/>
    <s v="William"/>
    <x v="8"/>
    <x v="83"/>
    <n v="98661"/>
    <x v="66"/>
    <x v="0"/>
    <d v="2015-04-29T00:00:00"/>
    <n v="2"/>
    <x v="1"/>
    <n v="613.89576"/>
    <n v="12"/>
    <n v="1362.2"/>
    <n v="87525"/>
    <n v="1"/>
    <s v="Not Returned"/>
    <n v="0"/>
  </r>
  <r>
    <n v="19797"/>
    <x v="4"/>
    <n v="0.1"/>
    <n v="125.99"/>
    <n v="8.99"/>
    <n v="1997"/>
    <x v="90"/>
    <s v="New Customer"/>
    <n v="1"/>
    <x v="0"/>
    <x v="0"/>
    <x v="0"/>
    <x v="0"/>
    <s v="Small Box"/>
    <x v="47"/>
    <n v="0.56999999999999995"/>
    <s v="United States"/>
    <x v="2"/>
    <s v="Sam"/>
    <x v="34"/>
    <x v="84"/>
    <n v="29915"/>
    <x v="67"/>
    <x v="6"/>
    <d v="2015-01-28T00:00:00"/>
    <n v="3"/>
    <x v="0"/>
    <n v="17.652000000000001"/>
    <n v="4"/>
    <n v="408.66"/>
    <n v="90333"/>
    <n v="1"/>
    <s v="Not Returned"/>
    <n v="0"/>
  </r>
  <r>
    <n v="23639"/>
    <x v="4"/>
    <n v="0"/>
    <n v="8.09"/>
    <n v="7.96"/>
    <n v="84"/>
    <x v="91"/>
    <s v="New Customer"/>
    <n v="1"/>
    <x v="0"/>
    <x v="0"/>
    <x v="2"/>
    <x v="7"/>
    <s v="Small Box"/>
    <x v="48"/>
    <n v="0.49"/>
    <s v="United States"/>
    <x v="1"/>
    <s v="Erin"/>
    <x v="18"/>
    <x v="85"/>
    <n v="45231"/>
    <x v="68"/>
    <x v="0"/>
    <d v="2015-02-03T00:00:00"/>
    <n v="1"/>
    <x v="1"/>
    <n v="-144.56"/>
    <n v="11"/>
    <n v="90.98"/>
    <n v="87364"/>
    <n v="1"/>
    <s v="Not Returned"/>
    <n v="0"/>
  </r>
  <r>
    <n v="19769"/>
    <x v="3"/>
    <n v="0.08"/>
    <n v="8.09"/>
    <n v="7.96"/>
    <n v="1632"/>
    <x v="92"/>
    <s v="New Customer"/>
    <n v="1"/>
    <x v="1"/>
    <x v="2"/>
    <x v="2"/>
    <x v="7"/>
    <s v="Small Box"/>
    <x v="48"/>
    <n v="0.49"/>
    <s v="United States"/>
    <x v="2"/>
    <s v="Sam"/>
    <x v="35"/>
    <x v="86"/>
    <n v="39401"/>
    <x v="69"/>
    <x v="5"/>
    <d v="2015-01-16T00:00:00"/>
    <n v="1"/>
    <x v="0"/>
    <n v="15.984"/>
    <n v="6"/>
    <n v="48.25"/>
    <n v="90530"/>
    <n v="1"/>
    <s v="Not Returned"/>
    <n v="0"/>
  </r>
  <r>
    <n v="18879"/>
    <x v="4"/>
    <n v="0.08"/>
    <n v="8.09"/>
    <n v="7.96"/>
    <n v="1869"/>
    <x v="93"/>
    <s v="New Customer"/>
    <n v="1"/>
    <x v="0"/>
    <x v="0"/>
    <x v="2"/>
    <x v="7"/>
    <s v="Small Box"/>
    <x v="48"/>
    <n v="0.49"/>
    <s v="United States"/>
    <x v="3"/>
    <s v="William"/>
    <x v="36"/>
    <x v="87"/>
    <n v="88310"/>
    <x v="19"/>
    <x v="6"/>
    <d v="2015-05-04T00:00:00"/>
    <n v="1"/>
    <x v="0"/>
    <n v="-88.82"/>
    <n v="10"/>
    <n v="80.349999999999994"/>
    <n v="89209"/>
    <n v="1"/>
    <s v="Not Returned"/>
    <n v="0"/>
  </r>
  <r>
    <n v="19479"/>
    <x v="2"/>
    <n v="0.09"/>
    <n v="95.99"/>
    <n v="8.99"/>
    <n v="1754"/>
    <x v="94"/>
    <s v="New Customer"/>
    <n v="1"/>
    <x v="0"/>
    <x v="0"/>
    <x v="0"/>
    <x v="0"/>
    <s v="Small Box"/>
    <x v="49"/>
    <n v="0.56999999999999995"/>
    <s v="United States"/>
    <x v="3"/>
    <s v="William"/>
    <x v="6"/>
    <x v="88"/>
    <n v="90503"/>
    <x v="70"/>
    <x v="3"/>
    <d v="2015-03-03T00:00:00"/>
    <n v="4"/>
    <x v="0"/>
    <n v="7.032960000000001"/>
    <n v="8"/>
    <n v="627.28"/>
    <n v="90178"/>
    <n v="0"/>
    <s v="Not Returned"/>
    <n v="0"/>
  </r>
  <r>
    <n v="19502"/>
    <x v="3"/>
    <n v="0.02"/>
    <n v="45.99"/>
    <n v="4.99"/>
    <n v="1620"/>
    <x v="95"/>
    <s v="New Customer"/>
    <n v="1"/>
    <x v="1"/>
    <x v="0"/>
    <x v="0"/>
    <x v="0"/>
    <s v="Small Box"/>
    <x v="50"/>
    <n v="0.56999999999999995"/>
    <s v="United States"/>
    <x v="1"/>
    <s v="Erin"/>
    <x v="5"/>
    <x v="89"/>
    <n v="17602"/>
    <x v="42"/>
    <x v="0"/>
    <d v="2015-04-07T00:00:00"/>
    <n v="1"/>
    <x v="0"/>
    <n v="3.96"/>
    <n v="4"/>
    <n v="163.01"/>
    <n v="90248"/>
    <n v="0"/>
    <s v="Not Returned"/>
    <n v="0"/>
  </r>
  <r>
    <n v="21662"/>
    <x v="0"/>
    <n v="0.04"/>
    <n v="39.479999999999997"/>
    <n v="1.99"/>
    <n v="594"/>
    <x v="77"/>
    <s v="Returning Customer"/>
    <n v="0"/>
    <x v="0"/>
    <x v="0"/>
    <x v="0"/>
    <x v="11"/>
    <s v="Small Pack"/>
    <x v="51"/>
    <n v="0.54"/>
    <s v="United States"/>
    <x v="0"/>
    <s v="Chris"/>
    <x v="7"/>
    <x v="71"/>
    <n v="46016"/>
    <x v="62"/>
    <x v="3"/>
    <d v="2015-06-22T00:00:00"/>
    <n v="3"/>
    <x v="0"/>
    <n v="484.84919999999994"/>
    <n v="18"/>
    <n v="702.68"/>
    <n v="86311"/>
    <n v="0"/>
    <s v="Not Returned"/>
    <n v="0"/>
  </r>
  <r>
    <n v="23120"/>
    <x v="3"/>
    <n v="0.03"/>
    <n v="39.479999999999997"/>
    <n v="1.99"/>
    <n v="1303"/>
    <x v="15"/>
    <s v="Returning Customer"/>
    <n v="0"/>
    <x v="0"/>
    <x v="0"/>
    <x v="0"/>
    <x v="11"/>
    <s v="Small Pack"/>
    <x v="51"/>
    <n v="0.54"/>
    <s v="United States"/>
    <x v="3"/>
    <s v="William"/>
    <x v="12"/>
    <x v="15"/>
    <n v="84074"/>
    <x v="11"/>
    <x v="5"/>
    <d v="2015-02-21T00:00:00"/>
    <n v="2"/>
    <x v="0"/>
    <n v="317.08949999999999"/>
    <n v="12"/>
    <n v="459.55"/>
    <n v="87003"/>
    <n v="1"/>
    <s v="Not Returned"/>
    <n v="0"/>
  </r>
  <r>
    <n v="18989"/>
    <x v="3"/>
    <n v="7.0000000000000007E-2"/>
    <n v="39.479999999999997"/>
    <n v="1.99"/>
    <n v="2014"/>
    <x v="96"/>
    <s v="New Customer"/>
    <n v="1"/>
    <x v="0"/>
    <x v="2"/>
    <x v="0"/>
    <x v="11"/>
    <s v="Small Pack"/>
    <x v="51"/>
    <n v="0.54"/>
    <s v="United States"/>
    <x v="0"/>
    <s v="Chris"/>
    <x v="11"/>
    <x v="90"/>
    <n v="51503"/>
    <x v="71"/>
    <x v="6"/>
    <d v="2015-03-24T00:00:00"/>
    <n v="2"/>
    <x v="0"/>
    <n v="88.72"/>
    <n v="4"/>
    <n v="151.27000000000001"/>
    <n v="88367"/>
    <n v="0"/>
    <s v="Not Returned"/>
    <n v="0"/>
  </r>
  <r>
    <n v="23431"/>
    <x v="1"/>
    <n v="7.0000000000000007E-2"/>
    <n v="39.479999999999997"/>
    <n v="1.99"/>
    <n v="2828"/>
    <x v="97"/>
    <s v="New Customer"/>
    <n v="1"/>
    <x v="0"/>
    <x v="1"/>
    <x v="0"/>
    <x v="11"/>
    <s v="Small Pack"/>
    <x v="51"/>
    <n v="0.54"/>
    <s v="United States"/>
    <x v="3"/>
    <s v="William"/>
    <x v="6"/>
    <x v="91"/>
    <n v="92243"/>
    <x v="45"/>
    <x v="0"/>
    <d v="2015-06-02T00:00:00"/>
    <n v="1"/>
    <x v="0"/>
    <n v="322.25069999999994"/>
    <n v="12"/>
    <n v="467.03"/>
    <n v="87721"/>
    <n v="1"/>
    <s v="Not Returned"/>
    <n v="0"/>
  </r>
  <r>
    <n v="25605"/>
    <x v="3"/>
    <n v="0.04"/>
    <n v="39.479999999999997"/>
    <n v="1.99"/>
    <n v="3222"/>
    <x v="98"/>
    <s v="New Customer"/>
    <n v="1"/>
    <x v="1"/>
    <x v="1"/>
    <x v="0"/>
    <x v="11"/>
    <s v="Small Pack"/>
    <x v="51"/>
    <n v="0.54"/>
    <s v="United States"/>
    <x v="2"/>
    <s v="Sam"/>
    <x v="17"/>
    <x v="92"/>
    <n v="32303"/>
    <x v="27"/>
    <x v="5"/>
    <d v="2015-03-19T00:00:00"/>
    <n v="0"/>
    <x v="0"/>
    <n v="-1535.4864000000002"/>
    <n v="8"/>
    <n v="332.16"/>
    <n v="90814"/>
    <n v="0"/>
    <s v="Not Returned"/>
    <n v="0"/>
  </r>
  <r>
    <n v="23302"/>
    <x v="3"/>
    <n v="0.01"/>
    <n v="8.33"/>
    <n v="1.99"/>
    <n v="306"/>
    <x v="99"/>
    <s v="New Customer"/>
    <n v="1"/>
    <x v="0"/>
    <x v="3"/>
    <x v="0"/>
    <x v="11"/>
    <s v="Small Pack"/>
    <x v="52"/>
    <n v="0.52"/>
    <s v="United States"/>
    <x v="1"/>
    <s v="Erin"/>
    <x v="37"/>
    <x v="93"/>
    <n v="21208"/>
    <x v="3"/>
    <x v="2"/>
    <d v="2015-02-15T00:00:00"/>
    <n v="1"/>
    <x v="0"/>
    <n v="15.895199999999999"/>
    <n v="8"/>
    <n v="70.16"/>
    <n v="87057"/>
    <n v="0"/>
    <s v="Not Returned"/>
    <n v="0"/>
  </r>
  <r>
    <n v="5302"/>
    <x v="3"/>
    <n v="0.01"/>
    <n v="8.33"/>
    <n v="1.99"/>
    <n v="308"/>
    <x v="100"/>
    <s v="New Customer"/>
    <n v="1"/>
    <x v="0"/>
    <x v="3"/>
    <x v="0"/>
    <x v="11"/>
    <s v="Small Pack"/>
    <x v="52"/>
    <n v="0.52"/>
    <s v="United States"/>
    <x v="3"/>
    <s v="William"/>
    <x v="8"/>
    <x v="10"/>
    <n v="98115"/>
    <x v="3"/>
    <x v="2"/>
    <d v="2015-02-15T00:00:00"/>
    <n v="1"/>
    <x v="0"/>
    <n v="10.74"/>
    <n v="32"/>
    <n v="280.62"/>
    <n v="37760"/>
    <n v="1"/>
    <s v="Returned"/>
    <n v="1"/>
  </r>
  <r>
    <n v="20641"/>
    <x v="2"/>
    <n v="0.04"/>
    <n v="8.33"/>
    <n v="1.99"/>
    <n v="321"/>
    <x v="101"/>
    <s v="New Customer"/>
    <n v="1"/>
    <x v="0"/>
    <x v="0"/>
    <x v="0"/>
    <x v="11"/>
    <s v="Small Pack"/>
    <x v="52"/>
    <n v="0.52"/>
    <s v="United States"/>
    <x v="1"/>
    <s v="Erin"/>
    <x v="37"/>
    <x v="94"/>
    <n v="20854"/>
    <x v="72"/>
    <x v="2"/>
    <d v="2015-04-09T00:00:00"/>
    <n v="5"/>
    <x v="0"/>
    <n v="9.9267999999999983"/>
    <n v="11"/>
    <n v="89.76"/>
    <n v="91057"/>
    <n v="1"/>
    <s v="Not Returned"/>
    <n v="0"/>
  </r>
  <r>
    <n v="22832"/>
    <x v="2"/>
    <n v="0.04"/>
    <n v="8.33"/>
    <n v="1.99"/>
    <n v="1307"/>
    <x v="102"/>
    <s v="New Customer"/>
    <n v="1"/>
    <x v="0"/>
    <x v="3"/>
    <x v="0"/>
    <x v="11"/>
    <s v="Small Pack"/>
    <x v="52"/>
    <n v="0.52"/>
    <s v="United States"/>
    <x v="3"/>
    <s v="William"/>
    <x v="20"/>
    <x v="39"/>
    <n v="97420"/>
    <x v="44"/>
    <x v="1"/>
    <d v="2015-07-07T00:00:00"/>
    <n v="7"/>
    <x v="0"/>
    <n v="44.891999999999996"/>
    <n v="16"/>
    <n v="131.26"/>
    <n v="91451"/>
    <n v="1"/>
    <s v="Not Returned"/>
    <n v="0"/>
  </r>
  <r>
    <n v="24890"/>
    <x v="3"/>
    <n v="0.06"/>
    <n v="8.33"/>
    <n v="1.99"/>
    <n v="2361"/>
    <x v="103"/>
    <s v="New Customer"/>
    <n v="1"/>
    <x v="0"/>
    <x v="1"/>
    <x v="0"/>
    <x v="11"/>
    <s v="Small Pack"/>
    <x v="52"/>
    <n v="0.52"/>
    <s v="United States"/>
    <x v="2"/>
    <s v="Sam"/>
    <x v="17"/>
    <x v="95"/>
    <n v="32259"/>
    <x v="73"/>
    <x v="4"/>
    <d v="2015-02-26T00:00:00"/>
    <n v="1"/>
    <x v="0"/>
    <n v="-344.82000000000005"/>
    <n v="1"/>
    <n v="8.49"/>
    <n v="88266"/>
    <n v="1"/>
    <s v="Not Returned"/>
    <n v="0"/>
  </r>
  <r>
    <n v="25599"/>
    <x v="4"/>
    <n v="0"/>
    <n v="8.33"/>
    <n v="1.99"/>
    <n v="2877"/>
    <x v="104"/>
    <s v="New Customer"/>
    <n v="1"/>
    <x v="1"/>
    <x v="0"/>
    <x v="0"/>
    <x v="11"/>
    <s v="Small Pack"/>
    <x v="52"/>
    <n v="0.52"/>
    <s v="United States"/>
    <x v="1"/>
    <s v="Erin"/>
    <x v="18"/>
    <x v="96"/>
    <n v="44070"/>
    <x v="13"/>
    <x v="0"/>
    <d v="2015-03-04T00:00:00"/>
    <n v="2"/>
    <x v="1"/>
    <n v="74.181899999999999"/>
    <n v="12"/>
    <n v="107.51"/>
    <n v="91492"/>
    <n v="1"/>
    <s v="Not Returned"/>
    <n v="0"/>
  </r>
  <r>
    <n v="7599"/>
    <x v="4"/>
    <n v="0"/>
    <n v="8.33"/>
    <n v="1.99"/>
    <n v="2878"/>
    <x v="105"/>
    <s v="New Customer"/>
    <n v="1"/>
    <x v="1"/>
    <x v="0"/>
    <x v="0"/>
    <x v="11"/>
    <s v="Small Pack"/>
    <x v="52"/>
    <n v="0.52"/>
    <s v="United States"/>
    <x v="3"/>
    <s v="William"/>
    <x v="8"/>
    <x v="10"/>
    <n v="98107"/>
    <x v="13"/>
    <x v="0"/>
    <d v="2015-03-04T00:00:00"/>
    <n v="2"/>
    <x v="1"/>
    <n v="82.31"/>
    <n v="47"/>
    <n v="421.08"/>
    <n v="54369"/>
    <n v="1"/>
    <s v="Not Returned"/>
    <n v="0"/>
  </r>
  <r>
    <n v="20516"/>
    <x v="1"/>
    <n v="7.0000000000000007E-2"/>
    <n v="8.33"/>
    <n v="1.99"/>
    <n v="3063"/>
    <x v="106"/>
    <s v="New Customer"/>
    <n v="1"/>
    <x v="0"/>
    <x v="0"/>
    <x v="0"/>
    <x v="11"/>
    <s v="Small Pack"/>
    <x v="52"/>
    <n v="0.52"/>
    <s v="United States"/>
    <x v="3"/>
    <s v="William"/>
    <x v="8"/>
    <x v="97"/>
    <n v="98034"/>
    <x v="74"/>
    <x v="5"/>
    <d v="2015-02-28T00:00:00"/>
    <n v="2"/>
    <x v="0"/>
    <n v="11.95"/>
    <n v="6"/>
    <n v="50.28"/>
    <n v="88447"/>
    <n v="0"/>
    <s v="Not Returned"/>
    <n v="0"/>
  </r>
  <r>
    <n v="22996"/>
    <x v="0"/>
    <n v="0.09"/>
    <n v="13.79"/>
    <n v="8.7799999999999994"/>
    <n v="594"/>
    <x v="77"/>
    <s v="Returning Customer"/>
    <n v="0"/>
    <x v="0"/>
    <x v="0"/>
    <x v="2"/>
    <x v="7"/>
    <s v="Small Box"/>
    <x v="53"/>
    <n v="0.43"/>
    <s v="United States"/>
    <x v="0"/>
    <s v="Chris"/>
    <x v="7"/>
    <x v="71"/>
    <n v="46016"/>
    <x v="75"/>
    <x v="6"/>
    <d v="2015-03-17T00:00:00"/>
    <n v="2"/>
    <x v="0"/>
    <n v="-22.12"/>
    <n v="1"/>
    <n v="17.440000000000001"/>
    <n v="86309"/>
    <n v="1"/>
    <s v="Not Returned"/>
    <n v="0"/>
  </r>
  <r>
    <n v="23136"/>
    <x v="0"/>
    <n v="0.01"/>
    <n v="13.79"/>
    <n v="8.7799999999999994"/>
    <n v="2865"/>
    <x v="107"/>
    <s v="New Customer"/>
    <n v="1"/>
    <x v="0"/>
    <x v="1"/>
    <x v="2"/>
    <x v="7"/>
    <s v="Small Box"/>
    <x v="53"/>
    <n v="0.43"/>
    <s v="United States"/>
    <x v="0"/>
    <s v="Chris"/>
    <x v="0"/>
    <x v="98"/>
    <n v="75460"/>
    <x v="2"/>
    <x v="0"/>
    <d v="2015-02-25T00:00:00"/>
    <n v="2"/>
    <x v="0"/>
    <n v="-36.770000000000003"/>
    <n v="4"/>
    <n v="56.68"/>
    <n v="90871"/>
    <n v="0"/>
    <s v="Not Returned"/>
    <n v="0"/>
  </r>
  <r>
    <n v="19488"/>
    <x v="2"/>
    <n v="7.0000000000000007E-2"/>
    <n v="195.99"/>
    <n v="8.99"/>
    <n v="2795"/>
    <x v="72"/>
    <s v="Returning Customer"/>
    <n v="0"/>
    <x v="0"/>
    <x v="1"/>
    <x v="0"/>
    <x v="0"/>
    <s v="Small Box"/>
    <x v="54"/>
    <n v="0.57999999999999996"/>
    <s v="United States"/>
    <x v="0"/>
    <s v="Chris"/>
    <x v="11"/>
    <x v="66"/>
    <n v="50401"/>
    <x v="60"/>
    <x v="0"/>
    <d v="2015-01-26T00:00:00"/>
    <n v="0"/>
    <x v="0"/>
    <n v="-457.16"/>
    <n v="2"/>
    <n v="328.45"/>
    <n v="87556"/>
    <n v="0"/>
    <s v="Not Returned"/>
    <n v="0"/>
  </r>
  <r>
    <n v="20188"/>
    <x v="0"/>
    <n v="0.01"/>
    <n v="20.99"/>
    <n v="0.99"/>
    <n v="2260"/>
    <x v="108"/>
    <s v="New Customer"/>
    <n v="1"/>
    <x v="0"/>
    <x v="1"/>
    <x v="0"/>
    <x v="0"/>
    <s v="Small Pack"/>
    <x v="55"/>
    <n v="0.83"/>
    <s v="United States"/>
    <x v="2"/>
    <s v="Sam"/>
    <x v="33"/>
    <x v="99"/>
    <n v="30161"/>
    <x v="32"/>
    <x v="6"/>
    <d v="2015-02-16T00:00:00"/>
    <n v="1"/>
    <x v="0"/>
    <n v="45.378"/>
    <n v="9"/>
    <n v="170.46"/>
    <n v="89601"/>
    <n v="0"/>
    <s v="Not Returned"/>
    <n v="0"/>
  </r>
  <r>
    <n v="1693"/>
    <x v="3"/>
    <n v="0.1"/>
    <n v="35.99"/>
    <n v="5"/>
    <n v="1745"/>
    <x v="109"/>
    <s v="New Customer"/>
    <n v="1"/>
    <x v="0"/>
    <x v="0"/>
    <x v="0"/>
    <x v="0"/>
    <s v="Wrap Bag"/>
    <x v="56"/>
    <n v="0.82"/>
    <s v="United States"/>
    <x v="2"/>
    <s v="Sam"/>
    <x v="33"/>
    <x v="100"/>
    <n v="30305"/>
    <x v="6"/>
    <x v="3"/>
    <d v="2015-06-12T00:00:00"/>
    <n v="0"/>
    <x v="0"/>
    <n v="-277.20924000000002"/>
    <n v="54"/>
    <n v="1569"/>
    <n v="12224"/>
    <n v="0"/>
    <s v="Not Returned"/>
    <n v="0"/>
  </r>
  <r>
    <n v="19805"/>
    <x v="0"/>
    <n v="7.0000000000000007E-2"/>
    <n v="35.99"/>
    <n v="5"/>
    <n v="3100"/>
    <x v="110"/>
    <s v="New Customer"/>
    <n v="1"/>
    <x v="0"/>
    <x v="0"/>
    <x v="0"/>
    <x v="0"/>
    <s v="Wrap Bag"/>
    <x v="56"/>
    <n v="0.82"/>
    <s v="United States"/>
    <x v="2"/>
    <s v="Sam"/>
    <x v="17"/>
    <x v="101"/>
    <n v="33334"/>
    <x v="76"/>
    <x v="4"/>
    <d v="2015-03-27T00:00:00"/>
    <n v="2"/>
    <x v="0"/>
    <n v="-299.81420000000003"/>
    <n v="1"/>
    <n v="31.71"/>
    <n v="89988"/>
    <n v="1"/>
    <s v="Not Returned"/>
    <n v="0"/>
  </r>
  <r>
    <n v="22356"/>
    <x v="3"/>
    <n v="0"/>
    <n v="85.99"/>
    <n v="3.3"/>
    <n v="428"/>
    <x v="111"/>
    <s v="New Customer"/>
    <n v="1"/>
    <x v="0"/>
    <x v="1"/>
    <x v="0"/>
    <x v="0"/>
    <s v="Small Pack"/>
    <x v="57"/>
    <n v="0.37"/>
    <s v="United States"/>
    <x v="3"/>
    <s v="William"/>
    <x v="28"/>
    <x v="102"/>
    <n v="89701"/>
    <x v="69"/>
    <x v="5"/>
    <d v="2015-01-16T00:00:00"/>
    <n v="1"/>
    <x v="1"/>
    <n v="-302.22500000000002"/>
    <n v="1"/>
    <n v="73.819999999999993"/>
    <n v="88479"/>
    <n v="0"/>
    <s v="Not Returned"/>
    <n v="0"/>
  </r>
  <r>
    <n v="24433"/>
    <x v="0"/>
    <n v="0.03"/>
    <n v="85.99"/>
    <n v="3.3"/>
    <n v="1361"/>
    <x v="112"/>
    <s v="New Customer"/>
    <n v="1"/>
    <x v="0"/>
    <x v="0"/>
    <x v="0"/>
    <x v="0"/>
    <s v="Small Pack"/>
    <x v="57"/>
    <n v="0.37"/>
    <s v="United States"/>
    <x v="0"/>
    <s v="Chris"/>
    <x v="3"/>
    <x v="103"/>
    <n v="48101"/>
    <x v="77"/>
    <x v="1"/>
    <d v="2015-02-12T00:00:00"/>
    <n v="2"/>
    <x v="0"/>
    <n v="790.54679999999996"/>
    <n v="16"/>
    <n v="1145.72"/>
    <n v="89596"/>
    <n v="0"/>
    <s v="Not Returned"/>
    <n v="0"/>
  </r>
  <r>
    <n v="25709"/>
    <x v="2"/>
    <n v="0.06"/>
    <n v="20.99"/>
    <n v="0.99"/>
    <n v="2958"/>
    <x v="113"/>
    <s v="New Customer"/>
    <n v="1"/>
    <x v="0"/>
    <x v="1"/>
    <x v="0"/>
    <x v="0"/>
    <s v="Wrap Bag"/>
    <x v="58"/>
    <n v="0.37"/>
    <s v="United States"/>
    <x v="0"/>
    <s v="Chris"/>
    <x v="26"/>
    <x v="104"/>
    <n v="54956"/>
    <x v="41"/>
    <x v="0"/>
    <d v="2015-03-28T00:00:00"/>
    <n v="5"/>
    <x v="0"/>
    <n v="224.96069999999997"/>
    <n v="18"/>
    <n v="326.02999999999997"/>
    <n v="90265"/>
    <n v="1"/>
    <s v="Not Returned"/>
    <n v="0"/>
  </r>
  <r>
    <n v="21006"/>
    <x v="2"/>
    <n v="0.02"/>
    <n v="55.99"/>
    <n v="3.3"/>
    <n v="1338"/>
    <x v="114"/>
    <s v="New Customer"/>
    <n v="1"/>
    <x v="0"/>
    <x v="2"/>
    <x v="0"/>
    <x v="0"/>
    <s v="Small Pack"/>
    <x v="59"/>
    <n v="0.59"/>
    <s v="United States"/>
    <x v="0"/>
    <s v="Chris"/>
    <x v="23"/>
    <x v="105"/>
    <n v="60623"/>
    <x v="77"/>
    <x v="1"/>
    <d v="2015-02-10T00:00:00"/>
    <n v="0"/>
    <x v="0"/>
    <n v="525.20039999999995"/>
    <n v="16"/>
    <n v="761.16"/>
    <n v="91244"/>
    <n v="0"/>
    <s v="Not Returned"/>
    <n v="0"/>
  </r>
  <r>
    <n v="3006"/>
    <x v="2"/>
    <n v="0.02"/>
    <n v="55.99"/>
    <n v="3.3"/>
    <n v="1340"/>
    <x v="115"/>
    <s v="New Customer"/>
    <n v="1"/>
    <x v="0"/>
    <x v="2"/>
    <x v="0"/>
    <x v="0"/>
    <s v="Small Pack"/>
    <x v="59"/>
    <n v="0.59"/>
    <s v="United States"/>
    <x v="1"/>
    <s v="Erin"/>
    <x v="1"/>
    <x v="12"/>
    <n v="10170"/>
    <x v="77"/>
    <x v="1"/>
    <d v="2015-02-10T00:00:00"/>
    <n v="0"/>
    <x v="0"/>
    <n v="366.50700000000001"/>
    <n v="63"/>
    <n v="2997.07"/>
    <n v="21636"/>
    <n v="0"/>
    <s v="Not Returned"/>
    <n v="0"/>
  </r>
  <r>
    <n v="23393"/>
    <x v="1"/>
    <n v="0.09"/>
    <n v="20.99"/>
    <n v="0.99"/>
    <n v="489"/>
    <x v="116"/>
    <s v="New Customer"/>
    <n v="1"/>
    <x v="0"/>
    <x v="1"/>
    <x v="0"/>
    <x v="0"/>
    <s v="Wrap Bag"/>
    <x v="60"/>
    <n v="0.56999999999999995"/>
    <s v="United States"/>
    <x v="1"/>
    <s v="Erin"/>
    <x v="9"/>
    <x v="106"/>
    <n v="2062"/>
    <x v="78"/>
    <x v="0"/>
    <d v="2015-05-18T00:00:00"/>
    <n v="0"/>
    <x v="0"/>
    <n v="122.292"/>
    <n v="14"/>
    <n v="229.57"/>
    <n v="91063"/>
    <n v="0"/>
    <s v="Not Returned"/>
    <n v="0"/>
  </r>
  <r>
    <n v="25339"/>
    <x v="0"/>
    <n v="0.01"/>
    <n v="20.99"/>
    <n v="0.99"/>
    <n v="2353"/>
    <x v="117"/>
    <s v="New Customer"/>
    <n v="1"/>
    <x v="0"/>
    <x v="1"/>
    <x v="0"/>
    <x v="0"/>
    <s v="Wrap Bag"/>
    <x v="60"/>
    <n v="0.56999999999999995"/>
    <s v="United States"/>
    <x v="1"/>
    <s v="Erin"/>
    <x v="37"/>
    <x v="107"/>
    <n v="21040"/>
    <x v="48"/>
    <x v="4"/>
    <d v="2015-04-30T00:00:00"/>
    <n v="1"/>
    <x v="0"/>
    <n v="-78.194159999999982"/>
    <n v="2"/>
    <n v="35.33"/>
    <n v="86164"/>
    <n v="0"/>
    <s v="Not Returned"/>
    <n v="0"/>
  </r>
  <r>
    <n v="19652"/>
    <x v="4"/>
    <n v="0.03"/>
    <n v="20.99"/>
    <n v="0.99"/>
    <n v="3063"/>
    <x v="106"/>
    <s v="Returning Customer"/>
    <n v="0"/>
    <x v="0"/>
    <x v="0"/>
    <x v="0"/>
    <x v="0"/>
    <s v="Wrap Bag"/>
    <x v="60"/>
    <n v="0.56999999999999995"/>
    <s v="United States"/>
    <x v="3"/>
    <s v="William"/>
    <x v="8"/>
    <x v="97"/>
    <n v="98034"/>
    <x v="79"/>
    <x v="6"/>
    <d v="2015-05-26T00:00:00"/>
    <n v="2"/>
    <x v="0"/>
    <n v="4.1822000000000052"/>
    <n v="9"/>
    <n v="158.87"/>
    <n v="88449"/>
    <n v="1"/>
    <s v="Not Returned"/>
    <n v="0"/>
  </r>
  <r>
    <n v="20929"/>
    <x v="4"/>
    <n v="0.02"/>
    <n v="35.99"/>
    <n v="5"/>
    <n v="603"/>
    <x v="118"/>
    <s v="New Customer"/>
    <n v="1"/>
    <x v="0"/>
    <x v="2"/>
    <x v="0"/>
    <x v="0"/>
    <s v="Small Box"/>
    <x v="61"/>
    <n v="0.85"/>
    <s v="United States"/>
    <x v="3"/>
    <s v="William"/>
    <x v="21"/>
    <x v="108"/>
    <n v="81001"/>
    <x v="80"/>
    <x v="1"/>
    <d v="2015-02-05T00:00:00"/>
    <n v="2"/>
    <x v="0"/>
    <n v="-120.934"/>
    <n v="7"/>
    <n v="227.79"/>
    <n v="87020"/>
    <n v="1"/>
    <s v="Not Returned"/>
    <n v="0"/>
  </r>
  <r>
    <n v="22484"/>
    <x v="1"/>
    <n v="0.03"/>
    <n v="35.99"/>
    <n v="5"/>
    <n v="803"/>
    <x v="119"/>
    <s v="New Customer"/>
    <n v="1"/>
    <x v="0"/>
    <x v="3"/>
    <x v="0"/>
    <x v="0"/>
    <s v="Small Box"/>
    <x v="61"/>
    <n v="0.85"/>
    <s v="United States"/>
    <x v="2"/>
    <s v="Sam"/>
    <x v="17"/>
    <x v="109"/>
    <n v="32168"/>
    <x v="48"/>
    <x v="4"/>
    <d v="2015-04-30T00:00:00"/>
    <n v="1"/>
    <x v="0"/>
    <n v="-184.548"/>
    <n v="3"/>
    <n v="93.82"/>
    <n v="90048"/>
    <n v="1"/>
    <s v="Not Returned"/>
    <n v="0"/>
  </r>
  <r>
    <n v="20591"/>
    <x v="1"/>
    <n v="0"/>
    <n v="55.99"/>
    <n v="2.5"/>
    <n v="1743"/>
    <x v="120"/>
    <s v="New Customer"/>
    <n v="1"/>
    <x v="0"/>
    <x v="0"/>
    <x v="0"/>
    <x v="0"/>
    <s v="Small Pack"/>
    <x v="62"/>
    <n v="0.83"/>
    <s v="United States"/>
    <x v="0"/>
    <s v="Chris"/>
    <x v="0"/>
    <x v="110"/>
    <n v="77546"/>
    <x v="81"/>
    <x v="5"/>
    <d v="2015-02-14T00:00:00"/>
    <n v="2"/>
    <x v="1"/>
    <n v="-121.05807999999999"/>
    <n v="1"/>
    <n v="52.1"/>
    <n v="91025"/>
    <n v="1"/>
    <s v="Not Returned"/>
    <n v="0"/>
  </r>
  <r>
    <n v="20812"/>
    <x v="1"/>
    <n v="0.08"/>
    <n v="20.99"/>
    <n v="1.25"/>
    <n v="540"/>
    <x v="121"/>
    <s v="New Customer"/>
    <n v="1"/>
    <x v="0"/>
    <x v="3"/>
    <x v="0"/>
    <x v="0"/>
    <s v="Small Pack"/>
    <x v="63"/>
    <n v="0.83"/>
    <s v="United States"/>
    <x v="0"/>
    <s v="Chris"/>
    <x v="23"/>
    <x v="111"/>
    <n v="60061"/>
    <x v="82"/>
    <x v="5"/>
    <d v="2015-05-16T00:00:00"/>
    <n v="2"/>
    <x v="0"/>
    <n v="15.371400000000008"/>
    <n v="28"/>
    <n v="469.69"/>
    <n v="91174"/>
    <n v="0"/>
    <s v="Not Returned"/>
    <n v="0"/>
  </r>
  <r>
    <n v="6525"/>
    <x v="2"/>
    <n v="0"/>
    <n v="35.99"/>
    <n v="0.99"/>
    <n v="2548"/>
    <x v="122"/>
    <s v="New Customer"/>
    <n v="1"/>
    <x v="0"/>
    <x v="3"/>
    <x v="0"/>
    <x v="0"/>
    <s v="Small Pack"/>
    <x v="64"/>
    <n v="0.35"/>
    <s v="United States"/>
    <x v="3"/>
    <s v="William"/>
    <x v="6"/>
    <x v="27"/>
    <n v="90068"/>
    <x v="72"/>
    <x v="2"/>
    <d v="2015-04-11T00:00:00"/>
    <n v="7"/>
    <x v="1"/>
    <n v="840.05099999999993"/>
    <n v="46"/>
    <n v="1477.57"/>
    <n v="46436"/>
    <n v="1"/>
    <s v="Not Returned"/>
    <n v="0"/>
  </r>
  <r>
    <n v="24525"/>
    <x v="2"/>
    <n v="0"/>
    <n v="35.99"/>
    <n v="0.99"/>
    <n v="2551"/>
    <x v="123"/>
    <s v="New Customer"/>
    <n v="1"/>
    <x v="0"/>
    <x v="3"/>
    <x v="0"/>
    <x v="0"/>
    <s v="Small Pack"/>
    <x v="64"/>
    <n v="0.35"/>
    <s v="United States"/>
    <x v="1"/>
    <s v="Erin"/>
    <x v="5"/>
    <x v="112"/>
    <n v="17403"/>
    <x v="72"/>
    <x v="2"/>
    <d v="2015-04-11T00:00:00"/>
    <n v="7"/>
    <x v="1"/>
    <n v="265.96049999999997"/>
    <n v="12"/>
    <n v="385.45"/>
    <n v="88656"/>
    <n v="1"/>
    <s v="Not Returned"/>
    <n v="0"/>
  </r>
  <r>
    <n v="19599"/>
    <x v="1"/>
    <n v="0.01"/>
    <n v="35.99"/>
    <n v="0.99"/>
    <n v="2976"/>
    <x v="124"/>
    <s v="New Customer"/>
    <n v="1"/>
    <x v="0"/>
    <x v="3"/>
    <x v="0"/>
    <x v="0"/>
    <s v="Small Pack"/>
    <x v="64"/>
    <n v="0.35"/>
    <s v="United States"/>
    <x v="0"/>
    <s v="Chris"/>
    <x v="26"/>
    <x v="113"/>
    <n v="53154"/>
    <x v="83"/>
    <x v="3"/>
    <d v="2015-05-23T00:00:00"/>
    <n v="1"/>
    <x v="0"/>
    <n v="882.48239999999998"/>
    <n v="41"/>
    <n v="1278.96"/>
    <n v="89047"/>
    <n v="1"/>
    <s v="Not Returned"/>
    <n v="0"/>
  </r>
  <r>
    <n v="24045"/>
    <x v="3"/>
    <n v="0.04"/>
    <n v="55.99"/>
    <n v="1.25"/>
    <n v="2817"/>
    <x v="125"/>
    <s v="New Customer"/>
    <n v="1"/>
    <x v="1"/>
    <x v="1"/>
    <x v="0"/>
    <x v="0"/>
    <s v="Small Pack"/>
    <x v="65"/>
    <n v="0.35"/>
    <s v="United States"/>
    <x v="1"/>
    <s v="Erin"/>
    <x v="18"/>
    <x v="16"/>
    <n v="43055"/>
    <x v="45"/>
    <x v="0"/>
    <d v="2015-06-02T00:00:00"/>
    <n v="1"/>
    <x v="0"/>
    <n v="-18.3216"/>
    <n v="3"/>
    <n v="147.56"/>
    <n v="89743"/>
    <n v="0"/>
    <s v="Not Returned"/>
    <n v="0"/>
  </r>
  <r>
    <n v="23303"/>
    <x v="3"/>
    <n v="0.04"/>
    <n v="85.99"/>
    <n v="0.99"/>
    <n v="306"/>
    <x v="99"/>
    <s v="Returning Customer"/>
    <n v="0"/>
    <x v="0"/>
    <x v="3"/>
    <x v="0"/>
    <x v="0"/>
    <s v="Wrap Bag"/>
    <x v="66"/>
    <n v="0.55000000000000004"/>
    <s v="United States"/>
    <x v="1"/>
    <s v="Erin"/>
    <x v="37"/>
    <x v="93"/>
    <n v="21208"/>
    <x v="3"/>
    <x v="2"/>
    <d v="2015-02-16T00:00:00"/>
    <n v="2"/>
    <x v="0"/>
    <n v="855.99329999999986"/>
    <n v="17"/>
    <n v="1240.57"/>
    <n v="87057"/>
    <n v="0"/>
    <s v="Not Returned"/>
    <n v="0"/>
  </r>
  <r>
    <n v="25006"/>
    <x v="3"/>
    <n v="0.05"/>
    <n v="85.99"/>
    <n v="0.99"/>
    <n v="1459"/>
    <x v="126"/>
    <s v="New Customer"/>
    <n v="1"/>
    <x v="0"/>
    <x v="0"/>
    <x v="0"/>
    <x v="0"/>
    <s v="Wrap Bag"/>
    <x v="66"/>
    <n v="0.55000000000000004"/>
    <s v="United States"/>
    <x v="2"/>
    <s v="Sam"/>
    <x v="34"/>
    <x v="114"/>
    <n v="29687"/>
    <x v="59"/>
    <x v="6"/>
    <d v="2015-04-07T00:00:00"/>
    <n v="2"/>
    <x v="0"/>
    <n v="36.215999999999994"/>
    <n v="4"/>
    <n v="291.64"/>
    <n v="86734"/>
    <n v="1"/>
    <s v="Not Returned"/>
    <n v="0"/>
  </r>
  <r>
    <n v="19598"/>
    <x v="1"/>
    <n v="0.03"/>
    <n v="85.99"/>
    <n v="0.99"/>
    <n v="1827"/>
    <x v="127"/>
    <s v="New Customer"/>
    <n v="1"/>
    <x v="0"/>
    <x v="1"/>
    <x v="0"/>
    <x v="0"/>
    <s v="Wrap Bag"/>
    <x v="66"/>
    <n v="0.55000000000000004"/>
    <s v="United States"/>
    <x v="0"/>
    <s v="Chris"/>
    <x v="11"/>
    <x v="115"/>
    <n v="52601"/>
    <x v="84"/>
    <x v="2"/>
    <d v="2015-04-20T00:00:00"/>
    <n v="2"/>
    <x v="0"/>
    <n v="264.16649999999998"/>
    <n v="5"/>
    <n v="382.85"/>
    <n v="86958"/>
    <n v="0"/>
    <s v="Not Returned"/>
    <n v="0"/>
  </r>
  <r>
    <n v="25282"/>
    <x v="1"/>
    <n v="0.03"/>
    <n v="85.99"/>
    <n v="0.99"/>
    <n v="3003"/>
    <x v="128"/>
    <s v="New Customer"/>
    <n v="1"/>
    <x v="0"/>
    <x v="2"/>
    <x v="0"/>
    <x v="0"/>
    <s v="Wrap Bag"/>
    <x v="66"/>
    <n v="0.55000000000000004"/>
    <s v="United States"/>
    <x v="3"/>
    <s v="William"/>
    <x v="10"/>
    <x v="116"/>
    <n v="83814"/>
    <x v="85"/>
    <x v="5"/>
    <d v="2015-03-06T00:00:00"/>
    <n v="1"/>
    <x v="0"/>
    <n v="1037.1044999999999"/>
    <n v="20"/>
    <n v="1503.05"/>
    <n v="91586"/>
    <n v="1"/>
    <s v="Not Returned"/>
    <n v="0"/>
  </r>
  <r>
    <n v="20003"/>
    <x v="4"/>
    <n v="0.03"/>
    <n v="35.99"/>
    <n v="1.1000000000000001"/>
    <n v="799"/>
    <x v="129"/>
    <s v="New Customer"/>
    <n v="1"/>
    <x v="0"/>
    <x v="0"/>
    <x v="0"/>
    <x v="0"/>
    <s v="Small Box"/>
    <x v="67"/>
    <n v="0.55000000000000004"/>
    <s v="United States"/>
    <x v="2"/>
    <s v="Sam"/>
    <x v="34"/>
    <x v="84"/>
    <n v="29915"/>
    <x v="1"/>
    <x v="1"/>
    <d v="2015-01-07T00:00:00"/>
    <n v="1"/>
    <x v="0"/>
    <n v="-211.036"/>
    <n v="1"/>
    <n v="30.86"/>
    <n v="89909"/>
    <n v="0"/>
    <s v="Not Returned"/>
    <n v="0"/>
  </r>
  <r>
    <n v="18244"/>
    <x v="3"/>
    <n v="0.05"/>
    <n v="35.99"/>
    <n v="1.1000000000000001"/>
    <n v="1725"/>
    <x v="130"/>
    <s v="New Customer"/>
    <n v="1"/>
    <x v="0"/>
    <x v="1"/>
    <x v="0"/>
    <x v="0"/>
    <s v="Small Box"/>
    <x v="67"/>
    <n v="0.55000000000000004"/>
    <s v="United States"/>
    <x v="1"/>
    <s v="Erin"/>
    <x v="18"/>
    <x v="117"/>
    <n v="43026"/>
    <x v="86"/>
    <x v="5"/>
    <d v="2015-05-09T00:00:00"/>
    <n v="2"/>
    <x v="0"/>
    <n v="149.166"/>
    <n v="9"/>
    <n v="261.56"/>
    <n v="87193"/>
    <n v="1"/>
    <s v="Not Returned"/>
    <n v="0"/>
  </r>
  <r>
    <n v="19139"/>
    <x v="3"/>
    <n v="0.09"/>
    <n v="35.99"/>
    <n v="1.1000000000000001"/>
    <n v="1849"/>
    <x v="131"/>
    <s v="New Customer"/>
    <n v="1"/>
    <x v="0"/>
    <x v="0"/>
    <x v="0"/>
    <x v="0"/>
    <s v="Small Box"/>
    <x v="67"/>
    <n v="0.55000000000000004"/>
    <s v="United States"/>
    <x v="2"/>
    <s v="Sam"/>
    <x v="19"/>
    <x v="118"/>
    <n v="36330"/>
    <x v="87"/>
    <x v="4"/>
    <d v="2015-04-03T00:00:00"/>
    <n v="2"/>
    <x v="0"/>
    <n v="19.350000000000001"/>
    <n v="8"/>
    <n v="222.71"/>
    <n v="89697"/>
    <n v="0"/>
    <s v="Not Returned"/>
    <n v="0"/>
  </r>
  <r>
    <n v="18253"/>
    <x v="4"/>
    <n v="0.1"/>
    <n v="35.99"/>
    <n v="1.1000000000000001"/>
    <n v="2052"/>
    <x v="132"/>
    <s v="New Customer"/>
    <n v="1"/>
    <x v="1"/>
    <x v="2"/>
    <x v="0"/>
    <x v="0"/>
    <s v="Small Box"/>
    <x v="67"/>
    <n v="0.55000000000000004"/>
    <s v="United States"/>
    <x v="3"/>
    <s v="William"/>
    <x v="36"/>
    <x v="119"/>
    <n v="87105"/>
    <x v="11"/>
    <x v="5"/>
    <d v="2015-02-20T00:00:00"/>
    <n v="1"/>
    <x v="0"/>
    <n v="390.09839999999997"/>
    <n v="19"/>
    <n v="565.36"/>
    <n v="87234"/>
    <n v="0"/>
    <s v="Not Returned"/>
    <n v="0"/>
  </r>
  <r>
    <n v="23503"/>
    <x v="0"/>
    <n v="0.03"/>
    <n v="55.99"/>
    <n v="5"/>
    <n v="282"/>
    <x v="133"/>
    <s v="New Customer"/>
    <n v="1"/>
    <x v="0"/>
    <x v="1"/>
    <x v="0"/>
    <x v="0"/>
    <s v="Small Pack"/>
    <x v="68"/>
    <n v="0.83"/>
    <s v="United States"/>
    <x v="1"/>
    <s v="Erin"/>
    <x v="30"/>
    <x v="120"/>
    <n v="7109"/>
    <x v="34"/>
    <x v="5"/>
    <d v="2015-05-22T00:00:00"/>
    <n v="1"/>
    <x v="0"/>
    <n v="-221.25399999999999"/>
    <n v="9"/>
    <n v="416.95"/>
    <n v="89291"/>
    <n v="0"/>
    <s v="Not Returned"/>
    <n v="0"/>
  </r>
  <r>
    <n v="21118"/>
    <x v="0"/>
    <n v="0.01"/>
    <n v="55.99"/>
    <n v="5"/>
    <n v="452"/>
    <x v="134"/>
    <s v="New Customer"/>
    <n v="1"/>
    <x v="0"/>
    <x v="2"/>
    <x v="0"/>
    <x v="0"/>
    <s v="Small Pack"/>
    <x v="68"/>
    <n v="0.83"/>
    <s v="United States"/>
    <x v="3"/>
    <s v="William"/>
    <x v="6"/>
    <x v="121"/>
    <n v="93635"/>
    <x v="54"/>
    <x v="4"/>
    <d v="2015-05-28T00:00:00"/>
    <n v="1"/>
    <x v="0"/>
    <n v="-235.89500000000001"/>
    <n v="1"/>
    <n v="51.83"/>
    <n v="86012"/>
    <n v="0"/>
    <s v="Not Returned"/>
    <n v="0"/>
  </r>
  <r>
    <n v="24324"/>
    <x v="4"/>
    <n v="7.0000000000000007E-2"/>
    <n v="55.99"/>
    <n v="5"/>
    <n v="1083"/>
    <x v="135"/>
    <s v="New Customer"/>
    <n v="1"/>
    <x v="1"/>
    <x v="1"/>
    <x v="0"/>
    <x v="0"/>
    <s v="Small Pack"/>
    <x v="68"/>
    <n v="0.83"/>
    <s v="United States"/>
    <x v="0"/>
    <s v="Chris"/>
    <x v="23"/>
    <x v="122"/>
    <n v="62701"/>
    <x v="55"/>
    <x v="1"/>
    <d v="2015-04-02T00:00:00"/>
    <n v="2"/>
    <x v="0"/>
    <n v="-232.99100000000001"/>
    <n v="1"/>
    <n v="54.08"/>
    <n v="88460"/>
    <n v="1"/>
    <s v="Not Returned"/>
    <n v="0"/>
  </r>
  <r>
    <n v="23774"/>
    <x v="1"/>
    <n v="0.06"/>
    <n v="55.99"/>
    <n v="5"/>
    <n v="2162"/>
    <x v="136"/>
    <s v="New Customer"/>
    <n v="1"/>
    <x v="0"/>
    <x v="1"/>
    <x v="0"/>
    <x v="0"/>
    <s v="Small Pack"/>
    <x v="68"/>
    <n v="0.83"/>
    <s v="United States"/>
    <x v="1"/>
    <s v="Erin"/>
    <x v="5"/>
    <x v="123"/>
    <n v="16146"/>
    <x v="17"/>
    <x v="4"/>
    <d v="2015-05-22T00:00:00"/>
    <n v="2"/>
    <x v="0"/>
    <n v="27.968600000000009"/>
    <n v="33"/>
    <n v="1553.7"/>
    <n v="90387"/>
    <n v="0"/>
    <s v="Not Returned"/>
    <n v="0"/>
  </r>
  <r>
    <n v="23417"/>
    <x v="2"/>
    <n v="0.02"/>
    <n v="55.99"/>
    <n v="5"/>
    <n v="2273"/>
    <x v="137"/>
    <s v="New Customer"/>
    <n v="1"/>
    <x v="0"/>
    <x v="1"/>
    <x v="0"/>
    <x v="0"/>
    <s v="Small Pack"/>
    <x v="68"/>
    <n v="0.83"/>
    <s v="United States"/>
    <x v="0"/>
    <s v="Chris"/>
    <x v="0"/>
    <x v="124"/>
    <n v="78550"/>
    <x v="88"/>
    <x v="1"/>
    <d v="2015-05-05T00:00:00"/>
    <n v="0"/>
    <x v="0"/>
    <n v="-222.816"/>
    <n v="4"/>
    <n v="201.32"/>
    <n v="90109"/>
    <n v="0"/>
    <s v="Not Returned"/>
    <n v="0"/>
  </r>
  <r>
    <n v="26261"/>
    <x v="4"/>
    <n v="0.06"/>
    <n v="20.99"/>
    <n v="2.5"/>
    <n v="1054"/>
    <x v="138"/>
    <s v="New Customer"/>
    <n v="1"/>
    <x v="0"/>
    <x v="1"/>
    <x v="0"/>
    <x v="0"/>
    <s v="Wrap Bag"/>
    <x v="69"/>
    <n v="0.81"/>
    <s v="United States"/>
    <x v="3"/>
    <s v="William"/>
    <x v="38"/>
    <x v="125"/>
    <n v="85374"/>
    <x v="39"/>
    <x v="0"/>
    <d v="2015-05-27T00:00:00"/>
    <n v="2"/>
    <x v="0"/>
    <n v="-112.18899999999999"/>
    <n v="1"/>
    <n v="17.829999999999998"/>
    <n v="90069"/>
    <n v="0"/>
    <s v="Not Returned"/>
    <n v="0"/>
  </r>
  <r>
    <n v="24731"/>
    <x v="2"/>
    <n v="0.09"/>
    <n v="20.99"/>
    <n v="2.5"/>
    <n v="2044"/>
    <x v="139"/>
    <s v="New Customer"/>
    <n v="1"/>
    <x v="0"/>
    <x v="1"/>
    <x v="0"/>
    <x v="0"/>
    <s v="Wrap Bag"/>
    <x v="69"/>
    <n v="0.81"/>
    <s v="United States"/>
    <x v="2"/>
    <s v="Sam"/>
    <x v="39"/>
    <x v="126"/>
    <n v="72756"/>
    <x v="33"/>
    <x v="4"/>
    <d v="2015-07-01T00:00:00"/>
    <n v="7"/>
    <x v="0"/>
    <n v="-136.12200000000001"/>
    <n v="6"/>
    <n v="100.11"/>
    <n v="88692"/>
    <n v="1"/>
    <s v="Not Returned"/>
    <n v="0"/>
  </r>
  <r>
    <n v="22805"/>
    <x v="3"/>
    <n v="0.1"/>
    <n v="20.99"/>
    <n v="2.5"/>
    <n v="3211"/>
    <x v="140"/>
    <s v="New Customer"/>
    <n v="1"/>
    <x v="0"/>
    <x v="1"/>
    <x v="0"/>
    <x v="0"/>
    <s v="Wrap Bag"/>
    <x v="69"/>
    <n v="0.81"/>
    <s v="United States"/>
    <x v="0"/>
    <s v="Chris"/>
    <x v="23"/>
    <x v="127"/>
    <n v="60101"/>
    <x v="32"/>
    <x v="6"/>
    <d v="2015-02-16T00:00:00"/>
    <n v="1"/>
    <x v="0"/>
    <n v="-43.65504"/>
    <n v="23"/>
    <n v="392.45"/>
    <n v="91522"/>
    <n v="0"/>
    <s v="Not Returned"/>
    <n v="0"/>
  </r>
  <r>
    <n v="21110"/>
    <x v="2"/>
    <n v="0"/>
    <n v="20.99"/>
    <n v="3.3"/>
    <n v="759"/>
    <x v="141"/>
    <s v="New Customer"/>
    <n v="1"/>
    <x v="0"/>
    <x v="3"/>
    <x v="0"/>
    <x v="0"/>
    <s v="Small Pack"/>
    <x v="70"/>
    <n v="0.81"/>
    <s v="United States"/>
    <x v="0"/>
    <s v="Chris"/>
    <x v="23"/>
    <x v="128"/>
    <n v="62301"/>
    <x v="89"/>
    <x v="3"/>
    <d v="2015-06-05T00:00:00"/>
    <n v="7"/>
    <x v="1"/>
    <n v="-92.961000000000013"/>
    <n v="5"/>
    <n v="92.96"/>
    <n v="86639"/>
    <n v="1"/>
    <s v="Not Returned"/>
    <n v="0"/>
  </r>
  <r>
    <n v="21808"/>
    <x v="3"/>
    <n v="0.08"/>
    <n v="20.99"/>
    <n v="3.3"/>
    <n v="1484"/>
    <x v="142"/>
    <s v="New Customer"/>
    <n v="1"/>
    <x v="1"/>
    <x v="2"/>
    <x v="0"/>
    <x v="0"/>
    <s v="Small Pack"/>
    <x v="70"/>
    <n v="0.81"/>
    <s v="United States"/>
    <x v="0"/>
    <s v="Chris"/>
    <x v="23"/>
    <x v="129"/>
    <n v="60016"/>
    <x v="51"/>
    <x v="4"/>
    <d v="2015-03-11T00:00:00"/>
    <n v="0"/>
    <x v="0"/>
    <n v="-96.337999999999994"/>
    <n v="11"/>
    <n v="193.51"/>
    <n v="91235"/>
    <n v="0"/>
    <s v="Not Returned"/>
    <n v="0"/>
  </r>
  <r>
    <n v="21692"/>
    <x v="4"/>
    <n v="0.05"/>
    <n v="20.99"/>
    <n v="3.3"/>
    <n v="1979"/>
    <x v="143"/>
    <s v="New Customer"/>
    <n v="1"/>
    <x v="0"/>
    <x v="1"/>
    <x v="0"/>
    <x v="0"/>
    <s v="Small Pack"/>
    <x v="70"/>
    <n v="0.81"/>
    <s v="United States"/>
    <x v="3"/>
    <s v="William"/>
    <x v="21"/>
    <x v="130"/>
    <n v="80122"/>
    <x v="88"/>
    <x v="1"/>
    <d v="2015-05-06T00:00:00"/>
    <n v="1"/>
    <x v="0"/>
    <n v="21.883400000000023"/>
    <n v="4"/>
    <n v="72.75"/>
    <n v="87757"/>
    <n v="1"/>
    <s v="Not Returned"/>
    <n v="0"/>
  </r>
  <r>
    <n v="3394"/>
    <x v="4"/>
    <n v="0.04"/>
    <n v="85.99"/>
    <n v="0.99"/>
    <n v="373"/>
    <x v="144"/>
    <s v="New Customer"/>
    <n v="1"/>
    <x v="0"/>
    <x v="3"/>
    <x v="0"/>
    <x v="0"/>
    <s v="Wrap Bag"/>
    <x v="71"/>
    <n v="0.85"/>
    <s v="United States"/>
    <x v="0"/>
    <s v="Chris"/>
    <x v="3"/>
    <x v="3"/>
    <n v="48234"/>
    <x v="90"/>
    <x v="2"/>
    <d v="2015-03-16T00:00:00"/>
    <n v="2"/>
    <x v="0"/>
    <n v="-175.17500000000001"/>
    <n v="19"/>
    <n v="1426.51"/>
    <n v="24193"/>
    <n v="0"/>
    <s v="Not Returned"/>
    <n v="0"/>
  </r>
  <r>
    <n v="18061"/>
    <x v="2"/>
    <n v="0"/>
    <n v="85.99"/>
    <n v="0.99"/>
    <n v="1505"/>
    <x v="145"/>
    <s v="New Customer"/>
    <n v="1"/>
    <x v="0"/>
    <x v="3"/>
    <x v="0"/>
    <x v="0"/>
    <s v="Wrap Bag"/>
    <x v="71"/>
    <n v="0.85"/>
    <s v="United States"/>
    <x v="0"/>
    <s v="Chris"/>
    <x v="0"/>
    <x v="131"/>
    <n v="77840"/>
    <x v="91"/>
    <x v="2"/>
    <d v="2015-06-18T00:00:00"/>
    <n v="5"/>
    <x v="1"/>
    <n v="-138.03680000000003"/>
    <n v="6"/>
    <n v="464.86"/>
    <n v="86181"/>
    <n v="1"/>
    <s v="Not Returned"/>
    <n v="0"/>
  </r>
  <r>
    <n v="23765"/>
    <x v="2"/>
    <n v="0.01"/>
    <n v="85.99"/>
    <n v="0.99"/>
    <n v="2593"/>
    <x v="146"/>
    <s v="New Customer"/>
    <n v="1"/>
    <x v="0"/>
    <x v="1"/>
    <x v="0"/>
    <x v="0"/>
    <s v="Wrap Bag"/>
    <x v="71"/>
    <n v="0.85"/>
    <s v="United States"/>
    <x v="2"/>
    <s v="Sam"/>
    <x v="33"/>
    <x v="132"/>
    <n v="30605"/>
    <x v="92"/>
    <x v="5"/>
    <d v="2015-03-17T00:00:00"/>
    <n v="5"/>
    <x v="0"/>
    <n v="311.72999999999996"/>
    <n v="2"/>
    <n v="146.16999999999999"/>
    <n v="87773"/>
    <n v="1"/>
    <s v="Not Returned"/>
    <n v="0"/>
  </r>
  <r>
    <n v="21354"/>
    <x v="0"/>
    <n v="0.05"/>
    <n v="35.99"/>
    <n v="5.99"/>
    <n v="858"/>
    <x v="147"/>
    <s v="New Customer"/>
    <n v="1"/>
    <x v="1"/>
    <x v="1"/>
    <x v="0"/>
    <x v="0"/>
    <s v="Wrap Bag"/>
    <x v="72"/>
    <n v="0.38"/>
    <s v="United States"/>
    <x v="1"/>
    <s v="Erin"/>
    <x v="27"/>
    <x v="59"/>
    <n v="4240"/>
    <x v="21"/>
    <x v="5"/>
    <d v="2015-05-02T00:00:00"/>
    <n v="2"/>
    <x v="0"/>
    <n v="-125.83296"/>
    <n v="2"/>
    <n v="64.89"/>
    <n v="88571"/>
    <n v="0"/>
    <s v="Not Returned"/>
    <n v="0"/>
  </r>
  <r>
    <n v="22288"/>
    <x v="0"/>
    <n v="0.09"/>
    <n v="35.99"/>
    <n v="5.99"/>
    <n v="907"/>
    <x v="60"/>
    <s v="Returning Customer"/>
    <n v="0"/>
    <x v="0"/>
    <x v="2"/>
    <x v="0"/>
    <x v="0"/>
    <s v="Wrap Bag"/>
    <x v="72"/>
    <n v="0.38"/>
    <s v="United States"/>
    <x v="2"/>
    <s v="Sam"/>
    <x v="25"/>
    <x v="56"/>
    <n v="42420"/>
    <x v="74"/>
    <x v="5"/>
    <d v="2015-02-27T00:00:00"/>
    <n v="1"/>
    <x v="0"/>
    <n v="114.3165"/>
    <n v="5"/>
    <n v="151.6"/>
    <n v="86459"/>
    <n v="1"/>
    <s v="Not Returned"/>
    <n v="0"/>
  </r>
  <r>
    <n v="19567"/>
    <x v="2"/>
    <n v="7.0000000000000007E-2"/>
    <n v="35.99"/>
    <n v="5.99"/>
    <n v="2070"/>
    <x v="148"/>
    <s v="New Customer"/>
    <n v="1"/>
    <x v="0"/>
    <x v="1"/>
    <x v="0"/>
    <x v="0"/>
    <s v="Wrap Bag"/>
    <x v="72"/>
    <n v="0.38"/>
    <s v="United States"/>
    <x v="0"/>
    <s v="Chris"/>
    <x v="3"/>
    <x v="133"/>
    <n v="48021"/>
    <x v="65"/>
    <x v="2"/>
    <d v="2015-05-20T00:00:00"/>
    <n v="4"/>
    <x v="0"/>
    <n v="17.839800000000011"/>
    <n v="5"/>
    <n v="153.61000000000001"/>
    <n v="88558"/>
    <n v="0"/>
    <s v="Not Returned"/>
    <n v="0"/>
  </r>
  <r>
    <n v="22904"/>
    <x v="0"/>
    <n v="0.05"/>
    <n v="35.99"/>
    <n v="5.99"/>
    <n v="2650"/>
    <x v="149"/>
    <s v="New Customer"/>
    <n v="1"/>
    <x v="0"/>
    <x v="1"/>
    <x v="0"/>
    <x v="0"/>
    <s v="Wrap Bag"/>
    <x v="72"/>
    <n v="0.38"/>
    <s v="United States"/>
    <x v="1"/>
    <s v="Erin"/>
    <x v="5"/>
    <x v="134"/>
    <n v="15234"/>
    <x v="10"/>
    <x v="0"/>
    <d v="2015-05-05T00:00:00"/>
    <n v="1"/>
    <x v="0"/>
    <n v="524.31719999999996"/>
    <n v="26"/>
    <n v="759.88"/>
    <n v="88815"/>
    <n v="1"/>
    <s v="Not Returned"/>
    <n v="0"/>
  </r>
  <r>
    <n v="19987"/>
    <x v="2"/>
    <n v="0.01"/>
    <n v="35.99"/>
    <n v="5.99"/>
    <n v="2741"/>
    <x v="150"/>
    <s v="New Customer"/>
    <n v="1"/>
    <x v="0"/>
    <x v="3"/>
    <x v="0"/>
    <x v="0"/>
    <s v="Wrap Bag"/>
    <x v="72"/>
    <n v="0.38"/>
    <s v="United States"/>
    <x v="3"/>
    <s v="William"/>
    <x v="10"/>
    <x v="135"/>
    <n v="83605"/>
    <x v="92"/>
    <x v="5"/>
    <d v="2015-03-19T00:00:00"/>
    <n v="7"/>
    <x v="0"/>
    <n v="218.23319999999995"/>
    <n v="10"/>
    <n v="316.27999999999997"/>
    <n v="89481"/>
    <n v="1"/>
    <s v="Not Returned"/>
    <n v="0"/>
  </r>
  <r>
    <n v="21707"/>
    <x v="0"/>
    <n v="0.01"/>
    <n v="35.99"/>
    <n v="5.99"/>
    <n v="2779"/>
    <x v="151"/>
    <s v="New Customer"/>
    <n v="1"/>
    <x v="0"/>
    <x v="1"/>
    <x v="0"/>
    <x v="0"/>
    <s v="Wrap Bag"/>
    <x v="72"/>
    <n v="0.38"/>
    <s v="United States"/>
    <x v="2"/>
    <s v="Sam"/>
    <x v="4"/>
    <x v="136"/>
    <n v="27893"/>
    <x v="18"/>
    <x v="5"/>
    <d v="2015-06-12T00:00:00"/>
    <n v="1"/>
    <x v="0"/>
    <n v="-60.704000000000001"/>
    <n v="11"/>
    <n v="345.07"/>
    <n v="87161"/>
    <n v="1"/>
    <s v="Not Returned"/>
    <n v="0"/>
  </r>
  <r>
    <n v="18662"/>
    <x v="1"/>
    <n v="0.01"/>
    <n v="55.99"/>
    <n v="5"/>
    <n v="580"/>
    <x v="152"/>
    <s v="New Customer"/>
    <n v="1"/>
    <x v="0"/>
    <x v="1"/>
    <x v="0"/>
    <x v="0"/>
    <s v="Small Pack"/>
    <x v="73"/>
    <n v="0.8"/>
    <s v="United States"/>
    <x v="1"/>
    <s v="Erin"/>
    <x v="27"/>
    <x v="137"/>
    <n v="4210"/>
    <x v="93"/>
    <x v="4"/>
    <d v="2015-05-14T00:00:00"/>
    <n v="1"/>
    <x v="0"/>
    <n v="-57.541000000000004"/>
    <n v="12"/>
    <n v="578.24"/>
    <n v="88644"/>
    <n v="0"/>
    <s v="Not Returned"/>
    <n v="0"/>
  </r>
  <r>
    <n v="24881"/>
    <x v="3"/>
    <n v="0.05"/>
    <n v="55.99"/>
    <n v="5"/>
    <n v="624"/>
    <x v="153"/>
    <s v="New Customer"/>
    <n v="1"/>
    <x v="0"/>
    <x v="2"/>
    <x v="0"/>
    <x v="0"/>
    <s v="Small Pack"/>
    <x v="73"/>
    <n v="0.8"/>
    <s v="United States"/>
    <x v="1"/>
    <s v="Erin"/>
    <x v="40"/>
    <x v="138"/>
    <n v="5701"/>
    <x v="87"/>
    <x v="4"/>
    <d v="2015-04-01T00:00:00"/>
    <n v="0"/>
    <x v="0"/>
    <n v="-281.17583999999999"/>
    <n v="2"/>
    <n v="99.36"/>
    <n v="91433"/>
    <n v="0"/>
    <s v="Not Returned"/>
    <n v="0"/>
  </r>
  <r>
    <n v="26061"/>
    <x v="0"/>
    <n v="0"/>
    <n v="55.99"/>
    <n v="5"/>
    <n v="1113"/>
    <x v="154"/>
    <s v="New Customer"/>
    <n v="1"/>
    <x v="0"/>
    <x v="1"/>
    <x v="0"/>
    <x v="0"/>
    <s v="Small Pack"/>
    <x v="73"/>
    <n v="0.8"/>
    <s v="United States"/>
    <x v="3"/>
    <s v="William"/>
    <x v="21"/>
    <x v="139"/>
    <n v="80004"/>
    <x v="42"/>
    <x v="0"/>
    <d v="2015-04-08T00:00:00"/>
    <n v="2"/>
    <x v="1"/>
    <n v="-187.11"/>
    <n v="5"/>
    <n v="258.93"/>
    <n v="90833"/>
    <n v="0"/>
    <s v="Not Returned"/>
    <n v="0"/>
  </r>
  <r>
    <n v="3168"/>
    <x v="1"/>
    <n v="0.06"/>
    <n v="55.99"/>
    <n v="5"/>
    <n v="1314"/>
    <x v="155"/>
    <s v="New Customer"/>
    <n v="1"/>
    <x v="0"/>
    <x v="2"/>
    <x v="0"/>
    <x v="0"/>
    <s v="Small Pack"/>
    <x v="73"/>
    <n v="0.8"/>
    <s v="United States"/>
    <x v="3"/>
    <s v="William"/>
    <x v="6"/>
    <x v="27"/>
    <n v="90058"/>
    <x v="28"/>
    <x v="0"/>
    <d v="2015-04-01T00:00:00"/>
    <n v="2"/>
    <x v="0"/>
    <n v="-275.25299999999999"/>
    <n v="5"/>
    <n v="236.88"/>
    <n v="22755"/>
    <n v="0"/>
    <s v="Not Returned"/>
    <n v="0"/>
  </r>
  <r>
    <n v="21168"/>
    <x v="1"/>
    <n v="0.06"/>
    <n v="55.99"/>
    <n v="5"/>
    <n v="1316"/>
    <x v="156"/>
    <s v="New Customer"/>
    <n v="1"/>
    <x v="0"/>
    <x v="2"/>
    <x v="0"/>
    <x v="0"/>
    <s v="Small Pack"/>
    <x v="73"/>
    <n v="0.8"/>
    <s v="United States"/>
    <x v="3"/>
    <s v="William"/>
    <x v="21"/>
    <x v="140"/>
    <n v="80022"/>
    <x v="28"/>
    <x v="0"/>
    <d v="2015-04-01T00:00:00"/>
    <n v="2"/>
    <x v="0"/>
    <n v="-275.25299999999999"/>
    <n v="1"/>
    <n v="47.38"/>
    <n v="87602"/>
    <n v="0"/>
    <s v="Not Returned"/>
    <n v="0"/>
  </r>
  <r>
    <n v="21522"/>
    <x v="4"/>
    <n v="0.04"/>
    <n v="35.99"/>
    <n v="3.3"/>
    <n v="1183"/>
    <x v="157"/>
    <s v="New Customer"/>
    <n v="1"/>
    <x v="0"/>
    <x v="2"/>
    <x v="0"/>
    <x v="0"/>
    <s v="Small Pack"/>
    <x v="74"/>
    <n v="0.39"/>
    <s v="United States"/>
    <x v="3"/>
    <s v="William"/>
    <x v="12"/>
    <x v="141"/>
    <n v="84663"/>
    <x v="94"/>
    <x v="0"/>
    <d v="2015-06-29T00:00:00"/>
    <n v="0"/>
    <x v="0"/>
    <n v="184.19549999999998"/>
    <n v="9"/>
    <n v="266.95"/>
    <n v="86914"/>
    <n v="1"/>
    <s v="Not Returned"/>
    <n v="0"/>
  </r>
  <r>
    <n v="20255"/>
    <x v="3"/>
    <n v="0.05"/>
    <n v="35.99"/>
    <n v="3.3"/>
    <n v="2534"/>
    <x v="158"/>
    <s v="New Customer"/>
    <n v="1"/>
    <x v="0"/>
    <x v="3"/>
    <x v="0"/>
    <x v="0"/>
    <s v="Small Pack"/>
    <x v="74"/>
    <n v="0.39"/>
    <s v="United States"/>
    <x v="1"/>
    <s v="Erin"/>
    <x v="27"/>
    <x v="142"/>
    <n v="4401"/>
    <x v="26"/>
    <x v="6"/>
    <d v="2015-03-31T00:00:00"/>
    <n v="2"/>
    <x v="0"/>
    <n v="103.27229999999999"/>
    <n v="5"/>
    <n v="149.66999999999999"/>
    <n v="87451"/>
    <n v="0"/>
    <s v="Not Returned"/>
    <n v="0"/>
  </r>
  <r>
    <n v="18660"/>
    <x v="0"/>
    <n v="0.05"/>
    <n v="14.56"/>
    <n v="3.5"/>
    <n v="771"/>
    <x v="159"/>
    <s v="New Customer"/>
    <n v="1"/>
    <x v="0"/>
    <x v="3"/>
    <x v="1"/>
    <x v="6"/>
    <s v="Small Box"/>
    <x v="75"/>
    <n v="0.57999999999999996"/>
    <s v="United States"/>
    <x v="3"/>
    <s v="William"/>
    <x v="20"/>
    <x v="143"/>
    <n v="97068"/>
    <x v="27"/>
    <x v="5"/>
    <d v="2015-03-21T00:00:00"/>
    <n v="2"/>
    <x v="0"/>
    <n v="-8.5299999999999994"/>
    <n v="3"/>
    <n v="44.66"/>
    <n v="88667"/>
    <n v="0"/>
    <s v="Not Returned"/>
    <n v="0"/>
  </r>
  <r>
    <n v="22234"/>
    <x v="4"/>
    <n v="7.0000000000000007E-2"/>
    <n v="14.56"/>
    <n v="3.5"/>
    <n v="2099"/>
    <x v="160"/>
    <s v="New Customer"/>
    <n v="1"/>
    <x v="0"/>
    <x v="2"/>
    <x v="1"/>
    <x v="6"/>
    <s v="Small Box"/>
    <x v="75"/>
    <n v="0.57999999999999996"/>
    <s v="United States"/>
    <x v="2"/>
    <s v="Sam"/>
    <x v="34"/>
    <x v="144"/>
    <n v="29577"/>
    <x v="95"/>
    <x v="5"/>
    <d v="2015-01-09T00:00:00"/>
    <n v="1"/>
    <x v="0"/>
    <n v="-45.528000000000006"/>
    <n v="6"/>
    <n v="84.59"/>
    <n v="87888"/>
    <n v="1"/>
    <s v="Not Returned"/>
    <n v="0"/>
  </r>
  <r>
    <n v="19171"/>
    <x v="0"/>
    <n v="0.1"/>
    <n v="7.45"/>
    <n v="6.28"/>
    <n v="2265"/>
    <x v="161"/>
    <s v="New Customer"/>
    <n v="1"/>
    <x v="0"/>
    <x v="1"/>
    <x v="1"/>
    <x v="10"/>
    <s v="Small Box"/>
    <x v="76"/>
    <n v="0.4"/>
    <s v="United States"/>
    <x v="0"/>
    <s v="Chris"/>
    <x v="22"/>
    <x v="145"/>
    <n v="64130"/>
    <x v="96"/>
    <x v="5"/>
    <d v="2015-02-01T00:00:00"/>
    <n v="3"/>
    <x v="0"/>
    <n v="-69.873999999999995"/>
    <n v="8"/>
    <n v="59.4"/>
    <n v="86612"/>
    <n v="0"/>
    <s v="Not Returned"/>
    <n v="0"/>
  </r>
  <r>
    <n v="19158"/>
    <x v="1"/>
    <n v="0.01"/>
    <n v="29.1"/>
    <n v="4"/>
    <n v="331"/>
    <x v="162"/>
    <s v="New Customer"/>
    <n v="1"/>
    <x v="1"/>
    <x v="2"/>
    <x v="0"/>
    <x v="11"/>
    <s v="Small Box"/>
    <x v="77"/>
    <n v="0.78"/>
    <s v="United States"/>
    <x v="1"/>
    <s v="Erin"/>
    <x v="41"/>
    <x v="146"/>
    <n v="3045"/>
    <x v="97"/>
    <x v="1"/>
    <d v="2015-04-16T00:00:00"/>
    <n v="2"/>
    <x v="0"/>
    <n v="-22.82"/>
    <n v="8"/>
    <n v="243.32"/>
    <n v="89726"/>
    <n v="0"/>
    <s v="Not Returned"/>
    <n v="0"/>
  </r>
  <r>
    <n v="21629"/>
    <x v="1"/>
    <n v="0.02"/>
    <n v="29.74"/>
    <n v="6.64"/>
    <n v="2764"/>
    <x v="163"/>
    <s v="New Customer"/>
    <n v="1"/>
    <x v="0"/>
    <x v="1"/>
    <x v="1"/>
    <x v="9"/>
    <s v="Small Box"/>
    <x v="78"/>
    <n v="0.7"/>
    <s v="United States"/>
    <x v="1"/>
    <s v="Erin"/>
    <x v="30"/>
    <x v="65"/>
    <n v="7601"/>
    <x v="98"/>
    <x v="4"/>
    <d v="2015-04-22T00:00:00"/>
    <n v="0"/>
    <x v="0"/>
    <n v="-21.06"/>
    <n v="4"/>
    <n v="120.81"/>
    <n v="90724"/>
    <n v="0"/>
    <s v="Not Returned"/>
    <n v="0"/>
  </r>
  <r>
    <n v="21166"/>
    <x v="1"/>
    <n v="0"/>
    <n v="4.91"/>
    <n v="5.68"/>
    <n v="1315"/>
    <x v="164"/>
    <s v="New Customer"/>
    <n v="1"/>
    <x v="0"/>
    <x v="2"/>
    <x v="1"/>
    <x v="10"/>
    <s v="Small Box"/>
    <x v="79"/>
    <n v="0.36"/>
    <s v="United States"/>
    <x v="3"/>
    <s v="William"/>
    <x v="21"/>
    <x v="147"/>
    <n v="80906"/>
    <x v="28"/>
    <x v="0"/>
    <d v="2015-03-31T00:00:00"/>
    <n v="1"/>
    <x v="1"/>
    <n v="-95.047499999999999"/>
    <n v="9"/>
    <n v="48.3"/>
    <n v="87602"/>
    <n v="0"/>
    <s v="Not Returned"/>
    <n v="0"/>
  </r>
  <r>
    <n v="19062"/>
    <x v="0"/>
    <n v="0.06"/>
    <n v="4.91"/>
    <n v="5.68"/>
    <n v="3230"/>
    <x v="165"/>
    <s v="New Customer"/>
    <n v="1"/>
    <x v="1"/>
    <x v="3"/>
    <x v="1"/>
    <x v="10"/>
    <s v="Small Box"/>
    <x v="79"/>
    <n v="0.36"/>
    <s v="United States"/>
    <x v="0"/>
    <s v="Chris"/>
    <x v="26"/>
    <x v="148"/>
    <n v="53186"/>
    <x v="91"/>
    <x v="2"/>
    <d v="2015-06-13T00:00:00"/>
    <n v="0"/>
    <x v="0"/>
    <n v="-31.68825"/>
    <n v="10"/>
    <n v="53.89"/>
    <n v="87436"/>
    <n v="0"/>
    <s v="Not Returned"/>
    <n v="0"/>
  </r>
  <r>
    <n v="18490"/>
    <x v="4"/>
    <n v="0.06"/>
    <n v="5.38"/>
    <n v="5.24"/>
    <n v="618"/>
    <x v="59"/>
    <s v="Returning Customer"/>
    <n v="0"/>
    <x v="1"/>
    <x v="0"/>
    <x v="1"/>
    <x v="10"/>
    <s v="Small Box"/>
    <x v="80"/>
    <n v="0.36"/>
    <s v="United States"/>
    <x v="3"/>
    <s v="William"/>
    <x v="21"/>
    <x v="55"/>
    <n v="81007"/>
    <x v="48"/>
    <x v="4"/>
    <d v="2015-04-30T00:00:00"/>
    <n v="1"/>
    <x v="0"/>
    <n v="-64.670940000000002"/>
    <n v="14"/>
    <n v="81.819999999999993"/>
    <n v="88198"/>
    <n v="0"/>
    <s v="Not Returned"/>
    <n v="0"/>
  </r>
  <r>
    <n v="22450"/>
    <x v="4"/>
    <n v="0.01"/>
    <n v="5.38"/>
    <n v="7.57"/>
    <n v="2164"/>
    <x v="166"/>
    <s v="New Customer"/>
    <n v="1"/>
    <x v="0"/>
    <x v="3"/>
    <x v="1"/>
    <x v="10"/>
    <s v="Small Box"/>
    <x v="81"/>
    <n v="0.36"/>
    <s v="United States"/>
    <x v="3"/>
    <s v="William"/>
    <x v="6"/>
    <x v="149"/>
    <n v="91104"/>
    <x v="50"/>
    <x v="3"/>
    <d v="2015-01-10T00:00:00"/>
    <n v="1"/>
    <x v="0"/>
    <n v="-66.779579999999996"/>
    <n v="3"/>
    <n v="18.68"/>
    <n v="88794"/>
    <n v="0"/>
    <s v="Not Returned"/>
    <n v="0"/>
  </r>
  <r>
    <n v="24534"/>
    <x v="0"/>
    <n v="0.06"/>
    <n v="44.01"/>
    <n v="3.5"/>
    <n v="1374"/>
    <x v="167"/>
    <s v="New Customer"/>
    <n v="1"/>
    <x v="0"/>
    <x v="2"/>
    <x v="1"/>
    <x v="6"/>
    <s v="Small Box"/>
    <x v="82"/>
    <n v="0.59"/>
    <s v="United States"/>
    <x v="3"/>
    <s v="William"/>
    <x v="6"/>
    <x v="150"/>
    <n v="95207"/>
    <x v="99"/>
    <x v="6"/>
    <d v="2015-06-08T00:00:00"/>
    <n v="1"/>
    <x v="0"/>
    <n v="-21.231999999999999"/>
    <n v="1"/>
    <n v="46.94"/>
    <n v="88212"/>
    <n v="1"/>
    <s v="Not Returned"/>
    <n v="0"/>
  </r>
  <r>
    <n v="19258"/>
    <x v="1"/>
    <n v="0.04"/>
    <n v="62.05"/>
    <n v="3.99"/>
    <n v="3132"/>
    <x v="168"/>
    <s v="New Customer"/>
    <n v="1"/>
    <x v="0"/>
    <x v="1"/>
    <x v="1"/>
    <x v="6"/>
    <s v="Small Box"/>
    <x v="83"/>
    <n v="0.55000000000000004"/>
    <s v="United States"/>
    <x v="0"/>
    <s v="Chris"/>
    <x v="23"/>
    <x v="151"/>
    <n v="60060"/>
    <x v="35"/>
    <x v="6"/>
    <d v="2015-05-18T00:00:00"/>
    <n v="1"/>
    <x v="0"/>
    <n v="1644.0767999999998"/>
    <n v="40"/>
    <n v="2382.7199999999998"/>
    <n v="86794"/>
    <n v="1"/>
    <s v="Not Returned"/>
    <n v="0"/>
  </r>
  <r>
    <n v="20646"/>
    <x v="1"/>
    <n v="0.09"/>
    <n v="3.29"/>
    <n v="1.35"/>
    <n v="194"/>
    <x v="169"/>
    <s v="New Customer"/>
    <n v="1"/>
    <x v="0"/>
    <x v="1"/>
    <x v="1"/>
    <x v="12"/>
    <s v="Wrap Bag"/>
    <x v="84"/>
    <n v="0.4"/>
    <s v="United States"/>
    <x v="3"/>
    <s v="William"/>
    <x v="12"/>
    <x v="152"/>
    <n v="84043"/>
    <x v="28"/>
    <x v="0"/>
    <d v="2015-04-01T00:00:00"/>
    <n v="2"/>
    <x v="0"/>
    <n v="15.66"/>
    <n v="23"/>
    <n v="71.55"/>
    <n v="90432"/>
    <n v="0"/>
    <s v="Not Returned"/>
    <n v="0"/>
  </r>
  <r>
    <n v="24265"/>
    <x v="4"/>
    <n v="0.06"/>
    <n v="3.29"/>
    <n v="1.35"/>
    <n v="1646"/>
    <x v="170"/>
    <s v="New Customer"/>
    <n v="1"/>
    <x v="0"/>
    <x v="3"/>
    <x v="1"/>
    <x v="12"/>
    <s v="Wrap Bag"/>
    <x v="84"/>
    <n v="0.4"/>
    <s v="United States"/>
    <x v="1"/>
    <s v="Erin"/>
    <x v="1"/>
    <x v="153"/>
    <n v="11714"/>
    <x v="75"/>
    <x v="6"/>
    <d v="2015-03-17T00:00:00"/>
    <n v="2"/>
    <x v="0"/>
    <n v="8.5299999999999994"/>
    <n v="11"/>
    <n v="35.97"/>
    <n v="90932"/>
    <n v="1"/>
    <s v="Not Returned"/>
    <n v="0"/>
  </r>
  <r>
    <n v="23719"/>
    <x v="0"/>
    <n v="0.05"/>
    <n v="4.13"/>
    <n v="5.04"/>
    <n v="573"/>
    <x v="171"/>
    <s v="New Customer"/>
    <n v="1"/>
    <x v="0"/>
    <x v="2"/>
    <x v="1"/>
    <x v="10"/>
    <s v="Small Box"/>
    <x v="85"/>
    <n v="0.38"/>
    <s v="United States"/>
    <x v="0"/>
    <s v="Chris"/>
    <x v="23"/>
    <x v="154"/>
    <n v="61554"/>
    <x v="100"/>
    <x v="3"/>
    <d v="2015-03-14T00:00:00"/>
    <n v="1"/>
    <x v="0"/>
    <n v="-12.1555"/>
    <n v="1"/>
    <n v="5.84"/>
    <n v="86555"/>
    <n v="1"/>
    <s v="Not Returned"/>
    <n v="0"/>
  </r>
  <r>
    <n v="23562"/>
    <x v="0"/>
    <n v="7.0000000000000007E-2"/>
    <n v="4.13"/>
    <n v="5.04"/>
    <n v="1020"/>
    <x v="172"/>
    <s v="New Customer"/>
    <n v="1"/>
    <x v="0"/>
    <x v="3"/>
    <x v="1"/>
    <x v="10"/>
    <s v="Small Box"/>
    <x v="85"/>
    <n v="0.38"/>
    <s v="United States"/>
    <x v="0"/>
    <s v="Chris"/>
    <x v="16"/>
    <x v="155"/>
    <n v="66762"/>
    <x v="101"/>
    <x v="3"/>
    <d v="2015-02-07T00:00:00"/>
    <n v="1"/>
    <x v="0"/>
    <n v="-76.424400000000006"/>
    <n v="20"/>
    <n v="79.06"/>
    <n v="88634"/>
    <n v="0"/>
    <s v="Not Returned"/>
    <n v="0"/>
  </r>
  <r>
    <n v="19168"/>
    <x v="2"/>
    <n v="0"/>
    <n v="4.13"/>
    <n v="5.34"/>
    <n v="286"/>
    <x v="173"/>
    <s v="New Customer"/>
    <n v="1"/>
    <x v="0"/>
    <x v="3"/>
    <x v="1"/>
    <x v="10"/>
    <s v="Small Box"/>
    <x v="86"/>
    <n v="0.38"/>
    <s v="United States"/>
    <x v="0"/>
    <s v="Chris"/>
    <x v="16"/>
    <x v="156"/>
    <n v="66203"/>
    <x v="49"/>
    <x v="4"/>
    <d v="2015-06-21T00:00:00"/>
    <n v="4"/>
    <x v="1"/>
    <n v="-61.870000000000005"/>
    <n v="9"/>
    <n v="40.950000000000003"/>
    <n v="89761"/>
    <n v="0"/>
    <s v="Not Returned"/>
    <n v="0"/>
  </r>
  <r>
    <n v="19481"/>
    <x v="4"/>
    <n v="0"/>
    <n v="6.84"/>
    <n v="8.3699999999999992"/>
    <n v="1692"/>
    <x v="174"/>
    <s v="New Customer"/>
    <n v="1"/>
    <x v="0"/>
    <x v="0"/>
    <x v="1"/>
    <x v="5"/>
    <s v="Small Pack"/>
    <x v="87"/>
    <n v="0.57999999999999996"/>
    <s v="United States"/>
    <x v="0"/>
    <s v="Chris"/>
    <x v="16"/>
    <x v="157"/>
    <n v="67114"/>
    <x v="102"/>
    <x v="3"/>
    <d v="2015-01-24T00:00:00"/>
    <n v="1"/>
    <x v="1"/>
    <n v="-123.1816"/>
    <n v="5"/>
    <n v="37.89"/>
    <n v="90189"/>
    <n v="0"/>
    <s v="Not Returned"/>
    <n v="0"/>
  </r>
  <r>
    <n v="23550"/>
    <x v="1"/>
    <n v="0.08"/>
    <n v="6.84"/>
    <n v="8.3699999999999992"/>
    <n v="1940"/>
    <x v="175"/>
    <s v="New Customer"/>
    <n v="1"/>
    <x v="0"/>
    <x v="1"/>
    <x v="1"/>
    <x v="5"/>
    <s v="Small Pack"/>
    <x v="87"/>
    <n v="0.57999999999999996"/>
    <s v="United States"/>
    <x v="3"/>
    <s v="William"/>
    <x v="12"/>
    <x v="70"/>
    <n v="84020"/>
    <x v="71"/>
    <x v="6"/>
    <d v="2015-03-24T00:00:00"/>
    <n v="2"/>
    <x v="0"/>
    <n v="-29.49"/>
    <n v="1"/>
    <n v="8.39"/>
    <n v="88870"/>
    <n v="0"/>
    <s v="Not Returned"/>
    <n v="0"/>
  </r>
  <r>
    <n v="18917"/>
    <x v="2"/>
    <n v="0.09"/>
    <n v="6.84"/>
    <n v="8.3699999999999992"/>
    <n v="3141"/>
    <x v="176"/>
    <s v="New Customer"/>
    <n v="1"/>
    <x v="0"/>
    <x v="0"/>
    <x v="1"/>
    <x v="5"/>
    <s v="Small Pack"/>
    <x v="87"/>
    <n v="0.57999999999999996"/>
    <s v="United States"/>
    <x v="0"/>
    <s v="Chris"/>
    <x v="0"/>
    <x v="149"/>
    <n v="77506"/>
    <x v="45"/>
    <x v="0"/>
    <d v="2015-06-08T00:00:00"/>
    <n v="7"/>
    <x v="0"/>
    <n v="-88.584999999999994"/>
    <n v="13"/>
    <n v="87.1"/>
    <n v="86369"/>
    <n v="0"/>
    <s v="Not Returned"/>
    <n v="0"/>
  </r>
  <r>
    <n v="19438"/>
    <x v="3"/>
    <n v="0.08"/>
    <n v="15.73"/>
    <n v="7.42"/>
    <n v="2272"/>
    <x v="177"/>
    <s v="New Customer"/>
    <n v="1"/>
    <x v="1"/>
    <x v="1"/>
    <x v="1"/>
    <x v="5"/>
    <s v="Small Pack"/>
    <x v="88"/>
    <n v="0.56000000000000005"/>
    <s v="United States"/>
    <x v="0"/>
    <s v="Chris"/>
    <x v="0"/>
    <x v="158"/>
    <n v="76543"/>
    <x v="103"/>
    <x v="0"/>
    <d v="2015-03-18T00:00:00"/>
    <n v="2"/>
    <x v="0"/>
    <n v="-37.6"/>
    <n v="5"/>
    <n v="78.08"/>
    <n v="90110"/>
    <n v="1"/>
    <s v="Not Returned"/>
    <n v="0"/>
  </r>
  <r>
    <n v="19619"/>
    <x v="0"/>
    <n v="0.06"/>
    <n v="15.73"/>
    <n v="7.42"/>
    <n v="3151"/>
    <x v="178"/>
    <s v="New Customer"/>
    <n v="1"/>
    <x v="0"/>
    <x v="1"/>
    <x v="1"/>
    <x v="5"/>
    <s v="Small Pack"/>
    <x v="88"/>
    <n v="0.56000000000000005"/>
    <s v="United States"/>
    <x v="3"/>
    <s v="William"/>
    <x v="6"/>
    <x v="159"/>
    <n v="92277"/>
    <x v="104"/>
    <x v="4"/>
    <d v="2015-02-05T00:00:00"/>
    <n v="1"/>
    <x v="0"/>
    <n v="-18.558799999999998"/>
    <n v="4"/>
    <n v="63.04"/>
    <n v="88544"/>
    <n v="0"/>
    <s v="Not Returned"/>
    <n v="0"/>
  </r>
  <r>
    <n v="18663"/>
    <x v="1"/>
    <n v="0.06"/>
    <n v="13.9"/>
    <n v="7.59"/>
    <n v="585"/>
    <x v="179"/>
    <s v="New Customer"/>
    <n v="1"/>
    <x v="0"/>
    <x v="1"/>
    <x v="1"/>
    <x v="5"/>
    <s v="Small Pack"/>
    <x v="89"/>
    <n v="0.56000000000000005"/>
    <s v="United States"/>
    <x v="1"/>
    <s v="Erin"/>
    <x v="41"/>
    <x v="26"/>
    <n v="3301"/>
    <x v="93"/>
    <x v="4"/>
    <d v="2015-05-14T00:00:00"/>
    <n v="1"/>
    <x v="0"/>
    <n v="-67.59"/>
    <n v="12"/>
    <n v="170.45"/>
    <n v="88644"/>
    <n v="0"/>
    <s v="Not Returned"/>
    <n v="0"/>
  </r>
  <r>
    <n v="23312"/>
    <x v="4"/>
    <n v="0.08"/>
    <n v="13.9"/>
    <n v="7.59"/>
    <n v="1080"/>
    <x v="180"/>
    <s v="New Customer"/>
    <n v="1"/>
    <x v="0"/>
    <x v="1"/>
    <x v="1"/>
    <x v="5"/>
    <s v="Small Pack"/>
    <x v="89"/>
    <n v="0.56000000000000005"/>
    <s v="United States"/>
    <x v="0"/>
    <s v="Chris"/>
    <x v="23"/>
    <x v="160"/>
    <n v="60174"/>
    <x v="105"/>
    <x v="3"/>
    <d v="2015-05-09T00:00:00"/>
    <n v="1"/>
    <x v="0"/>
    <n v="9.862000000000009"/>
    <n v="14"/>
    <n v="196.41"/>
    <n v="88461"/>
    <n v="1"/>
    <s v="Not Returned"/>
    <n v="0"/>
  </r>
  <r>
    <n v="19859"/>
    <x v="2"/>
    <n v="0.05"/>
    <n v="5.74"/>
    <n v="5.3"/>
    <n v="2601"/>
    <x v="181"/>
    <s v="New Customer"/>
    <n v="1"/>
    <x v="0"/>
    <x v="1"/>
    <x v="1"/>
    <x v="5"/>
    <s v="Small Pack"/>
    <x v="90"/>
    <n v="0.55000000000000004"/>
    <s v="United States"/>
    <x v="1"/>
    <s v="Erin"/>
    <x v="41"/>
    <x v="161"/>
    <n v="3054"/>
    <x v="106"/>
    <x v="2"/>
    <d v="2015-03-26T00:00:00"/>
    <n v="5"/>
    <x v="0"/>
    <n v="-50.75"/>
    <n v="7"/>
    <n v="42.02"/>
    <n v="87382"/>
    <n v="1"/>
    <s v="Not Returned"/>
    <n v="0"/>
  </r>
  <r>
    <n v="23203"/>
    <x v="1"/>
    <n v="0.04"/>
    <n v="12.98"/>
    <n v="3.14"/>
    <n v="92"/>
    <x v="182"/>
    <s v="New Customer"/>
    <n v="1"/>
    <x v="1"/>
    <x v="1"/>
    <x v="1"/>
    <x v="5"/>
    <s v="Small Pack"/>
    <x v="91"/>
    <n v="0.6"/>
    <s v="United States"/>
    <x v="2"/>
    <s v="Sam"/>
    <x v="42"/>
    <x v="162"/>
    <n v="70056"/>
    <x v="99"/>
    <x v="6"/>
    <d v="2015-06-09T00:00:00"/>
    <n v="2"/>
    <x v="0"/>
    <n v="22.817999999999998"/>
    <n v="16"/>
    <n v="216.04"/>
    <n v="87178"/>
    <n v="1"/>
    <s v="Not Returned"/>
    <n v="0"/>
  </r>
  <r>
    <n v="21948"/>
    <x v="0"/>
    <n v="0.05"/>
    <n v="12.98"/>
    <n v="3.14"/>
    <n v="1648"/>
    <x v="183"/>
    <s v="New Customer"/>
    <n v="1"/>
    <x v="0"/>
    <x v="1"/>
    <x v="1"/>
    <x v="5"/>
    <s v="Small Pack"/>
    <x v="91"/>
    <n v="0.6"/>
    <s v="United States"/>
    <x v="0"/>
    <s v="Chris"/>
    <x v="23"/>
    <x v="163"/>
    <n v="60098"/>
    <x v="76"/>
    <x v="4"/>
    <d v="2015-03-25T00:00:00"/>
    <n v="0"/>
    <x v="0"/>
    <n v="38.229999999999997"/>
    <n v="18"/>
    <n v="225.59"/>
    <n v="91043"/>
    <n v="0"/>
    <s v="Not Returned"/>
    <n v="0"/>
  </r>
  <r>
    <n v="19851"/>
    <x v="4"/>
    <n v="0.02"/>
    <n v="12.98"/>
    <n v="3.14"/>
    <n v="3036"/>
    <x v="184"/>
    <s v="New Customer"/>
    <n v="1"/>
    <x v="0"/>
    <x v="2"/>
    <x v="1"/>
    <x v="5"/>
    <s v="Small Pack"/>
    <x v="91"/>
    <n v="0.6"/>
    <s v="United States"/>
    <x v="0"/>
    <s v="Chris"/>
    <x v="43"/>
    <x v="164"/>
    <n v="58554"/>
    <x v="107"/>
    <x v="3"/>
    <d v="2015-01-19T00:00:00"/>
    <n v="3"/>
    <x v="0"/>
    <n v="75.010000000000005"/>
    <n v="14"/>
    <n v="184.4"/>
    <n v="89129"/>
    <n v="0"/>
    <s v="Not Returned"/>
    <n v="0"/>
  </r>
  <r>
    <n v="20577"/>
    <x v="0"/>
    <n v="0.03"/>
    <n v="8.34"/>
    <n v="2.64"/>
    <n v="256"/>
    <x v="185"/>
    <s v="New Customer"/>
    <n v="1"/>
    <x v="0"/>
    <x v="2"/>
    <x v="1"/>
    <x v="5"/>
    <s v="Small Pack"/>
    <x v="92"/>
    <n v="0.59"/>
    <s v="United States"/>
    <x v="1"/>
    <s v="Erin"/>
    <x v="5"/>
    <x v="165"/>
    <n v="17331"/>
    <x v="108"/>
    <x v="2"/>
    <d v="2015-02-02T00:00:00"/>
    <n v="2"/>
    <x v="0"/>
    <n v="0.68399999999999894"/>
    <n v="4"/>
    <n v="34.64"/>
    <n v="86267"/>
    <n v="1"/>
    <s v="Not Returned"/>
    <n v="0"/>
  </r>
  <r>
    <n v="2408"/>
    <x v="0"/>
    <n v="0"/>
    <n v="8.34"/>
    <n v="2.64"/>
    <n v="349"/>
    <x v="186"/>
    <s v="New Customer"/>
    <n v="1"/>
    <x v="1"/>
    <x v="2"/>
    <x v="1"/>
    <x v="5"/>
    <s v="Small Pack"/>
    <x v="92"/>
    <n v="0.59"/>
    <s v="United States"/>
    <x v="2"/>
    <s v="Sam"/>
    <x v="17"/>
    <x v="166"/>
    <n v="33132"/>
    <x v="109"/>
    <x v="1"/>
    <d v="2015-06-11T00:00:00"/>
    <n v="2"/>
    <x v="1"/>
    <n v="5.8624999999999998"/>
    <n v="23"/>
    <n v="212.89"/>
    <n v="17446"/>
    <n v="1"/>
    <s v="Not Returned"/>
    <n v="0"/>
  </r>
  <r>
    <n v="20408"/>
    <x v="0"/>
    <n v="0"/>
    <n v="8.34"/>
    <n v="2.64"/>
    <n v="351"/>
    <x v="187"/>
    <s v="New Customer"/>
    <n v="1"/>
    <x v="1"/>
    <x v="2"/>
    <x v="1"/>
    <x v="5"/>
    <s v="Small Pack"/>
    <x v="92"/>
    <n v="0.59"/>
    <s v="United States"/>
    <x v="1"/>
    <s v="Erin"/>
    <x v="1"/>
    <x v="167"/>
    <n v="13601"/>
    <x v="109"/>
    <x v="1"/>
    <d v="2015-06-11T00:00:00"/>
    <n v="2"/>
    <x v="1"/>
    <n v="10.5"/>
    <n v="6"/>
    <n v="55.54"/>
    <n v="88685"/>
    <n v="1"/>
    <s v="Not Returned"/>
    <n v="0"/>
  </r>
  <r>
    <n v="25677"/>
    <x v="3"/>
    <n v="0.1"/>
    <n v="8.34"/>
    <n v="2.64"/>
    <n v="919"/>
    <x v="188"/>
    <s v="New Customer"/>
    <n v="1"/>
    <x v="0"/>
    <x v="0"/>
    <x v="1"/>
    <x v="5"/>
    <s v="Small Pack"/>
    <x v="92"/>
    <n v="0.59"/>
    <s v="United States"/>
    <x v="3"/>
    <s v="William"/>
    <x v="6"/>
    <x v="168"/>
    <n v="96003"/>
    <x v="110"/>
    <x v="6"/>
    <d v="2015-04-12T00:00:00"/>
    <n v="0"/>
    <x v="0"/>
    <n v="-6.34"/>
    <n v="6"/>
    <n v="47.95"/>
    <n v="90492"/>
    <n v="0"/>
    <s v="Not Returned"/>
    <n v="0"/>
  </r>
  <r>
    <n v="25631"/>
    <x v="1"/>
    <n v="0.02"/>
    <n v="8.34"/>
    <n v="2.64"/>
    <n v="1226"/>
    <x v="189"/>
    <s v="New Customer"/>
    <n v="1"/>
    <x v="0"/>
    <x v="3"/>
    <x v="1"/>
    <x v="5"/>
    <s v="Small Pack"/>
    <x v="92"/>
    <n v="0.59"/>
    <s v="United States"/>
    <x v="1"/>
    <s v="Erin"/>
    <x v="44"/>
    <x v="169"/>
    <n v="2861"/>
    <x v="111"/>
    <x v="1"/>
    <d v="2015-04-30T00:00:00"/>
    <n v="2"/>
    <x v="0"/>
    <n v="6.79"/>
    <n v="8"/>
    <n v="66.739999999999995"/>
    <n v="90800"/>
    <n v="0"/>
    <s v="Not Returned"/>
    <n v="0"/>
  </r>
  <r>
    <n v="106"/>
    <x v="3"/>
    <n v="0.01"/>
    <n v="9.31"/>
    <n v="3.98"/>
    <n v="1106"/>
    <x v="190"/>
    <s v="New Customer"/>
    <n v="1"/>
    <x v="0"/>
    <x v="3"/>
    <x v="1"/>
    <x v="5"/>
    <s v="Small Pack"/>
    <x v="93"/>
    <n v="0.56000000000000005"/>
    <s v="United States"/>
    <x v="0"/>
    <s v="Chris"/>
    <x v="0"/>
    <x v="170"/>
    <n v="75220"/>
    <x v="34"/>
    <x v="5"/>
    <d v="2015-05-22T00:00:00"/>
    <n v="1"/>
    <x v="0"/>
    <n v="-10.9"/>
    <n v="61"/>
    <n v="586.96"/>
    <n v="646"/>
    <n v="1"/>
    <s v="Not Returned"/>
    <n v="0"/>
  </r>
  <r>
    <n v="18106"/>
    <x v="3"/>
    <n v="0.01"/>
    <n v="9.31"/>
    <n v="3.98"/>
    <n v="1107"/>
    <x v="191"/>
    <s v="New Customer"/>
    <n v="1"/>
    <x v="0"/>
    <x v="3"/>
    <x v="1"/>
    <x v="5"/>
    <s v="Small Pack"/>
    <x v="93"/>
    <n v="0.56000000000000005"/>
    <s v="United States"/>
    <x v="0"/>
    <s v="Chris"/>
    <x v="0"/>
    <x v="171"/>
    <n v="77566"/>
    <x v="34"/>
    <x v="5"/>
    <d v="2015-05-22T00:00:00"/>
    <n v="1"/>
    <x v="0"/>
    <n v="2.1800000000000015"/>
    <n v="15"/>
    <n v="144.33000000000001"/>
    <n v="86411"/>
    <n v="1"/>
    <s v="Not Returned"/>
    <n v="0"/>
  </r>
  <r>
    <n v="19942"/>
    <x v="0"/>
    <n v="0.06"/>
    <n v="8.57"/>
    <n v="6.14"/>
    <n v="123"/>
    <x v="192"/>
    <s v="New Customer"/>
    <n v="1"/>
    <x v="0"/>
    <x v="2"/>
    <x v="1"/>
    <x v="5"/>
    <s v="Small Pack"/>
    <x v="94"/>
    <n v="0.59"/>
    <s v="United States"/>
    <x v="2"/>
    <s v="Sam"/>
    <x v="14"/>
    <x v="172"/>
    <n v="22102"/>
    <x v="20"/>
    <x v="5"/>
    <d v="2015-04-10T00:00:00"/>
    <n v="1"/>
    <x v="0"/>
    <n v="105.678"/>
    <n v="11"/>
    <n v="94.97"/>
    <n v="90669"/>
    <n v="1"/>
    <s v="Not Returned"/>
    <n v="0"/>
  </r>
  <r>
    <n v="24951"/>
    <x v="2"/>
    <n v="0.1"/>
    <n v="5.68"/>
    <n v="3.6"/>
    <n v="1607"/>
    <x v="193"/>
    <s v="New Customer"/>
    <n v="1"/>
    <x v="1"/>
    <x v="2"/>
    <x v="1"/>
    <x v="5"/>
    <s v="Small Pack"/>
    <x v="95"/>
    <n v="0.56000000000000005"/>
    <s v="United States"/>
    <x v="1"/>
    <s v="Erin"/>
    <x v="1"/>
    <x v="173"/>
    <n v="11520"/>
    <x v="101"/>
    <x v="3"/>
    <d v="2015-02-10T00:00:00"/>
    <n v="4"/>
    <x v="0"/>
    <n v="-33.2956"/>
    <n v="21"/>
    <n v="118.35"/>
    <n v="87995"/>
    <n v="1"/>
    <s v="Not Returned"/>
    <n v="0"/>
  </r>
  <r>
    <n v="2368"/>
    <x v="1"/>
    <n v="0"/>
    <n v="6.88"/>
    <n v="2"/>
    <n v="553"/>
    <x v="194"/>
    <s v="New Customer"/>
    <n v="1"/>
    <x v="1"/>
    <x v="2"/>
    <x v="1"/>
    <x v="1"/>
    <s v="Wrap Bag"/>
    <x v="96"/>
    <n v="0.39"/>
    <s v="United States"/>
    <x v="3"/>
    <s v="William"/>
    <x v="6"/>
    <x v="27"/>
    <n v="90008"/>
    <x v="112"/>
    <x v="4"/>
    <d v="2015-01-29T00:00:00"/>
    <n v="1"/>
    <x v="1"/>
    <n v="34.068000000000005"/>
    <n v="36"/>
    <n v="267.52999999999997"/>
    <n v="17155"/>
    <n v="1"/>
    <s v="Returned"/>
    <n v="1"/>
  </r>
  <r>
    <n v="20368"/>
    <x v="1"/>
    <n v="0"/>
    <n v="6.88"/>
    <n v="2"/>
    <n v="556"/>
    <x v="195"/>
    <s v="New Customer"/>
    <n v="1"/>
    <x v="1"/>
    <x v="2"/>
    <x v="1"/>
    <x v="1"/>
    <s v="Wrap Bag"/>
    <x v="96"/>
    <n v="0.39"/>
    <s v="United States"/>
    <x v="3"/>
    <s v="William"/>
    <x v="12"/>
    <x v="174"/>
    <n v="84604"/>
    <x v="112"/>
    <x v="4"/>
    <d v="2015-01-29T00:00:00"/>
    <n v="1"/>
    <x v="1"/>
    <n v="46.147199999999991"/>
    <n v="9"/>
    <n v="66.88"/>
    <n v="86189"/>
    <n v="0"/>
    <s v="Not Returned"/>
    <n v="0"/>
  </r>
  <r>
    <n v="22248"/>
    <x v="1"/>
    <n v="0.1"/>
    <n v="6.88"/>
    <n v="2"/>
    <n v="621"/>
    <x v="196"/>
    <s v="New Customer"/>
    <n v="1"/>
    <x v="0"/>
    <x v="2"/>
    <x v="1"/>
    <x v="1"/>
    <s v="Wrap Bag"/>
    <x v="96"/>
    <n v="0.39"/>
    <s v="United States"/>
    <x v="1"/>
    <s v="Erin"/>
    <x v="31"/>
    <x v="175"/>
    <n v="6111"/>
    <x v="74"/>
    <x v="5"/>
    <d v="2015-02-27T00:00:00"/>
    <n v="1"/>
    <x v="0"/>
    <n v="18.420000000000002"/>
    <n v="5"/>
    <n v="31.46"/>
    <n v="91432"/>
    <n v="0"/>
    <s v="Not Returned"/>
    <n v="0"/>
  </r>
  <r>
    <n v="18148"/>
    <x v="0"/>
    <n v="0"/>
    <n v="6.88"/>
    <n v="2"/>
    <n v="2677"/>
    <x v="197"/>
    <s v="New Customer"/>
    <n v="1"/>
    <x v="0"/>
    <x v="3"/>
    <x v="1"/>
    <x v="1"/>
    <s v="Wrap Bag"/>
    <x v="96"/>
    <n v="0.39"/>
    <s v="United States"/>
    <x v="2"/>
    <s v="Sam"/>
    <x v="14"/>
    <x v="176"/>
    <n v="22601"/>
    <x v="113"/>
    <x v="1"/>
    <d v="2015-06-16T00:00:00"/>
    <n v="0"/>
    <x v="1"/>
    <n v="-15.61"/>
    <n v="5"/>
    <n v="36"/>
    <n v="86633"/>
    <n v="0"/>
    <s v="Not Returned"/>
    <n v="0"/>
  </r>
  <r>
    <n v="24842"/>
    <x v="1"/>
    <n v="0.01"/>
    <n v="6.98"/>
    <n v="1.6"/>
    <n v="827"/>
    <x v="198"/>
    <s v="New Customer"/>
    <n v="1"/>
    <x v="0"/>
    <x v="2"/>
    <x v="1"/>
    <x v="1"/>
    <s v="Wrap Bag"/>
    <x v="97"/>
    <n v="0.38"/>
    <s v="United States"/>
    <x v="0"/>
    <s v="Chris"/>
    <x v="0"/>
    <x v="177"/>
    <n v="79109"/>
    <x v="39"/>
    <x v="0"/>
    <d v="2015-05-26T00:00:00"/>
    <n v="1"/>
    <x v="0"/>
    <n v="0.34600000000000009"/>
    <n v="3"/>
    <n v="21.93"/>
    <n v="89259"/>
    <n v="1"/>
    <s v="Not Returned"/>
    <n v="0"/>
  </r>
  <r>
    <n v="20138"/>
    <x v="4"/>
    <n v="0"/>
    <n v="6.98"/>
    <n v="1.6"/>
    <n v="2137"/>
    <x v="199"/>
    <s v="New Customer"/>
    <n v="1"/>
    <x v="0"/>
    <x v="1"/>
    <x v="1"/>
    <x v="1"/>
    <s v="Wrap Bag"/>
    <x v="97"/>
    <n v="0.38"/>
    <s v="United States"/>
    <x v="2"/>
    <s v="Sam"/>
    <x v="17"/>
    <x v="178"/>
    <n v="33407"/>
    <x v="108"/>
    <x v="2"/>
    <d v="2015-02-02T00:00:00"/>
    <n v="2"/>
    <x v="1"/>
    <n v="-343.86799999999999"/>
    <n v="9"/>
    <n v="64.48"/>
    <n v="86002"/>
    <n v="1"/>
    <s v="Not Returned"/>
    <n v="0"/>
  </r>
  <r>
    <n v="23317"/>
    <x v="2"/>
    <n v="0.06"/>
    <n v="6.98"/>
    <n v="1.6"/>
    <n v="2209"/>
    <x v="200"/>
    <s v="New Customer"/>
    <n v="1"/>
    <x v="0"/>
    <x v="2"/>
    <x v="1"/>
    <x v="1"/>
    <s v="Wrap Bag"/>
    <x v="97"/>
    <n v="0.38"/>
    <s v="United States"/>
    <x v="2"/>
    <s v="Sam"/>
    <x v="33"/>
    <x v="179"/>
    <n v="30337"/>
    <x v="29"/>
    <x v="5"/>
    <d v="2015-01-29T00:00:00"/>
    <n v="7"/>
    <x v="0"/>
    <n v="-98.056000000000012"/>
    <n v="12"/>
    <n v="83.93"/>
    <n v="88030"/>
    <n v="1"/>
    <s v="Not Returned"/>
    <n v="0"/>
  </r>
  <r>
    <n v="24481"/>
    <x v="0"/>
    <n v="7.0000000000000007E-2"/>
    <n v="7.98"/>
    <n v="1.25"/>
    <n v="596"/>
    <x v="201"/>
    <s v="New Customer"/>
    <n v="1"/>
    <x v="0"/>
    <x v="0"/>
    <x v="1"/>
    <x v="1"/>
    <s v="Wrap Bag"/>
    <x v="98"/>
    <n v="0.35"/>
    <s v="United States"/>
    <x v="0"/>
    <s v="Chris"/>
    <x v="7"/>
    <x v="180"/>
    <n v="46032"/>
    <x v="32"/>
    <x v="6"/>
    <d v="2015-02-17T00:00:00"/>
    <n v="2"/>
    <x v="0"/>
    <n v="26.585699999999999"/>
    <n v="5"/>
    <n v="38.53"/>
    <n v="86308"/>
    <n v="0"/>
    <s v="Not Returned"/>
    <n v="0"/>
  </r>
  <r>
    <n v="21077"/>
    <x v="0"/>
    <n v="0.05"/>
    <n v="6.04"/>
    <n v="2.14"/>
    <n v="936"/>
    <x v="202"/>
    <s v="New Customer"/>
    <n v="1"/>
    <x v="1"/>
    <x v="1"/>
    <x v="1"/>
    <x v="1"/>
    <s v="Wrap Bag"/>
    <x v="99"/>
    <n v="0.38"/>
    <s v="United States"/>
    <x v="3"/>
    <s v="William"/>
    <x v="6"/>
    <x v="181"/>
    <n v="92374"/>
    <x v="114"/>
    <x v="1"/>
    <d v="2015-02-19T00:00:00"/>
    <n v="2"/>
    <x v="0"/>
    <n v="-4.1399999999999997"/>
    <n v="1"/>
    <n v="8.41"/>
    <n v="90588"/>
    <n v="1"/>
    <s v="Not Returned"/>
    <n v="0"/>
  </r>
  <r>
    <n v="26315"/>
    <x v="0"/>
    <n v="7.0000000000000007E-2"/>
    <n v="152.47999999999999"/>
    <n v="6.5"/>
    <n v="497"/>
    <x v="203"/>
    <s v="New Customer"/>
    <n v="1"/>
    <x v="0"/>
    <x v="3"/>
    <x v="0"/>
    <x v="11"/>
    <s v="Small Box"/>
    <x v="100"/>
    <n v="0.74"/>
    <s v="United States"/>
    <x v="2"/>
    <s v="Sam"/>
    <x v="2"/>
    <x v="182"/>
    <n v="37130"/>
    <x v="82"/>
    <x v="5"/>
    <d v="2015-05-16T00:00:00"/>
    <n v="2"/>
    <x v="0"/>
    <n v="171.83879999999999"/>
    <n v="35"/>
    <n v="5062.49"/>
    <n v="90706"/>
    <n v="1"/>
    <s v="Not Returned"/>
    <n v="0"/>
  </r>
  <r>
    <n v="21207"/>
    <x v="0"/>
    <n v="0.02"/>
    <n v="152.47999999999999"/>
    <n v="6.5"/>
    <n v="1233"/>
    <x v="204"/>
    <s v="New Customer"/>
    <n v="1"/>
    <x v="1"/>
    <x v="0"/>
    <x v="0"/>
    <x v="11"/>
    <s v="Small Box"/>
    <x v="100"/>
    <n v="0.74"/>
    <s v="United States"/>
    <x v="0"/>
    <s v="Chris"/>
    <x v="0"/>
    <x v="183"/>
    <n v="75028"/>
    <x v="20"/>
    <x v="5"/>
    <d v="2015-04-11T00:00:00"/>
    <n v="2"/>
    <x v="0"/>
    <n v="-564.60239999999999"/>
    <n v="1"/>
    <n v="162.91"/>
    <n v="89375"/>
    <n v="0"/>
    <s v="Not Returned"/>
    <n v="0"/>
  </r>
  <r>
    <n v="23551"/>
    <x v="1"/>
    <n v="0.1"/>
    <n v="152.47999999999999"/>
    <n v="4"/>
    <n v="1938"/>
    <x v="205"/>
    <s v="New Customer"/>
    <n v="1"/>
    <x v="1"/>
    <x v="1"/>
    <x v="0"/>
    <x v="11"/>
    <s v="Small Box"/>
    <x v="100"/>
    <n v="0.79"/>
    <s v="United States"/>
    <x v="0"/>
    <s v="Chris"/>
    <x v="16"/>
    <x v="184"/>
    <n v="66801"/>
    <x v="71"/>
    <x v="6"/>
    <d v="2015-03-23T00:00:00"/>
    <n v="1"/>
    <x v="0"/>
    <n v="-521.09"/>
    <n v="4"/>
    <n v="558.16999999999996"/>
    <n v="88870"/>
    <n v="0"/>
    <s v="Not Returned"/>
    <n v="0"/>
  </r>
  <r>
    <n v="24028"/>
    <x v="3"/>
    <n v="0.01"/>
    <n v="59.76"/>
    <n v="9.7100000000000009"/>
    <n v="911"/>
    <x v="206"/>
    <s v="New Customer"/>
    <n v="1"/>
    <x v="0"/>
    <x v="1"/>
    <x v="1"/>
    <x v="9"/>
    <s v="Small Box"/>
    <x v="101"/>
    <n v="0.56999999999999995"/>
    <s v="United States"/>
    <x v="1"/>
    <s v="Erin"/>
    <x v="45"/>
    <x v="185"/>
    <n v="26003"/>
    <x v="72"/>
    <x v="2"/>
    <d v="2015-04-06T00:00:00"/>
    <n v="2"/>
    <x v="0"/>
    <n v="354.32879999999994"/>
    <n v="8"/>
    <n v="513.52"/>
    <n v="90186"/>
    <n v="1"/>
    <s v="Not Returned"/>
    <n v="0"/>
  </r>
  <r>
    <n v="20904"/>
    <x v="0"/>
    <n v="0.06"/>
    <n v="59.76"/>
    <n v="9.7100000000000009"/>
    <n v="2352"/>
    <x v="207"/>
    <s v="New Customer"/>
    <n v="1"/>
    <x v="0"/>
    <x v="0"/>
    <x v="1"/>
    <x v="9"/>
    <s v="Small Box"/>
    <x v="101"/>
    <n v="0.56999999999999995"/>
    <s v="United States"/>
    <x v="1"/>
    <s v="Erin"/>
    <x v="37"/>
    <x v="186"/>
    <n v="21501"/>
    <x v="14"/>
    <x v="2"/>
    <d v="2015-06-23T00:00:00"/>
    <n v="3"/>
    <x v="0"/>
    <n v="756.67470000000003"/>
    <n v="18"/>
    <n v="1096.6300000000001"/>
    <n v="86165"/>
    <n v="0"/>
    <s v="Not Returned"/>
    <n v="0"/>
  </r>
  <r>
    <n v="18012"/>
    <x v="4"/>
    <n v="0.09"/>
    <n v="30.93"/>
    <n v="3.92"/>
    <n v="1737"/>
    <x v="208"/>
    <s v="New Customer"/>
    <n v="1"/>
    <x v="0"/>
    <x v="1"/>
    <x v="2"/>
    <x v="7"/>
    <s v="Small Pack"/>
    <x v="102"/>
    <n v="0.44"/>
    <s v="United States"/>
    <x v="2"/>
    <s v="Sam"/>
    <x v="4"/>
    <x v="187"/>
    <n v="27529"/>
    <x v="115"/>
    <x v="4"/>
    <d v="2015-06-05T00:00:00"/>
    <n v="2"/>
    <x v="0"/>
    <n v="-130.42400000000001"/>
    <n v="16"/>
    <n v="451.83"/>
    <n v="85866"/>
    <n v="0"/>
    <s v="Not Returned"/>
    <n v="0"/>
  </r>
  <r>
    <n v="21975"/>
    <x v="3"/>
    <n v="7.0000000000000007E-2"/>
    <n v="30.93"/>
    <n v="3.92"/>
    <n v="2157"/>
    <x v="209"/>
    <s v="New Customer"/>
    <n v="1"/>
    <x v="0"/>
    <x v="2"/>
    <x v="2"/>
    <x v="7"/>
    <s v="Small Pack"/>
    <x v="102"/>
    <n v="0.44"/>
    <s v="United States"/>
    <x v="0"/>
    <s v="Chris"/>
    <x v="3"/>
    <x v="188"/>
    <n v="48093"/>
    <x v="19"/>
    <x v="6"/>
    <d v="2015-05-04T00:00:00"/>
    <n v="1"/>
    <x v="0"/>
    <n v="398.30249999999995"/>
    <n v="19"/>
    <n v="577.25"/>
    <n v="90386"/>
    <n v="0"/>
    <s v="Not Returned"/>
    <n v="0"/>
  </r>
  <r>
    <n v="21761"/>
    <x v="3"/>
    <n v="0.08"/>
    <n v="30.93"/>
    <n v="3.92"/>
    <n v="2426"/>
    <x v="210"/>
    <s v="New Customer"/>
    <n v="1"/>
    <x v="0"/>
    <x v="3"/>
    <x v="2"/>
    <x v="7"/>
    <s v="Small Pack"/>
    <x v="102"/>
    <n v="0.44"/>
    <s v="United States"/>
    <x v="0"/>
    <s v="Chris"/>
    <x v="0"/>
    <x v="189"/>
    <n v="75061"/>
    <x v="75"/>
    <x v="6"/>
    <d v="2015-03-16T00:00:00"/>
    <n v="1"/>
    <x v="0"/>
    <n v="63.059099999999994"/>
    <n v="3"/>
    <n v="91.39"/>
    <n v="90859"/>
    <n v="1"/>
    <s v="Not Returned"/>
    <n v="0"/>
  </r>
  <r>
    <n v="23926"/>
    <x v="1"/>
    <n v="0.06"/>
    <n v="3.95"/>
    <n v="2"/>
    <n v="1254"/>
    <x v="211"/>
    <s v="New Customer"/>
    <n v="1"/>
    <x v="0"/>
    <x v="2"/>
    <x v="1"/>
    <x v="12"/>
    <s v="Wrap Bag"/>
    <x v="103"/>
    <n v="0.53"/>
    <s v="United States"/>
    <x v="0"/>
    <s v="Chris"/>
    <x v="0"/>
    <x v="190"/>
    <n v="77530"/>
    <x v="116"/>
    <x v="1"/>
    <d v="2015-03-25T00:00:00"/>
    <n v="1"/>
    <x v="0"/>
    <n v="-9.68"/>
    <n v="5"/>
    <n v="19.66"/>
    <n v="89984"/>
    <n v="1"/>
    <s v="Not Returned"/>
    <n v="0"/>
  </r>
  <r>
    <n v="19700"/>
    <x v="2"/>
    <n v="0.05"/>
    <n v="3.95"/>
    <n v="2"/>
    <n v="1935"/>
    <x v="212"/>
    <s v="New Customer"/>
    <n v="1"/>
    <x v="1"/>
    <x v="2"/>
    <x v="1"/>
    <x v="12"/>
    <s v="Wrap Bag"/>
    <x v="103"/>
    <n v="0.53"/>
    <s v="United States"/>
    <x v="0"/>
    <s v="Chris"/>
    <x v="0"/>
    <x v="191"/>
    <n v="75051"/>
    <x v="117"/>
    <x v="2"/>
    <d v="2015-06-07T00:00:00"/>
    <n v="8"/>
    <x v="0"/>
    <n v="1.0040000000000004"/>
    <n v="23"/>
    <n v="96.6"/>
    <n v="86688"/>
    <n v="0"/>
    <s v="Not Returned"/>
    <n v="0"/>
  </r>
  <r>
    <n v="22414"/>
    <x v="3"/>
    <n v="0"/>
    <n v="12.2"/>
    <n v="6.02"/>
    <n v="1350"/>
    <x v="213"/>
    <s v="New Customer"/>
    <n v="1"/>
    <x v="1"/>
    <x v="2"/>
    <x v="2"/>
    <x v="7"/>
    <s v="Small Pack"/>
    <x v="104"/>
    <n v="0.43"/>
    <s v="United States"/>
    <x v="2"/>
    <s v="Sam"/>
    <x v="17"/>
    <x v="192"/>
    <n v="33055"/>
    <x v="63"/>
    <x v="3"/>
    <d v="2015-04-18T00:00:00"/>
    <n v="1"/>
    <x v="1"/>
    <n v="-172.298"/>
    <n v="4"/>
    <n v="56.24"/>
    <n v="88233"/>
    <n v="1"/>
    <s v="Not Returned"/>
    <n v="0"/>
  </r>
  <r>
    <n v="19208"/>
    <x v="0"/>
    <n v="0.05"/>
    <n v="12.2"/>
    <n v="6.02"/>
    <n v="1561"/>
    <x v="214"/>
    <s v="New Customer"/>
    <n v="1"/>
    <x v="0"/>
    <x v="1"/>
    <x v="2"/>
    <x v="7"/>
    <s v="Small Pack"/>
    <x v="104"/>
    <n v="0.43"/>
    <s v="United States"/>
    <x v="0"/>
    <s v="Chris"/>
    <x v="0"/>
    <x v="193"/>
    <n v="76063"/>
    <x v="118"/>
    <x v="0"/>
    <d v="2015-04-14T00:00:00"/>
    <n v="1"/>
    <x v="0"/>
    <n v="-6.6420000000000003"/>
    <n v="5"/>
    <n v="63.93"/>
    <n v="88094"/>
    <n v="1"/>
    <s v="Not Returned"/>
    <n v="0"/>
  </r>
  <r>
    <n v="6062"/>
    <x v="4"/>
    <n v="0.08"/>
    <n v="5"/>
    <n v="3.39"/>
    <n v="21"/>
    <x v="215"/>
    <s v="New Customer"/>
    <n v="1"/>
    <x v="0"/>
    <x v="3"/>
    <x v="1"/>
    <x v="12"/>
    <s v="Wrap Bag"/>
    <x v="105"/>
    <n v="0.37"/>
    <s v="United States"/>
    <x v="1"/>
    <s v="Erin"/>
    <x v="1"/>
    <x v="12"/>
    <n v="10012"/>
    <x v="34"/>
    <x v="5"/>
    <d v="2015-05-22T00:00:00"/>
    <n v="1"/>
    <x v="0"/>
    <n v="-17.489999999999998"/>
    <n v="58"/>
    <n v="293.06"/>
    <n v="42949"/>
    <n v="0"/>
    <s v="Not Returned"/>
    <n v="0"/>
  </r>
  <r>
    <n v="19973"/>
    <x v="0"/>
    <n v="0.03"/>
    <n v="2.1800000000000002"/>
    <n v="1.38"/>
    <n v="925"/>
    <x v="216"/>
    <s v="New Customer"/>
    <n v="1"/>
    <x v="0"/>
    <x v="3"/>
    <x v="1"/>
    <x v="12"/>
    <s v="Wrap Bag"/>
    <x v="106"/>
    <n v="0.44"/>
    <s v="United States"/>
    <x v="1"/>
    <s v="Erin"/>
    <x v="27"/>
    <x v="194"/>
    <n v="4330"/>
    <x v="42"/>
    <x v="0"/>
    <d v="2015-04-06T00:00:00"/>
    <n v="0"/>
    <x v="0"/>
    <n v="-7.04"/>
    <n v="7"/>
    <n v="15.73"/>
    <n v="87134"/>
    <n v="0"/>
    <s v="Not Returned"/>
    <n v="0"/>
  </r>
  <r>
    <n v="23012"/>
    <x v="1"/>
    <n v="0.06"/>
    <n v="5.81"/>
    <n v="3.37"/>
    <n v="1363"/>
    <x v="217"/>
    <s v="New Customer"/>
    <n v="1"/>
    <x v="0"/>
    <x v="0"/>
    <x v="1"/>
    <x v="12"/>
    <s v="Wrap Bag"/>
    <x v="107"/>
    <n v="0.54"/>
    <s v="United States"/>
    <x v="2"/>
    <s v="Sam"/>
    <x v="17"/>
    <x v="195"/>
    <n v="32707"/>
    <x v="104"/>
    <x v="4"/>
    <d v="2015-02-06T00:00:00"/>
    <n v="2"/>
    <x v="0"/>
    <n v="-149.1182"/>
    <n v="9"/>
    <n v="53.44"/>
    <n v="89993"/>
    <n v="0"/>
    <s v="Not Returned"/>
    <n v="0"/>
  </r>
  <r>
    <n v="18758"/>
    <x v="4"/>
    <n v="0.04"/>
    <n v="17.149999999999999"/>
    <n v="4.96"/>
    <n v="493"/>
    <x v="218"/>
    <s v="New Customer"/>
    <n v="1"/>
    <x v="0"/>
    <x v="0"/>
    <x v="1"/>
    <x v="9"/>
    <s v="Small Box"/>
    <x v="108"/>
    <n v="0.57999999999999996"/>
    <s v="United States"/>
    <x v="3"/>
    <s v="William"/>
    <x v="8"/>
    <x v="196"/>
    <n v="98158"/>
    <x v="119"/>
    <x v="1"/>
    <d v="2015-01-21T00:00:00"/>
    <n v="1"/>
    <x v="0"/>
    <n v="6.11"/>
    <n v="5"/>
    <n v="87.16"/>
    <n v="88906"/>
    <n v="0"/>
    <s v="Not Returned"/>
    <n v="0"/>
  </r>
  <r>
    <n v="23249"/>
    <x v="3"/>
    <n v="0.08"/>
    <n v="17.149999999999999"/>
    <n v="4.96"/>
    <n v="2143"/>
    <x v="219"/>
    <s v="New Customer"/>
    <n v="1"/>
    <x v="0"/>
    <x v="2"/>
    <x v="1"/>
    <x v="9"/>
    <s v="Small Box"/>
    <x v="108"/>
    <n v="0.57999999999999996"/>
    <s v="United States"/>
    <x v="2"/>
    <s v="Sam"/>
    <x v="14"/>
    <x v="197"/>
    <n v="20151"/>
    <x v="91"/>
    <x v="2"/>
    <d v="2015-06-16T00:00:00"/>
    <n v="3"/>
    <x v="0"/>
    <n v="33.659999999999997"/>
    <n v="12"/>
    <n v="200.61"/>
    <n v="87569"/>
    <n v="1"/>
    <s v="Not Returned"/>
    <n v="0"/>
  </r>
  <r>
    <n v="18220"/>
    <x v="1"/>
    <n v="0.02"/>
    <n v="17.149999999999999"/>
    <n v="4.96"/>
    <n v="2516"/>
    <x v="220"/>
    <s v="New Customer"/>
    <n v="1"/>
    <x v="0"/>
    <x v="2"/>
    <x v="1"/>
    <x v="9"/>
    <s v="Small Box"/>
    <x v="108"/>
    <n v="0.57999999999999996"/>
    <s v="United States"/>
    <x v="1"/>
    <s v="Erin"/>
    <x v="30"/>
    <x v="38"/>
    <n v="7631"/>
    <x v="120"/>
    <x v="3"/>
    <d v="2015-06-07T00:00:00"/>
    <n v="2"/>
    <x v="0"/>
    <n v="36.494999999999997"/>
    <n v="11"/>
    <n v="190.85"/>
    <n v="87033"/>
    <n v="0"/>
    <s v="Not Returned"/>
    <n v="0"/>
  </r>
  <r>
    <n v="23162"/>
    <x v="4"/>
    <n v="7.0000000000000007E-2"/>
    <n v="12.22"/>
    <n v="2.85"/>
    <n v="2561"/>
    <x v="221"/>
    <s v="New Customer"/>
    <n v="1"/>
    <x v="0"/>
    <x v="0"/>
    <x v="2"/>
    <x v="7"/>
    <s v="Small Pack"/>
    <x v="109"/>
    <n v="0.55000000000000004"/>
    <s v="United States"/>
    <x v="1"/>
    <s v="Erin"/>
    <x v="1"/>
    <x v="198"/>
    <n v="10562"/>
    <x v="121"/>
    <x v="4"/>
    <d v="2015-04-08T00:00:00"/>
    <n v="0"/>
    <x v="0"/>
    <n v="89.4148"/>
    <n v="12"/>
    <n v="147.19"/>
    <n v="86466"/>
    <n v="0"/>
    <s v="Not Returned"/>
    <n v="0"/>
  </r>
  <r>
    <n v="25932"/>
    <x v="3"/>
    <n v="0"/>
    <n v="12.22"/>
    <n v="2.85"/>
    <n v="2862"/>
    <x v="222"/>
    <s v="New Customer"/>
    <n v="1"/>
    <x v="0"/>
    <x v="1"/>
    <x v="2"/>
    <x v="7"/>
    <s v="Small Pack"/>
    <x v="109"/>
    <n v="0.55000000000000004"/>
    <s v="United States"/>
    <x v="0"/>
    <s v="Chris"/>
    <x v="15"/>
    <x v="50"/>
    <n v="68128"/>
    <x v="53"/>
    <x v="2"/>
    <d v="2015-04-12T00:00:00"/>
    <n v="1"/>
    <x v="1"/>
    <n v="76.389899999999983"/>
    <n v="9"/>
    <n v="110.71"/>
    <n v="88278"/>
    <n v="1"/>
    <s v="Not Returned"/>
    <n v="0"/>
  </r>
  <r>
    <n v="21200"/>
    <x v="2"/>
    <n v="0.09"/>
    <n v="12.22"/>
    <n v="2.85"/>
    <n v="2954"/>
    <x v="223"/>
    <s v="New Customer"/>
    <n v="1"/>
    <x v="0"/>
    <x v="0"/>
    <x v="2"/>
    <x v="7"/>
    <s v="Small Pack"/>
    <x v="109"/>
    <n v="0.55000000000000004"/>
    <s v="United States"/>
    <x v="0"/>
    <s v="Chris"/>
    <x v="29"/>
    <x v="199"/>
    <n v="55119"/>
    <x v="122"/>
    <x v="5"/>
    <d v="2015-06-25T00:00:00"/>
    <n v="7"/>
    <x v="0"/>
    <n v="70.676699999999997"/>
    <n v="9"/>
    <n v="102.43"/>
    <n v="86427"/>
    <n v="1"/>
    <s v="Not Returned"/>
    <n v="0"/>
  </r>
  <r>
    <n v="23563"/>
    <x v="0"/>
    <n v="0"/>
    <n v="4.4800000000000004"/>
    <n v="2.5"/>
    <n v="1020"/>
    <x v="172"/>
    <s v="Returning Customer"/>
    <n v="0"/>
    <x v="0"/>
    <x v="3"/>
    <x v="1"/>
    <x v="2"/>
    <s v="Small Box"/>
    <x v="110"/>
    <n v="0.37"/>
    <s v="United States"/>
    <x v="0"/>
    <s v="Chris"/>
    <x v="16"/>
    <x v="155"/>
    <n v="66762"/>
    <x v="101"/>
    <x v="3"/>
    <d v="2015-02-08T00:00:00"/>
    <n v="2"/>
    <x v="1"/>
    <n v="8.7319999999999993"/>
    <n v="14"/>
    <n v="65.14"/>
    <n v="88634"/>
    <n v="0"/>
    <s v="Not Returned"/>
    <n v="0"/>
  </r>
  <r>
    <n v="23572"/>
    <x v="2"/>
    <n v="0.04"/>
    <n v="4.4800000000000004"/>
    <n v="2.5"/>
    <n v="2279"/>
    <x v="224"/>
    <s v="New Customer"/>
    <n v="1"/>
    <x v="1"/>
    <x v="2"/>
    <x v="1"/>
    <x v="2"/>
    <s v="Small Box"/>
    <x v="110"/>
    <n v="0.37"/>
    <s v="United States"/>
    <x v="1"/>
    <s v="Erin"/>
    <x v="5"/>
    <x v="200"/>
    <n v="15601"/>
    <x v="123"/>
    <x v="0"/>
    <d v="2015-06-26T00:00:00"/>
    <n v="4"/>
    <x v="0"/>
    <n v="10.32"/>
    <n v="7"/>
    <n v="35.93"/>
    <n v="85949"/>
    <n v="1"/>
    <s v="Not Returned"/>
    <n v="0"/>
  </r>
  <r>
    <n v="19635"/>
    <x v="0"/>
    <n v="0.08"/>
    <n v="4.4800000000000004"/>
    <n v="2.5"/>
    <n v="3393"/>
    <x v="225"/>
    <s v="New Customer"/>
    <n v="1"/>
    <x v="0"/>
    <x v="0"/>
    <x v="1"/>
    <x v="2"/>
    <s v="Small Box"/>
    <x v="110"/>
    <n v="0.37"/>
    <s v="United States"/>
    <x v="3"/>
    <s v="William"/>
    <x v="8"/>
    <x v="201"/>
    <n v="99163"/>
    <x v="3"/>
    <x v="2"/>
    <d v="2015-02-15T00:00:00"/>
    <n v="1"/>
    <x v="0"/>
    <n v="-3.2448000000000001"/>
    <n v="19"/>
    <n v="80.2"/>
    <n v="87909"/>
    <n v="1"/>
    <s v="Not Returned"/>
    <n v="0"/>
  </r>
  <r>
    <n v="22784"/>
    <x v="0"/>
    <n v="0.03"/>
    <n v="15.23"/>
    <n v="27.75"/>
    <n v="343"/>
    <x v="226"/>
    <s v="New Customer"/>
    <n v="1"/>
    <x v="2"/>
    <x v="1"/>
    <x v="2"/>
    <x v="13"/>
    <s v="Jumbo Box"/>
    <x v="111"/>
    <n v="0.76"/>
    <s v="United States"/>
    <x v="1"/>
    <s v="Erin"/>
    <x v="27"/>
    <x v="142"/>
    <n v="4401"/>
    <x v="108"/>
    <x v="2"/>
    <d v="2015-02-01T00:00:00"/>
    <n v="1"/>
    <x v="0"/>
    <n v="11.650950000000002"/>
    <n v="7"/>
    <n v="111.86"/>
    <n v="88151"/>
    <n v="1"/>
    <s v="Not Returned"/>
    <n v="0"/>
  </r>
  <r>
    <n v="20612"/>
    <x v="3"/>
    <n v="0.03"/>
    <n v="7.3"/>
    <n v="7.72"/>
    <n v="1123"/>
    <x v="18"/>
    <s v="Returning Customer"/>
    <n v="0"/>
    <x v="0"/>
    <x v="3"/>
    <x v="1"/>
    <x v="10"/>
    <s v="Small Box"/>
    <x v="112"/>
    <n v="0.38"/>
    <s v="United States"/>
    <x v="3"/>
    <s v="William"/>
    <x v="6"/>
    <x v="18"/>
    <n v="95661"/>
    <x v="75"/>
    <x v="6"/>
    <d v="2015-03-18T00:00:00"/>
    <n v="3"/>
    <x v="0"/>
    <n v="-127.05200000000001"/>
    <n v="14"/>
    <n v="103.61"/>
    <n v="87015"/>
    <n v="1"/>
    <s v="Not Returned"/>
    <n v="0"/>
  </r>
  <r>
    <n v="18818"/>
    <x v="3"/>
    <n v="0.01"/>
    <n v="80.48"/>
    <n v="4.5"/>
    <n v="191"/>
    <x v="227"/>
    <s v="New Customer"/>
    <n v="1"/>
    <x v="0"/>
    <x v="1"/>
    <x v="1"/>
    <x v="6"/>
    <s v="Small Box"/>
    <x v="113"/>
    <n v="0.55000000000000004"/>
    <s v="United States"/>
    <x v="0"/>
    <s v="Chris"/>
    <x v="23"/>
    <x v="202"/>
    <n v="60505"/>
    <x v="81"/>
    <x v="5"/>
    <d v="2015-02-15T00:00:00"/>
    <n v="3"/>
    <x v="0"/>
    <n v="-35.474400000000003"/>
    <n v="1"/>
    <n v="79.680000000000007"/>
    <n v="89092"/>
    <n v="0"/>
    <s v="Not Returned"/>
    <n v="0"/>
  </r>
  <r>
    <n v="19877"/>
    <x v="1"/>
    <n v="0.05"/>
    <n v="5.18"/>
    <n v="2.04"/>
    <n v="91"/>
    <x v="8"/>
    <s v="Returning Customer"/>
    <n v="0"/>
    <x v="0"/>
    <x v="2"/>
    <x v="1"/>
    <x v="1"/>
    <s v="Wrap Bag"/>
    <x v="114"/>
    <n v="0.36"/>
    <s v="United States"/>
    <x v="3"/>
    <s v="William"/>
    <x v="6"/>
    <x v="8"/>
    <n v="94591"/>
    <x v="16"/>
    <x v="4"/>
    <d v="2015-02-20T00:00:00"/>
    <n v="2"/>
    <x v="0"/>
    <n v="34.010400000000004"/>
    <n v="10"/>
    <n v="53.54"/>
    <n v="87176"/>
    <n v="1"/>
    <s v="Not Returned"/>
    <n v="0"/>
  </r>
  <r>
    <n v="24236"/>
    <x v="4"/>
    <n v="0.01"/>
    <n v="5.18"/>
    <n v="2.04"/>
    <n v="829"/>
    <x v="228"/>
    <s v="New Customer"/>
    <n v="1"/>
    <x v="0"/>
    <x v="1"/>
    <x v="1"/>
    <x v="1"/>
    <s v="Wrap Bag"/>
    <x v="114"/>
    <n v="0.36"/>
    <s v="United States"/>
    <x v="2"/>
    <s v="Sam"/>
    <x v="39"/>
    <x v="203"/>
    <n v="71854"/>
    <x v="124"/>
    <x v="6"/>
    <d v="2015-02-24T00:00:00"/>
    <n v="2"/>
    <x v="0"/>
    <n v="-17.654"/>
    <n v="5"/>
    <n v="28.46"/>
    <n v="90271"/>
    <n v="1"/>
    <s v="Not Returned"/>
    <n v="0"/>
  </r>
  <r>
    <n v="1312"/>
    <x v="4"/>
    <n v="7.0000000000000007E-2"/>
    <n v="5.18"/>
    <n v="2.04"/>
    <n v="898"/>
    <x v="229"/>
    <s v="New Customer"/>
    <n v="1"/>
    <x v="1"/>
    <x v="3"/>
    <x v="1"/>
    <x v="1"/>
    <s v="Wrap Bag"/>
    <x v="114"/>
    <n v="0.36"/>
    <s v="United States"/>
    <x v="1"/>
    <s v="Erin"/>
    <x v="1"/>
    <x v="12"/>
    <n v="10039"/>
    <x v="125"/>
    <x v="1"/>
    <d v="2015-01-29T00:00:00"/>
    <n v="2"/>
    <x v="0"/>
    <n v="37.31"/>
    <n v="44"/>
    <n v="228.5"/>
    <n v="9606"/>
    <n v="0"/>
    <s v="Not Returned"/>
    <n v="0"/>
  </r>
  <r>
    <n v="19312"/>
    <x v="4"/>
    <n v="7.0000000000000007E-2"/>
    <n v="5.18"/>
    <n v="2.04"/>
    <n v="899"/>
    <x v="230"/>
    <s v="New Customer"/>
    <n v="1"/>
    <x v="1"/>
    <x v="3"/>
    <x v="1"/>
    <x v="1"/>
    <s v="Wrap Bag"/>
    <x v="114"/>
    <n v="0.36"/>
    <s v="United States"/>
    <x v="1"/>
    <s v="Erin"/>
    <x v="5"/>
    <x v="204"/>
    <n v="16602"/>
    <x v="125"/>
    <x v="1"/>
    <d v="2015-01-29T00:00:00"/>
    <n v="2"/>
    <x v="0"/>
    <n v="37.31"/>
    <n v="11"/>
    <n v="57.13"/>
    <n v="86264"/>
    <n v="0"/>
    <s v="Not Returned"/>
    <n v="0"/>
  </r>
  <r>
    <n v="23267"/>
    <x v="2"/>
    <n v="0.06"/>
    <n v="5.18"/>
    <n v="2.04"/>
    <n v="3246"/>
    <x v="231"/>
    <s v="New Customer"/>
    <n v="1"/>
    <x v="0"/>
    <x v="3"/>
    <x v="1"/>
    <x v="1"/>
    <s v="Wrap Bag"/>
    <x v="114"/>
    <n v="0.36"/>
    <s v="United States"/>
    <x v="1"/>
    <s v="Erin"/>
    <x v="41"/>
    <x v="205"/>
    <n v="3051"/>
    <x v="87"/>
    <x v="4"/>
    <d v="2015-04-01T00:00:00"/>
    <n v="0"/>
    <x v="0"/>
    <n v="1.9504000000000001"/>
    <n v="4"/>
    <n v="21.86"/>
    <n v="88330"/>
    <n v="1"/>
    <s v="Not Returned"/>
    <n v="0"/>
  </r>
  <r>
    <n v="24574"/>
    <x v="1"/>
    <n v="0.01"/>
    <n v="7.28"/>
    <n v="11.15"/>
    <n v="721"/>
    <x v="232"/>
    <s v="New Customer"/>
    <n v="1"/>
    <x v="0"/>
    <x v="1"/>
    <x v="1"/>
    <x v="1"/>
    <s v="Small Box"/>
    <x v="115"/>
    <n v="0.37"/>
    <s v="United States"/>
    <x v="0"/>
    <s v="Chris"/>
    <x v="7"/>
    <x v="206"/>
    <n v="46041"/>
    <x v="53"/>
    <x v="2"/>
    <d v="2015-04-13T00:00:00"/>
    <n v="2"/>
    <x v="0"/>
    <n v="-24.245999999999999"/>
    <n v="1"/>
    <n v="11.21"/>
    <n v="91054"/>
    <n v="1"/>
    <s v="Not Returned"/>
    <n v="0"/>
  </r>
  <r>
    <n v="21530"/>
    <x v="1"/>
    <n v="0.01"/>
    <n v="7.28"/>
    <n v="11.15"/>
    <n v="2286"/>
    <x v="233"/>
    <s v="New Customer"/>
    <n v="1"/>
    <x v="0"/>
    <x v="1"/>
    <x v="1"/>
    <x v="1"/>
    <s v="Small Box"/>
    <x v="115"/>
    <n v="0.37"/>
    <s v="United States"/>
    <x v="2"/>
    <s v="Sam"/>
    <x v="34"/>
    <x v="207"/>
    <n v="29301"/>
    <x v="104"/>
    <x v="4"/>
    <d v="2015-02-05T00:00:00"/>
    <n v="1"/>
    <x v="0"/>
    <n v="136.03139999999999"/>
    <n v="6"/>
    <n v="48.88"/>
    <n v="90145"/>
    <n v="0"/>
    <s v="Not Returned"/>
    <n v="0"/>
  </r>
  <r>
    <n v="25683"/>
    <x v="0"/>
    <n v="0.08"/>
    <n v="7.28"/>
    <n v="11.15"/>
    <n v="3169"/>
    <x v="234"/>
    <s v="New Customer"/>
    <n v="1"/>
    <x v="1"/>
    <x v="3"/>
    <x v="1"/>
    <x v="1"/>
    <s v="Small Box"/>
    <x v="115"/>
    <n v="0.37"/>
    <s v="United States"/>
    <x v="2"/>
    <s v="Sam"/>
    <x v="17"/>
    <x v="208"/>
    <n v="32127"/>
    <x v="118"/>
    <x v="0"/>
    <d v="2015-04-14T00:00:00"/>
    <n v="1"/>
    <x v="0"/>
    <n v="-44.415000000000006"/>
    <n v="1"/>
    <n v="14.66"/>
    <n v="86490"/>
    <n v="1"/>
    <s v="Not Returned"/>
    <n v="0"/>
  </r>
  <r>
    <n v="19031"/>
    <x v="1"/>
    <n v="0.05"/>
    <n v="15.68"/>
    <n v="3.73"/>
    <n v="2543"/>
    <x v="235"/>
    <s v="New Customer"/>
    <n v="1"/>
    <x v="0"/>
    <x v="3"/>
    <x v="2"/>
    <x v="7"/>
    <s v="Small Pack"/>
    <x v="116"/>
    <n v="0.46"/>
    <s v="United States"/>
    <x v="2"/>
    <s v="Sam"/>
    <x v="14"/>
    <x v="209"/>
    <n v="23223"/>
    <x v="18"/>
    <x v="5"/>
    <d v="2015-06-12T00:00:00"/>
    <n v="1"/>
    <x v="0"/>
    <n v="3.54"/>
    <n v="17"/>
    <n v="257.48"/>
    <n v="87917"/>
    <n v="0"/>
    <s v="Not Returned"/>
    <n v="0"/>
  </r>
  <r>
    <n v="18419"/>
    <x v="1"/>
    <n v="0.05"/>
    <n v="15.68"/>
    <n v="3.73"/>
    <n v="2840"/>
    <x v="236"/>
    <s v="New Customer"/>
    <n v="1"/>
    <x v="0"/>
    <x v="1"/>
    <x v="2"/>
    <x v="7"/>
    <s v="Small Pack"/>
    <x v="116"/>
    <n v="0.46"/>
    <s v="United States"/>
    <x v="2"/>
    <s v="Sam"/>
    <x v="17"/>
    <x v="210"/>
    <n v="33161"/>
    <x v="18"/>
    <x v="5"/>
    <d v="2015-06-13T00:00:00"/>
    <n v="2"/>
    <x v="0"/>
    <n v="1166.6280000000002"/>
    <n v="17"/>
    <n v="260.01"/>
    <n v="87885"/>
    <n v="0"/>
    <s v="Not Returned"/>
    <n v="0"/>
  </r>
  <r>
    <n v="21028"/>
    <x v="3"/>
    <n v="0.01"/>
    <n v="15.68"/>
    <n v="3.73"/>
    <n v="3069"/>
    <x v="237"/>
    <s v="New Customer"/>
    <n v="1"/>
    <x v="0"/>
    <x v="0"/>
    <x v="2"/>
    <x v="7"/>
    <s v="Small Pack"/>
    <x v="116"/>
    <n v="0.46"/>
    <s v="United States"/>
    <x v="0"/>
    <s v="Chris"/>
    <x v="29"/>
    <x v="211"/>
    <n v="55128"/>
    <x v="45"/>
    <x v="0"/>
    <d v="2015-06-03T00:00:00"/>
    <n v="2"/>
    <x v="0"/>
    <n v="138.49679999999998"/>
    <n v="12"/>
    <n v="200.72"/>
    <n v="88191"/>
    <n v="0"/>
    <s v="Not Returned"/>
    <n v="0"/>
  </r>
  <r>
    <n v="22460"/>
    <x v="1"/>
    <n v="0.03"/>
    <n v="1.81"/>
    <n v="0.75"/>
    <n v="3133"/>
    <x v="75"/>
    <s v="Returning Customer"/>
    <n v="0"/>
    <x v="0"/>
    <x v="1"/>
    <x v="1"/>
    <x v="12"/>
    <s v="Wrap Bag"/>
    <x v="117"/>
    <n v="0.52"/>
    <s v="United States"/>
    <x v="0"/>
    <s v="Chris"/>
    <x v="23"/>
    <x v="69"/>
    <n v="60540"/>
    <x v="107"/>
    <x v="3"/>
    <d v="2015-01-17T00:00:00"/>
    <n v="1"/>
    <x v="0"/>
    <n v="4.2027999999999999"/>
    <n v="10"/>
    <n v="19.14"/>
    <n v="86789"/>
    <n v="0"/>
    <s v="Not Returned"/>
    <n v="0"/>
  </r>
  <r>
    <n v="25933"/>
    <x v="3"/>
    <n v="0"/>
    <n v="99.99"/>
    <n v="19.989999999999998"/>
    <n v="43"/>
    <x v="238"/>
    <s v="New Customer"/>
    <n v="1"/>
    <x v="0"/>
    <x v="0"/>
    <x v="0"/>
    <x v="8"/>
    <s v="Small Box"/>
    <x v="118"/>
    <n v="0.52"/>
    <s v="United States"/>
    <x v="3"/>
    <s v="William"/>
    <x v="8"/>
    <x v="212"/>
    <n v="98052"/>
    <x v="126"/>
    <x v="6"/>
    <d v="2015-05-11T00:00:00"/>
    <n v="1"/>
    <x v="1"/>
    <n v="25.913820000000015"/>
    <n v="6"/>
    <n v="647.07000000000005"/>
    <n v="91454"/>
    <n v="1"/>
    <s v="Not Returned"/>
    <n v="0"/>
  </r>
  <r>
    <n v="19902"/>
    <x v="1"/>
    <n v="0.01"/>
    <n v="99.99"/>
    <n v="19.989999999999998"/>
    <n v="2545"/>
    <x v="239"/>
    <s v="New Customer"/>
    <n v="1"/>
    <x v="1"/>
    <x v="2"/>
    <x v="0"/>
    <x v="8"/>
    <s v="Small Box"/>
    <x v="118"/>
    <n v="0.52"/>
    <s v="United States"/>
    <x v="2"/>
    <s v="Sam"/>
    <x v="14"/>
    <x v="122"/>
    <n v="22153"/>
    <x v="24"/>
    <x v="1"/>
    <d v="2015-03-12T00:00:00"/>
    <n v="2"/>
    <x v="0"/>
    <n v="90.024000000000001"/>
    <n v="2"/>
    <n v="202.98"/>
    <n v="87915"/>
    <n v="1"/>
    <s v="Not Returned"/>
    <n v="0"/>
  </r>
  <r>
    <n v="19478"/>
    <x v="2"/>
    <n v="0.1"/>
    <n v="15.99"/>
    <n v="9.4"/>
    <n v="1754"/>
    <x v="94"/>
    <s v="Returning Customer"/>
    <n v="0"/>
    <x v="0"/>
    <x v="0"/>
    <x v="0"/>
    <x v="8"/>
    <s v="Small Box"/>
    <x v="119"/>
    <n v="0.49"/>
    <s v="United States"/>
    <x v="3"/>
    <s v="William"/>
    <x v="6"/>
    <x v="88"/>
    <n v="90503"/>
    <x v="70"/>
    <x v="3"/>
    <d v="2015-02-27T00:00:00"/>
    <n v="0"/>
    <x v="0"/>
    <n v="-36.214620000000004"/>
    <n v="5"/>
    <n v="79.47"/>
    <n v="90178"/>
    <n v="0"/>
    <s v="Not Returned"/>
    <n v="0"/>
  </r>
  <r>
    <n v="26224"/>
    <x v="1"/>
    <n v="0.04"/>
    <n v="15.99"/>
    <n v="9.4"/>
    <n v="1972"/>
    <x v="240"/>
    <s v="New Customer"/>
    <n v="1"/>
    <x v="1"/>
    <x v="1"/>
    <x v="0"/>
    <x v="8"/>
    <s v="Small Box"/>
    <x v="119"/>
    <n v="0.49"/>
    <s v="United States"/>
    <x v="1"/>
    <s v="Erin"/>
    <x v="5"/>
    <x v="213"/>
    <n v="19090"/>
    <x v="127"/>
    <x v="6"/>
    <d v="2015-01-20T00:00:00"/>
    <n v="2"/>
    <x v="0"/>
    <n v="-83.553060000000002"/>
    <n v="5"/>
    <n v="82.8"/>
    <n v="91550"/>
    <n v="0"/>
    <s v="Not Returned"/>
    <n v="0"/>
  </r>
  <r>
    <n v="20841"/>
    <x v="1"/>
    <n v="0.02"/>
    <n v="240.98"/>
    <n v="60.2"/>
    <n v="2061"/>
    <x v="241"/>
    <s v="New Customer"/>
    <n v="1"/>
    <x v="2"/>
    <x v="1"/>
    <x v="2"/>
    <x v="14"/>
    <s v="Jumbo Box"/>
    <x v="120"/>
    <n v="0.56000000000000005"/>
    <s v="United States"/>
    <x v="0"/>
    <s v="Chris"/>
    <x v="15"/>
    <x v="214"/>
    <n v="69101"/>
    <x v="96"/>
    <x v="5"/>
    <d v="2015-01-31T00:00:00"/>
    <n v="2"/>
    <x v="0"/>
    <n v="-272.71320000000003"/>
    <n v="1"/>
    <n v="260.66000000000003"/>
    <n v="87146"/>
    <n v="0"/>
    <s v="Not Returned"/>
    <n v="0"/>
  </r>
  <r>
    <n v="20663"/>
    <x v="2"/>
    <n v="0.09"/>
    <n v="260.98"/>
    <n v="41.91"/>
    <n v="824"/>
    <x v="242"/>
    <s v="New Customer"/>
    <n v="1"/>
    <x v="2"/>
    <x v="3"/>
    <x v="2"/>
    <x v="14"/>
    <s v="Jumbo Box"/>
    <x v="121"/>
    <n v="0.59"/>
    <s v="United States"/>
    <x v="2"/>
    <s v="Sam"/>
    <x v="2"/>
    <x v="215"/>
    <n v="37174"/>
    <x v="22"/>
    <x v="0"/>
    <d v="2015-01-19T00:00:00"/>
    <n v="7"/>
    <x v="0"/>
    <n v="-100.744"/>
    <n v="8"/>
    <n v="2044.9"/>
    <n v="89257"/>
    <n v="0"/>
    <s v="Not Returned"/>
    <n v="0"/>
  </r>
  <r>
    <n v="20824"/>
    <x v="3"/>
    <n v="0.09"/>
    <n v="260.98"/>
    <n v="41.91"/>
    <n v="2072"/>
    <x v="243"/>
    <s v="New Customer"/>
    <n v="1"/>
    <x v="2"/>
    <x v="1"/>
    <x v="2"/>
    <x v="14"/>
    <s v="Jumbo Box"/>
    <x v="121"/>
    <n v="0.59"/>
    <s v="United States"/>
    <x v="0"/>
    <s v="Chris"/>
    <x v="3"/>
    <x v="216"/>
    <n v="48505"/>
    <x v="128"/>
    <x v="4"/>
    <d v="2015-02-13T00:00:00"/>
    <n v="2"/>
    <x v="0"/>
    <n v="1307.2692"/>
    <n v="14"/>
    <n v="3377.06"/>
    <n v="88556"/>
    <n v="0"/>
    <s v="Not Returned"/>
    <n v="0"/>
  </r>
  <r>
    <n v="6014"/>
    <x v="1"/>
    <n v="0.04"/>
    <n v="300.98"/>
    <n v="54.92"/>
    <n v="102"/>
    <x v="244"/>
    <s v="New Customer"/>
    <n v="1"/>
    <x v="2"/>
    <x v="0"/>
    <x v="2"/>
    <x v="14"/>
    <s v="Jumbo Box"/>
    <x v="122"/>
    <n v="0.55000000000000004"/>
    <s v="United States"/>
    <x v="1"/>
    <s v="Erin"/>
    <x v="9"/>
    <x v="40"/>
    <n v="2129"/>
    <x v="42"/>
    <x v="0"/>
    <d v="2015-04-07T00:00:00"/>
    <n v="1"/>
    <x v="0"/>
    <n v="2023.75"/>
    <n v="31"/>
    <n v="9459.94"/>
    <n v="42599"/>
    <n v="1"/>
    <s v="Not Returned"/>
    <n v="0"/>
  </r>
  <r>
    <n v="24014"/>
    <x v="1"/>
    <n v="0.04"/>
    <n v="300.98"/>
    <n v="54.92"/>
    <n v="107"/>
    <x v="245"/>
    <s v="New Customer"/>
    <n v="1"/>
    <x v="2"/>
    <x v="0"/>
    <x v="2"/>
    <x v="14"/>
    <s v="Jumbo Box"/>
    <x v="122"/>
    <n v="0.55000000000000004"/>
    <s v="United States"/>
    <x v="1"/>
    <s v="Erin"/>
    <x v="41"/>
    <x v="217"/>
    <n v="3820"/>
    <x v="42"/>
    <x v="0"/>
    <d v="2015-04-07T00:00:00"/>
    <n v="1"/>
    <x v="0"/>
    <n v="1684.4762999999998"/>
    <n v="8"/>
    <n v="2441.27"/>
    <n v="88204"/>
    <n v="1"/>
    <s v="Not Returned"/>
    <n v="0"/>
  </r>
  <r>
    <n v="20176"/>
    <x v="4"/>
    <n v="0.03"/>
    <n v="300.98"/>
    <n v="54.92"/>
    <n v="1112"/>
    <x v="246"/>
    <s v="New Customer"/>
    <n v="1"/>
    <x v="2"/>
    <x v="1"/>
    <x v="2"/>
    <x v="14"/>
    <s v="Jumbo Box"/>
    <x v="122"/>
    <n v="0.55000000000000004"/>
    <s v="United States"/>
    <x v="3"/>
    <s v="William"/>
    <x v="6"/>
    <x v="218"/>
    <n v="92399"/>
    <x v="129"/>
    <x v="5"/>
    <d v="2015-04-04T00:00:00"/>
    <n v="2"/>
    <x v="0"/>
    <n v="1272.5808"/>
    <n v="12"/>
    <n v="3527.82"/>
    <n v="90832"/>
    <n v="0"/>
    <s v="Not Returned"/>
    <n v="0"/>
  </r>
  <r>
    <n v="2571"/>
    <x v="4"/>
    <n v="0.02"/>
    <n v="4.13"/>
    <n v="6.89"/>
    <n v="1745"/>
    <x v="109"/>
    <s v="Returning Customer"/>
    <n v="0"/>
    <x v="0"/>
    <x v="2"/>
    <x v="1"/>
    <x v="4"/>
    <s v="Small Box"/>
    <x v="123"/>
    <n v="0.39"/>
    <s v="United States"/>
    <x v="2"/>
    <s v="Sam"/>
    <x v="33"/>
    <x v="100"/>
    <n v="30305"/>
    <x v="50"/>
    <x v="3"/>
    <d v="2015-01-10T00:00:00"/>
    <n v="1"/>
    <x v="0"/>
    <n v="-51.736999999999995"/>
    <n v="9"/>
    <n v="45.87"/>
    <n v="18561"/>
    <n v="1"/>
    <s v="Not Returned"/>
    <n v="0"/>
  </r>
  <r>
    <n v="20571"/>
    <x v="4"/>
    <n v="0.02"/>
    <n v="4.13"/>
    <n v="6.89"/>
    <n v="1749"/>
    <x v="247"/>
    <s v="New Customer"/>
    <n v="1"/>
    <x v="0"/>
    <x v="2"/>
    <x v="1"/>
    <x v="4"/>
    <s v="Small Box"/>
    <x v="123"/>
    <n v="0.39"/>
    <s v="United States"/>
    <x v="0"/>
    <s v="Chris"/>
    <x v="32"/>
    <x v="219"/>
    <n v="73505"/>
    <x v="50"/>
    <x v="3"/>
    <d v="2015-01-10T00:00:00"/>
    <n v="1"/>
    <x v="0"/>
    <n v="-48.235999999999997"/>
    <n v="2"/>
    <n v="10.19"/>
    <n v="87243"/>
    <n v="1"/>
    <s v="Not Returned"/>
    <n v="0"/>
  </r>
  <r>
    <n v="19781"/>
    <x v="0"/>
    <n v="0.08"/>
    <n v="30.53"/>
    <n v="19.989999999999998"/>
    <n v="592"/>
    <x v="248"/>
    <s v="New Customer"/>
    <n v="1"/>
    <x v="0"/>
    <x v="3"/>
    <x v="1"/>
    <x v="4"/>
    <s v="Small Box"/>
    <x v="124"/>
    <n v="0.39"/>
    <s v="United States"/>
    <x v="0"/>
    <s v="Chris"/>
    <x v="23"/>
    <x v="220"/>
    <n v="60091"/>
    <x v="25"/>
    <x v="2"/>
    <d v="2015-01-17T00:00:00"/>
    <n v="0"/>
    <x v="0"/>
    <n v="-239.8656"/>
    <n v="10"/>
    <n v="285.87"/>
    <n v="86307"/>
    <n v="0"/>
    <s v="Not Returned"/>
    <n v="0"/>
  </r>
  <r>
    <n v="18623"/>
    <x v="1"/>
    <n v="0.02"/>
    <n v="30.53"/>
    <n v="19.989999999999998"/>
    <n v="2628"/>
    <x v="249"/>
    <s v="New Customer"/>
    <n v="1"/>
    <x v="1"/>
    <x v="1"/>
    <x v="1"/>
    <x v="4"/>
    <s v="Small Box"/>
    <x v="124"/>
    <n v="0.39"/>
    <s v="United States"/>
    <x v="0"/>
    <s v="Chris"/>
    <x v="32"/>
    <x v="221"/>
    <n v="73160"/>
    <x v="25"/>
    <x v="2"/>
    <d v="2015-01-19T00:00:00"/>
    <n v="2"/>
    <x v="0"/>
    <n v="-54.63"/>
    <n v="14"/>
    <n v="448.47"/>
    <n v="85916"/>
    <n v="1"/>
    <s v="Not Returned"/>
    <n v="0"/>
  </r>
  <r>
    <n v="19679"/>
    <x v="0"/>
    <n v="0.06"/>
    <n v="2.61"/>
    <n v="0.5"/>
    <n v="753"/>
    <x v="250"/>
    <s v="New Customer"/>
    <n v="1"/>
    <x v="1"/>
    <x v="1"/>
    <x v="1"/>
    <x v="4"/>
    <s v="Small Box"/>
    <x v="125"/>
    <n v="0.39"/>
    <s v="United States"/>
    <x v="3"/>
    <s v="William"/>
    <x v="38"/>
    <x v="222"/>
    <n v="86301"/>
    <x v="51"/>
    <x v="4"/>
    <d v="2015-03-11T00:00:00"/>
    <n v="0"/>
    <x v="0"/>
    <n v="10.85"/>
    <n v="1"/>
    <n v="17.59"/>
    <n v="90438"/>
    <n v="0"/>
    <s v="Not Returned"/>
    <n v="0"/>
  </r>
  <r>
    <n v="18361"/>
    <x v="1"/>
    <n v="0.06"/>
    <n v="2.61"/>
    <n v="0.5"/>
    <n v="2794"/>
    <x v="251"/>
    <s v="New Customer"/>
    <n v="1"/>
    <x v="0"/>
    <x v="1"/>
    <x v="1"/>
    <x v="4"/>
    <s v="Small Box"/>
    <x v="125"/>
    <n v="0.39"/>
    <s v="United States"/>
    <x v="0"/>
    <s v="Chris"/>
    <x v="11"/>
    <x v="223"/>
    <n v="50158"/>
    <x v="130"/>
    <x v="3"/>
    <d v="2015-03-22T00:00:00"/>
    <n v="2"/>
    <x v="0"/>
    <n v="3.5948999999999995"/>
    <n v="2"/>
    <n v="5.21"/>
    <n v="87554"/>
    <n v="1"/>
    <s v="Not Returned"/>
    <n v="0"/>
  </r>
  <r>
    <n v="18405"/>
    <x v="0"/>
    <n v="7.0000000000000007E-2"/>
    <n v="6.3"/>
    <n v="0.5"/>
    <n v="1041"/>
    <x v="252"/>
    <s v="New Customer"/>
    <n v="1"/>
    <x v="0"/>
    <x v="3"/>
    <x v="1"/>
    <x v="4"/>
    <s v="Small Box"/>
    <x v="126"/>
    <n v="0.39"/>
    <s v="United States"/>
    <x v="3"/>
    <s v="William"/>
    <x v="6"/>
    <x v="224"/>
    <n v="95695"/>
    <x v="63"/>
    <x v="3"/>
    <d v="2015-04-17T00:00:00"/>
    <n v="0"/>
    <x v="0"/>
    <n v="44.912100000000002"/>
    <n v="11"/>
    <n v="65.09"/>
    <n v="87846"/>
    <n v="0"/>
    <s v="Not Returned"/>
    <n v="0"/>
  </r>
  <r>
    <n v="25440"/>
    <x v="2"/>
    <n v="0.1"/>
    <n v="6.3"/>
    <n v="0.5"/>
    <n v="2254"/>
    <x v="253"/>
    <s v="New Customer"/>
    <n v="1"/>
    <x v="0"/>
    <x v="1"/>
    <x v="1"/>
    <x v="4"/>
    <s v="Small Box"/>
    <x v="126"/>
    <n v="0.39"/>
    <s v="United States"/>
    <x v="2"/>
    <s v="Sam"/>
    <x v="25"/>
    <x v="225"/>
    <n v="42003"/>
    <x v="125"/>
    <x v="1"/>
    <d v="2015-02-01T00:00:00"/>
    <n v="5"/>
    <x v="0"/>
    <n v="-464.28200000000004"/>
    <n v="12"/>
    <n v="68.72"/>
    <n v="89278"/>
    <n v="1"/>
    <s v="Not Returned"/>
    <n v="0"/>
  </r>
  <r>
    <n v="19134"/>
    <x v="0"/>
    <n v="0.04"/>
    <n v="6.3"/>
    <n v="0.5"/>
    <n v="2584"/>
    <x v="254"/>
    <s v="New Customer"/>
    <n v="1"/>
    <x v="0"/>
    <x v="2"/>
    <x v="1"/>
    <x v="4"/>
    <s v="Small Box"/>
    <x v="126"/>
    <n v="0.39"/>
    <s v="United States"/>
    <x v="0"/>
    <s v="Chris"/>
    <x v="3"/>
    <x v="226"/>
    <n v="48141"/>
    <x v="109"/>
    <x v="1"/>
    <d v="2015-06-11T00:00:00"/>
    <n v="2"/>
    <x v="0"/>
    <n v="67.606200000000001"/>
    <n v="15"/>
    <n v="97.98"/>
    <n v="89658"/>
    <n v="1"/>
    <s v="Not Returned"/>
    <n v="0"/>
  </r>
  <r>
    <n v="20499"/>
    <x v="4"/>
    <n v="0.04"/>
    <n v="3.08"/>
    <n v="0.99"/>
    <n v="2071"/>
    <x v="255"/>
    <s v="New Customer"/>
    <n v="1"/>
    <x v="0"/>
    <x v="1"/>
    <x v="1"/>
    <x v="4"/>
    <s v="Small Box"/>
    <x v="127"/>
    <n v="0.37"/>
    <s v="United States"/>
    <x v="0"/>
    <s v="Chris"/>
    <x v="3"/>
    <x v="227"/>
    <n v="48336"/>
    <x v="131"/>
    <x v="6"/>
    <d v="2015-02-02T00:00:00"/>
    <n v="1"/>
    <x v="0"/>
    <n v="23.204699999999999"/>
    <n v="11"/>
    <n v="33.630000000000003"/>
    <n v="88555"/>
    <n v="0"/>
    <s v="Not Returned"/>
    <n v="0"/>
  </r>
  <r>
    <n v="25808"/>
    <x v="4"/>
    <n v="0.04"/>
    <n v="3.08"/>
    <n v="0.99"/>
    <n v="2464"/>
    <x v="256"/>
    <s v="New Customer"/>
    <n v="1"/>
    <x v="0"/>
    <x v="0"/>
    <x v="1"/>
    <x v="4"/>
    <s v="Small Box"/>
    <x v="127"/>
    <n v="0.37"/>
    <s v="United States"/>
    <x v="2"/>
    <s v="Sam"/>
    <x v="42"/>
    <x v="228"/>
    <n v="71111"/>
    <x v="119"/>
    <x v="1"/>
    <d v="2015-01-21T00:00:00"/>
    <n v="1"/>
    <x v="0"/>
    <n v="424.28999999999996"/>
    <n v="14"/>
    <n v="42.53"/>
    <n v="88714"/>
    <n v="0"/>
    <s v="Not Returned"/>
    <n v="0"/>
  </r>
  <r>
    <n v="23983"/>
    <x v="4"/>
    <n v="0.04"/>
    <n v="3.08"/>
    <n v="0.99"/>
    <n v="2487"/>
    <x v="85"/>
    <s v="Returning Customer"/>
    <n v="0"/>
    <x v="0"/>
    <x v="3"/>
    <x v="1"/>
    <x v="4"/>
    <s v="Small Box"/>
    <x v="127"/>
    <n v="0.37"/>
    <s v="United States"/>
    <x v="2"/>
    <s v="Sam"/>
    <x v="33"/>
    <x v="79"/>
    <n v="30084"/>
    <x v="14"/>
    <x v="2"/>
    <d v="2015-06-21T00:00:00"/>
    <n v="1"/>
    <x v="0"/>
    <n v="257.08319999999998"/>
    <n v="14"/>
    <n v="43.41"/>
    <n v="91415"/>
    <n v="0"/>
    <s v="Not Returned"/>
    <n v="0"/>
  </r>
  <r>
    <n v="18087"/>
    <x v="0"/>
    <n v="0.04"/>
    <n v="3.08"/>
    <n v="0.99"/>
    <n v="3105"/>
    <x v="257"/>
    <s v="New Customer"/>
    <n v="1"/>
    <x v="0"/>
    <x v="2"/>
    <x v="1"/>
    <x v="4"/>
    <s v="Small Box"/>
    <x v="127"/>
    <n v="0.37"/>
    <s v="United States"/>
    <x v="2"/>
    <s v="Sam"/>
    <x v="25"/>
    <x v="229"/>
    <n v="42071"/>
    <x v="130"/>
    <x v="3"/>
    <d v="2015-03-21T00:00:00"/>
    <n v="1"/>
    <x v="0"/>
    <n v="13.799999999999999"/>
    <n v="19"/>
    <n v="60.01"/>
    <n v="86327"/>
    <n v="0"/>
    <s v="Not Returned"/>
    <n v="0"/>
  </r>
  <r>
    <n v="87"/>
    <x v="0"/>
    <n v="0.04"/>
    <n v="3.08"/>
    <n v="0.99"/>
    <n v="3106"/>
    <x v="258"/>
    <s v="New Customer"/>
    <n v="1"/>
    <x v="0"/>
    <x v="2"/>
    <x v="1"/>
    <x v="4"/>
    <s v="Small Box"/>
    <x v="127"/>
    <n v="0.37"/>
    <s v="United States"/>
    <x v="0"/>
    <s v="Chris"/>
    <x v="0"/>
    <x v="230"/>
    <n v="77041"/>
    <x v="130"/>
    <x v="3"/>
    <d v="2015-03-21T00:00:00"/>
    <n v="1"/>
    <x v="0"/>
    <n v="36.020000000000003"/>
    <n v="75"/>
    <n v="236.87"/>
    <n v="548"/>
    <n v="0"/>
    <s v="Not Returned"/>
    <n v="0"/>
  </r>
  <r>
    <n v="18294"/>
    <x v="4"/>
    <n v="0.06"/>
    <n v="2.89"/>
    <n v="0.99"/>
    <n v="1556"/>
    <x v="259"/>
    <s v="New Customer"/>
    <n v="1"/>
    <x v="0"/>
    <x v="0"/>
    <x v="1"/>
    <x v="4"/>
    <s v="Small Box"/>
    <x v="128"/>
    <n v="0.38"/>
    <s v="United States"/>
    <x v="2"/>
    <s v="Sam"/>
    <x v="14"/>
    <x v="231"/>
    <n v="22304"/>
    <x v="45"/>
    <x v="0"/>
    <d v="2015-06-03T00:00:00"/>
    <n v="2"/>
    <x v="0"/>
    <n v="-2.0097"/>
    <n v="6"/>
    <n v="16.670000000000002"/>
    <n v="87425"/>
    <n v="0"/>
    <s v="Not Returned"/>
    <n v="0"/>
  </r>
  <r>
    <n v="24017"/>
    <x v="3"/>
    <n v="0.09"/>
    <n v="12.53"/>
    <n v="0.5"/>
    <n v="1650"/>
    <x v="260"/>
    <s v="New Customer"/>
    <n v="1"/>
    <x v="0"/>
    <x v="1"/>
    <x v="1"/>
    <x v="4"/>
    <s v="Small Box"/>
    <x v="129"/>
    <n v="0.38"/>
    <s v="United States"/>
    <x v="2"/>
    <s v="Sam"/>
    <x v="4"/>
    <x v="232"/>
    <n v="27203"/>
    <x v="132"/>
    <x v="2"/>
    <d v="2015-05-10T00:00:00"/>
    <n v="1"/>
    <x v="0"/>
    <n v="14.912399999999998"/>
    <n v="7"/>
    <n v="82.21"/>
    <n v="91042"/>
    <n v="0"/>
    <s v="Not Returned"/>
    <n v="0"/>
  </r>
  <r>
    <n v="22839"/>
    <x v="4"/>
    <n v="0.08"/>
    <n v="12.53"/>
    <n v="0.5"/>
    <n v="2539"/>
    <x v="261"/>
    <s v="New Customer"/>
    <n v="1"/>
    <x v="0"/>
    <x v="2"/>
    <x v="1"/>
    <x v="4"/>
    <s v="Small Box"/>
    <x v="129"/>
    <n v="0.38"/>
    <s v="United States"/>
    <x v="2"/>
    <s v="Sam"/>
    <x v="17"/>
    <x v="233"/>
    <n v="32789"/>
    <x v="133"/>
    <x v="1"/>
    <d v="2015-04-08T00:00:00"/>
    <n v="1"/>
    <x v="0"/>
    <n v="215.71799999999999"/>
    <n v="5"/>
    <n v="61.1"/>
    <n v="91017"/>
    <n v="0"/>
    <s v="Not Returned"/>
    <n v="0"/>
  </r>
  <r>
    <n v="21682"/>
    <x v="0"/>
    <n v="0.08"/>
    <n v="3.69"/>
    <n v="0.5"/>
    <n v="1502"/>
    <x v="262"/>
    <s v="New Customer"/>
    <n v="1"/>
    <x v="0"/>
    <x v="3"/>
    <x v="1"/>
    <x v="4"/>
    <s v="Small Box"/>
    <x v="130"/>
    <n v="0.38"/>
    <s v="United States"/>
    <x v="2"/>
    <s v="Sam"/>
    <x v="17"/>
    <x v="234"/>
    <n v="33065"/>
    <x v="86"/>
    <x v="5"/>
    <d v="2015-05-10T00:00:00"/>
    <n v="3"/>
    <x v="0"/>
    <n v="-3.6547000000000001"/>
    <n v="38"/>
    <n v="129.43"/>
    <n v="89193"/>
    <n v="1"/>
    <s v="Not Returned"/>
    <n v="0"/>
  </r>
  <r>
    <n v="19666"/>
    <x v="4"/>
    <n v="0.04"/>
    <n v="3.69"/>
    <n v="0.5"/>
    <n v="3354"/>
    <x v="263"/>
    <s v="New Customer"/>
    <n v="1"/>
    <x v="0"/>
    <x v="1"/>
    <x v="1"/>
    <x v="4"/>
    <s v="Small Box"/>
    <x v="130"/>
    <n v="0.38"/>
    <s v="United States"/>
    <x v="3"/>
    <s v="William"/>
    <x v="6"/>
    <x v="235"/>
    <n v="92231"/>
    <x v="8"/>
    <x v="3"/>
    <d v="2015-03-29T00:00:00"/>
    <n v="2"/>
    <x v="0"/>
    <n v="47.527199999999993"/>
    <n v="19"/>
    <n v="68.88"/>
    <n v="88590"/>
    <n v="1"/>
    <s v="Not Returned"/>
    <n v="0"/>
  </r>
  <r>
    <n v="20668"/>
    <x v="4"/>
    <n v="0.05"/>
    <n v="2.88"/>
    <n v="0.5"/>
    <n v="485"/>
    <x v="264"/>
    <s v="New Customer"/>
    <n v="1"/>
    <x v="0"/>
    <x v="1"/>
    <x v="1"/>
    <x v="4"/>
    <s v="Small Box"/>
    <x v="131"/>
    <n v="0.36"/>
    <s v="United States"/>
    <x v="3"/>
    <s v="William"/>
    <x v="6"/>
    <x v="236"/>
    <n v="93727"/>
    <x v="57"/>
    <x v="4"/>
    <d v="2015-03-20T00:00:00"/>
    <n v="2"/>
    <x v="0"/>
    <n v="6.0512999999999995"/>
    <n v="3"/>
    <n v="8.77"/>
    <n v="91062"/>
    <n v="1"/>
    <s v="Not Returned"/>
    <n v="0"/>
  </r>
  <r>
    <n v="20870"/>
    <x v="3"/>
    <n v="0.1"/>
    <n v="4.13"/>
    <n v="0.99"/>
    <n v="1354"/>
    <x v="265"/>
    <s v="New Customer"/>
    <n v="1"/>
    <x v="0"/>
    <x v="0"/>
    <x v="1"/>
    <x v="4"/>
    <s v="Small Box"/>
    <x v="132"/>
    <n v="0.39"/>
    <s v="United States"/>
    <x v="0"/>
    <s v="Chris"/>
    <x v="0"/>
    <x v="237"/>
    <n v="76086"/>
    <x v="128"/>
    <x v="4"/>
    <d v="2015-02-11T00:00:00"/>
    <n v="0"/>
    <x v="0"/>
    <n v="-1.0712000000000002"/>
    <n v="2"/>
    <n v="8.3000000000000007"/>
    <n v="91209"/>
    <n v="0"/>
    <s v="Not Returned"/>
    <n v="0"/>
  </r>
  <r>
    <n v="23578"/>
    <x v="2"/>
    <n v="0.1"/>
    <n v="4.13"/>
    <n v="0.99"/>
    <n v="1671"/>
    <x v="266"/>
    <s v="New Customer"/>
    <n v="1"/>
    <x v="0"/>
    <x v="3"/>
    <x v="1"/>
    <x v="4"/>
    <s v="Small Box"/>
    <x v="132"/>
    <n v="0.39"/>
    <s v="United States"/>
    <x v="2"/>
    <s v="Sam"/>
    <x v="14"/>
    <x v="238"/>
    <n v="22015"/>
    <x v="134"/>
    <x v="0"/>
    <d v="2015-02-13T00:00:00"/>
    <n v="4"/>
    <x v="0"/>
    <n v="-40.53"/>
    <n v="13"/>
    <n v="52.16"/>
    <n v="86724"/>
    <n v="1"/>
    <s v="Not Returned"/>
    <n v="0"/>
  </r>
  <r>
    <n v="18611"/>
    <x v="3"/>
    <n v="7.0000000000000007E-2"/>
    <n v="4.13"/>
    <n v="0.99"/>
    <n v="2908"/>
    <x v="267"/>
    <s v="New Customer"/>
    <n v="1"/>
    <x v="0"/>
    <x v="2"/>
    <x v="1"/>
    <x v="4"/>
    <s v="Small Box"/>
    <x v="132"/>
    <n v="0.39"/>
    <s v="United States"/>
    <x v="1"/>
    <s v="Erin"/>
    <x v="18"/>
    <x v="239"/>
    <n v="44125"/>
    <x v="95"/>
    <x v="5"/>
    <d v="2015-01-08T00:00:00"/>
    <n v="0"/>
    <x v="0"/>
    <n v="10.959199999999999"/>
    <n v="4"/>
    <n v="16.07"/>
    <n v="88156"/>
    <n v="0"/>
    <s v="Not Returned"/>
    <n v="0"/>
  </r>
  <r>
    <n v="21290"/>
    <x v="3"/>
    <n v="0.04"/>
    <n v="4.13"/>
    <n v="0.99"/>
    <n v="2912"/>
    <x v="268"/>
    <s v="New Customer"/>
    <n v="1"/>
    <x v="1"/>
    <x v="2"/>
    <x v="1"/>
    <x v="4"/>
    <s v="Small Box"/>
    <x v="132"/>
    <n v="0.39"/>
    <s v="United States"/>
    <x v="0"/>
    <s v="Chris"/>
    <x v="43"/>
    <x v="240"/>
    <n v="58201"/>
    <x v="111"/>
    <x v="1"/>
    <d v="2015-04-30T00:00:00"/>
    <n v="2"/>
    <x v="0"/>
    <n v="22.307699999999997"/>
    <n v="7"/>
    <n v="32.33"/>
    <n v="87396"/>
    <n v="0"/>
    <s v="Not Returned"/>
    <n v="0"/>
  </r>
  <r>
    <n v="18855"/>
    <x v="0"/>
    <n v="7.0000000000000007E-2"/>
    <n v="2.88"/>
    <n v="0.5"/>
    <n v="2713"/>
    <x v="269"/>
    <s v="New Customer"/>
    <n v="1"/>
    <x v="0"/>
    <x v="1"/>
    <x v="1"/>
    <x v="4"/>
    <s v="Small Box"/>
    <x v="133"/>
    <n v="0.39"/>
    <s v="United States"/>
    <x v="0"/>
    <s v="Chris"/>
    <x v="3"/>
    <x v="241"/>
    <n v="49001"/>
    <x v="135"/>
    <x v="6"/>
    <d v="2015-06-24T00:00:00"/>
    <n v="3"/>
    <x v="0"/>
    <n v="17.429400000000001"/>
    <n v="9"/>
    <n v="25.26"/>
    <n v="88701"/>
    <n v="0"/>
    <s v="Not Returned"/>
    <n v="0"/>
  </r>
  <r>
    <n v="23841"/>
    <x v="3"/>
    <n v="0.09"/>
    <n v="4.91"/>
    <n v="0.5"/>
    <n v="87"/>
    <x v="270"/>
    <s v="New Customer"/>
    <n v="1"/>
    <x v="0"/>
    <x v="1"/>
    <x v="1"/>
    <x v="4"/>
    <s v="Small Box"/>
    <x v="134"/>
    <n v="0.36"/>
    <s v="United States"/>
    <x v="3"/>
    <s v="William"/>
    <x v="6"/>
    <x v="242"/>
    <n v="95687"/>
    <x v="71"/>
    <x v="6"/>
    <d v="2015-03-23T00:00:00"/>
    <n v="1"/>
    <x v="0"/>
    <n v="28.855799999999999"/>
    <n v="9"/>
    <n v="41.82"/>
    <n v="90597"/>
    <n v="0"/>
    <s v="Not Returned"/>
    <n v="0"/>
  </r>
  <r>
    <n v="19950"/>
    <x v="1"/>
    <n v="0.01"/>
    <n v="4.91"/>
    <n v="0.5"/>
    <n v="114"/>
    <x v="271"/>
    <s v="New Customer"/>
    <n v="1"/>
    <x v="0"/>
    <x v="2"/>
    <x v="1"/>
    <x v="4"/>
    <s v="Small Box"/>
    <x v="134"/>
    <n v="0.36"/>
    <s v="United States"/>
    <x v="3"/>
    <s v="William"/>
    <x v="20"/>
    <x v="243"/>
    <n v="97035"/>
    <x v="72"/>
    <x v="2"/>
    <d v="2015-04-06T00:00:00"/>
    <n v="2"/>
    <x v="0"/>
    <n v="40.247699999999995"/>
    <n v="12"/>
    <n v="58.33"/>
    <n v="89584"/>
    <n v="0"/>
    <s v="Not Returned"/>
    <n v="0"/>
  </r>
  <r>
    <n v="1950"/>
    <x v="1"/>
    <n v="0.01"/>
    <n v="4.91"/>
    <n v="0.5"/>
    <n v="117"/>
    <x v="272"/>
    <s v="New Customer"/>
    <n v="1"/>
    <x v="0"/>
    <x v="2"/>
    <x v="1"/>
    <x v="4"/>
    <s v="Small Box"/>
    <x v="134"/>
    <n v="0.36"/>
    <s v="United States"/>
    <x v="3"/>
    <s v="William"/>
    <x v="8"/>
    <x v="10"/>
    <n v="98103"/>
    <x v="72"/>
    <x v="2"/>
    <d v="2015-04-06T00:00:00"/>
    <n v="2"/>
    <x v="0"/>
    <n v="112.06"/>
    <n v="47"/>
    <n v="228.46"/>
    <n v="13959"/>
    <n v="0"/>
    <s v="Returned"/>
    <n v="1"/>
  </r>
  <r>
    <n v="18990"/>
    <x v="3"/>
    <n v="0"/>
    <n v="4.91"/>
    <n v="0.5"/>
    <n v="2014"/>
    <x v="96"/>
    <s v="Returning Customer"/>
    <n v="0"/>
    <x v="0"/>
    <x v="2"/>
    <x v="1"/>
    <x v="4"/>
    <s v="Small Box"/>
    <x v="134"/>
    <n v="0.36"/>
    <s v="United States"/>
    <x v="0"/>
    <s v="Chris"/>
    <x v="11"/>
    <x v="90"/>
    <n v="51503"/>
    <x v="71"/>
    <x v="6"/>
    <d v="2015-03-24T00:00:00"/>
    <n v="2"/>
    <x v="1"/>
    <n v="7.2518999999999991"/>
    <n v="2"/>
    <n v="10.51"/>
    <n v="88367"/>
    <n v="0"/>
    <s v="Not Returned"/>
    <n v="0"/>
  </r>
  <r>
    <n v="21529"/>
    <x v="1"/>
    <n v="0"/>
    <n v="4.91"/>
    <n v="0.5"/>
    <n v="2286"/>
    <x v="233"/>
    <s v="Returning Customer"/>
    <n v="0"/>
    <x v="0"/>
    <x v="1"/>
    <x v="1"/>
    <x v="4"/>
    <s v="Small Box"/>
    <x v="134"/>
    <n v="0.36"/>
    <s v="United States"/>
    <x v="2"/>
    <s v="Sam"/>
    <x v="34"/>
    <x v="207"/>
    <n v="29301"/>
    <x v="104"/>
    <x v="4"/>
    <d v="2015-02-06T00:00:00"/>
    <n v="2"/>
    <x v="1"/>
    <n v="99.198000000000008"/>
    <n v="12"/>
    <n v="61.87"/>
    <n v="90145"/>
    <n v="0"/>
    <s v="Not Returned"/>
    <n v="0"/>
  </r>
  <r>
    <n v="26057"/>
    <x v="2"/>
    <n v="0.1"/>
    <n v="4.91"/>
    <n v="0.5"/>
    <n v="2472"/>
    <x v="273"/>
    <s v="New Customer"/>
    <n v="1"/>
    <x v="1"/>
    <x v="2"/>
    <x v="1"/>
    <x v="4"/>
    <s v="Small Box"/>
    <x v="134"/>
    <n v="0.36"/>
    <s v="United States"/>
    <x v="0"/>
    <s v="Chris"/>
    <x v="23"/>
    <x v="244"/>
    <n v="60432"/>
    <x v="136"/>
    <x v="2"/>
    <d v="2015-02-21T00:00:00"/>
    <n v="0"/>
    <x v="0"/>
    <n v="35.279699999999998"/>
    <n v="10"/>
    <n v="51.13"/>
    <n v="86514"/>
    <n v="1"/>
    <s v="Not Returned"/>
    <n v="0"/>
  </r>
  <r>
    <n v="20065"/>
    <x v="3"/>
    <n v="0.08"/>
    <n v="4.91"/>
    <n v="0.5"/>
    <n v="2488"/>
    <x v="274"/>
    <s v="New Customer"/>
    <n v="1"/>
    <x v="0"/>
    <x v="0"/>
    <x v="1"/>
    <x v="4"/>
    <s v="Small Box"/>
    <x v="134"/>
    <n v="0.36"/>
    <s v="United States"/>
    <x v="2"/>
    <s v="Sam"/>
    <x v="39"/>
    <x v="245"/>
    <n v="72023"/>
    <x v="20"/>
    <x v="5"/>
    <d v="2015-04-09T00:00:00"/>
    <n v="0"/>
    <x v="0"/>
    <n v="12.726000000000001"/>
    <n v="9"/>
    <n v="42.69"/>
    <n v="86887"/>
    <n v="0"/>
    <s v="Not Returned"/>
    <n v="0"/>
  </r>
  <r>
    <n v="2065"/>
    <x v="3"/>
    <n v="0.08"/>
    <n v="4.91"/>
    <n v="0.5"/>
    <n v="2491"/>
    <x v="28"/>
    <s v="Returning Customer"/>
    <n v="0"/>
    <x v="0"/>
    <x v="0"/>
    <x v="1"/>
    <x v="4"/>
    <s v="Small Box"/>
    <x v="134"/>
    <n v="0.36"/>
    <s v="United States"/>
    <x v="3"/>
    <s v="William"/>
    <x v="6"/>
    <x v="27"/>
    <n v="90045"/>
    <x v="20"/>
    <x v="5"/>
    <d v="2015-04-09T00:00:00"/>
    <n v="0"/>
    <x v="0"/>
    <n v="31.751999999999999"/>
    <n v="36"/>
    <n v="170.75"/>
    <n v="14785"/>
    <n v="0"/>
    <s v="Not Returned"/>
    <n v="0"/>
  </r>
  <r>
    <n v="20873"/>
    <x v="3"/>
    <n v="7.0000000000000007E-2"/>
    <n v="2.61"/>
    <n v="0.5"/>
    <n v="1026"/>
    <x v="275"/>
    <s v="New Customer"/>
    <n v="1"/>
    <x v="0"/>
    <x v="3"/>
    <x v="1"/>
    <x v="4"/>
    <s v="Small Box"/>
    <x v="135"/>
    <n v="0.39"/>
    <s v="United States"/>
    <x v="1"/>
    <s v="Erin"/>
    <x v="1"/>
    <x v="246"/>
    <n v="11722"/>
    <x v="89"/>
    <x v="3"/>
    <d v="2015-06-01T00:00:00"/>
    <n v="3"/>
    <x v="0"/>
    <n v="39.350699999999996"/>
    <n v="22"/>
    <n v="57.03"/>
    <n v="89008"/>
    <n v="0"/>
    <s v="Not Returned"/>
    <n v="0"/>
  </r>
  <r>
    <n v="19484"/>
    <x v="3"/>
    <n v="7.0000000000000007E-2"/>
    <n v="2.61"/>
    <n v="0.5"/>
    <n v="1182"/>
    <x v="276"/>
    <s v="New Customer"/>
    <n v="1"/>
    <x v="0"/>
    <x v="2"/>
    <x v="1"/>
    <x v="4"/>
    <s v="Small Box"/>
    <x v="135"/>
    <n v="0.39"/>
    <s v="United States"/>
    <x v="3"/>
    <s v="William"/>
    <x v="12"/>
    <x v="247"/>
    <n v="84660"/>
    <x v="137"/>
    <x v="2"/>
    <d v="2015-05-23T00:00:00"/>
    <n v="0"/>
    <x v="0"/>
    <n v="27.013499999999997"/>
    <n v="15"/>
    <n v="39.15"/>
    <n v="86913"/>
    <n v="1"/>
    <s v="Not Returned"/>
    <n v="0"/>
  </r>
  <r>
    <n v="19111"/>
    <x v="3"/>
    <n v="0.09"/>
    <n v="2.61"/>
    <n v="0.5"/>
    <n v="1389"/>
    <x v="277"/>
    <s v="New Customer"/>
    <n v="1"/>
    <x v="0"/>
    <x v="0"/>
    <x v="1"/>
    <x v="4"/>
    <s v="Small Box"/>
    <x v="135"/>
    <n v="0.39"/>
    <s v="United States"/>
    <x v="3"/>
    <s v="William"/>
    <x v="6"/>
    <x v="248"/>
    <n v="94025"/>
    <x v="115"/>
    <x v="4"/>
    <d v="2015-06-05T00:00:00"/>
    <n v="2"/>
    <x v="0"/>
    <n v="29.380199999999995"/>
    <n v="17"/>
    <n v="42.58"/>
    <n v="88729"/>
    <n v="1"/>
    <s v="Not Returned"/>
    <n v="0"/>
  </r>
  <r>
    <n v="20435"/>
    <x v="1"/>
    <n v="7.0000000000000007E-2"/>
    <n v="2.61"/>
    <n v="0.5"/>
    <n v="2980"/>
    <x v="278"/>
    <s v="New Customer"/>
    <n v="1"/>
    <x v="0"/>
    <x v="1"/>
    <x v="1"/>
    <x v="4"/>
    <s v="Small Box"/>
    <x v="135"/>
    <n v="0.39"/>
    <s v="United States"/>
    <x v="1"/>
    <s v="Erin"/>
    <x v="18"/>
    <x v="249"/>
    <n v="44870"/>
    <x v="73"/>
    <x v="4"/>
    <d v="2015-02-27T00:00:00"/>
    <n v="2"/>
    <x v="0"/>
    <n v="10.798499999999999"/>
    <n v="6"/>
    <n v="15.65"/>
    <n v="86547"/>
    <n v="1"/>
    <s v="Not Returned"/>
    <n v="0"/>
  </r>
  <r>
    <n v="25613"/>
    <x v="3"/>
    <n v="0.03"/>
    <n v="2.61"/>
    <n v="0.5"/>
    <n v="3339"/>
    <x v="279"/>
    <s v="New Customer"/>
    <n v="1"/>
    <x v="0"/>
    <x v="0"/>
    <x v="1"/>
    <x v="4"/>
    <s v="Small Box"/>
    <x v="135"/>
    <n v="0.39"/>
    <s v="United States"/>
    <x v="2"/>
    <s v="Sam"/>
    <x v="17"/>
    <x v="250"/>
    <n v="32780"/>
    <x v="138"/>
    <x v="6"/>
    <d v="2015-06-15T00:00:00"/>
    <n v="1"/>
    <x v="0"/>
    <n v="4.0442999999999998"/>
    <n v="7"/>
    <n v="19.02"/>
    <n v="85981"/>
    <n v="0"/>
    <s v="Not Returned"/>
    <n v="0"/>
  </r>
  <r>
    <n v="23190"/>
    <x v="0"/>
    <n v="0"/>
    <n v="2.61"/>
    <n v="0.5"/>
    <n v="3386"/>
    <x v="280"/>
    <s v="New Customer"/>
    <n v="1"/>
    <x v="0"/>
    <x v="1"/>
    <x v="1"/>
    <x v="4"/>
    <s v="Small Box"/>
    <x v="135"/>
    <n v="0.39"/>
    <s v="United States"/>
    <x v="1"/>
    <s v="Erin"/>
    <x v="18"/>
    <x v="251"/>
    <n v="43402"/>
    <x v="19"/>
    <x v="6"/>
    <d v="2015-05-05T00:00:00"/>
    <n v="2"/>
    <x v="1"/>
    <n v="19.554599999999997"/>
    <n v="10"/>
    <n v="28.34"/>
    <n v="88746"/>
    <n v="0"/>
    <s v="Not Returned"/>
    <n v="0"/>
  </r>
  <r>
    <n v="23299"/>
    <x v="0"/>
    <n v="0.09"/>
    <n v="3.75"/>
    <n v="0.5"/>
    <n v="2689"/>
    <x v="281"/>
    <s v="New Customer"/>
    <n v="1"/>
    <x v="0"/>
    <x v="2"/>
    <x v="1"/>
    <x v="4"/>
    <s v="Small Box"/>
    <x v="136"/>
    <n v="0.37"/>
    <s v="United States"/>
    <x v="1"/>
    <s v="Erin"/>
    <x v="30"/>
    <x v="252"/>
    <n v="7011"/>
    <x v="10"/>
    <x v="0"/>
    <d v="2015-05-06T00:00:00"/>
    <n v="2"/>
    <x v="0"/>
    <n v="51.218699999999998"/>
    <n v="21"/>
    <n v="74.23"/>
    <n v="90624"/>
    <n v="0"/>
    <s v="Not Returned"/>
    <n v="0"/>
  </r>
  <r>
    <n v="18636"/>
    <x v="2"/>
    <n v="0.01"/>
    <n v="3.08"/>
    <n v="0.5"/>
    <n v="1211"/>
    <x v="282"/>
    <s v="New Customer"/>
    <n v="1"/>
    <x v="0"/>
    <x v="1"/>
    <x v="1"/>
    <x v="4"/>
    <s v="Small Box"/>
    <x v="137"/>
    <n v="0.37"/>
    <s v="United States"/>
    <x v="0"/>
    <s v="Chris"/>
    <x v="7"/>
    <x v="253"/>
    <n v="46806"/>
    <x v="131"/>
    <x v="6"/>
    <d v="2015-02-06T00:00:00"/>
    <n v="5"/>
    <x v="0"/>
    <n v="9.0045000000000002"/>
    <n v="4"/>
    <n v="13.05"/>
    <n v="88598"/>
    <n v="1"/>
    <s v="Not Returned"/>
    <n v="0"/>
  </r>
  <r>
    <n v="24882"/>
    <x v="1"/>
    <n v="0.09"/>
    <n v="2.89"/>
    <n v="0.5"/>
    <n v="669"/>
    <x v="283"/>
    <s v="New Customer"/>
    <n v="1"/>
    <x v="0"/>
    <x v="2"/>
    <x v="1"/>
    <x v="4"/>
    <s v="Small Box"/>
    <x v="138"/>
    <n v="0.38"/>
    <s v="United States"/>
    <x v="0"/>
    <s v="Chris"/>
    <x v="11"/>
    <x v="254"/>
    <n v="52501"/>
    <x v="130"/>
    <x v="3"/>
    <d v="2015-03-22T00:00:00"/>
    <n v="2"/>
    <x v="0"/>
    <n v="40.482299999999995"/>
    <n v="22"/>
    <n v="58.67"/>
    <n v="88475"/>
    <n v="0"/>
    <s v="Not Returned"/>
    <n v="0"/>
  </r>
  <r>
    <n v="26060"/>
    <x v="0"/>
    <n v="0.01"/>
    <n v="2.89"/>
    <n v="0.5"/>
    <n v="1113"/>
    <x v="154"/>
    <s v="Returning Customer"/>
    <n v="0"/>
    <x v="0"/>
    <x v="1"/>
    <x v="1"/>
    <x v="4"/>
    <s v="Small Box"/>
    <x v="138"/>
    <n v="0.38"/>
    <s v="United States"/>
    <x v="3"/>
    <s v="William"/>
    <x v="21"/>
    <x v="139"/>
    <n v="80004"/>
    <x v="42"/>
    <x v="0"/>
    <d v="2015-04-07T00:00:00"/>
    <n v="1"/>
    <x v="0"/>
    <n v="29.725199999999997"/>
    <n v="14"/>
    <n v="43.08"/>
    <n v="90833"/>
    <n v="0"/>
    <s v="Not Returned"/>
    <n v="0"/>
  </r>
  <r>
    <n v="20829"/>
    <x v="3"/>
    <n v="0.01"/>
    <n v="2.89"/>
    <n v="0.5"/>
    <n v="1361"/>
    <x v="112"/>
    <s v="Returning Customer"/>
    <n v="0"/>
    <x v="0"/>
    <x v="0"/>
    <x v="1"/>
    <x v="4"/>
    <s v="Small Box"/>
    <x v="138"/>
    <n v="0.38"/>
    <s v="United States"/>
    <x v="0"/>
    <s v="Chris"/>
    <x v="3"/>
    <x v="103"/>
    <n v="48101"/>
    <x v="60"/>
    <x v="0"/>
    <d v="2015-01-28T00:00:00"/>
    <n v="2"/>
    <x v="0"/>
    <n v="1.2236"/>
    <n v="1"/>
    <n v="3.08"/>
    <n v="89595"/>
    <n v="0"/>
    <s v="Not Returned"/>
    <n v="0"/>
  </r>
  <r>
    <n v="19932"/>
    <x v="2"/>
    <n v="0.05"/>
    <n v="2.89"/>
    <n v="0.5"/>
    <n v="1380"/>
    <x v="284"/>
    <s v="New Customer"/>
    <n v="1"/>
    <x v="0"/>
    <x v="2"/>
    <x v="1"/>
    <x v="4"/>
    <s v="Small Box"/>
    <x v="138"/>
    <n v="0.38"/>
    <s v="United States"/>
    <x v="1"/>
    <s v="Erin"/>
    <x v="41"/>
    <x v="255"/>
    <n v="3801"/>
    <x v="139"/>
    <x v="2"/>
    <d v="2015-07-03T00:00:00"/>
    <n v="6"/>
    <x v="0"/>
    <n v="18.0642"/>
    <n v="9"/>
    <n v="26.18"/>
    <n v="88213"/>
    <n v="1"/>
    <s v="Not Returned"/>
    <n v="0"/>
  </r>
  <r>
    <n v="25724"/>
    <x v="1"/>
    <n v="7.0000000000000007E-2"/>
    <n v="2.89"/>
    <n v="0.5"/>
    <n v="2873"/>
    <x v="285"/>
    <s v="New Customer"/>
    <n v="1"/>
    <x v="0"/>
    <x v="3"/>
    <x v="1"/>
    <x v="4"/>
    <s v="Small Box"/>
    <x v="138"/>
    <n v="0.38"/>
    <s v="United States"/>
    <x v="2"/>
    <s v="Sam"/>
    <x v="17"/>
    <x v="256"/>
    <n v="33012"/>
    <x v="29"/>
    <x v="5"/>
    <d v="2015-01-24T00:00:00"/>
    <n v="2"/>
    <x v="0"/>
    <n v="441.59399999999999"/>
    <n v="12"/>
    <n v="33.020000000000003"/>
    <n v="89872"/>
    <n v="0"/>
    <s v="Not Returned"/>
    <n v="0"/>
  </r>
  <r>
    <n v="18930"/>
    <x v="2"/>
    <n v="0.06"/>
    <n v="2.89"/>
    <n v="0.5"/>
    <n v="3098"/>
    <x v="286"/>
    <s v="New Customer"/>
    <n v="1"/>
    <x v="0"/>
    <x v="0"/>
    <x v="1"/>
    <x v="4"/>
    <s v="Small Box"/>
    <x v="138"/>
    <n v="0.38"/>
    <s v="United States"/>
    <x v="1"/>
    <s v="Erin"/>
    <x v="1"/>
    <x v="257"/>
    <n v="11967"/>
    <x v="56"/>
    <x v="2"/>
    <d v="2015-02-28T00:00:00"/>
    <n v="0"/>
    <x v="0"/>
    <n v="9.611699999999999"/>
    <n v="5"/>
    <n v="13.93"/>
    <n v="89316"/>
    <n v="1"/>
    <s v="Not Returned"/>
    <n v="0"/>
  </r>
  <r>
    <n v="21017"/>
    <x v="4"/>
    <n v="0"/>
    <n v="3.69"/>
    <n v="0.5"/>
    <n v="64"/>
    <x v="17"/>
    <s v="Returning Customer"/>
    <n v="0"/>
    <x v="0"/>
    <x v="3"/>
    <x v="1"/>
    <x v="4"/>
    <s v="Small Box"/>
    <x v="139"/>
    <n v="0.38"/>
    <s v="United States"/>
    <x v="2"/>
    <s v="Sam"/>
    <x v="14"/>
    <x v="17"/>
    <n v="24153"/>
    <x v="13"/>
    <x v="0"/>
    <d v="2015-03-04T00:00:00"/>
    <n v="2"/>
    <x v="1"/>
    <n v="-37.5291"/>
    <n v="1"/>
    <n v="4"/>
    <n v="87406"/>
    <n v="0"/>
    <s v="Not Returned"/>
    <n v="0"/>
  </r>
  <r>
    <n v="23429"/>
    <x v="0"/>
    <n v="0.1"/>
    <n v="4.13"/>
    <n v="0.5"/>
    <n v="3367"/>
    <x v="287"/>
    <s v="New Customer"/>
    <n v="1"/>
    <x v="1"/>
    <x v="2"/>
    <x v="1"/>
    <x v="4"/>
    <s v="Small Box"/>
    <x v="140"/>
    <n v="0.39"/>
    <s v="United States"/>
    <x v="1"/>
    <s v="Erin"/>
    <x v="18"/>
    <x v="258"/>
    <n v="43221"/>
    <x v="140"/>
    <x v="2"/>
    <d v="2015-05-04T00:00:00"/>
    <n v="2"/>
    <x v="0"/>
    <n v="58.263599999999997"/>
    <n v="18"/>
    <n v="84.44"/>
    <n v="90502"/>
    <n v="0"/>
    <s v="Not Returned"/>
    <n v="0"/>
  </r>
  <r>
    <n v="25092"/>
    <x v="1"/>
    <n v="0.08"/>
    <n v="2.88"/>
    <n v="0.5"/>
    <n v="1304"/>
    <x v="288"/>
    <s v="New Customer"/>
    <n v="1"/>
    <x v="0"/>
    <x v="0"/>
    <x v="1"/>
    <x v="4"/>
    <s v="Small Box"/>
    <x v="141"/>
    <n v="0.39"/>
    <s v="United States"/>
    <x v="3"/>
    <s v="William"/>
    <x v="12"/>
    <x v="259"/>
    <n v="84084"/>
    <x v="43"/>
    <x v="5"/>
    <d v="2015-04-24T00:00:00"/>
    <n v="1"/>
    <x v="0"/>
    <n v="6.0305999999999997"/>
    <n v="3"/>
    <n v="8.74"/>
    <n v="87004"/>
    <n v="1"/>
    <s v="Not Returned"/>
    <n v="0"/>
  </r>
  <r>
    <n v="21199"/>
    <x v="0"/>
    <n v="7.0000000000000007E-2"/>
    <n v="4.91"/>
    <n v="0.5"/>
    <n v="1531"/>
    <x v="289"/>
    <s v="New Customer"/>
    <n v="1"/>
    <x v="0"/>
    <x v="0"/>
    <x v="1"/>
    <x v="4"/>
    <s v="Small Box"/>
    <x v="142"/>
    <n v="0.36"/>
    <s v="United States"/>
    <x v="2"/>
    <s v="Sam"/>
    <x v="17"/>
    <x v="260"/>
    <n v="32137"/>
    <x v="25"/>
    <x v="2"/>
    <d v="2015-01-18T00:00:00"/>
    <n v="1"/>
    <x v="0"/>
    <n v="-157.696"/>
    <n v="6"/>
    <n v="28.22"/>
    <n v="88852"/>
    <n v="1"/>
    <s v="Not Returned"/>
    <n v="0"/>
  </r>
  <r>
    <n v="23584"/>
    <x v="0"/>
    <n v="0.06"/>
    <n v="4.91"/>
    <n v="0.5"/>
    <n v="2555"/>
    <x v="61"/>
    <s v="Returning Customer"/>
    <n v="0"/>
    <x v="0"/>
    <x v="2"/>
    <x v="1"/>
    <x v="4"/>
    <s v="Small Box"/>
    <x v="142"/>
    <n v="0.36"/>
    <s v="United States"/>
    <x v="0"/>
    <s v="Chris"/>
    <x v="26"/>
    <x v="57"/>
    <n v="53711"/>
    <x v="68"/>
    <x v="0"/>
    <d v="2015-02-02T00:00:00"/>
    <n v="0"/>
    <x v="0"/>
    <n v="29.525099999999998"/>
    <n v="9"/>
    <n v="42.79"/>
    <n v="86529"/>
    <n v="0"/>
    <s v="Not Returned"/>
    <n v="0"/>
  </r>
  <r>
    <n v="23350"/>
    <x v="1"/>
    <n v="0.02"/>
    <n v="4.91"/>
    <n v="0.5"/>
    <n v="2797"/>
    <x v="290"/>
    <s v="New Customer"/>
    <n v="1"/>
    <x v="0"/>
    <x v="1"/>
    <x v="1"/>
    <x v="4"/>
    <s v="Small Box"/>
    <x v="142"/>
    <n v="0.36"/>
    <s v="United States"/>
    <x v="1"/>
    <s v="Erin"/>
    <x v="5"/>
    <x v="261"/>
    <n v="15122"/>
    <x v="141"/>
    <x v="4"/>
    <d v="2015-01-22T00:00:00"/>
    <n v="1"/>
    <x v="0"/>
    <n v="29.883900000000001"/>
    <n v="9"/>
    <n v="43.31"/>
    <n v="87553"/>
    <n v="0"/>
    <s v="Not Returned"/>
    <n v="0"/>
  </r>
  <r>
    <n v="20688"/>
    <x v="3"/>
    <n v="0.05"/>
    <n v="6.3"/>
    <n v="0.5"/>
    <n v="120"/>
    <x v="32"/>
    <s v="Returning Customer"/>
    <n v="0"/>
    <x v="0"/>
    <x v="1"/>
    <x v="1"/>
    <x v="4"/>
    <s v="Small Box"/>
    <x v="143"/>
    <n v="0.39"/>
    <s v="United States"/>
    <x v="3"/>
    <s v="William"/>
    <x v="12"/>
    <x v="30"/>
    <n v="84041"/>
    <x v="22"/>
    <x v="0"/>
    <d v="2015-01-13T00:00:00"/>
    <n v="1"/>
    <x v="0"/>
    <n v="41.296499999999995"/>
    <n v="10"/>
    <n v="59.85"/>
    <n v="86520"/>
    <n v="0"/>
    <s v="Not Returned"/>
    <n v="0"/>
  </r>
  <r>
    <n v="7980"/>
    <x v="2"/>
    <n v="7.0000000000000007E-2"/>
    <n v="6.3"/>
    <n v="0.5"/>
    <n v="1060"/>
    <x v="291"/>
    <s v="New Customer"/>
    <n v="1"/>
    <x v="0"/>
    <x v="3"/>
    <x v="1"/>
    <x v="4"/>
    <s v="Small Box"/>
    <x v="143"/>
    <n v="0.39"/>
    <s v="United States"/>
    <x v="2"/>
    <s v="Sam"/>
    <x v="33"/>
    <x v="100"/>
    <n v="30318"/>
    <x v="117"/>
    <x v="2"/>
    <d v="2015-05-30T00:00:00"/>
    <n v="0"/>
    <x v="0"/>
    <n v="4.1673999999999998"/>
    <n v="20"/>
    <n v="121.87"/>
    <n v="57061"/>
    <n v="1"/>
    <s v="Not Returned"/>
    <n v="0"/>
  </r>
  <r>
    <n v="22260"/>
    <x v="2"/>
    <n v="0.09"/>
    <n v="6.3"/>
    <n v="0.5"/>
    <n v="2202"/>
    <x v="292"/>
    <s v="New Customer"/>
    <n v="1"/>
    <x v="0"/>
    <x v="2"/>
    <x v="1"/>
    <x v="4"/>
    <s v="Small Box"/>
    <x v="143"/>
    <n v="0.39"/>
    <s v="United States"/>
    <x v="0"/>
    <s v="Chris"/>
    <x v="29"/>
    <x v="262"/>
    <n v="55429"/>
    <x v="108"/>
    <x v="2"/>
    <d v="2015-01-31T00:00:00"/>
    <n v="0"/>
    <x v="0"/>
    <n v="40.351199999999992"/>
    <n v="10"/>
    <n v="58.48"/>
    <n v="86050"/>
    <n v="0"/>
    <s v="Not Returned"/>
    <n v="0"/>
  </r>
  <r>
    <n v="7719"/>
    <x v="3"/>
    <n v="0.01"/>
    <n v="3.75"/>
    <n v="0.5"/>
    <n v="2882"/>
    <x v="293"/>
    <s v="New Customer"/>
    <n v="1"/>
    <x v="0"/>
    <x v="0"/>
    <x v="1"/>
    <x v="4"/>
    <s v="Small Box"/>
    <x v="144"/>
    <n v="0.37"/>
    <s v="United States"/>
    <x v="2"/>
    <s v="Sam"/>
    <x v="4"/>
    <x v="263"/>
    <n v="28206"/>
    <x v="142"/>
    <x v="3"/>
    <d v="2015-02-21T00:00:00"/>
    <n v="1"/>
    <x v="0"/>
    <n v="55.194599999999994"/>
    <n v="48"/>
    <n v="180.48"/>
    <n v="55300"/>
    <n v="0"/>
    <s v="Not Returned"/>
    <n v="0"/>
  </r>
  <r>
    <n v="25719"/>
    <x v="3"/>
    <n v="0.01"/>
    <n v="3.75"/>
    <n v="0.5"/>
    <n v="2886"/>
    <x v="294"/>
    <s v="New Customer"/>
    <n v="1"/>
    <x v="0"/>
    <x v="0"/>
    <x v="1"/>
    <x v="4"/>
    <s v="Small Box"/>
    <x v="144"/>
    <n v="0.37"/>
    <s v="United States"/>
    <x v="1"/>
    <s v="Erin"/>
    <x v="18"/>
    <x v="264"/>
    <n v="44134"/>
    <x v="142"/>
    <x v="3"/>
    <d v="2015-02-21T00:00:00"/>
    <n v="1"/>
    <x v="0"/>
    <n v="31.132799999999996"/>
    <n v="12"/>
    <n v="45.12"/>
    <n v="87630"/>
    <n v="0"/>
    <s v="Not Returned"/>
    <n v="0"/>
  </r>
  <r>
    <n v="18842"/>
    <x v="1"/>
    <n v="0.09"/>
    <n v="2.88"/>
    <n v="0.99"/>
    <n v="247"/>
    <x v="2"/>
    <s v="Returning Customer"/>
    <n v="0"/>
    <x v="0"/>
    <x v="1"/>
    <x v="1"/>
    <x v="4"/>
    <s v="Small Box"/>
    <x v="145"/>
    <n v="0.36"/>
    <s v="United States"/>
    <x v="2"/>
    <s v="Sam"/>
    <x v="2"/>
    <x v="2"/>
    <n v="37804"/>
    <x v="106"/>
    <x v="2"/>
    <d v="2015-03-23T00:00:00"/>
    <n v="2"/>
    <x v="0"/>
    <n v="-145.08199999999999"/>
    <n v="10"/>
    <n v="28.73"/>
    <n v="89140"/>
    <n v="1"/>
    <s v="Not Returned"/>
    <n v="0"/>
  </r>
  <r>
    <n v="18537"/>
    <x v="2"/>
    <n v="0.06"/>
    <n v="2.88"/>
    <n v="0.99"/>
    <n v="451"/>
    <x v="68"/>
    <s v="Returning Customer"/>
    <n v="0"/>
    <x v="0"/>
    <x v="2"/>
    <x v="1"/>
    <x v="4"/>
    <s v="Small Box"/>
    <x v="145"/>
    <n v="0.36"/>
    <s v="United States"/>
    <x v="3"/>
    <s v="William"/>
    <x v="6"/>
    <x v="63"/>
    <n v="94024"/>
    <x v="0"/>
    <x v="0"/>
    <d v="2015-01-14T00:00:00"/>
    <n v="9"/>
    <x v="0"/>
    <n v="16.049399999999999"/>
    <n v="8"/>
    <n v="23.26"/>
    <n v="86013"/>
    <n v="0"/>
    <s v="Not Returned"/>
    <n v="0"/>
  </r>
  <r>
    <n v="18817"/>
    <x v="3"/>
    <n v="0.1"/>
    <n v="58.1"/>
    <n v="1.49"/>
    <n v="190"/>
    <x v="295"/>
    <s v="New Customer"/>
    <n v="1"/>
    <x v="0"/>
    <x v="1"/>
    <x v="1"/>
    <x v="10"/>
    <s v="Small Box"/>
    <x v="146"/>
    <n v="0.38"/>
    <s v="United States"/>
    <x v="0"/>
    <s v="Chris"/>
    <x v="23"/>
    <x v="265"/>
    <n v="60004"/>
    <x v="81"/>
    <x v="5"/>
    <d v="2015-02-13T00:00:00"/>
    <n v="1"/>
    <x v="0"/>
    <n v="113.6499"/>
    <n v="3"/>
    <n v="164.71"/>
    <n v="89092"/>
    <n v="0"/>
    <s v="Not Returned"/>
    <n v="0"/>
  </r>
  <r>
    <n v="21084"/>
    <x v="3"/>
    <n v="0.05"/>
    <n v="58.1"/>
    <n v="1.49"/>
    <n v="2443"/>
    <x v="296"/>
    <s v="New Customer"/>
    <n v="1"/>
    <x v="0"/>
    <x v="1"/>
    <x v="1"/>
    <x v="10"/>
    <s v="Small Box"/>
    <x v="146"/>
    <n v="0.38"/>
    <s v="United States"/>
    <x v="2"/>
    <s v="Sam"/>
    <x v="17"/>
    <x v="166"/>
    <n v="33142"/>
    <x v="127"/>
    <x v="6"/>
    <d v="2015-01-18T00:00:00"/>
    <n v="0"/>
    <x v="0"/>
    <n v="1633.9859999999999"/>
    <n v="13"/>
    <n v="739.06"/>
    <n v="89299"/>
    <n v="1"/>
    <s v="Not Returned"/>
    <n v="0"/>
  </r>
  <r>
    <n v="19766"/>
    <x v="0"/>
    <n v="0.09"/>
    <n v="58.1"/>
    <n v="1.49"/>
    <n v="2468"/>
    <x v="297"/>
    <s v="New Customer"/>
    <n v="1"/>
    <x v="1"/>
    <x v="2"/>
    <x v="1"/>
    <x v="10"/>
    <s v="Small Box"/>
    <x v="146"/>
    <n v="0.38"/>
    <s v="United States"/>
    <x v="2"/>
    <s v="Sam"/>
    <x v="4"/>
    <x v="266"/>
    <n v="28144"/>
    <x v="66"/>
    <x v="0"/>
    <d v="2015-04-29T00:00:00"/>
    <n v="2"/>
    <x v="0"/>
    <n v="765.75"/>
    <n v="3"/>
    <n v="169.46"/>
    <n v="88135"/>
    <n v="1"/>
    <s v="Not Returned"/>
    <n v="0"/>
  </r>
  <r>
    <n v="18413"/>
    <x v="3"/>
    <n v="0"/>
    <n v="3.89"/>
    <n v="7.01"/>
    <n v="1250"/>
    <x v="298"/>
    <s v="New Customer"/>
    <n v="1"/>
    <x v="0"/>
    <x v="1"/>
    <x v="1"/>
    <x v="10"/>
    <s v="Small Box"/>
    <x v="147"/>
    <n v="0.37"/>
    <s v="United States"/>
    <x v="0"/>
    <s v="Chris"/>
    <x v="23"/>
    <x v="267"/>
    <n v="60110"/>
    <x v="20"/>
    <x v="5"/>
    <d v="2015-04-09T00:00:00"/>
    <n v="0"/>
    <x v="1"/>
    <n v="-255.16890000000001"/>
    <n v="21"/>
    <n v="85.64"/>
    <n v="87877"/>
    <n v="0"/>
    <s v="Not Returned"/>
    <n v="0"/>
  </r>
  <r>
    <n v="19817"/>
    <x v="1"/>
    <n v="0.09"/>
    <n v="3.89"/>
    <n v="7.01"/>
    <n v="2422"/>
    <x v="299"/>
    <s v="New Customer"/>
    <n v="1"/>
    <x v="1"/>
    <x v="2"/>
    <x v="1"/>
    <x v="10"/>
    <s v="Small Box"/>
    <x v="147"/>
    <n v="0.37"/>
    <s v="United States"/>
    <x v="0"/>
    <s v="Chris"/>
    <x v="0"/>
    <x v="268"/>
    <n v="77340"/>
    <x v="29"/>
    <x v="5"/>
    <d v="2015-01-24T00:00:00"/>
    <n v="2"/>
    <x v="0"/>
    <n v="-154.30700000000002"/>
    <n v="10"/>
    <n v="42.56"/>
    <n v="89055"/>
    <n v="1"/>
    <s v="Not Returned"/>
    <n v="0"/>
  </r>
  <r>
    <n v="25054"/>
    <x v="4"/>
    <n v="0"/>
    <n v="5.77"/>
    <n v="4.97"/>
    <n v="1765"/>
    <x v="300"/>
    <s v="New Customer"/>
    <n v="1"/>
    <x v="0"/>
    <x v="0"/>
    <x v="1"/>
    <x v="10"/>
    <s v="Small Box"/>
    <x v="148"/>
    <n v="0.35"/>
    <s v="United States"/>
    <x v="0"/>
    <s v="Chris"/>
    <x v="22"/>
    <x v="269"/>
    <n v="63141"/>
    <x v="10"/>
    <x v="0"/>
    <d v="2015-05-05T00:00:00"/>
    <n v="1"/>
    <x v="1"/>
    <n v="3.5581000000000031"/>
    <n v="8"/>
    <n v="52.43"/>
    <n v="89777"/>
    <n v="1"/>
    <s v="Not Returned"/>
    <n v="0"/>
  </r>
  <r>
    <n v="495"/>
    <x v="1"/>
    <n v="0.09"/>
    <n v="2.88"/>
    <n v="1.49"/>
    <n v="102"/>
    <x v="244"/>
    <s v="Returning Customer"/>
    <n v="0"/>
    <x v="0"/>
    <x v="0"/>
    <x v="1"/>
    <x v="10"/>
    <s v="Small Box"/>
    <x v="149"/>
    <n v="0.36"/>
    <s v="United States"/>
    <x v="1"/>
    <s v="Erin"/>
    <x v="9"/>
    <x v="40"/>
    <n v="2129"/>
    <x v="123"/>
    <x v="0"/>
    <d v="2015-06-23T00:00:00"/>
    <n v="1"/>
    <x v="0"/>
    <n v="-3.3809999999999998"/>
    <n v="17"/>
    <n v="47.31"/>
    <n v="3397"/>
    <n v="0"/>
    <s v="Not Returned"/>
    <n v="0"/>
  </r>
  <r>
    <n v="18495"/>
    <x v="1"/>
    <n v="0.09"/>
    <n v="2.88"/>
    <n v="1.49"/>
    <n v="109"/>
    <x v="301"/>
    <s v="New Customer"/>
    <n v="1"/>
    <x v="0"/>
    <x v="0"/>
    <x v="1"/>
    <x v="10"/>
    <s v="Small Box"/>
    <x v="149"/>
    <n v="0.36"/>
    <s v="United States"/>
    <x v="1"/>
    <s v="Erin"/>
    <x v="30"/>
    <x v="270"/>
    <n v="7644"/>
    <x v="123"/>
    <x v="0"/>
    <d v="2015-06-23T00:00:00"/>
    <n v="1"/>
    <x v="0"/>
    <n v="-2.7047999999999996"/>
    <n v="4"/>
    <n v="11.13"/>
    <n v="88205"/>
    <n v="0"/>
    <s v="Not Returned"/>
    <n v="0"/>
  </r>
  <r>
    <n v="25011"/>
    <x v="1"/>
    <n v="0.02"/>
    <n v="5.53"/>
    <n v="6.98"/>
    <n v="1593"/>
    <x v="302"/>
    <s v="New Customer"/>
    <n v="1"/>
    <x v="0"/>
    <x v="1"/>
    <x v="1"/>
    <x v="10"/>
    <s v="Small Box"/>
    <x v="150"/>
    <n v="0.39"/>
    <s v="United States"/>
    <x v="0"/>
    <s v="Chris"/>
    <x v="32"/>
    <x v="271"/>
    <n v="74006"/>
    <x v="72"/>
    <x v="2"/>
    <d v="2015-04-06T00:00:00"/>
    <n v="2"/>
    <x v="0"/>
    <n v="-77.823719999999994"/>
    <n v="8"/>
    <n v="48.81"/>
    <n v="86668"/>
    <n v="0"/>
    <s v="Not Returned"/>
    <n v="0"/>
  </r>
  <r>
    <n v="25979"/>
    <x v="2"/>
    <n v="0.04"/>
    <n v="22.38"/>
    <n v="15.1"/>
    <n v="1062"/>
    <x v="303"/>
    <s v="New Customer"/>
    <n v="1"/>
    <x v="0"/>
    <x v="3"/>
    <x v="1"/>
    <x v="10"/>
    <s v="Small Box"/>
    <x v="151"/>
    <n v="0.38"/>
    <s v="United States"/>
    <x v="1"/>
    <s v="Erin"/>
    <x v="1"/>
    <x v="272"/>
    <n v="11727"/>
    <x v="117"/>
    <x v="2"/>
    <d v="2015-06-07T00:00:00"/>
    <n v="8"/>
    <x v="0"/>
    <n v="16.021800000000013"/>
    <n v="18"/>
    <n v="403.53"/>
    <n v="91355"/>
    <n v="0"/>
    <s v="Not Returned"/>
    <n v="0"/>
  </r>
  <r>
    <n v="5117"/>
    <x v="3"/>
    <n v="0.1"/>
    <n v="22.38"/>
    <n v="15.1"/>
    <n v="1246"/>
    <x v="304"/>
    <s v="New Customer"/>
    <n v="1"/>
    <x v="0"/>
    <x v="2"/>
    <x v="1"/>
    <x v="10"/>
    <s v="Small Box"/>
    <x v="151"/>
    <n v="0.38"/>
    <s v="United States"/>
    <x v="1"/>
    <s v="Erin"/>
    <x v="1"/>
    <x v="12"/>
    <n v="10009"/>
    <x v="59"/>
    <x v="6"/>
    <d v="2015-04-06T00:00:00"/>
    <n v="1"/>
    <x v="0"/>
    <n v="-107.51349999999999"/>
    <n v="26"/>
    <n v="564.98"/>
    <n v="36452"/>
    <n v="0"/>
    <s v="Not Returned"/>
    <n v="0"/>
  </r>
  <r>
    <n v="23117"/>
    <x v="3"/>
    <n v="0.1"/>
    <n v="22.38"/>
    <n v="15.1"/>
    <n v="1247"/>
    <x v="305"/>
    <s v="New Customer"/>
    <n v="1"/>
    <x v="0"/>
    <x v="2"/>
    <x v="1"/>
    <x v="10"/>
    <s v="Small Box"/>
    <x v="151"/>
    <n v="0.38"/>
    <s v="United States"/>
    <x v="0"/>
    <s v="Chris"/>
    <x v="0"/>
    <x v="273"/>
    <n v="78641"/>
    <x v="59"/>
    <x v="6"/>
    <d v="2015-04-06T00:00:00"/>
    <n v="1"/>
    <x v="0"/>
    <n v="-107.51349999999999"/>
    <n v="7"/>
    <n v="152.11000000000001"/>
    <n v="91555"/>
    <n v="0"/>
    <s v="Not Returned"/>
    <n v="0"/>
  </r>
  <r>
    <n v="3004"/>
    <x v="2"/>
    <n v="0"/>
    <n v="22.38"/>
    <n v="15.1"/>
    <n v="1340"/>
    <x v="115"/>
    <s v="Returning Customer"/>
    <n v="0"/>
    <x v="1"/>
    <x v="2"/>
    <x v="1"/>
    <x v="10"/>
    <s v="Small Box"/>
    <x v="151"/>
    <n v="0.38"/>
    <s v="United States"/>
    <x v="1"/>
    <s v="Erin"/>
    <x v="1"/>
    <x v="12"/>
    <n v="10170"/>
    <x v="77"/>
    <x v="1"/>
    <d v="2015-02-17T00:00:00"/>
    <n v="7"/>
    <x v="1"/>
    <n v="-52.646999999999998"/>
    <n v="29"/>
    <n v="682.68"/>
    <n v="21636"/>
    <n v="0"/>
    <s v="Not Returned"/>
    <n v="0"/>
  </r>
  <r>
    <n v="24981"/>
    <x v="4"/>
    <n v="0"/>
    <n v="5.98"/>
    <n v="1.49"/>
    <n v="903"/>
    <x v="306"/>
    <s v="New Customer"/>
    <n v="1"/>
    <x v="0"/>
    <x v="0"/>
    <x v="1"/>
    <x v="10"/>
    <s v="Small Box"/>
    <x v="152"/>
    <n v="0.39"/>
    <s v="United States"/>
    <x v="1"/>
    <s v="Erin"/>
    <x v="9"/>
    <x v="274"/>
    <n v="1887"/>
    <x v="92"/>
    <x v="5"/>
    <d v="2015-03-14T00:00:00"/>
    <n v="2"/>
    <x v="1"/>
    <n v="80.674799999999991"/>
    <n v="18"/>
    <n v="116.92"/>
    <n v="90806"/>
    <n v="1"/>
    <s v="Not Returned"/>
    <n v="0"/>
  </r>
  <r>
    <n v="5468"/>
    <x v="4"/>
    <n v="0.03"/>
    <n v="5.98"/>
    <n v="1.49"/>
    <n v="1193"/>
    <x v="307"/>
    <s v="New Customer"/>
    <n v="1"/>
    <x v="0"/>
    <x v="3"/>
    <x v="1"/>
    <x v="10"/>
    <s v="Small Box"/>
    <x v="152"/>
    <n v="0.39"/>
    <s v="United States"/>
    <x v="1"/>
    <s v="Erin"/>
    <x v="46"/>
    <x v="275"/>
    <n v="20016"/>
    <x v="143"/>
    <x v="3"/>
    <d v="2015-05-03T00:00:00"/>
    <n v="2"/>
    <x v="0"/>
    <n v="38.08"/>
    <n v="85"/>
    <n v="517.85"/>
    <n v="38852"/>
    <n v="1"/>
    <s v="Not Returned"/>
    <n v="0"/>
  </r>
  <r>
    <n v="23468"/>
    <x v="4"/>
    <n v="0.03"/>
    <n v="5.98"/>
    <n v="1.49"/>
    <n v="1194"/>
    <x v="308"/>
    <s v="New Customer"/>
    <n v="1"/>
    <x v="0"/>
    <x v="3"/>
    <x v="1"/>
    <x v="10"/>
    <s v="Small Box"/>
    <x v="152"/>
    <n v="0.39"/>
    <s v="United States"/>
    <x v="2"/>
    <s v="Sam"/>
    <x v="17"/>
    <x v="276"/>
    <n v="34142"/>
    <x v="143"/>
    <x v="3"/>
    <d v="2015-05-03T00:00:00"/>
    <n v="2"/>
    <x v="0"/>
    <n v="20.495999999999995"/>
    <n v="21"/>
    <n v="127.94"/>
    <n v="87586"/>
    <n v="1"/>
    <s v="Not Returned"/>
    <n v="0"/>
  </r>
  <r>
    <n v="20036"/>
    <x v="0"/>
    <n v="0.09"/>
    <n v="5.98"/>
    <n v="1.49"/>
    <n v="1860"/>
    <x v="309"/>
    <s v="New Customer"/>
    <n v="1"/>
    <x v="0"/>
    <x v="2"/>
    <x v="1"/>
    <x v="10"/>
    <s v="Small Box"/>
    <x v="152"/>
    <n v="0.39"/>
    <s v="United States"/>
    <x v="1"/>
    <s v="Erin"/>
    <x v="9"/>
    <x v="277"/>
    <n v="1570"/>
    <x v="144"/>
    <x v="0"/>
    <d v="2015-06-17T00:00:00"/>
    <n v="2"/>
    <x v="0"/>
    <n v="13.2294"/>
    <n v="5"/>
    <n v="28.01"/>
    <n v="86846"/>
    <n v="1"/>
    <s v="Not Returned"/>
    <n v="0"/>
  </r>
  <r>
    <n v="24329"/>
    <x v="1"/>
    <n v="0.02"/>
    <n v="5.98"/>
    <n v="1.49"/>
    <n v="3151"/>
    <x v="178"/>
    <s v="Returning Customer"/>
    <n v="0"/>
    <x v="0"/>
    <x v="1"/>
    <x v="1"/>
    <x v="10"/>
    <s v="Small Box"/>
    <x v="152"/>
    <n v="0.39"/>
    <s v="United States"/>
    <x v="3"/>
    <s v="William"/>
    <x v="6"/>
    <x v="159"/>
    <n v="92277"/>
    <x v="51"/>
    <x v="4"/>
    <d v="2015-03-12T00:00:00"/>
    <n v="1"/>
    <x v="0"/>
    <n v="28.526000000000003"/>
    <n v="10"/>
    <n v="59.9"/>
    <n v="88547"/>
    <n v="1"/>
    <s v="Not Returned"/>
    <n v="0"/>
  </r>
  <r>
    <n v="25817"/>
    <x v="0"/>
    <n v="0.02"/>
    <n v="5.58"/>
    <n v="2.99"/>
    <n v="2928"/>
    <x v="310"/>
    <s v="New Customer"/>
    <n v="1"/>
    <x v="0"/>
    <x v="0"/>
    <x v="1"/>
    <x v="10"/>
    <s v="Small Box"/>
    <x v="153"/>
    <n v="0.37"/>
    <s v="United States"/>
    <x v="2"/>
    <s v="Sam"/>
    <x v="34"/>
    <x v="278"/>
    <n v="29418"/>
    <x v="38"/>
    <x v="1"/>
    <d v="2015-05-28T00:00:00"/>
    <n v="2"/>
    <x v="0"/>
    <n v="689.32799999999997"/>
    <n v="42"/>
    <n v="236.83"/>
    <n v="90218"/>
    <n v="0"/>
    <s v="Not Returned"/>
    <n v="0"/>
  </r>
  <r>
    <n v="480"/>
    <x v="0"/>
    <n v="0.01"/>
    <n v="3.26"/>
    <n v="1.86"/>
    <n v="342"/>
    <x v="311"/>
    <s v="New Customer"/>
    <n v="1"/>
    <x v="0"/>
    <x v="1"/>
    <x v="1"/>
    <x v="3"/>
    <s v="Wrap Bag"/>
    <x v="154"/>
    <n v="0.41"/>
    <s v="United States"/>
    <x v="2"/>
    <s v="Sam"/>
    <x v="17"/>
    <x v="166"/>
    <n v="33181"/>
    <x v="10"/>
    <x v="0"/>
    <d v="2015-05-06T00:00:00"/>
    <n v="2"/>
    <x v="0"/>
    <n v="-4.6682999999999995"/>
    <n v="20"/>
    <n v="73.97"/>
    <n v="3332"/>
    <n v="1"/>
    <s v="Not Returned"/>
    <n v="0"/>
  </r>
  <r>
    <n v="18480"/>
    <x v="0"/>
    <n v="0.01"/>
    <n v="3.26"/>
    <n v="1.86"/>
    <n v="344"/>
    <x v="312"/>
    <s v="New Customer"/>
    <n v="1"/>
    <x v="0"/>
    <x v="1"/>
    <x v="1"/>
    <x v="3"/>
    <s v="Wrap Bag"/>
    <x v="154"/>
    <n v="0.41"/>
    <s v="United States"/>
    <x v="1"/>
    <s v="Erin"/>
    <x v="27"/>
    <x v="279"/>
    <n v="4101"/>
    <x v="10"/>
    <x v="0"/>
    <d v="2015-05-06T00:00:00"/>
    <n v="2"/>
    <x v="0"/>
    <n v="0.70200000000000085"/>
    <n v="5"/>
    <n v="18.489999999999998"/>
    <n v="88152"/>
    <n v="1"/>
    <s v="Not Returned"/>
    <n v="0"/>
  </r>
  <r>
    <n v="24407"/>
    <x v="4"/>
    <n v="0.08"/>
    <n v="3.38"/>
    <n v="0.85"/>
    <n v="1412"/>
    <x v="313"/>
    <s v="New Customer"/>
    <n v="1"/>
    <x v="0"/>
    <x v="1"/>
    <x v="1"/>
    <x v="3"/>
    <s v="Wrap Bag"/>
    <x v="155"/>
    <n v="0.48"/>
    <s v="United States"/>
    <x v="3"/>
    <s v="William"/>
    <x v="6"/>
    <x v="280"/>
    <n v="94043"/>
    <x v="68"/>
    <x v="0"/>
    <d v="2015-02-04T00:00:00"/>
    <n v="2"/>
    <x v="0"/>
    <n v="20.453600000000002"/>
    <n v="12"/>
    <n v="38.81"/>
    <n v="87087"/>
    <n v="1"/>
    <s v="Not Returned"/>
    <n v="0"/>
  </r>
  <r>
    <n v="19898"/>
    <x v="4"/>
    <n v="7.0000000000000007E-2"/>
    <n v="3.38"/>
    <n v="0.85"/>
    <n v="2380"/>
    <x v="314"/>
    <s v="New Customer"/>
    <n v="1"/>
    <x v="0"/>
    <x v="3"/>
    <x v="1"/>
    <x v="3"/>
    <s v="Wrap Bag"/>
    <x v="155"/>
    <n v="0.48"/>
    <s v="United States"/>
    <x v="0"/>
    <s v="Chris"/>
    <x v="3"/>
    <x v="281"/>
    <n v="49505"/>
    <x v="145"/>
    <x v="6"/>
    <d v="2015-04-28T00:00:00"/>
    <n v="2"/>
    <x v="0"/>
    <n v="19.04"/>
    <n v="9"/>
    <n v="29.08"/>
    <n v="86654"/>
    <n v="1"/>
    <s v="Not Returned"/>
    <n v="0"/>
  </r>
  <r>
    <n v="1898"/>
    <x v="4"/>
    <n v="7.0000000000000007E-2"/>
    <n v="3.38"/>
    <n v="0.85"/>
    <n v="2382"/>
    <x v="315"/>
    <s v="New Customer"/>
    <n v="1"/>
    <x v="0"/>
    <x v="3"/>
    <x v="1"/>
    <x v="3"/>
    <s v="Wrap Bag"/>
    <x v="155"/>
    <n v="0.48"/>
    <s v="United States"/>
    <x v="1"/>
    <s v="Erin"/>
    <x v="1"/>
    <x v="12"/>
    <n v="10024"/>
    <x v="145"/>
    <x v="6"/>
    <d v="2015-04-28T00:00:00"/>
    <n v="2"/>
    <x v="0"/>
    <n v="19.04"/>
    <n v="34"/>
    <n v="109.86"/>
    <n v="13606"/>
    <n v="1"/>
    <s v="Not Returned"/>
    <n v="0"/>
  </r>
  <r>
    <n v="21942"/>
    <x v="2"/>
    <n v="0.09"/>
    <n v="5.84"/>
    <n v="0.83"/>
    <n v="820"/>
    <x v="316"/>
    <s v="New Customer"/>
    <n v="1"/>
    <x v="0"/>
    <x v="3"/>
    <x v="1"/>
    <x v="3"/>
    <s v="Wrap Bag"/>
    <x v="156"/>
    <n v="0.49"/>
    <s v="United States"/>
    <x v="3"/>
    <s v="William"/>
    <x v="8"/>
    <x v="282"/>
    <n v="99362"/>
    <x v="34"/>
    <x v="5"/>
    <d v="2015-05-25T00:00:00"/>
    <n v="4"/>
    <x v="0"/>
    <n v="-2.87"/>
    <n v="1"/>
    <n v="5.9"/>
    <n v="90244"/>
    <n v="1"/>
    <s v="Not Returned"/>
    <n v="0"/>
  </r>
  <r>
    <n v="18133"/>
    <x v="4"/>
    <n v="0.01"/>
    <n v="5.84"/>
    <n v="0.83"/>
    <n v="2979"/>
    <x v="317"/>
    <s v="New Customer"/>
    <n v="1"/>
    <x v="0"/>
    <x v="1"/>
    <x v="1"/>
    <x v="3"/>
    <s v="Wrap Bag"/>
    <x v="156"/>
    <n v="0.49"/>
    <s v="United States"/>
    <x v="0"/>
    <s v="Chris"/>
    <x v="43"/>
    <x v="283"/>
    <n v="58601"/>
    <x v="138"/>
    <x v="6"/>
    <d v="2015-06-16T00:00:00"/>
    <n v="2"/>
    <x v="0"/>
    <n v="16.091999999999999"/>
    <n v="4"/>
    <n v="23.89"/>
    <n v="86546"/>
    <n v="1"/>
    <s v="Not Returned"/>
    <n v="0"/>
  </r>
  <r>
    <n v="23329"/>
    <x v="0"/>
    <n v="0.09"/>
    <n v="20.98"/>
    <n v="1.49"/>
    <n v="1511"/>
    <x v="318"/>
    <s v="New Customer"/>
    <n v="1"/>
    <x v="0"/>
    <x v="1"/>
    <x v="1"/>
    <x v="10"/>
    <s v="Small Box"/>
    <x v="157"/>
    <n v="0.35"/>
    <s v="United States"/>
    <x v="0"/>
    <s v="Chris"/>
    <x v="7"/>
    <x v="284"/>
    <n v="47302"/>
    <x v="123"/>
    <x v="0"/>
    <d v="2015-06-24T00:00:00"/>
    <n v="2"/>
    <x v="0"/>
    <n v="199.1823"/>
    <n v="14"/>
    <n v="288.67"/>
    <n v="90303"/>
    <n v="1"/>
    <s v="Not Returned"/>
    <n v="0"/>
  </r>
  <r>
    <n v="19422"/>
    <x v="2"/>
    <n v="0.03"/>
    <n v="20.98"/>
    <n v="1.49"/>
    <n v="3319"/>
    <x v="319"/>
    <s v="New Customer"/>
    <n v="1"/>
    <x v="0"/>
    <x v="3"/>
    <x v="1"/>
    <x v="10"/>
    <s v="Small Box"/>
    <x v="157"/>
    <n v="0.35"/>
    <s v="United States"/>
    <x v="2"/>
    <s v="Sam"/>
    <x v="2"/>
    <x v="285"/>
    <n v="37075"/>
    <x v="34"/>
    <x v="5"/>
    <d v="2015-05-21T00:00:00"/>
    <n v="0"/>
    <x v="0"/>
    <n v="30.023999999999997"/>
    <n v="20"/>
    <n v="431.43"/>
    <n v="90104"/>
    <n v="1"/>
    <s v="Not Returned"/>
    <n v="0"/>
  </r>
  <r>
    <n v="23822"/>
    <x v="4"/>
    <n v="0.01"/>
    <n v="14.28"/>
    <n v="2.99"/>
    <n v="1709"/>
    <x v="320"/>
    <s v="New Customer"/>
    <n v="1"/>
    <x v="0"/>
    <x v="0"/>
    <x v="1"/>
    <x v="10"/>
    <s v="Small Box"/>
    <x v="158"/>
    <n v="0.39"/>
    <s v="United States"/>
    <x v="1"/>
    <s v="Erin"/>
    <x v="5"/>
    <x v="286"/>
    <n v="19464"/>
    <x v="141"/>
    <x v="4"/>
    <d v="2015-01-22T00:00:00"/>
    <n v="1"/>
    <x v="0"/>
    <n v="21.003500000000003"/>
    <n v="2"/>
    <n v="30.44"/>
    <n v="88782"/>
    <n v="1"/>
    <s v="Not Returned"/>
    <n v="0"/>
  </r>
  <r>
    <n v="22562"/>
    <x v="4"/>
    <n v="0.1"/>
    <n v="14.28"/>
    <n v="2.99"/>
    <n v="2430"/>
    <x v="34"/>
    <s v="Returning Customer"/>
    <n v="0"/>
    <x v="0"/>
    <x v="2"/>
    <x v="1"/>
    <x v="10"/>
    <s v="Small Box"/>
    <x v="158"/>
    <n v="0.39"/>
    <s v="United States"/>
    <x v="0"/>
    <s v="Chris"/>
    <x v="0"/>
    <x v="32"/>
    <n v="76541"/>
    <x v="116"/>
    <x v="1"/>
    <d v="2015-03-25T00:00:00"/>
    <n v="1"/>
    <x v="0"/>
    <n v="104.9145"/>
    <n v="11"/>
    <n v="152.05000000000001"/>
    <n v="91108"/>
    <n v="1"/>
    <s v="Not Returned"/>
    <n v="0"/>
  </r>
  <r>
    <n v="18347"/>
    <x v="4"/>
    <n v="0.06"/>
    <n v="8.6"/>
    <n v="6.19"/>
    <n v="796"/>
    <x v="321"/>
    <s v="New Customer"/>
    <n v="1"/>
    <x v="0"/>
    <x v="1"/>
    <x v="1"/>
    <x v="10"/>
    <s v="Small Box"/>
    <x v="159"/>
    <n v="0.38"/>
    <s v="United States"/>
    <x v="0"/>
    <s v="Chris"/>
    <x v="15"/>
    <x v="287"/>
    <n v="68046"/>
    <x v="51"/>
    <x v="4"/>
    <d v="2015-03-12T00:00:00"/>
    <n v="1"/>
    <x v="0"/>
    <n v="-46.115000000000002"/>
    <n v="9"/>
    <n v="79.400000000000006"/>
    <n v="86867"/>
    <n v="1"/>
    <s v="Not Returned"/>
    <n v="0"/>
  </r>
  <r>
    <n v="4501"/>
    <x v="2"/>
    <n v="0.04"/>
    <n v="8.6"/>
    <n v="6.19"/>
    <n v="1129"/>
    <x v="42"/>
    <s v="Returning Customer"/>
    <n v="0"/>
    <x v="0"/>
    <x v="2"/>
    <x v="1"/>
    <x v="10"/>
    <s v="Small Box"/>
    <x v="159"/>
    <n v="0.38"/>
    <s v="United States"/>
    <x v="1"/>
    <s v="Erin"/>
    <x v="9"/>
    <x v="40"/>
    <n v="2118"/>
    <x v="146"/>
    <x v="0"/>
    <d v="2015-02-23T00:00:00"/>
    <n v="7"/>
    <x v="0"/>
    <n v="-63.813500000000005"/>
    <n v="37"/>
    <n v="311.66000000000003"/>
    <n v="32037"/>
    <n v="0"/>
    <s v="Not Returned"/>
    <n v="0"/>
  </r>
  <r>
    <n v="22501"/>
    <x v="2"/>
    <n v="0.04"/>
    <n v="8.6"/>
    <n v="6.19"/>
    <n v="1132"/>
    <x v="322"/>
    <s v="New Customer"/>
    <n v="1"/>
    <x v="0"/>
    <x v="2"/>
    <x v="1"/>
    <x v="10"/>
    <s v="Small Box"/>
    <x v="159"/>
    <n v="0.38"/>
    <s v="United States"/>
    <x v="0"/>
    <s v="Chris"/>
    <x v="0"/>
    <x v="288"/>
    <n v="76039"/>
    <x v="146"/>
    <x v="0"/>
    <d v="2015-02-23T00:00:00"/>
    <n v="7"/>
    <x v="0"/>
    <n v="-63.813500000000005"/>
    <n v="9"/>
    <n v="75.81"/>
    <n v="88102"/>
    <n v="0"/>
    <s v="Not Returned"/>
    <n v="0"/>
  </r>
  <r>
    <n v="5297"/>
    <x v="4"/>
    <n v="0"/>
    <n v="8.6"/>
    <n v="6.19"/>
    <n v="1402"/>
    <x v="323"/>
    <s v="New Customer"/>
    <n v="1"/>
    <x v="0"/>
    <x v="1"/>
    <x v="1"/>
    <x v="10"/>
    <s v="Small Box"/>
    <x v="159"/>
    <n v="0.38"/>
    <s v="United States"/>
    <x v="0"/>
    <s v="Chris"/>
    <x v="23"/>
    <x v="105"/>
    <n v="60653"/>
    <x v="69"/>
    <x v="5"/>
    <d v="2015-01-15T00:00:00"/>
    <n v="0"/>
    <x v="1"/>
    <n v="-42.8536"/>
    <n v="48"/>
    <n v="447.89"/>
    <n v="37729"/>
    <n v="1"/>
    <s v="Not Returned"/>
    <n v="0"/>
  </r>
  <r>
    <n v="23297"/>
    <x v="4"/>
    <n v="0"/>
    <n v="8.6"/>
    <n v="6.19"/>
    <n v="1405"/>
    <x v="324"/>
    <s v="New Customer"/>
    <n v="1"/>
    <x v="0"/>
    <x v="1"/>
    <x v="1"/>
    <x v="10"/>
    <s v="Small Box"/>
    <x v="159"/>
    <n v="0.38"/>
    <s v="United States"/>
    <x v="0"/>
    <s v="Chris"/>
    <x v="3"/>
    <x v="289"/>
    <n v="49017"/>
    <x v="69"/>
    <x v="5"/>
    <d v="2015-01-15T00:00:00"/>
    <n v="0"/>
    <x v="1"/>
    <n v="-33.211539999999999"/>
    <n v="12"/>
    <n v="111.97"/>
    <n v="86144"/>
    <n v="1"/>
    <s v="Not Returned"/>
    <n v="0"/>
  </r>
  <r>
    <n v="20938"/>
    <x v="2"/>
    <n v="0.04"/>
    <n v="8.6"/>
    <n v="6.19"/>
    <n v="2578"/>
    <x v="325"/>
    <s v="New Customer"/>
    <n v="1"/>
    <x v="0"/>
    <x v="2"/>
    <x v="1"/>
    <x v="10"/>
    <s v="Small Box"/>
    <x v="159"/>
    <n v="0.38"/>
    <s v="United States"/>
    <x v="2"/>
    <s v="Sam"/>
    <x v="19"/>
    <x v="290"/>
    <n v="36801"/>
    <x v="140"/>
    <x v="2"/>
    <d v="2015-05-04T00:00:00"/>
    <n v="2"/>
    <x v="0"/>
    <n v="309.71159999999998"/>
    <n v="5"/>
    <n v="46.85"/>
    <n v="88298"/>
    <n v="0"/>
    <s v="Not Returned"/>
    <n v="0"/>
  </r>
  <r>
    <n v="18450"/>
    <x v="1"/>
    <n v="0.05"/>
    <n v="1.98"/>
    <n v="4.7699999999999996"/>
    <n v="1606"/>
    <x v="326"/>
    <s v="New Customer"/>
    <n v="1"/>
    <x v="0"/>
    <x v="2"/>
    <x v="1"/>
    <x v="10"/>
    <s v="Small Box"/>
    <x v="160"/>
    <n v="0.4"/>
    <s v="United States"/>
    <x v="1"/>
    <s v="Erin"/>
    <x v="1"/>
    <x v="291"/>
    <n v="11010"/>
    <x v="147"/>
    <x v="4"/>
    <d v="2015-01-08T00:00:00"/>
    <n v="1"/>
    <x v="0"/>
    <n v="-14.359820000000001"/>
    <n v="1"/>
    <n v="3.53"/>
    <n v="87993"/>
    <n v="0"/>
    <s v="Not Returned"/>
    <n v="0"/>
  </r>
  <r>
    <n v="26032"/>
    <x v="3"/>
    <n v="0.1"/>
    <n v="41.94"/>
    <n v="2.99"/>
    <n v="2626"/>
    <x v="327"/>
    <s v="New Customer"/>
    <n v="1"/>
    <x v="0"/>
    <x v="0"/>
    <x v="1"/>
    <x v="10"/>
    <s v="Small Box"/>
    <x v="161"/>
    <n v="0.35"/>
    <s v="United States"/>
    <x v="3"/>
    <s v="William"/>
    <x v="6"/>
    <x v="248"/>
    <n v="94025"/>
    <x v="148"/>
    <x v="2"/>
    <d v="2015-02-08T00:00:00"/>
    <n v="1"/>
    <x v="0"/>
    <n v="164.08199999999999"/>
    <n v="6"/>
    <n v="237.8"/>
    <n v="90927"/>
    <n v="1"/>
    <s v="Not Returned"/>
    <n v="0"/>
  </r>
  <r>
    <n v="1279"/>
    <x v="5"/>
    <n v="0.06"/>
    <n v="40.98"/>
    <n v="2.99"/>
    <n v="949"/>
    <x v="328"/>
    <s v="New Customer"/>
    <n v="1"/>
    <x v="0"/>
    <x v="0"/>
    <x v="1"/>
    <x v="10"/>
    <s v="Small Box"/>
    <x v="162"/>
    <n v="0.36"/>
    <s v="United States"/>
    <x v="3"/>
    <s v="William"/>
    <x v="6"/>
    <x v="27"/>
    <n v="90049"/>
    <x v="149"/>
    <x v="3"/>
    <d v="2015-01-04T00:00:00"/>
    <n v="2"/>
    <x v="0"/>
    <n v="-19.099200000000003"/>
    <n v="3"/>
    <n v="124.81"/>
    <n v="9285"/>
    <n v="1"/>
    <s v="Not Returned"/>
    <n v="0"/>
  </r>
  <r>
    <n v="19279"/>
    <x v="0"/>
    <n v="0.06"/>
    <n v="40.98"/>
    <n v="2.99"/>
    <n v="950"/>
    <x v="329"/>
    <s v="New Customer"/>
    <n v="1"/>
    <x v="0"/>
    <x v="0"/>
    <x v="1"/>
    <x v="10"/>
    <s v="Small Box"/>
    <x v="162"/>
    <n v="0.36"/>
    <s v="United States"/>
    <x v="0"/>
    <s v="Chris"/>
    <x v="29"/>
    <x v="292"/>
    <n v="55372"/>
    <x v="149"/>
    <x v="3"/>
    <d v="2015-01-04T00:00:00"/>
    <n v="2"/>
    <x v="0"/>
    <n v="-14.801880000000001"/>
    <n v="1"/>
    <n v="41.6"/>
    <n v="89083"/>
    <n v="1"/>
    <s v="Not Returned"/>
    <n v="0"/>
  </r>
  <r>
    <n v="18141"/>
    <x v="4"/>
    <n v="7.0000000000000007E-2"/>
    <n v="40.98"/>
    <n v="2.99"/>
    <n v="1840"/>
    <x v="330"/>
    <s v="New Customer"/>
    <n v="1"/>
    <x v="0"/>
    <x v="2"/>
    <x v="1"/>
    <x v="10"/>
    <s v="Small Box"/>
    <x v="162"/>
    <n v="0.36"/>
    <s v="United States"/>
    <x v="1"/>
    <s v="Erin"/>
    <x v="9"/>
    <x v="293"/>
    <n v="1469"/>
    <x v="28"/>
    <x v="0"/>
    <d v="2015-04-01T00:00:00"/>
    <n v="2"/>
    <x v="0"/>
    <n v="369.20519999999999"/>
    <n v="13"/>
    <n v="535.08000000000004"/>
    <n v="86599"/>
    <n v="1"/>
    <s v="Not Returned"/>
    <n v="0"/>
  </r>
  <r>
    <n v="20871"/>
    <x v="3"/>
    <n v="0.04"/>
    <n v="4.9800000000000004"/>
    <n v="0.49"/>
    <n v="1354"/>
    <x v="265"/>
    <s v="Returning Customer"/>
    <n v="0"/>
    <x v="0"/>
    <x v="0"/>
    <x v="1"/>
    <x v="4"/>
    <s v="Small Box"/>
    <x v="163"/>
    <n v="0.39"/>
    <s v="United States"/>
    <x v="0"/>
    <s v="Chris"/>
    <x v="0"/>
    <x v="237"/>
    <n v="76086"/>
    <x v="128"/>
    <x v="4"/>
    <d v="2015-02-13T00:00:00"/>
    <n v="2"/>
    <x v="0"/>
    <n v="4.4104000000000001"/>
    <n v="2"/>
    <n v="10.039999999999999"/>
    <n v="91209"/>
    <n v="0"/>
    <s v="Not Returned"/>
    <n v="0"/>
  </r>
  <r>
    <n v="20187"/>
    <x v="0"/>
    <n v="0.02"/>
    <n v="4.9800000000000004"/>
    <n v="0.49"/>
    <n v="2260"/>
    <x v="108"/>
    <s v="Returning Customer"/>
    <n v="0"/>
    <x v="0"/>
    <x v="1"/>
    <x v="1"/>
    <x v="4"/>
    <s v="Small Box"/>
    <x v="163"/>
    <n v="0.39"/>
    <s v="United States"/>
    <x v="2"/>
    <s v="Sam"/>
    <x v="33"/>
    <x v="99"/>
    <n v="30161"/>
    <x v="32"/>
    <x v="6"/>
    <d v="2015-02-16T00:00:00"/>
    <n v="1"/>
    <x v="0"/>
    <n v="-52.863999999999997"/>
    <n v="17"/>
    <n v="87.11"/>
    <n v="89601"/>
    <n v="0"/>
    <s v="Not Returned"/>
    <n v="0"/>
  </r>
  <r>
    <n v="19569"/>
    <x v="3"/>
    <n v="0.08"/>
    <n v="4.9800000000000004"/>
    <n v="0.49"/>
    <n v="2260"/>
    <x v="108"/>
    <s v="Returning Customer"/>
    <n v="0"/>
    <x v="0"/>
    <x v="1"/>
    <x v="1"/>
    <x v="4"/>
    <s v="Small Box"/>
    <x v="163"/>
    <n v="0.39"/>
    <s v="United States"/>
    <x v="2"/>
    <s v="Sam"/>
    <x v="33"/>
    <x v="99"/>
    <n v="30161"/>
    <x v="150"/>
    <x v="1"/>
    <d v="2015-04-22T00:00:00"/>
    <n v="1"/>
    <x v="0"/>
    <n v="4949.9160000000002"/>
    <n v="1"/>
    <n v="4.95"/>
    <n v="89602"/>
    <n v="0"/>
    <s v="Not Returned"/>
    <n v="0"/>
  </r>
  <r>
    <n v="21041"/>
    <x v="4"/>
    <n v="0.05"/>
    <n v="4.9800000000000004"/>
    <n v="0.49"/>
    <n v="2639"/>
    <x v="331"/>
    <s v="New Customer"/>
    <n v="1"/>
    <x v="0"/>
    <x v="0"/>
    <x v="1"/>
    <x v="4"/>
    <s v="Small Box"/>
    <x v="163"/>
    <n v="0.39"/>
    <s v="United States"/>
    <x v="3"/>
    <s v="William"/>
    <x v="36"/>
    <x v="294"/>
    <n v="88201"/>
    <x v="27"/>
    <x v="5"/>
    <d v="2015-03-19T00:00:00"/>
    <n v="0"/>
    <x v="0"/>
    <n v="3.84"/>
    <n v="3"/>
    <n v="14.2"/>
    <n v="90952"/>
    <n v="1"/>
    <s v="Not Returned"/>
    <n v="0"/>
  </r>
  <r>
    <n v="22246"/>
    <x v="2"/>
    <n v="0.1"/>
    <n v="10.44"/>
    <n v="5.75"/>
    <n v="1918"/>
    <x v="332"/>
    <s v="New Customer"/>
    <n v="1"/>
    <x v="1"/>
    <x v="2"/>
    <x v="1"/>
    <x v="10"/>
    <s v="Small Box"/>
    <x v="164"/>
    <n v="0.39"/>
    <s v="United States"/>
    <x v="2"/>
    <s v="Sam"/>
    <x v="39"/>
    <x v="295"/>
    <n v="72450"/>
    <x v="72"/>
    <x v="2"/>
    <d v="2015-04-11T00:00:00"/>
    <n v="7"/>
    <x v="0"/>
    <n v="125.72399999999999"/>
    <n v="17"/>
    <n v="168.04"/>
    <n v="85898"/>
    <n v="1"/>
    <s v="Not Returned"/>
    <n v="0"/>
  </r>
  <r>
    <n v="19325"/>
    <x v="2"/>
    <n v="0.06"/>
    <n v="4.18"/>
    <n v="2.99"/>
    <n v="688"/>
    <x v="333"/>
    <s v="New Customer"/>
    <n v="1"/>
    <x v="0"/>
    <x v="3"/>
    <x v="1"/>
    <x v="10"/>
    <s v="Small Box"/>
    <x v="165"/>
    <n v="0.37"/>
    <s v="United States"/>
    <x v="0"/>
    <s v="Chris"/>
    <x v="22"/>
    <x v="296"/>
    <n v="63116"/>
    <x v="151"/>
    <x v="3"/>
    <d v="2015-03-08T00:00:00"/>
    <n v="2"/>
    <x v="0"/>
    <n v="-12.719000000000001"/>
    <n v="5"/>
    <n v="21.34"/>
    <n v="88504"/>
    <n v="1"/>
    <s v="Not Returned"/>
    <n v="0"/>
  </r>
  <r>
    <n v="21353"/>
    <x v="0"/>
    <n v="0.06"/>
    <n v="1.26"/>
    <n v="0.7"/>
    <n v="851"/>
    <x v="334"/>
    <s v="New Customer"/>
    <n v="1"/>
    <x v="0"/>
    <x v="1"/>
    <x v="1"/>
    <x v="12"/>
    <s v="Wrap Bag"/>
    <x v="166"/>
    <n v="0.81"/>
    <s v="United States"/>
    <x v="3"/>
    <s v="William"/>
    <x v="6"/>
    <x v="297"/>
    <n v="91745"/>
    <x v="21"/>
    <x v="5"/>
    <d v="2015-04-30T00:00:00"/>
    <n v="0"/>
    <x v="0"/>
    <n v="-6.6096000000000004"/>
    <n v="4"/>
    <n v="5.28"/>
    <n v="88571"/>
    <n v="0"/>
    <s v="Not Returned"/>
    <n v="0"/>
  </r>
  <r>
    <n v="20940"/>
    <x v="2"/>
    <n v="0.08"/>
    <n v="105.49"/>
    <n v="41.64"/>
    <n v="2578"/>
    <x v="325"/>
    <s v="Returning Customer"/>
    <n v="0"/>
    <x v="2"/>
    <x v="2"/>
    <x v="2"/>
    <x v="13"/>
    <s v="Jumbo Box"/>
    <x v="167"/>
    <n v="0.75"/>
    <s v="United States"/>
    <x v="2"/>
    <s v="Sam"/>
    <x v="19"/>
    <x v="290"/>
    <n v="36801"/>
    <x v="140"/>
    <x v="2"/>
    <d v="2015-05-09T00:00:00"/>
    <n v="7"/>
    <x v="0"/>
    <n v="-36.945999999999998"/>
    <n v="34"/>
    <n v="2694.49"/>
    <n v="88298"/>
    <n v="0"/>
    <s v="Not Returned"/>
    <n v="0"/>
  </r>
  <r>
    <n v="8200"/>
    <x v="1"/>
    <n v="0.09"/>
    <n v="138.75"/>
    <n v="52.42"/>
    <n v="1060"/>
    <x v="291"/>
    <s v="Returning Customer"/>
    <n v="0"/>
    <x v="2"/>
    <x v="3"/>
    <x v="2"/>
    <x v="13"/>
    <s v="Jumbo Box"/>
    <x v="168"/>
    <n v="0.74"/>
    <s v="United States"/>
    <x v="2"/>
    <s v="Sam"/>
    <x v="33"/>
    <x v="100"/>
    <n v="30318"/>
    <x v="116"/>
    <x v="1"/>
    <d v="2015-03-25T00:00:00"/>
    <n v="1"/>
    <x v="0"/>
    <n v="-445.97177625000006"/>
    <n v="23"/>
    <n v="2527.79"/>
    <n v="58628"/>
    <n v="1"/>
    <s v="Not Returned"/>
    <n v="0"/>
  </r>
  <r>
    <n v="26200"/>
    <x v="1"/>
    <n v="0.09"/>
    <n v="138.75"/>
    <n v="52.42"/>
    <n v="1062"/>
    <x v="303"/>
    <s v="Returning Customer"/>
    <n v="0"/>
    <x v="2"/>
    <x v="3"/>
    <x v="2"/>
    <x v="13"/>
    <s v="Jumbo Box"/>
    <x v="168"/>
    <n v="0.74"/>
    <s v="United States"/>
    <x v="1"/>
    <s v="Erin"/>
    <x v="1"/>
    <x v="272"/>
    <n v="11727"/>
    <x v="116"/>
    <x v="1"/>
    <d v="2015-03-25T00:00:00"/>
    <n v="1"/>
    <x v="0"/>
    <n v="-335.31712500000003"/>
    <n v="6"/>
    <n v="659.42"/>
    <n v="91354"/>
    <n v="1"/>
    <s v="Not Returned"/>
    <n v="0"/>
  </r>
  <r>
    <n v="19486"/>
    <x v="2"/>
    <n v="0.04"/>
    <n v="3.57"/>
    <n v="4.17"/>
    <n v="2795"/>
    <x v="72"/>
    <s v="Returning Customer"/>
    <n v="0"/>
    <x v="0"/>
    <x v="1"/>
    <x v="1"/>
    <x v="3"/>
    <s v="Small Pack"/>
    <x v="169"/>
    <n v="0.59"/>
    <s v="United States"/>
    <x v="0"/>
    <s v="Chris"/>
    <x v="11"/>
    <x v="66"/>
    <n v="50401"/>
    <x v="60"/>
    <x v="0"/>
    <d v="2015-01-28T00:00:00"/>
    <n v="2"/>
    <x v="0"/>
    <n v="-69.91"/>
    <n v="8"/>
    <n v="30.9"/>
    <n v="87556"/>
    <n v="0"/>
    <s v="Not Returned"/>
    <n v="0"/>
  </r>
  <r>
    <n v="18322"/>
    <x v="3"/>
    <n v="0.09"/>
    <n v="3.57"/>
    <n v="4.17"/>
    <n v="3374"/>
    <x v="335"/>
    <s v="New Customer"/>
    <n v="1"/>
    <x v="0"/>
    <x v="2"/>
    <x v="1"/>
    <x v="3"/>
    <s v="Small Pack"/>
    <x v="169"/>
    <n v="0.59"/>
    <s v="United States"/>
    <x v="1"/>
    <s v="Erin"/>
    <x v="37"/>
    <x v="298"/>
    <n v="21113"/>
    <x v="94"/>
    <x v="0"/>
    <d v="2015-07-01T00:00:00"/>
    <n v="2"/>
    <x v="0"/>
    <n v="-56.887999999999998"/>
    <n v="9"/>
    <n v="31.45"/>
    <n v="87474"/>
    <n v="0"/>
    <s v="Not Returned"/>
    <n v="0"/>
  </r>
  <r>
    <n v="26321"/>
    <x v="1"/>
    <n v="7.0000000000000007E-2"/>
    <n v="1.7"/>
    <n v="1.99"/>
    <n v="689"/>
    <x v="336"/>
    <s v="New Customer"/>
    <n v="1"/>
    <x v="0"/>
    <x v="3"/>
    <x v="0"/>
    <x v="11"/>
    <s v="Small Pack"/>
    <x v="170"/>
    <n v="0.51"/>
    <s v="United States"/>
    <x v="0"/>
    <s v="Chris"/>
    <x v="22"/>
    <x v="299"/>
    <n v="63376"/>
    <x v="104"/>
    <x v="4"/>
    <d v="2015-02-05T00:00:00"/>
    <n v="1"/>
    <x v="0"/>
    <n v="-51.42"/>
    <n v="10"/>
    <n v="17.420000000000002"/>
    <n v="88502"/>
    <n v="1"/>
    <s v="Not Returned"/>
    <n v="0"/>
  </r>
  <r>
    <n v="20350"/>
    <x v="4"/>
    <n v="0.06"/>
    <n v="1.7"/>
    <n v="1.99"/>
    <n v="3285"/>
    <x v="337"/>
    <s v="New Customer"/>
    <n v="1"/>
    <x v="0"/>
    <x v="0"/>
    <x v="0"/>
    <x v="11"/>
    <s v="Small Pack"/>
    <x v="170"/>
    <n v="0.51"/>
    <s v="United States"/>
    <x v="2"/>
    <s v="Sam"/>
    <x v="14"/>
    <x v="300"/>
    <n v="20170"/>
    <x v="1"/>
    <x v="1"/>
    <d v="2015-01-07T00:00:00"/>
    <n v="1"/>
    <x v="0"/>
    <n v="80.071200000000005"/>
    <n v="7"/>
    <n v="12.15"/>
    <n v="90750"/>
    <n v="0"/>
    <s v="Not Returned"/>
    <n v="0"/>
  </r>
  <r>
    <n v="18494"/>
    <x v="1"/>
    <n v="0.1"/>
    <n v="19.98"/>
    <n v="4"/>
    <n v="101"/>
    <x v="338"/>
    <s v="New Customer"/>
    <n v="1"/>
    <x v="0"/>
    <x v="0"/>
    <x v="0"/>
    <x v="11"/>
    <s v="Small Box"/>
    <x v="171"/>
    <n v="0.68"/>
    <s v="United States"/>
    <x v="1"/>
    <s v="Erin"/>
    <x v="27"/>
    <x v="301"/>
    <n v="4005"/>
    <x v="123"/>
    <x v="0"/>
    <d v="2015-06-24T00:00:00"/>
    <n v="2"/>
    <x v="0"/>
    <n v="-16.2"/>
    <n v="16"/>
    <n v="303.58999999999997"/>
    <n v="88205"/>
    <n v="0"/>
    <s v="Not Returned"/>
    <n v="0"/>
  </r>
  <r>
    <n v="494"/>
    <x v="1"/>
    <n v="0.1"/>
    <n v="19.98"/>
    <n v="4"/>
    <n v="102"/>
    <x v="244"/>
    <s v="Returning Customer"/>
    <n v="0"/>
    <x v="0"/>
    <x v="0"/>
    <x v="0"/>
    <x v="11"/>
    <s v="Small Box"/>
    <x v="171"/>
    <n v="0.68"/>
    <s v="United States"/>
    <x v="1"/>
    <s v="Erin"/>
    <x v="9"/>
    <x v="40"/>
    <n v="2129"/>
    <x v="123"/>
    <x v="0"/>
    <d v="2015-06-24T00:00:00"/>
    <n v="2"/>
    <x v="0"/>
    <n v="-20.25"/>
    <n v="65"/>
    <n v="1233.32"/>
    <n v="3397"/>
    <n v="0"/>
    <s v="Not Returned"/>
    <n v="0"/>
  </r>
  <r>
    <n v="18852"/>
    <x v="1"/>
    <n v="0.01"/>
    <n v="19.98"/>
    <n v="4"/>
    <n v="315"/>
    <x v="339"/>
    <s v="New Customer"/>
    <n v="1"/>
    <x v="0"/>
    <x v="1"/>
    <x v="0"/>
    <x v="11"/>
    <s v="Small Box"/>
    <x v="171"/>
    <n v="0.68"/>
    <s v="United States"/>
    <x v="1"/>
    <s v="Erin"/>
    <x v="9"/>
    <x v="302"/>
    <n v="1007"/>
    <x v="130"/>
    <x v="3"/>
    <d v="2015-03-20T00:00:00"/>
    <n v="0"/>
    <x v="0"/>
    <n v="-72.23"/>
    <n v="2"/>
    <n v="43.08"/>
    <n v="89166"/>
    <n v="0"/>
    <s v="Not Returned"/>
    <n v="0"/>
  </r>
  <r>
    <n v="6244"/>
    <x v="4"/>
    <n v="0.01"/>
    <n v="17.98"/>
    <n v="4"/>
    <n v="94"/>
    <x v="340"/>
    <s v="New Customer"/>
    <n v="1"/>
    <x v="0"/>
    <x v="2"/>
    <x v="0"/>
    <x v="11"/>
    <s v="Small Box"/>
    <x v="172"/>
    <n v="0.79"/>
    <s v="United States"/>
    <x v="0"/>
    <s v="Chris"/>
    <x v="23"/>
    <x v="105"/>
    <n v="60601"/>
    <x v="19"/>
    <x v="6"/>
    <d v="2015-05-05T00:00:00"/>
    <n v="2"/>
    <x v="0"/>
    <n v="-87.96"/>
    <n v="146"/>
    <n v="2664.4"/>
    <n v="44231"/>
    <n v="0"/>
    <s v="Not Returned"/>
    <n v="0"/>
  </r>
  <r>
    <n v="22196"/>
    <x v="0"/>
    <n v="0.06"/>
    <n v="17.98"/>
    <n v="4"/>
    <n v="618"/>
    <x v="59"/>
    <s v="Returning Customer"/>
    <n v="0"/>
    <x v="0"/>
    <x v="0"/>
    <x v="0"/>
    <x v="11"/>
    <s v="Small Box"/>
    <x v="172"/>
    <n v="0.79"/>
    <s v="United States"/>
    <x v="3"/>
    <s v="William"/>
    <x v="21"/>
    <x v="55"/>
    <n v="81007"/>
    <x v="116"/>
    <x v="1"/>
    <d v="2015-03-25T00:00:00"/>
    <n v="1"/>
    <x v="0"/>
    <n v="-78.13"/>
    <n v="4"/>
    <n v="70.06"/>
    <n v="88197"/>
    <n v="1"/>
    <s v="Not Returned"/>
    <n v="0"/>
  </r>
  <r>
    <n v="19600"/>
    <x v="1"/>
    <n v="0.1"/>
    <n v="17.98"/>
    <n v="4"/>
    <n v="727"/>
    <x v="341"/>
    <s v="New Customer"/>
    <n v="1"/>
    <x v="0"/>
    <x v="0"/>
    <x v="0"/>
    <x v="11"/>
    <s v="Small Box"/>
    <x v="172"/>
    <n v="0.79"/>
    <s v="United States"/>
    <x v="1"/>
    <s v="Erin"/>
    <x v="27"/>
    <x v="59"/>
    <n v="4240"/>
    <x v="75"/>
    <x v="6"/>
    <d v="2015-03-16T00:00:00"/>
    <n v="1"/>
    <x v="0"/>
    <n v="-99.55"/>
    <n v="4"/>
    <n v="66.319999999999993"/>
    <n v="90359"/>
    <n v="0"/>
    <s v="Not Returned"/>
    <n v="0"/>
  </r>
  <r>
    <n v="23416"/>
    <x v="2"/>
    <n v="0.04"/>
    <n v="120.98"/>
    <n v="3.99"/>
    <n v="2273"/>
    <x v="137"/>
    <s v="Returning Customer"/>
    <n v="0"/>
    <x v="0"/>
    <x v="1"/>
    <x v="1"/>
    <x v="6"/>
    <s v="Small Box"/>
    <x v="173"/>
    <n v="0.6"/>
    <s v="United States"/>
    <x v="0"/>
    <s v="Chris"/>
    <x v="0"/>
    <x v="124"/>
    <n v="78550"/>
    <x v="88"/>
    <x v="1"/>
    <d v="2015-05-05T00:00:00"/>
    <n v="0"/>
    <x v="0"/>
    <n v="1389.5771999999999"/>
    <n v="17"/>
    <n v="2013.88"/>
    <n v="90109"/>
    <n v="0"/>
    <s v="Not Returned"/>
    <n v="0"/>
  </r>
  <r>
    <n v="20324"/>
    <x v="3"/>
    <n v="0.03"/>
    <n v="10.89"/>
    <n v="4.5"/>
    <n v="156"/>
    <x v="342"/>
    <s v="New Customer"/>
    <n v="1"/>
    <x v="0"/>
    <x v="1"/>
    <x v="1"/>
    <x v="6"/>
    <s v="Small Box"/>
    <x v="174"/>
    <n v="0.59"/>
    <s v="United States"/>
    <x v="3"/>
    <s v="William"/>
    <x v="21"/>
    <x v="303"/>
    <n v="80525"/>
    <x v="67"/>
    <x v="6"/>
    <d v="2015-01-26T00:00:00"/>
    <n v="1"/>
    <x v="0"/>
    <n v="-18.64"/>
    <n v="3"/>
    <n v="33.82"/>
    <n v="87672"/>
    <n v="1"/>
    <s v="Not Returned"/>
    <n v="0"/>
  </r>
  <r>
    <n v="18829"/>
    <x v="2"/>
    <n v="0.06"/>
    <n v="10.89"/>
    <n v="4.5"/>
    <n v="1189"/>
    <x v="343"/>
    <s v="New Customer"/>
    <n v="1"/>
    <x v="0"/>
    <x v="0"/>
    <x v="1"/>
    <x v="6"/>
    <s v="Small Box"/>
    <x v="174"/>
    <n v="0.59"/>
    <s v="United States"/>
    <x v="3"/>
    <s v="William"/>
    <x v="6"/>
    <x v="304"/>
    <n v="92646"/>
    <x v="49"/>
    <x v="4"/>
    <d v="2015-06-22T00:00:00"/>
    <n v="5"/>
    <x v="0"/>
    <n v="-25.112000000000002"/>
    <n v="14"/>
    <n v="149.32"/>
    <n v="87584"/>
    <n v="0"/>
    <s v="Not Returned"/>
    <n v="0"/>
  </r>
  <r>
    <n v="23248"/>
    <x v="0"/>
    <n v="0.1"/>
    <n v="10.89"/>
    <n v="4.5"/>
    <n v="3351"/>
    <x v="344"/>
    <s v="New Customer"/>
    <n v="1"/>
    <x v="0"/>
    <x v="3"/>
    <x v="1"/>
    <x v="6"/>
    <s v="Small Box"/>
    <x v="174"/>
    <n v="0.59"/>
    <s v="United States"/>
    <x v="3"/>
    <s v="William"/>
    <x v="8"/>
    <x v="305"/>
    <n v="99301"/>
    <x v="104"/>
    <x v="4"/>
    <d v="2015-02-06T00:00:00"/>
    <n v="2"/>
    <x v="0"/>
    <n v="-19.2972"/>
    <n v="17"/>
    <n v="178.68"/>
    <n v="91297"/>
    <n v="1"/>
    <s v="Not Returned"/>
    <n v="0"/>
  </r>
  <r>
    <n v="19209"/>
    <x v="2"/>
    <n v="0.02"/>
    <n v="59.98"/>
    <n v="3.99"/>
    <n v="744"/>
    <x v="345"/>
    <s v="New Customer"/>
    <n v="1"/>
    <x v="0"/>
    <x v="1"/>
    <x v="1"/>
    <x v="6"/>
    <s v="Small Box"/>
    <x v="175"/>
    <n v="0.56999999999999995"/>
    <s v="United States"/>
    <x v="3"/>
    <s v="William"/>
    <x v="38"/>
    <x v="306"/>
    <n v="85737"/>
    <x v="112"/>
    <x v="4"/>
    <d v="2015-02-06T00:00:00"/>
    <n v="9"/>
    <x v="0"/>
    <n v="-54.622"/>
    <n v="1"/>
    <n v="63.48"/>
    <n v="87725"/>
    <n v="0"/>
    <s v="Not Returned"/>
    <n v="0"/>
  </r>
  <r>
    <n v="24640"/>
    <x v="2"/>
    <n v="0.09"/>
    <n v="30.98"/>
    <n v="6.5"/>
    <n v="1958"/>
    <x v="346"/>
    <s v="New Customer"/>
    <n v="1"/>
    <x v="1"/>
    <x v="0"/>
    <x v="0"/>
    <x v="11"/>
    <s v="Small Box"/>
    <x v="176"/>
    <n v="0.64"/>
    <s v="United States"/>
    <x v="3"/>
    <s v="William"/>
    <x v="20"/>
    <x v="143"/>
    <n v="97068"/>
    <x v="122"/>
    <x v="5"/>
    <d v="2015-06-22T00:00:00"/>
    <n v="4"/>
    <x v="0"/>
    <n v="-55.97"/>
    <n v="7"/>
    <n v="204.34"/>
    <n v="89819"/>
    <n v="1"/>
    <s v="Not Returned"/>
    <n v="0"/>
  </r>
  <r>
    <n v="20554"/>
    <x v="3"/>
    <n v="0.01"/>
    <n v="30.98"/>
    <n v="6.5"/>
    <n v="1989"/>
    <x v="347"/>
    <s v="New Customer"/>
    <n v="1"/>
    <x v="0"/>
    <x v="1"/>
    <x v="0"/>
    <x v="11"/>
    <s v="Small Box"/>
    <x v="176"/>
    <n v="0.64"/>
    <s v="United States"/>
    <x v="3"/>
    <s v="William"/>
    <x v="12"/>
    <x v="307"/>
    <n v="84117"/>
    <x v="46"/>
    <x v="3"/>
    <d v="2015-05-16T00:00:00"/>
    <n v="1"/>
    <x v="0"/>
    <n v="46.29"/>
    <n v="11"/>
    <n v="363.37"/>
    <n v="90001"/>
    <n v="0"/>
    <s v="Not Returned"/>
    <n v="0"/>
  </r>
  <r>
    <n v="19780"/>
    <x v="0"/>
    <n v="0.01"/>
    <n v="42.98"/>
    <n v="4.62"/>
    <n v="1935"/>
    <x v="212"/>
    <s v="Returning Customer"/>
    <n v="0"/>
    <x v="1"/>
    <x v="1"/>
    <x v="1"/>
    <x v="6"/>
    <s v="Small Box"/>
    <x v="177"/>
    <n v="0.56000000000000005"/>
    <s v="United States"/>
    <x v="0"/>
    <s v="Chris"/>
    <x v="0"/>
    <x v="191"/>
    <n v="75051"/>
    <x v="121"/>
    <x v="4"/>
    <d v="2015-04-10T00:00:00"/>
    <n v="2"/>
    <x v="0"/>
    <n v="285.47370000000001"/>
    <n v="9"/>
    <n v="413.73"/>
    <n v="86686"/>
    <n v="1"/>
    <s v="Not Returned"/>
    <n v="0"/>
  </r>
  <r>
    <n v="21334"/>
    <x v="4"/>
    <n v="0"/>
    <n v="42.98"/>
    <n v="4.62"/>
    <n v="2290"/>
    <x v="348"/>
    <s v="New Customer"/>
    <n v="1"/>
    <x v="0"/>
    <x v="2"/>
    <x v="1"/>
    <x v="6"/>
    <s v="Small Box"/>
    <x v="177"/>
    <n v="0.56000000000000005"/>
    <s v="United States"/>
    <x v="0"/>
    <s v="Chris"/>
    <x v="29"/>
    <x v="308"/>
    <n v="55433"/>
    <x v="1"/>
    <x v="1"/>
    <d v="2015-01-08T00:00:00"/>
    <n v="2"/>
    <x v="1"/>
    <n v="385.30289999999997"/>
    <n v="12"/>
    <n v="558.41"/>
    <n v="88163"/>
    <n v="0"/>
    <s v="Not Returned"/>
    <n v="0"/>
  </r>
  <r>
    <n v="25051"/>
    <x v="1"/>
    <n v="7.0000000000000007E-2"/>
    <n v="42.98"/>
    <n v="4.62"/>
    <n v="2951"/>
    <x v="349"/>
    <s v="New Customer"/>
    <n v="1"/>
    <x v="1"/>
    <x v="1"/>
    <x v="1"/>
    <x v="6"/>
    <s v="Small Box"/>
    <x v="177"/>
    <n v="0.56000000000000005"/>
    <s v="United States"/>
    <x v="0"/>
    <s v="Chris"/>
    <x v="16"/>
    <x v="61"/>
    <n v="67601"/>
    <x v="32"/>
    <x v="6"/>
    <d v="2015-02-17T00:00:00"/>
    <n v="2"/>
    <x v="0"/>
    <n v="565.38599999999997"/>
    <n v="19"/>
    <n v="819.4"/>
    <n v="91397"/>
    <n v="0"/>
    <s v="Not Returned"/>
    <n v="0"/>
  </r>
  <r>
    <n v="25953"/>
    <x v="3"/>
    <n v="0.06"/>
    <n v="42.98"/>
    <n v="4.62"/>
    <n v="2964"/>
    <x v="350"/>
    <s v="New Customer"/>
    <n v="1"/>
    <x v="0"/>
    <x v="0"/>
    <x v="1"/>
    <x v="6"/>
    <s v="Small Box"/>
    <x v="177"/>
    <n v="0.56000000000000005"/>
    <s v="United States"/>
    <x v="1"/>
    <s v="Erin"/>
    <x v="18"/>
    <x v="309"/>
    <n v="43050"/>
    <x v="150"/>
    <x v="1"/>
    <d v="2015-04-23T00:00:00"/>
    <n v="2"/>
    <x v="0"/>
    <n v="-24.63"/>
    <n v="1"/>
    <n v="47.04"/>
    <n v="88610"/>
    <n v="1"/>
    <s v="Not Returned"/>
    <n v="0"/>
  </r>
  <r>
    <n v="21951"/>
    <x v="4"/>
    <n v="0.04"/>
    <n v="27.48"/>
    <n v="4"/>
    <n v="741"/>
    <x v="351"/>
    <s v="New Customer"/>
    <n v="1"/>
    <x v="0"/>
    <x v="0"/>
    <x v="0"/>
    <x v="11"/>
    <s v="Small Box"/>
    <x v="178"/>
    <n v="0.75"/>
    <s v="United States"/>
    <x v="1"/>
    <s v="Erin"/>
    <x v="30"/>
    <x v="310"/>
    <n v="7901"/>
    <x v="144"/>
    <x v="0"/>
    <d v="2015-06-17T00:00:00"/>
    <n v="2"/>
    <x v="0"/>
    <n v="-26.655999999999999"/>
    <n v="15"/>
    <n v="397.17"/>
    <n v="90361"/>
    <n v="0"/>
    <s v="Not Returned"/>
    <n v="0"/>
  </r>
  <r>
    <n v="19112"/>
    <x v="1"/>
    <n v="0.03"/>
    <n v="27.48"/>
    <n v="4"/>
    <n v="2196"/>
    <x v="352"/>
    <s v="New Customer"/>
    <n v="1"/>
    <x v="0"/>
    <x v="3"/>
    <x v="0"/>
    <x v="11"/>
    <s v="Small Box"/>
    <x v="178"/>
    <n v="0.75"/>
    <s v="United States"/>
    <x v="1"/>
    <s v="Erin"/>
    <x v="1"/>
    <x v="311"/>
    <n v="14701"/>
    <x v="133"/>
    <x v="1"/>
    <d v="2015-04-08T00:00:00"/>
    <n v="1"/>
    <x v="0"/>
    <n v="-88.840800000000002"/>
    <n v="11"/>
    <n v="294.97000000000003"/>
    <n v="89175"/>
    <n v="0"/>
    <s v="Not Returned"/>
    <n v="0"/>
  </r>
  <r>
    <n v="22660"/>
    <x v="2"/>
    <n v="0.02"/>
    <n v="27.48"/>
    <n v="4"/>
    <n v="2825"/>
    <x v="353"/>
    <s v="New Customer"/>
    <n v="1"/>
    <x v="0"/>
    <x v="0"/>
    <x v="0"/>
    <x v="11"/>
    <s v="Small Box"/>
    <x v="178"/>
    <n v="0.75"/>
    <s v="United States"/>
    <x v="3"/>
    <s v="William"/>
    <x v="10"/>
    <x v="312"/>
    <n v="83701"/>
    <x v="17"/>
    <x v="4"/>
    <d v="2015-05-27T00:00:00"/>
    <n v="7"/>
    <x v="0"/>
    <n v="19.308000000000021"/>
    <n v="3"/>
    <n v="87.21"/>
    <n v="89497"/>
    <n v="0"/>
    <s v="Not Returned"/>
    <n v="0"/>
  </r>
  <r>
    <n v="20603"/>
    <x v="0"/>
    <n v="0.03"/>
    <n v="48.58"/>
    <n v="3.99"/>
    <n v="1649"/>
    <x v="354"/>
    <s v="New Customer"/>
    <n v="1"/>
    <x v="1"/>
    <x v="1"/>
    <x v="1"/>
    <x v="6"/>
    <s v="Small Box"/>
    <x v="179"/>
    <n v="0.56000000000000005"/>
    <s v="United States"/>
    <x v="1"/>
    <s v="Erin"/>
    <x v="1"/>
    <x v="313"/>
    <n v="11598"/>
    <x v="152"/>
    <x v="1"/>
    <d v="2015-02-26T00:00:00"/>
    <n v="2"/>
    <x v="0"/>
    <n v="100.13279999999999"/>
    <n v="3"/>
    <n v="145.12"/>
    <n v="91041"/>
    <n v="1"/>
    <s v="Not Returned"/>
    <n v="0"/>
  </r>
  <r>
    <n v="25111"/>
    <x v="4"/>
    <n v="0.06"/>
    <n v="7.99"/>
    <n v="5.03"/>
    <n v="326"/>
    <x v="355"/>
    <s v="New Customer"/>
    <n v="1"/>
    <x v="0"/>
    <x v="0"/>
    <x v="0"/>
    <x v="0"/>
    <s v="Medium Box"/>
    <x v="180"/>
    <n v="0.6"/>
    <s v="United States"/>
    <x v="0"/>
    <s v="Chris"/>
    <x v="23"/>
    <x v="72"/>
    <n v="60510"/>
    <x v="109"/>
    <x v="1"/>
    <d v="2015-06-10T00:00:00"/>
    <n v="1"/>
    <x v="0"/>
    <n v="-29.172000000000001"/>
    <n v="4"/>
    <n v="28.46"/>
    <n v="90973"/>
    <n v="1"/>
    <s v="Not Returned"/>
    <n v="0"/>
  </r>
  <r>
    <n v="26038"/>
    <x v="2"/>
    <n v="0.06"/>
    <n v="7.99"/>
    <n v="5.03"/>
    <n v="570"/>
    <x v="356"/>
    <s v="New Customer"/>
    <n v="1"/>
    <x v="0"/>
    <x v="0"/>
    <x v="0"/>
    <x v="0"/>
    <s v="Medium Box"/>
    <x v="180"/>
    <n v="0.6"/>
    <s v="United States"/>
    <x v="3"/>
    <s v="William"/>
    <x v="28"/>
    <x v="56"/>
    <n v="89015"/>
    <x v="153"/>
    <x v="1"/>
    <d v="2015-01-13T00:00:00"/>
    <n v="0"/>
    <x v="0"/>
    <n v="-122.13300000000001"/>
    <n v="10"/>
    <n v="65.739999999999995"/>
    <n v="88881"/>
    <n v="1"/>
    <s v="Not Returned"/>
    <n v="0"/>
  </r>
  <r>
    <n v="20569"/>
    <x v="4"/>
    <n v="0.05"/>
    <n v="7.99"/>
    <n v="5.03"/>
    <n v="1986"/>
    <x v="357"/>
    <s v="New Customer"/>
    <n v="1"/>
    <x v="1"/>
    <x v="2"/>
    <x v="0"/>
    <x v="0"/>
    <s v="Medium Box"/>
    <x v="180"/>
    <n v="0.6"/>
    <s v="United States"/>
    <x v="0"/>
    <s v="Chris"/>
    <x v="0"/>
    <x v="314"/>
    <n v="79701"/>
    <x v="154"/>
    <x v="4"/>
    <d v="2015-05-08T00:00:00"/>
    <n v="2"/>
    <x v="0"/>
    <n v="5.6870000000000083"/>
    <n v="4"/>
    <n v="42.99"/>
    <n v="90888"/>
    <n v="0"/>
    <s v="Not Returned"/>
    <n v="0"/>
  </r>
  <r>
    <n v="19843"/>
    <x v="3"/>
    <n v="0.1"/>
    <n v="7.99"/>
    <n v="5.03"/>
    <n v="3397"/>
    <x v="358"/>
    <s v="New Customer"/>
    <n v="1"/>
    <x v="0"/>
    <x v="3"/>
    <x v="0"/>
    <x v="0"/>
    <s v="Medium Box"/>
    <x v="180"/>
    <n v="0.6"/>
    <s v="United States"/>
    <x v="0"/>
    <s v="Chris"/>
    <x v="23"/>
    <x v="315"/>
    <n v="61832"/>
    <x v="51"/>
    <x v="4"/>
    <d v="2015-03-12T00:00:00"/>
    <n v="1"/>
    <x v="0"/>
    <n v="-160.952"/>
    <n v="22"/>
    <n v="143.12"/>
    <n v="87536"/>
    <n v="0"/>
    <s v="Not Returned"/>
    <n v="0"/>
  </r>
  <r>
    <n v="20760"/>
    <x v="0"/>
    <n v="7.0000000000000007E-2"/>
    <n v="124.49"/>
    <n v="51.94"/>
    <n v="357"/>
    <x v="359"/>
    <s v="New Customer"/>
    <n v="1"/>
    <x v="2"/>
    <x v="1"/>
    <x v="2"/>
    <x v="13"/>
    <s v="Jumbo Box"/>
    <x v="181"/>
    <n v="0.63"/>
    <s v="United States"/>
    <x v="3"/>
    <s v="William"/>
    <x v="38"/>
    <x v="316"/>
    <n v="86401"/>
    <x v="79"/>
    <x v="6"/>
    <d v="2015-05-25T00:00:00"/>
    <n v="1"/>
    <x v="0"/>
    <n v="1074.44"/>
    <n v="14"/>
    <n v="1714.93"/>
    <n v="91131"/>
    <n v="1"/>
    <s v="Not Returned"/>
    <n v="0"/>
  </r>
  <r>
    <n v="64"/>
    <x v="1"/>
    <n v="0.08"/>
    <n v="124.49"/>
    <n v="51.94"/>
    <n v="553"/>
    <x v="194"/>
    <s v="Returning Customer"/>
    <n v="0"/>
    <x v="2"/>
    <x v="1"/>
    <x v="2"/>
    <x v="13"/>
    <s v="Jumbo Box"/>
    <x v="181"/>
    <n v="0.63"/>
    <s v="United States"/>
    <x v="3"/>
    <s v="William"/>
    <x v="6"/>
    <x v="27"/>
    <n v="90008"/>
    <x v="122"/>
    <x v="5"/>
    <d v="2015-06-19T00:00:00"/>
    <n v="1"/>
    <x v="0"/>
    <n v="-500.38"/>
    <n v="56"/>
    <n v="6831.37"/>
    <n v="359"/>
    <n v="1"/>
    <s v="Not Returned"/>
    <n v="0"/>
  </r>
  <r>
    <n v="18064"/>
    <x v="1"/>
    <n v="0.08"/>
    <n v="124.49"/>
    <n v="51.94"/>
    <n v="555"/>
    <x v="360"/>
    <s v="New Customer"/>
    <n v="1"/>
    <x v="2"/>
    <x v="1"/>
    <x v="2"/>
    <x v="13"/>
    <s v="Jumbo Box"/>
    <x v="181"/>
    <n v="0.63"/>
    <s v="United States"/>
    <x v="3"/>
    <s v="William"/>
    <x v="12"/>
    <x v="317"/>
    <n v="84062"/>
    <x v="122"/>
    <x v="5"/>
    <d v="2015-06-19T00:00:00"/>
    <n v="1"/>
    <x v="0"/>
    <n v="-250.19"/>
    <n v="14"/>
    <n v="1707.84"/>
    <n v="86192"/>
    <n v="1"/>
    <s v="Not Returned"/>
    <n v="0"/>
  </r>
  <r>
    <n v="20685"/>
    <x v="4"/>
    <n v="0.05"/>
    <n v="124.49"/>
    <n v="51.94"/>
    <n v="961"/>
    <x v="361"/>
    <s v="New Customer"/>
    <n v="1"/>
    <x v="2"/>
    <x v="2"/>
    <x v="2"/>
    <x v="13"/>
    <s v="Jumbo Box"/>
    <x v="181"/>
    <n v="0.63"/>
    <s v="United States"/>
    <x v="3"/>
    <s v="William"/>
    <x v="6"/>
    <x v="318"/>
    <n v="94061"/>
    <x v="152"/>
    <x v="1"/>
    <d v="2015-02-24T00:00:00"/>
    <n v="0"/>
    <x v="0"/>
    <n v="-44.163600000000002"/>
    <n v="1"/>
    <n v="120.12"/>
    <n v="89402"/>
    <n v="1"/>
    <s v="Not Returned"/>
    <n v="0"/>
  </r>
  <r>
    <n v="24295"/>
    <x v="4"/>
    <n v="0.01"/>
    <n v="124.49"/>
    <n v="51.94"/>
    <n v="1419"/>
    <x v="362"/>
    <s v="New Customer"/>
    <n v="1"/>
    <x v="2"/>
    <x v="3"/>
    <x v="2"/>
    <x v="13"/>
    <s v="Jumbo Box"/>
    <x v="181"/>
    <n v="0.63"/>
    <s v="United States"/>
    <x v="0"/>
    <s v="Chris"/>
    <x v="7"/>
    <x v="319"/>
    <n v="47905"/>
    <x v="58"/>
    <x v="5"/>
    <d v="2015-06-26T00:00:00"/>
    <n v="1"/>
    <x v="0"/>
    <n v="-94.674644999999998"/>
    <n v="18"/>
    <n v="2376.12"/>
    <n v="90540"/>
    <n v="0"/>
    <s v="Not Returned"/>
    <n v="0"/>
  </r>
  <r>
    <n v="25409"/>
    <x v="3"/>
    <n v="0.03"/>
    <n v="124.49"/>
    <n v="51.94"/>
    <n v="1554"/>
    <x v="363"/>
    <s v="New Customer"/>
    <n v="1"/>
    <x v="2"/>
    <x v="0"/>
    <x v="2"/>
    <x v="13"/>
    <s v="Jumbo Box"/>
    <x v="181"/>
    <n v="0.63"/>
    <s v="United States"/>
    <x v="2"/>
    <s v="Sam"/>
    <x v="35"/>
    <x v="320"/>
    <n v="39503"/>
    <x v="155"/>
    <x v="3"/>
    <d v="2015-02-14T00:00:00"/>
    <n v="1"/>
    <x v="0"/>
    <n v="-4.0180000000000007"/>
    <n v="7"/>
    <n v="894.88"/>
    <n v="87487"/>
    <n v="1"/>
    <s v="Not Returned"/>
    <n v="0"/>
  </r>
  <r>
    <n v="1692"/>
    <x v="3"/>
    <n v="0.04"/>
    <n v="124.49"/>
    <n v="51.94"/>
    <n v="1745"/>
    <x v="109"/>
    <s v="Returning Customer"/>
    <n v="0"/>
    <x v="2"/>
    <x v="0"/>
    <x v="2"/>
    <x v="13"/>
    <s v="Jumbo Box"/>
    <x v="181"/>
    <n v="0.63"/>
    <s v="United States"/>
    <x v="2"/>
    <s v="Sam"/>
    <x v="33"/>
    <x v="100"/>
    <n v="30305"/>
    <x v="6"/>
    <x v="3"/>
    <d v="2015-06-14T00:00:00"/>
    <n v="2"/>
    <x v="0"/>
    <n v="-247.55157000000003"/>
    <n v="4"/>
    <n v="605.82000000000005"/>
    <n v="12224"/>
    <n v="0"/>
    <s v="Not Returned"/>
    <n v="0"/>
  </r>
  <r>
    <n v="19692"/>
    <x v="3"/>
    <n v="0.04"/>
    <n v="124.49"/>
    <n v="51.94"/>
    <n v="1748"/>
    <x v="364"/>
    <s v="New Customer"/>
    <n v="1"/>
    <x v="2"/>
    <x v="0"/>
    <x v="2"/>
    <x v="13"/>
    <s v="Jumbo Box"/>
    <x v="181"/>
    <n v="0.63"/>
    <s v="United States"/>
    <x v="0"/>
    <s v="Chris"/>
    <x v="32"/>
    <x v="321"/>
    <n v="73703"/>
    <x v="6"/>
    <x v="3"/>
    <d v="2015-06-14T00:00:00"/>
    <n v="2"/>
    <x v="0"/>
    <n v="-93.06450000000001"/>
    <n v="1"/>
    <n v="151.46"/>
    <n v="87245"/>
    <n v="1"/>
    <s v="Not Returned"/>
    <n v="0"/>
  </r>
  <r>
    <n v="23852"/>
    <x v="3"/>
    <n v="0.03"/>
    <n v="124.49"/>
    <n v="51.94"/>
    <n v="2124"/>
    <x v="365"/>
    <s v="New Customer"/>
    <n v="1"/>
    <x v="2"/>
    <x v="1"/>
    <x v="2"/>
    <x v="13"/>
    <s v="Jumbo Box"/>
    <x v="181"/>
    <n v="0.63"/>
    <s v="United States"/>
    <x v="2"/>
    <s v="Sam"/>
    <x v="39"/>
    <x v="322"/>
    <n v="72301"/>
    <x v="156"/>
    <x v="5"/>
    <d v="2015-03-27T00:00:00"/>
    <n v="1"/>
    <x v="0"/>
    <n v="18.173999999999999"/>
    <n v="21"/>
    <n v="2761.94"/>
    <n v="89666"/>
    <n v="1"/>
    <s v="Not Returned"/>
    <n v="0"/>
  </r>
  <r>
    <n v="21237"/>
    <x v="3"/>
    <n v="0.02"/>
    <n v="262.11"/>
    <n v="62.74"/>
    <n v="3096"/>
    <x v="366"/>
    <s v="New Customer"/>
    <n v="1"/>
    <x v="2"/>
    <x v="0"/>
    <x v="2"/>
    <x v="13"/>
    <s v="Jumbo Box"/>
    <x v="182"/>
    <n v="0.75"/>
    <s v="United States"/>
    <x v="1"/>
    <s v="Erin"/>
    <x v="18"/>
    <x v="117"/>
    <n v="43026"/>
    <x v="79"/>
    <x v="6"/>
    <d v="2015-05-25T00:00:00"/>
    <n v="1"/>
    <x v="0"/>
    <n v="-633.44123700000023"/>
    <n v="9"/>
    <n v="2495.35"/>
    <n v="86221"/>
    <n v="0"/>
    <s v="Not Returned"/>
    <n v="0"/>
  </r>
  <r>
    <n v="19625"/>
    <x v="4"/>
    <n v="0.01"/>
    <n v="145.97999999999999"/>
    <n v="46.2"/>
    <n v="3151"/>
    <x v="178"/>
    <s v="Returning Customer"/>
    <n v="0"/>
    <x v="2"/>
    <x v="1"/>
    <x v="2"/>
    <x v="13"/>
    <s v="Jumbo Box"/>
    <x v="183"/>
    <n v="0.69"/>
    <s v="United States"/>
    <x v="3"/>
    <s v="William"/>
    <x v="6"/>
    <x v="159"/>
    <n v="92277"/>
    <x v="115"/>
    <x v="4"/>
    <d v="2015-06-03T00:00:00"/>
    <n v="0"/>
    <x v="0"/>
    <n v="-134.512"/>
    <n v="9"/>
    <n v="1370.79"/>
    <n v="88543"/>
    <n v="1"/>
    <s v="Not Returned"/>
    <n v="0"/>
  </r>
  <r>
    <n v="24328"/>
    <x v="1"/>
    <n v="0.06"/>
    <n v="259.70999999999998"/>
    <n v="66.67"/>
    <n v="241"/>
    <x v="74"/>
    <s v="Returning Customer"/>
    <n v="0"/>
    <x v="2"/>
    <x v="3"/>
    <x v="2"/>
    <x v="13"/>
    <s v="Jumbo Box"/>
    <x v="184"/>
    <n v="0.61"/>
    <s v="United States"/>
    <x v="3"/>
    <s v="William"/>
    <x v="21"/>
    <x v="68"/>
    <n v="81503"/>
    <x v="157"/>
    <x v="0"/>
    <d v="2015-04-21T00:00:00"/>
    <n v="1"/>
    <x v="0"/>
    <n v="785.63"/>
    <n v="11"/>
    <n v="2809.87"/>
    <n v="90479"/>
    <n v="0"/>
    <s v="Not Returned"/>
    <n v="0"/>
  </r>
  <r>
    <n v="21563"/>
    <x v="3"/>
    <n v="0.02"/>
    <n v="259.70999999999998"/>
    <n v="66.67"/>
    <n v="1927"/>
    <x v="367"/>
    <s v="New Customer"/>
    <n v="1"/>
    <x v="2"/>
    <x v="2"/>
    <x v="2"/>
    <x v="13"/>
    <s v="Jumbo Box"/>
    <x v="184"/>
    <n v="0.65"/>
    <s v="United States"/>
    <x v="2"/>
    <s v="Sam"/>
    <x v="34"/>
    <x v="6"/>
    <n v="29611"/>
    <x v="101"/>
    <x v="3"/>
    <d v="2015-02-06T00:00:00"/>
    <n v="0"/>
    <x v="0"/>
    <n v="-14.448"/>
    <n v="8"/>
    <n v="1757.15"/>
    <n v="88579"/>
    <n v="1"/>
    <s v="Not Returned"/>
    <n v="0"/>
  </r>
  <r>
    <n v="19072"/>
    <x v="2"/>
    <n v="0.08"/>
    <n v="259.70999999999998"/>
    <n v="66.67"/>
    <n v="2268"/>
    <x v="368"/>
    <s v="New Customer"/>
    <n v="1"/>
    <x v="2"/>
    <x v="3"/>
    <x v="2"/>
    <x v="13"/>
    <s v="Jumbo Box"/>
    <x v="184"/>
    <n v="0.61"/>
    <s v="United States"/>
    <x v="2"/>
    <s v="Sam"/>
    <x v="17"/>
    <x v="323"/>
    <n v="34639"/>
    <x v="115"/>
    <x v="4"/>
    <d v="2015-06-07T00:00:00"/>
    <n v="4"/>
    <x v="0"/>
    <n v="138.22199999999998"/>
    <n v="17"/>
    <n v="4086.5"/>
    <n v="89571"/>
    <n v="1"/>
    <s v="Not Returned"/>
    <n v="0"/>
  </r>
  <r>
    <n v="23345"/>
    <x v="3"/>
    <n v="0.1"/>
    <n v="146.34"/>
    <n v="43.75"/>
    <n v="2302"/>
    <x v="369"/>
    <s v="New Customer"/>
    <n v="1"/>
    <x v="2"/>
    <x v="1"/>
    <x v="2"/>
    <x v="13"/>
    <s v="Jumbo Box"/>
    <x v="185"/>
    <n v="0.64"/>
    <s v="United States"/>
    <x v="2"/>
    <s v="Sam"/>
    <x v="17"/>
    <x v="324"/>
    <n v="32404"/>
    <x v="61"/>
    <x v="2"/>
    <d v="2015-01-04T00:00:00"/>
    <n v="1"/>
    <x v="0"/>
    <n v="-473.57799999999997"/>
    <n v="2"/>
    <n v="283.55"/>
    <n v="87696"/>
    <n v="0"/>
    <s v="Not Returned"/>
    <n v="0"/>
  </r>
  <r>
    <n v="5345"/>
    <x v="3"/>
    <n v="0.1"/>
    <n v="146.34"/>
    <n v="43.75"/>
    <n v="2303"/>
    <x v="370"/>
    <s v="New Customer"/>
    <n v="1"/>
    <x v="2"/>
    <x v="1"/>
    <x v="2"/>
    <x v="13"/>
    <s v="Jumbo Box"/>
    <x v="185"/>
    <n v="0.64"/>
    <s v="United States"/>
    <x v="1"/>
    <s v="Erin"/>
    <x v="1"/>
    <x v="12"/>
    <n v="10011"/>
    <x v="61"/>
    <x v="2"/>
    <d v="2015-01-04T00:00:00"/>
    <n v="1"/>
    <x v="0"/>
    <n v="-270.85000000000002"/>
    <n v="6"/>
    <n v="850.64"/>
    <n v="37987"/>
    <n v="1"/>
    <s v="Not Returned"/>
    <n v="0"/>
  </r>
  <r>
    <n v="21511"/>
    <x v="1"/>
    <n v="0.06"/>
    <n v="146.34"/>
    <n v="43.75"/>
    <n v="2355"/>
    <x v="371"/>
    <s v="New Customer"/>
    <n v="1"/>
    <x v="2"/>
    <x v="0"/>
    <x v="2"/>
    <x v="13"/>
    <s v="Jumbo Box"/>
    <x v="185"/>
    <n v="0.65"/>
    <s v="United States"/>
    <x v="3"/>
    <s v="William"/>
    <x v="6"/>
    <x v="325"/>
    <n v="92236"/>
    <x v="113"/>
    <x v="1"/>
    <d v="2015-06-18T00:00:00"/>
    <n v="2"/>
    <x v="0"/>
    <n v="-89.27"/>
    <n v="12"/>
    <n v="1721.24"/>
    <n v="91306"/>
    <n v="1"/>
    <s v="Not Returned"/>
    <n v="0"/>
  </r>
  <r>
    <n v="23202"/>
    <x v="1"/>
    <n v="0.01"/>
    <n v="179.29"/>
    <n v="29.21"/>
    <n v="522"/>
    <x v="372"/>
    <s v="New Customer"/>
    <n v="1"/>
    <x v="2"/>
    <x v="3"/>
    <x v="2"/>
    <x v="13"/>
    <s v="Jumbo Box"/>
    <x v="186"/>
    <n v="0.74"/>
    <s v="United States"/>
    <x v="3"/>
    <s v="William"/>
    <x v="20"/>
    <x v="212"/>
    <n v="97756"/>
    <x v="123"/>
    <x v="0"/>
    <d v="2015-06-23T00:00:00"/>
    <n v="1"/>
    <x v="0"/>
    <n v="2800.12"/>
    <n v="21"/>
    <n v="3112.13"/>
    <n v="89327"/>
    <n v="0"/>
    <s v="Not Returned"/>
    <n v="0"/>
  </r>
  <r>
    <n v="23534"/>
    <x v="0"/>
    <n v="0.05"/>
    <n v="179.29"/>
    <n v="29.21"/>
    <n v="1603"/>
    <x v="373"/>
    <s v="New Customer"/>
    <n v="1"/>
    <x v="2"/>
    <x v="3"/>
    <x v="2"/>
    <x v="13"/>
    <s v="Jumbo Box"/>
    <x v="186"/>
    <n v="0.76"/>
    <s v="United States"/>
    <x v="1"/>
    <s v="Erin"/>
    <x v="1"/>
    <x v="313"/>
    <n v="11598"/>
    <x v="107"/>
    <x v="3"/>
    <d v="2015-01-18T00:00:00"/>
    <n v="2"/>
    <x v="0"/>
    <n v="-537.27977732000011"/>
    <n v="1"/>
    <n v="186.64"/>
    <n v="89679"/>
    <n v="0"/>
    <s v="Not Returned"/>
    <n v="0"/>
  </r>
  <r>
    <n v="19053"/>
    <x v="1"/>
    <n v="0.02"/>
    <n v="179.29"/>
    <n v="29.21"/>
    <n v="2345"/>
    <x v="374"/>
    <s v="New Customer"/>
    <n v="1"/>
    <x v="2"/>
    <x v="1"/>
    <x v="2"/>
    <x v="13"/>
    <s v="Jumbo Box"/>
    <x v="186"/>
    <n v="0.76"/>
    <s v="United States"/>
    <x v="2"/>
    <s v="Sam"/>
    <x v="25"/>
    <x v="225"/>
    <n v="42003"/>
    <x v="90"/>
    <x v="2"/>
    <d v="2015-03-14T00:00:00"/>
    <n v="0"/>
    <x v="0"/>
    <n v="-411.23599999999999"/>
    <n v="2"/>
    <n v="311.41000000000003"/>
    <n v="89504"/>
    <n v="0"/>
    <s v="Not Returned"/>
    <n v="0"/>
  </r>
  <r>
    <n v="18311"/>
    <x v="1"/>
    <n v="0.01"/>
    <n v="179.29"/>
    <n v="29.21"/>
    <n v="3374"/>
    <x v="335"/>
    <s v="Returning Customer"/>
    <n v="0"/>
    <x v="2"/>
    <x v="1"/>
    <x v="2"/>
    <x v="13"/>
    <s v="Jumbo Box"/>
    <x v="186"/>
    <n v="0.76"/>
    <s v="United States"/>
    <x v="1"/>
    <s v="Erin"/>
    <x v="37"/>
    <x v="298"/>
    <n v="21113"/>
    <x v="12"/>
    <x v="1"/>
    <d v="2015-06-04T00:00:00"/>
    <n v="2"/>
    <x v="0"/>
    <n v="66.362220000000008"/>
    <n v="8"/>
    <n v="1487.9"/>
    <n v="87473"/>
    <n v="1"/>
    <s v="Not Returned"/>
    <n v="0"/>
  </r>
  <r>
    <n v="21153"/>
    <x v="1"/>
    <n v="0.02"/>
    <n v="95.95"/>
    <n v="74.349999999999994"/>
    <n v="2115"/>
    <x v="375"/>
    <s v="New Customer"/>
    <n v="1"/>
    <x v="2"/>
    <x v="1"/>
    <x v="2"/>
    <x v="15"/>
    <s v="Jumbo Drum"/>
    <x v="187"/>
    <n v="0.56999999999999995"/>
    <s v="United States"/>
    <x v="2"/>
    <s v="Sam"/>
    <x v="14"/>
    <x v="326"/>
    <n v="22124"/>
    <x v="48"/>
    <x v="4"/>
    <d v="2015-05-01T00:00:00"/>
    <n v="2"/>
    <x v="0"/>
    <n v="636.52199999999993"/>
    <n v="14"/>
    <n v="1377.46"/>
    <n v="88406"/>
    <n v="1"/>
    <s v="Not Returned"/>
    <n v="0"/>
  </r>
  <r>
    <n v="24094"/>
    <x v="2"/>
    <n v="0.09"/>
    <n v="1.48"/>
    <n v="0.7"/>
    <n v="2081"/>
    <x v="376"/>
    <s v="New Customer"/>
    <n v="1"/>
    <x v="0"/>
    <x v="1"/>
    <x v="1"/>
    <x v="12"/>
    <s v="Wrap Bag"/>
    <x v="188"/>
    <n v="0.37"/>
    <s v="United States"/>
    <x v="1"/>
    <s v="Erin"/>
    <x v="1"/>
    <x v="327"/>
    <n v="14853"/>
    <x v="61"/>
    <x v="2"/>
    <d v="2015-01-05T00:00:00"/>
    <n v="2"/>
    <x v="0"/>
    <n v="1.68"/>
    <n v="6"/>
    <n v="8.9499999999999993"/>
    <n v="86092"/>
    <n v="1"/>
    <s v="Not Returned"/>
    <n v="0"/>
  </r>
  <r>
    <n v="26331"/>
    <x v="4"/>
    <n v="0"/>
    <n v="1.48"/>
    <n v="0.7"/>
    <n v="2183"/>
    <x v="377"/>
    <s v="New Customer"/>
    <n v="1"/>
    <x v="0"/>
    <x v="2"/>
    <x v="1"/>
    <x v="12"/>
    <s v="Wrap Bag"/>
    <x v="188"/>
    <n v="0.37"/>
    <s v="United States"/>
    <x v="2"/>
    <s v="Sam"/>
    <x v="25"/>
    <x v="328"/>
    <n v="42301"/>
    <x v="144"/>
    <x v="0"/>
    <d v="2015-06-17T00:00:00"/>
    <n v="2"/>
    <x v="1"/>
    <n v="-203.09799999999998"/>
    <n v="12"/>
    <n v="19.32"/>
    <n v="91571"/>
    <n v="1"/>
    <s v="Not Returned"/>
    <n v="0"/>
  </r>
  <r>
    <n v="24791"/>
    <x v="3"/>
    <n v="0.08"/>
    <n v="5.74"/>
    <n v="5.01"/>
    <n v="2151"/>
    <x v="378"/>
    <s v="New Customer"/>
    <n v="1"/>
    <x v="0"/>
    <x v="1"/>
    <x v="1"/>
    <x v="10"/>
    <s v="Small Box"/>
    <x v="189"/>
    <n v="0.39"/>
    <s v="United States"/>
    <x v="0"/>
    <s v="Chris"/>
    <x v="11"/>
    <x v="329"/>
    <n v="52001"/>
    <x v="134"/>
    <x v="0"/>
    <d v="2015-02-11T00:00:00"/>
    <n v="2"/>
    <x v="0"/>
    <n v="-6.9308200000000006"/>
    <n v="1"/>
    <n v="7.21"/>
    <n v="90405"/>
    <n v="1"/>
    <s v="Not Returned"/>
    <n v="0"/>
  </r>
  <r>
    <n v="25970"/>
    <x v="1"/>
    <n v="0.08"/>
    <n v="5.74"/>
    <n v="5.01"/>
    <n v="2952"/>
    <x v="379"/>
    <s v="New Customer"/>
    <n v="1"/>
    <x v="1"/>
    <x v="1"/>
    <x v="1"/>
    <x v="10"/>
    <s v="Small Box"/>
    <x v="189"/>
    <n v="0.39"/>
    <s v="United States"/>
    <x v="1"/>
    <s v="Erin"/>
    <x v="18"/>
    <x v="330"/>
    <n v="43123"/>
    <x v="9"/>
    <x v="4"/>
    <d v="2015-04-17T00:00:00"/>
    <n v="2"/>
    <x v="0"/>
    <n v="-61.628039999999999"/>
    <n v="12"/>
    <n v="70.03"/>
    <n v="91398"/>
    <n v="1"/>
    <s v="Not Returned"/>
    <n v="0"/>
  </r>
  <r>
    <n v="19104"/>
    <x v="2"/>
    <n v="7.0000000000000007E-2"/>
    <n v="29.17"/>
    <n v="6.27"/>
    <n v="408"/>
    <x v="380"/>
    <s v="New Customer"/>
    <n v="1"/>
    <x v="0"/>
    <x v="1"/>
    <x v="1"/>
    <x v="10"/>
    <s v="Small Box"/>
    <x v="190"/>
    <n v="0.37"/>
    <s v="United States"/>
    <x v="0"/>
    <s v="Chris"/>
    <x v="0"/>
    <x v="331"/>
    <n v="78589"/>
    <x v="140"/>
    <x v="2"/>
    <d v="2015-05-06T00:00:00"/>
    <n v="4"/>
    <x v="0"/>
    <n v="236.2371"/>
    <n v="14"/>
    <n v="400.47"/>
    <n v="89639"/>
    <n v="1"/>
    <s v="Not Returned"/>
    <n v="0"/>
  </r>
  <r>
    <n v="23812"/>
    <x v="4"/>
    <n v="0.02"/>
    <n v="29.17"/>
    <n v="6.27"/>
    <n v="1910"/>
    <x v="381"/>
    <s v="New Customer"/>
    <n v="1"/>
    <x v="0"/>
    <x v="2"/>
    <x v="1"/>
    <x v="10"/>
    <s v="Small Box"/>
    <x v="190"/>
    <n v="0.37"/>
    <s v="United States"/>
    <x v="2"/>
    <s v="Sam"/>
    <x v="33"/>
    <x v="332"/>
    <n v="30269"/>
    <x v="40"/>
    <x v="5"/>
    <d v="2015-01-02T00:00:00"/>
    <n v="1"/>
    <x v="0"/>
    <n v="36.905999999999999"/>
    <n v="2"/>
    <n v="63.32"/>
    <n v="91371"/>
    <n v="1"/>
    <s v="Not Returned"/>
    <n v="0"/>
  </r>
  <r>
    <n v="25304"/>
    <x v="4"/>
    <n v="0.06"/>
    <n v="2.2799999999999998"/>
    <n v="5.2"/>
    <n v="2443"/>
    <x v="296"/>
    <s v="Returning Customer"/>
    <n v="0"/>
    <x v="0"/>
    <x v="1"/>
    <x v="1"/>
    <x v="3"/>
    <s v="Wrap Bag"/>
    <x v="191"/>
    <n v="0.41"/>
    <s v="United States"/>
    <x v="2"/>
    <s v="Sam"/>
    <x v="17"/>
    <x v="166"/>
    <n v="33142"/>
    <x v="45"/>
    <x v="0"/>
    <d v="2015-06-03T00:00:00"/>
    <n v="2"/>
    <x v="0"/>
    <n v="-2002.6314000000002"/>
    <n v="13"/>
    <n v="30.47"/>
    <n v="89301"/>
    <n v="1"/>
    <s v="Not Returned"/>
    <n v="0"/>
  </r>
  <r>
    <n v="20618"/>
    <x v="2"/>
    <n v="0"/>
    <n v="17.52"/>
    <n v="8.17"/>
    <n v="2801"/>
    <x v="382"/>
    <s v="New Customer"/>
    <n v="1"/>
    <x v="0"/>
    <x v="2"/>
    <x v="1"/>
    <x v="6"/>
    <s v="Medium Box"/>
    <x v="192"/>
    <n v="0.5"/>
    <s v="United States"/>
    <x v="3"/>
    <s v="William"/>
    <x v="38"/>
    <x v="333"/>
    <n v="85224"/>
    <x v="158"/>
    <x v="6"/>
    <d v="2015-07-03T00:00:00"/>
    <n v="5"/>
    <x v="1"/>
    <n v="52.763999999999996"/>
    <n v="15"/>
    <n v="284.33999999999997"/>
    <n v="91049"/>
    <n v="1"/>
    <s v="Not Returned"/>
    <n v="0"/>
  </r>
  <r>
    <n v="19322"/>
    <x v="2"/>
    <n v="0.02"/>
    <n v="46.89"/>
    <n v="5.0999999999999996"/>
    <n v="1253"/>
    <x v="383"/>
    <s v="New Customer"/>
    <n v="1"/>
    <x v="0"/>
    <x v="2"/>
    <x v="1"/>
    <x v="6"/>
    <s v="Medium Box"/>
    <x v="193"/>
    <n v="0.46"/>
    <s v="United States"/>
    <x v="0"/>
    <s v="Chris"/>
    <x v="0"/>
    <x v="334"/>
    <n v="78613"/>
    <x v="43"/>
    <x v="5"/>
    <d v="2015-04-23T00:00:00"/>
    <n v="0"/>
    <x v="0"/>
    <n v="421.34849999999994"/>
    <n v="13"/>
    <n v="610.65"/>
    <n v="89981"/>
    <n v="0"/>
    <s v="Not Returned"/>
    <n v="0"/>
  </r>
  <r>
    <n v="24722"/>
    <x v="3"/>
    <n v="0.04"/>
    <n v="46.89"/>
    <n v="5.0999999999999996"/>
    <n v="1416"/>
    <x v="384"/>
    <s v="New Customer"/>
    <n v="1"/>
    <x v="0"/>
    <x v="3"/>
    <x v="1"/>
    <x v="6"/>
    <s v="Medium Box"/>
    <x v="193"/>
    <n v="0.46"/>
    <s v="United States"/>
    <x v="0"/>
    <s v="Chris"/>
    <x v="7"/>
    <x v="335"/>
    <n v="46203"/>
    <x v="58"/>
    <x v="5"/>
    <d v="2015-06-27T00:00:00"/>
    <n v="2"/>
    <x v="0"/>
    <n v="87.12"/>
    <n v="4"/>
    <n v="182.61"/>
    <n v="90540"/>
    <n v="0"/>
    <s v="Not Returned"/>
    <n v="0"/>
  </r>
  <r>
    <n v="21947"/>
    <x v="0"/>
    <n v="0.08"/>
    <n v="46.89"/>
    <n v="5.0999999999999996"/>
    <n v="1648"/>
    <x v="183"/>
    <s v="Returning Customer"/>
    <n v="0"/>
    <x v="0"/>
    <x v="1"/>
    <x v="1"/>
    <x v="6"/>
    <s v="Medium Box"/>
    <x v="193"/>
    <n v="0.46"/>
    <s v="United States"/>
    <x v="0"/>
    <s v="Chris"/>
    <x v="23"/>
    <x v="163"/>
    <n v="60098"/>
    <x v="76"/>
    <x v="4"/>
    <d v="2015-03-27T00:00:00"/>
    <n v="2"/>
    <x v="0"/>
    <n v="507.63299999999998"/>
    <n v="17"/>
    <n v="735.7"/>
    <n v="91043"/>
    <n v="0"/>
    <s v="Not Returned"/>
    <n v="0"/>
  </r>
  <r>
    <n v="24224"/>
    <x v="0"/>
    <n v="0.09"/>
    <n v="9.11"/>
    <n v="2.15"/>
    <n v="1155"/>
    <x v="385"/>
    <s v="New Customer"/>
    <n v="1"/>
    <x v="1"/>
    <x v="0"/>
    <x v="1"/>
    <x v="1"/>
    <s v="Wrap Bag"/>
    <x v="194"/>
    <n v="0.4"/>
    <s v="United States"/>
    <x v="3"/>
    <s v="William"/>
    <x v="6"/>
    <x v="336"/>
    <n v="90640"/>
    <x v="149"/>
    <x v="3"/>
    <d v="2015-01-04T00:00:00"/>
    <n v="2"/>
    <x v="0"/>
    <n v="20.299600000000002"/>
    <n v="4"/>
    <n v="34.409999999999997"/>
    <n v="90853"/>
    <n v="0"/>
    <s v="Not Returned"/>
    <n v="0"/>
  </r>
  <r>
    <n v="21928"/>
    <x v="0"/>
    <n v="0.1"/>
    <n v="9.11"/>
    <n v="2.15"/>
    <n v="1602"/>
    <x v="386"/>
    <s v="New Customer"/>
    <n v="1"/>
    <x v="0"/>
    <x v="2"/>
    <x v="1"/>
    <x v="1"/>
    <s v="Wrap Bag"/>
    <x v="194"/>
    <n v="0.4"/>
    <s v="United States"/>
    <x v="1"/>
    <s v="Erin"/>
    <x v="37"/>
    <x v="337"/>
    <n v="20601"/>
    <x v="23"/>
    <x v="3"/>
    <d v="2015-04-12T00:00:00"/>
    <n v="2"/>
    <x v="0"/>
    <n v="-3.9312"/>
    <n v="2"/>
    <n v="17.420000000000002"/>
    <n v="89680"/>
    <n v="1"/>
    <s v="Not Returned"/>
    <n v="0"/>
  </r>
  <r>
    <n v="25271"/>
    <x v="3"/>
    <n v="0.04"/>
    <n v="9.11"/>
    <n v="2.15"/>
    <n v="2420"/>
    <x v="387"/>
    <s v="New Customer"/>
    <n v="1"/>
    <x v="0"/>
    <x v="0"/>
    <x v="1"/>
    <x v="1"/>
    <s v="Wrap Bag"/>
    <x v="194"/>
    <n v="0.4"/>
    <s v="United States"/>
    <x v="2"/>
    <s v="Sam"/>
    <x v="14"/>
    <x v="209"/>
    <n v="23223"/>
    <x v="154"/>
    <x v="4"/>
    <d v="2015-05-06T00:00:00"/>
    <n v="0"/>
    <x v="0"/>
    <n v="-23.072000000000003"/>
    <n v="11"/>
    <n v="100.87"/>
    <n v="86752"/>
    <n v="1"/>
    <s v="Not Returned"/>
    <n v="0"/>
  </r>
  <r>
    <n v="23359"/>
    <x v="4"/>
    <n v="0.02"/>
    <n v="9.11"/>
    <n v="2.15"/>
    <n v="3360"/>
    <x v="388"/>
    <s v="New Customer"/>
    <n v="1"/>
    <x v="0"/>
    <x v="2"/>
    <x v="1"/>
    <x v="1"/>
    <s v="Wrap Bag"/>
    <x v="194"/>
    <n v="0.4"/>
    <s v="United States"/>
    <x v="0"/>
    <s v="Chris"/>
    <x v="26"/>
    <x v="338"/>
    <n v="53214"/>
    <x v="130"/>
    <x v="3"/>
    <d v="2015-03-22T00:00:00"/>
    <n v="2"/>
    <x v="0"/>
    <n v="18.41"/>
    <n v="3"/>
    <n v="27.37"/>
    <n v="91435"/>
    <n v="0"/>
    <s v="Not Returned"/>
    <n v="0"/>
  </r>
  <r>
    <n v="20531"/>
    <x v="1"/>
    <n v="0"/>
    <n v="43.98"/>
    <n v="8.99"/>
    <n v="1015"/>
    <x v="389"/>
    <s v="New Customer"/>
    <n v="1"/>
    <x v="0"/>
    <x v="2"/>
    <x v="1"/>
    <x v="3"/>
    <s v="Small Pack"/>
    <x v="195"/>
    <n v="0.57999999999999996"/>
    <s v="United States"/>
    <x v="2"/>
    <s v="Sam"/>
    <x v="4"/>
    <x v="339"/>
    <n v="27502"/>
    <x v="57"/>
    <x v="4"/>
    <d v="2015-03-18T00:00:00"/>
    <n v="0"/>
    <x v="1"/>
    <n v="829.46699999999998"/>
    <n v="14"/>
    <n v="650.70000000000005"/>
    <n v="88390"/>
    <n v="1"/>
    <s v="Not Returned"/>
    <n v="0"/>
  </r>
  <r>
    <n v="20183"/>
    <x v="0"/>
    <n v="0.03"/>
    <n v="43.98"/>
    <n v="8.99"/>
    <n v="2980"/>
    <x v="278"/>
    <s v="Returning Customer"/>
    <n v="0"/>
    <x v="0"/>
    <x v="1"/>
    <x v="1"/>
    <x v="3"/>
    <s v="Small Pack"/>
    <x v="195"/>
    <n v="0.57999999999999996"/>
    <s v="United States"/>
    <x v="1"/>
    <s v="Erin"/>
    <x v="18"/>
    <x v="249"/>
    <n v="44870"/>
    <x v="125"/>
    <x v="1"/>
    <d v="2015-01-29T00:00:00"/>
    <n v="2"/>
    <x v="0"/>
    <n v="274.0788"/>
    <n v="10"/>
    <n v="454.4"/>
    <n v="86544"/>
    <n v="0"/>
    <s v="Not Returned"/>
    <n v="0"/>
  </r>
  <r>
    <n v="24737"/>
    <x v="1"/>
    <n v="0.02"/>
    <n v="15.94"/>
    <n v="5.45"/>
    <n v="1069"/>
    <x v="390"/>
    <s v="New Customer"/>
    <n v="1"/>
    <x v="0"/>
    <x v="2"/>
    <x v="1"/>
    <x v="3"/>
    <s v="Small Pack"/>
    <x v="196"/>
    <n v="0.55000000000000004"/>
    <s v="United States"/>
    <x v="0"/>
    <s v="Chris"/>
    <x v="23"/>
    <x v="340"/>
    <n v="62901"/>
    <x v="82"/>
    <x v="5"/>
    <d v="2015-05-15T00:00:00"/>
    <n v="1"/>
    <x v="0"/>
    <n v="139.61200000000002"/>
    <n v="41"/>
    <n v="664.34"/>
    <n v="87110"/>
    <n v="1"/>
    <s v="Not Returned"/>
    <n v="0"/>
  </r>
  <r>
    <n v="19173"/>
    <x v="3"/>
    <n v="0"/>
    <n v="11.66"/>
    <n v="8.99"/>
    <n v="833"/>
    <x v="391"/>
    <s v="New Customer"/>
    <n v="1"/>
    <x v="1"/>
    <x v="1"/>
    <x v="1"/>
    <x v="3"/>
    <s v="Small Pack"/>
    <x v="197"/>
    <n v="0.59"/>
    <s v="United States"/>
    <x v="3"/>
    <s v="William"/>
    <x v="6"/>
    <x v="341"/>
    <n v="95020"/>
    <x v="50"/>
    <x v="3"/>
    <d v="2015-01-11T00:00:00"/>
    <n v="2"/>
    <x v="1"/>
    <n v="-203.67000000000002"/>
    <n v="11"/>
    <n v="138.51"/>
    <n v="89770"/>
    <n v="1"/>
    <s v="Not Returned"/>
    <n v="0"/>
  </r>
  <r>
    <n v="18411"/>
    <x v="3"/>
    <n v="0.03"/>
    <n v="22.01"/>
    <n v="5.53"/>
    <n v="2141"/>
    <x v="392"/>
    <s v="New Customer"/>
    <n v="1"/>
    <x v="1"/>
    <x v="2"/>
    <x v="1"/>
    <x v="3"/>
    <s v="Small Pack"/>
    <x v="198"/>
    <n v="0.59"/>
    <s v="United States"/>
    <x v="3"/>
    <s v="William"/>
    <x v="21"/>
    <x v="342"/>
    <n v="81301"/>
    <x v="16"/>
    <x v="4"/>
    <d v="2015-02-19T00:00:00"/>
    <n v="1"/>
    <x v="0"/>
    <n v="12.5504"/>
    <n v="7"/>
    <n v="154.11000000000001"/>
    <n v="87570"/>
    <n v="0"/>
    <s v="Not Returned"/>
    <n v="0"/>
  </r>
  <r>
    <n v="21630"/>
    <x v="1"/>
    <n v="0.08"/>
    <n v="22.01"/>
    <n v="5.53"/>
    <n v="2760"/>
    <x v="393"/>
    <s v="New Customer"/>
    <n v="1"/>
    <x v="0"/>
    <x v="1"/>
    <x v="1"/>
    <x v="3"/>
    <s v="Small Pack"/>
    <x v="198"/>
    <n v="0.59"/>
    <s v="United States"/>
    <x v="1"/>
    <s v="Erin"/>
    <x v="31"/>
    <x v="343"/>
    <n v="6708"/>
    <x v="98"/>
    <x v="4"/>
    <d v="2015-04-24T00:00:00"/>
    <n v="2"/>
    <x v="0"/>
    <n v="105.7"/>
    <n v="11"/>
    <n v="241.97"/>
    <n v="90724"/>
    <n v="0"/>
    <s v="Not Returned"/>
    <n v="0"/>
  </r>
  <r>
    <n v="24746"/>
    <x v="4"/>
    <n v="0.1"/>
    <n v="22.01"/>
    <n v="5.53"/>
    <n v="2820"/>
    <x v="394"/>
    <s v="New Customer"/>
    <n v="1"/>
    <x v="0"/>
    <x v="2"/>
    <x v="1"/>
    <x v="3"/>
    <s v="Small Pack"/>
    <x v="198"/>
    <n v="0.59"/>
    <s v="United States"/>
    <x v="0"/>
    <s v="Chris"/>
    <x v="22"/>
    <x v="344"/>
    <n v="63129"/>
    <x v="47"/>
    <x v="4"/>
    <d v="2015-01-15T00:00:00"/>
    <n v="1"/>
    <x v="0"/>
    <n v="31.59"/>
    <n v="14"/>
    <n v="281.75"/>
    <n v="87900"/>
    <n v="1"/>
    <s v="Not Returned"/>
    <n v="0"/>
  </r>
  <r>
    <n v="26049"/>
    <x v="3"/>
    <n v="0.04"/>
    <n v="21.38"/>
    <n v="8.99"/>
    <n v="2323"/>
    <x v="395"/>
    <s v="New Customer"/>
    <n v="1"/>
    <x v="0"/>
    <x v="3"/>
    <x v="1"/>
    <x v="3"/>
    <s v="Small Pack"/>
    <x v="199"/>
    <n v="0.59"/>
    <s v="United States"/>
    <x v="3"/>
    <s v="William"/>
    <x v="6"/>
    <x v="325"/>
    <n v="92236"/>
    <x v="103"/>
    <x v="0"/>
    <d v="2015-03-18T00:00:00"/>
    <n v="2"/>
    <x v="0"/>
    <n v="-52.12"/>
    <n v="4"/>
    <n v="84.21"/>
    <n v="88721"/>
    <n v="0"/>
    <s v="Not Returned"/>
    <n v="0"/>
  </r>
  <r>
    <n v="18867"/>
    <x v="0"/>
    <n v="7.0000000000000007E-2"/>
    <n v="21.38"/>
    <n v="8.99"/>
    <n v="2527"/>
    <x v="396"/>
    <s v="New Customer"/>
    <n v="1"/>
    <x v="0"/>
    <x v="1"/>
    <x v="1"/>
    <x v="3"/>
    <s v="Small Pack"/>
    <x v="199"/>
    <n v="0.59"/>
    <s v="United States"/>
    <x v="2"/>
    <s v="Sam"/>
    <x v="42"/>
    <x v="345"/>
    <n v="70601"/>
    <x v="137"/>
    <x v="2"/>
    <d v="2015-05-25T00:00:00"/>
    <n v="2"/>
    <x v="0"/>
    <n v="-39.396000000000001"/>
    <n v="3"/>
    <n v="68.64"/>
    <n v="87208"/>
    <n v="0"/>
    <s v="Not Returned"/>
    <n v="0"/>
  </r>
  <r>
    <n v="18635"/>
    <x v="0"/>
    <n v="0.04"/>
    <n v="21.38"/>
    <n v="8.99"/>
    <n v="3154"/>
    <x v="397"/>
    <s v="New Customer"/>
    <n v="1"/>
    <x v="0"/>
    <x v="1"/>
    <x v="1"/>
    <x v="3"/>
    <s v="Small Pack"/>
    <x v="199"/>
    <n v="0.59"/>
    <s v="United States"/>
    <x v="2"/>
    <s v="Sam"/>
    <x v="17"/>
    <x v="346"/>
    <n v="33710"/>
    <x v="28"/>
    <x v="0"/>
    <d v="2015-03-30T00:00:00"/>
    <n v="0"/>
    <x v="0"/>
    <n v="-51.66"/>
    <n v="21"/>
    <n v="443.66"/>
    <n v="86901"/>
    <n v="1"/>
    <s v="Not Returned"/>
    <n v="0"/>
  </r>
  <r>
    <n v="26083"/>
    <x v="4"/>
    <n v="0.03"/>
    <n v="25.98"/>
    <n v="4.08"/>
    <n v="2198"/>
    <x v="398"/>
    <s v="New Customer"/>
    <n v="1"/>
    <x v="0"/>
    <x v="3"/>
    <x v="1"/>
    <x v="3"/>
    <s v="Small Pack"/>
    <x v="200"/>
    <n v="0.56999999999999995"/>
    <s v="United States"/>
    <x v="1"/>
    <s v="Erin"/>
    <x v="1"/>
    <x v="347"/>
    <n v="11757"/>
    <x v="83"/>
    <x v="3"/>
    <d v="2015-05-25T00:00:00"/>
    <n v="3"/>
    <x v="0"/>
    <n v="295.90649999999999"/>
    <n v="16"/>
    <n v="428.85"/>
    <n v="89174"/>
    <n v="0"/>
    <s v="Not Returned"/>
    <n v="0"/>
  </r>
  <r>
    <n v="5778"/>
    <x v="2"/>
    <n v="0.05"/>
    <n v="22.99"/>
    <n v="8.99"/>
    <n v="2548"/>
    <x v="122"/>
    <s v="Returning Customer"/>
    <n v="0"/>
    <x v="0"/>
    <x v="3"/>
    <x v="1"/>
    <x v="3"/>
    <s v="Small Pack"/>
    <x v="201"/>
    <n v="0.56999999999999995"/>
    <s v="United States"/>
    <x v="3"/>
    <s v="William"/>
    <x v="6"/>
    <x v="27"/>
    <n v="90068"/>
    <x v="150"/>
    <x v="1"/>
    <d v="2015-04-28T00:00:00"/>
    <n v="7"/>
    <x v="0"/>
    <n v="18.27"/>
    <n v="37"/>
    <n v="881.74"/>
    <n v="40997"/>
    <n v="0"/>
    <s v="Not Returned"/>
    <n v="0"/>
  </r>
  <r>
    <n v="23778"/>
    <x v="2"/>
    <n v="0.05"/>
    <n v="22.99"/>
    <n v="8.99"/>
    <n v="2549"/>
    <x v="399"/>
    <s v="New Customer"/>
    <n v="1"/>
    <x v="0"/>
    <x v="3"/>
    <x v="1"/>
    <x v="3"/>
    <s v="Small Pack"/>
    <x v="201"/>
    <n v="0.56999999999999995"/>
    <s v="United States"/>
    <x v="1"/>
    <s v="Erin"/>
    <x v="18"/>
    <x v="348"/>
    <n v="43213"/>
    <x v="150"/>
    <x v="1"/>
    <d v="2015-04-28T00:00:00"/>
    <n v="7"/>
    <x v="0"/>
    <n v="18.27"/>
    <n v="9"/>
    <n v="214.48"/>
    <n v="88657"/>
    <n v="0"/>
    <s v="Not Returned"/>
    <n v="0"/>
  </r>
  <r>
    <n v="20066"/>
    <x v="3"/>
    <n v="0.02"/>
    <n v="28.15"/>
    <n v="6.17"/>
    <n v="2488"/>
    <x v="274"/>
    <s v="Returning Customer"/>
    <n v="0"/>
    <x v="0"/>
    <x v="0"/>
    <x v="1"/>
    <x v="3"/>
    <s v="Small Pack"/>
    <x v="202"/>
    <n v="0.55000000000000004"/>
    <s v="United States"/>
    <x v="2"/>
    <s v="Sam"/>
    <x v="39"/>
    <x v="245"/>
    <n v="72023"/>
    <x v="20"/>
    <x v="5"/>
    <d v="2015-04-10T00:00:00"/>
    <n v="1"/>
    <x v="0"/>
    <n v="160.8066"/>
    <n v="11"/>
    <n v="327.41000000000003"/>
    <n v="86887"/>
    <n v="0"/>
    <s v="Not Returned"/>
    <n v="0"/>
  </r>
  <r>
    <n v="2066"/>
    <x v="3"/>
    <n v="0.02"/>
    <n v="28.15"/>
    <n v="6.17"/>
    <n v="2491"/>
    <x v="28"/>
    <s v="Returning Customer"/>
    <n v="0"/>
    <x v="0"/>
    <x v="0"/>
    <x v="1"/>
    <x v="3"/>
    <s v="Small Pack"/>
    <x v="202"/>
    <n v="0.55000000000000004"/>
    <s v="United States"/>
    <x v="3"/>
    <s v="William"/>
    <x v="6"/>
    <x v="27"/>
    <n v="90045"/>
    <x v="20"/>
    <x v="5"/>
    <d v="2015-04-10T00:00:00"/>
    <n v="1"/>
    <x v="0"/>
    <n v="117.208"/>
    <n v="45"/>
    <n v="1339.42"/>
    <n v="14785"/>
    <n v="0"/>
    <s v="Not Returned"/>
    <n v="0"/>
  </r>
  <r>
    <n v="22612"/>
    <x v="4"/>
    <n v="0.05"/>
    <n v="28.15"/>
    <n v="6.17"/>
    <n v="2725"/>
    <x v="400"/>
    <s v="New Customer"/>
    <n v="1"/>
    <x v="0"/>
    <x v="2"/>
    <x v="1"/>
    <x v="3"/>
    <s v="Small Pack"/>
    <x v="202"/>
    <n v="0.55000000000000004"/>
    <s v="United States"/>
    <x v="2"/>
    <s v="Sam"/>
    <x v="2"/>
    <x v="349"/>
    <n v="37042"/>
    <x v="25"/>
    <x v="2"/>
    <d v="2015-01-18T00:00:00"/>
    <n v="1"/>
    <x v="0"/>
    <n v="-66.248000000000005"/>
    <n v="10"/>
    <n v="282.38"/>
    <n v="88958"/>
    <n v="1"/>
    <s v="Not Returned"/>
    <n v="0"/>
  </r>
  <r>
    <n v="24974"/>
    <x v="0"/>
    <n v="0.03"/>
    <n v="30.98"/>
    <n v="8.99"/>
    <n v="1527"/>
    <x v="36"/>
    <s v="Returning Customer"/>
    <n v="0"/>
    <x v="1"/>
    <x v="3"/>
    <x v="1"/>
    <x v="3"/>
    <s v="Small Pack"/>
    <x v="203"/>
    <n v="0.57999999999999996"/>
    <s v="United States"/>
    <x v="2"/>
    <s v="Sam"/>
    <x v="19"/>
    <x v="34"/>
    <n v="35601"/>
    <x v="50"/>
    <x v="3"/>
    <d v="2015-01-11T00:00:00"/>
    <n v="2"/>
    <x v="0"/>
    <n v="0.50999999999999868"/>
    <n v="5"/>
    <n v="162.38999999999999"/>
    <n v="86813"/>
    <n v="0"/>
    <s v="Not Returned"/>
    <n v="0"/>
  </r>
  <r>
    <n v="18461"/>
    <x v="4"/>
    <n v="0.1"/>
    <n v="30.98"/>
    <n v="8.99"/>
    <n v="2619"/>
    <x v="51"/>
    <s v="Returning Customer"/>
    <n v="0"/>
    <x v="0"/>
    <x v="1"/>
    <x v="1"/>
    <x v="3"/>
    <s v="Small Pack"/>
    <x v="203"/>
    <n v="0.57999999999999996"/>
    <s v="United States"/>
    <x v="0"/>
    <s v="Chris"/>
    <x v="24"/>
    <x v="49"/>
    <n v="57103"/>
    <x v="134"/>
    <x v="0"/>
    <d v="2015-02-11T00:00:00"/>
    <n v="2"/>
    <x v="0"/>
    <n v="-20.222799999999999"/>
    <n v="4"/>
    <n v="119.37"/>
    <n v="88015"/>
    <n v="1"/>
    <s v="Not Returned"/>
    <n v="0"/>
  </r>
  <r>
    <n v="20359"/>
    <x v="3"/>
    <n v="0.02"/>
    <n v="25.99"/>
    <n v="5.37"/>
    <n v="1632"/>
    <x v="92"/>
    <s v="Returning Customer"/>
    <n v="0"/>
    <x v="0"/>
    <x v="2"/>
    <x v="1"/>
    <x v="3"/>
    <s v="Small Box"/>
    <x v="204"/>
    <n v="0.56000000000000005"/>
    <s v="United States"/>
    <x v="2"/>
    <s v="Sam"/>
    <x v="35"/>
    <x v="86"/>
    <n v="39401"/>
    <x v="9"/>
    <x v="4"/>
    <d v="2015-04-17T00:00:00"/>
    <n v="2"/>
    <x v="0"/>
    <n v="-88.158000000000001"/>
    <n v="9"/>
    <n v="243.24"/>
    <n v="90533"/>
    <n v="1"/>
    <s v="Not Returned"/>
    <n v="0"/>
  </r>
  <r>
    <n v="23322"/>
    <x v="4"/>
    <n v="0.05"/>
    <n v="25.99"/>
    <n v="5.37"/>
    <n v="3151"/>
    <x v="178"/>
    <s v="Returning Customer"/>
    <n v="0"/>
    <x v="1"/>
    <x v="1"/>
    <x v="1"/>
    <x v="3"/>
    <s v="Small Box"/>
    <x v="204"/>
    <n v="0.56000000000000005"/>
    <s v="United States"/>
    <x v="3"/>
    <s v="William"/>
    <x v="6"/>
    <x v="159"/>
    <n v="92277"/>
    <x v="146"/>
    <x v="0"/>
    <d v="2015-02-18T00:00:00"/>
    <n v="2"/>
    <x v="0"/>
    <n v="220.35719999999998"/>
    <n v="18"/>
    <n v="451.35"/>
    <n v="88545"/>
    <n v="1"/>
    <s v="Not Returned"/>
    <n v="0"/>
  </r>
  <r>
    <n v="24133"/>
    <x v="3"/>
    <n v="0.1"/>
    <n v="218.75"/>
    <n v="69.64"/>
    <n v="550"/>
    <x v="7"/>
    <s v="Returning Customer"/>
    <n v="0"/>
    <x v="2"/>
    <x v="1"/>
    <x v="2"/>
    <x v="13"/>
    <s v="Jumbo Box"/>
    <x v="205"/>
    <n v="0.77"/>
    <s v="United States"/>
    <x v="0"/>
    <s v="Chris"/>
    <x v="0"/>
    <x v="7"/>
    <n v="78155"/>
    <x v="159"/>
    <x v="3"/>
    <d v="2015-02-01T00:00:00"/>
    <n v="2"/>
    <x v="0"/>
    <n v="-201.27599999999998"/>
    <n v="1"/>
    <n v="188.51"/>
    <n v="90909"/>
    <n v="0"/>
    <s v="Not Returned"/>
    <n v="0"/>
  </r>
  <r>
    <n v="25291"/>
    <x v="3"/>
    <n v="0.06"/>
    <n v="218.75"/>
    <n v="69.64"/>
    <n v="754"/>
    <x v="401"/>
    <s v="New Customer"/>
    <n v="1"/>
    <x v="2"/>
    <x v="1"/>
    <x v="2"/>
    <x v="13"/>
    <s v="Jumbo Box"/>
    <x v="205"/>
    <n v="0.77"/>
    <s v="United States"/>
    <x v="3"/>
    <s v="William"/>
    <x v="38"/>
    <x v="350"/>
    <n v="86314"/>
    <x v="30"/>
    <x v="5"/>
    <d v="2015-06-05T00:00:00"/>
    <n v="1"/>
    <x v="0"/>
    <n v="-453.2"/>
    <n v="4"/>
    <n v="905.4"/>
    <n v="90437"/>
    <n v="1"/>
    <s v="Not Returned"/>
    <n v="0"/>
  </r>
  <r>
    <n v="25357"/>
    <x v="4"/>
    <n v="0.04"/>
    <n v="218.75"/>
    <n v="69.64"/>
    <n v="911"/>
    <x v="206"/>
    <s v="Returning Customer"/>
    <n v="0"/>
    <x v="2"/>
    <x v="1"/>
    <x v="2"/>
    <x v="13"/>
    <s v="Jumbo Box"/>
    <x v="205"/>
    <n v="0.72"/>
    <s v="United States"/>
    <x v="1"/>
    <s v="Erin"/>
    <x v="45"/>
    <x v="185"/>
    <n v="26003"/>
    <x v="108"/>
    <x v="2"/>
    <d v="2015-02-01T00:00:00"/>
    <n v="1"/>
    <x v="0"/>
    <n v="-655.52987500000006"/>
    <n v="10"/>
    <n v="2285.41"/>
    <n v="90185"/>
    <n v="0"/>
    <s v="Not Returned"/>
    <n v="0"/>
  </r>
  <r>
    <n v="21627"/>
    <x v="3"/>
    <n v="0.1"/>
    <n v="218.75"/>
    <n v="69.64"/>
    <n v="2346"/>
    <x v="402"/>
    <s v="New Customer"/>
    <n v="1"/>
    <x v="2"/>
    <x v="1"/>
    <x v="2"/>
    <x v="13"/>
    <s v="Jumbo Box"/>
    <x v="205"/>
    <n v="0.77"/>
    <s v="United States"/>
    <x v="2"/>
    <s v="Sam"/>
    <x v="25"/>
    <x v="351"/>
    <n v="40258"/>
    <x v="17"/>
    <x v="4"/>
    <d v="2015-05-21T00:00:00"/>
    <n v="1"/>
    <x v="0"/>
    <n v="62.297999999999995"/>
    <n v="17"/>
    <n v="2805.18"/>
    <n v="89505"/>
    <n v="1"/>
    <s v="Not Returned"/>
    <n v="0"/>
  </r>
  <r>
    <n v="2297"/>
    <x v="4"/>
    <n v="0.04"/>
    <n v="218.75"/>
    <n v="69.64"/>
    <n v="2498"/>
    <x v="403"/>
    <s v="New Customer"/>
    <n v="1"/>
    <x v="2"/>
    <x v="1"/>
    <x v="2"/>
    <x v="13"/>
    <s v="Jumbo Box"/>
    <x v="205"/>
    <n v="0.77"/>
    <s v="United States"/>
    <x v="3"/>
    <s v="William"/>
    <x v="6"/>
    <x v="352"/>
    <n v="92024"/>
    <x v="16"/>
    <x v="4"/>
    <d v="2015-02-18T00:00:00"/>
    <n v="0"/>
    <x v="0"/>
    <n v="-533.23200000000008"/>
    <n v="8"/>
    <n v="1749.64"/>
    <n v="16547"/>
    <n v="0"/>
    <s v="Not Returned"/>
    <n v="0"/>
  </r>
  <r>
    <n v="18849"/>
    <x v="1"/>
    <n v="0.02"/>
    <n v="146.05000000000001"/>
    <n v="80.2"/>
    <n v="247"/>
    <x v="2"/>
    <s v="Returning Customer"/>
    <n v="0"/>
    <x v="2"/>
    <x v="1"/>
    <x v="2"/>
    <x v="13"/>
    <s v="Jumbo Box"/>
    <x v="206"/>
    <n v="0.71"/>
    <s v="United States"/>
    <x v="2"/>
    <s v="Sam"/>
    <x v="2"/>
    <x v="2"/>
    <n v="37804"/>
    <x v="2"/>
    <x v="0"/>
    <d v="2015-02-23T00:00:00"/>
    <n v="0"/>
    <x v="0"/>
    <n v="-101.19200000000001"/>
    <n v="5"/>
    <n v="798.69"/>
    <n v="89139"/>
    <n v="0"/>
    <s v="Not Returned"/>
    <n v="0"/>
  </r>
  <r>
    <n v="20018"/>
    <x v="1"/>
    <n v="0.08"/>
    <n v="146.05000000000001"/>
    <n v="80.2"/>
    <n v="1499"/>
    <x v="404"/>
    <s v="New Customer"/>
    <n v="1"/>
    <x v="2"/>
    <x v="2"/>
    <x v="2"/>
    <x v="13"/>
    <s v="Jumbo Box"/>
    <x v="206"/>
    <n v="0.71"/>
    <s v="United States"/>
    <x v="2"/>
    <s v="Sam"/>
    <x v="17"/>
    <x v="353"/>
    <n v="33134"/>
    <x v="104"/>
    <x v="4"/>
    <d v="2015-02-05T00:00:00"/>
    <n v="1"/>
    <x v="0"/>
    <n v="-27.951000000000001"/>
    <n v="11"/>
    <n v="1557.66"/>
    <n v="90731"/>
    <n v="0"/>
    <s v="Not Returned"/>
    <n v="0"/>
  </r>
  <r>
    <n v="19698"/>
    <x v="2"/>
    <n v="0.06"/>
    <n v="3.25"/>
    <n v="49"/>
    <n v="1935"/>
    <x v="212"/>
    <s v="Returning Customer"/>
    <n v="0"/>
    <x v="0"/>
    <x v="2"/>
    <x v="1"/>
    <x v="6"/>
    <s v="Large Box"/>
    <x v="207"/>
    <n v="0.56000000000000005"/>
    <s v="United States"/>
    <x v="0"/>
    <s v="Chris"/>
    <x v="0"/>
    <x v="191"/>
    <n v="75051"/>
    <x v="117"/>
    <x v="2"/>
    <d v="2015-06-05T00:00:00"/>
    <n v="6"/>
    <x v="0"/>
    <n v="10.50800000000001"/>
    <n v="2"/>
    <n v="55.6"/>
    <n v="86688"/>
    <n v="0"/>
    <s v="Not Returned"/>
    <n v="0"/>
  </r>
  <r>
    <n v="25478"/>
    <x v="4"/>
    <n v="0.1"/>
    <n v="3.25"/>
    <n v="49"/>
    <n v="2617"/>
    <x v="405"/>
    <s v="New Customer"/>
    <n v="1"/>
    <x v="0"/>
    <x v="1"/>
    <x v="1"/>
    <x v="6"/>
    <s v="Large Box"/>
    <x v="207"/>
    <n v="0.56000000000000005"/>
    <s v="United States"/>
    <x v="0"/>
    <s v="Chris"/>
    <x v="24"/>
    <x v="354"/>
    <n v="57401"/>
    <x v="139"/>
    <x v="2"/>
    <d v="2015-06-28T00:00:00"/>
    <n v="1"/>
    <x v="0"/>
    <n v="-286.245"/>
    <n v="6"/>
    <n v="40.69"/>
    <n v="91496"/>
    <n v="1"/>
    <s v="Not Returned"/>
    <n v="0"/>
  </r>
  <r>
    <n v="24482"/>
    <x v="0"/>
    <n v="7.0000000000000007E-2"/>
    <n v="417.4"/>
    <n v="75.23"/>
    <n v="596"/>
    <x v="201"/>
    <s v="Returning Customer"/>
    <n v="0"/>
    <x v="2"/>
    <x v="0"/>
    <x v="2"/>
    <x v="13"/>
    <s v="Jumbo Box"/>
    <x v="208"/>
    <n v="0.79"/>
    <s v="United States"/>
    <x v="0"/>
    <s v="Chris"/>
    <x v="7"/>
    <x v="180"/>
    <n v="46032"/>
    <x v="32"/>
    <x v="6"/>
    <d v="2015-02-16T00:00:00"/>
    <n v="1"/>
    <x v="0"/>
    <n v="-575.35199999999998"/>
    <n v="12"/>
    <n v="4910.72"/>
    <n v="86308"/>
    <n v="0"/>
    <s v="Not Returned"/>
    <n v="0"/>
  </r>
  <r>
    <n v="25129"/>
    <x v="0"/>
    <n v="0.02"/>
    <n v="417.4"/>
    <n v="75.23"/>
    <n v="1416"/>
    <x v="384"/>
    <s v="Returning Customer"/>
    <n v="0"/>
    <x v="2"/>
    <x v="3"/>
    <x v="2"/>
    <x v="13"/>
    <s v="Jumbo Box"/>
    <x v="208"/>
    <n v="0.79"/>
    <s v="United States"/>
    <x v="0"/>
    <s v="Chris"/>
    <x v="7"/>
    <x v="335"/>
    <n v="46203"/>
    <x v="154"/>
    <x v="4"/>
    <d v="2015-05-07T00:00:00"/>
    <n v="1"/>
    <x v="0"/>
    <n v="-634.86540000000002"/>
    <n v="1"/>
    <n v="471.21"/>
    <n v="90538"/>
    <n v="1"/>
    <s v="Not Returned"/>
    <n v="0"/>
  </r>
  <r>
    <n v="20993"/>
    <x v="0"/>
    <n v="0.01"/>
    <n v="348.21"/>
    <n v="40.19"/>
    <n v="1552"/>
    <x v="406"/>
    <s v="New Customer"/>
    <n v="1"/>
    <x v="2"/>
    <x v="3"/>
    <x v="2"/>
    <x v="13"/>
    <s v="Jumbo Box"/>
    <x v="209"/>
    <n v="0.62"/>
    <s v="United States"/>
    <x v="2"/>
    <s v="Sam"/>
    <x v="35"/>
    <x v="355"/>
    <n v="39056"/>
    <x v="40"/>
    <x v="5"/>
    <d v="2015-01-04T00:00:00"/>
    <n v="3"/>
    <x v="0"/>
    <n v="-337.09199999999998"/>
    <n v="2"/>
    <n v="723.54"/>
    <n v="87486"/>
    <n v="1"/>
    <s v="Not Returned"/>
    <n v="0"/>
  </r>
  <r>
    <n v="24856"/>
    <x v="0"/>
    <n v="0.09"/>
    <n v="348.21"/>
    <n v="40.19"/>
    <n v="2490"/>
    <x v="407"/>
    <s v="New Customer"/>
    <n v="1"/>
    <x v="2"/>
    <x v="2"/>
    <x v="2"/>
    <x v="13"/>
    <s v="Jumbo Box"/>
    <x v="209"/>
    <n v="0.62"/>
    <s v="United States"/>
    <x v="3"/>
    <s v="William"/>
    <x v="6"/>
    <x v="356"/>
    <n v="92627"/>
    <x v="3"/>
    <x v="2"/>
    <d v="2015-02-16T00:00:00"/>
    <n v="2"/>
    <x v="0"/>
    <n v="-93.849999999999909"/>
    <n v="2"/>
    <n v="662.8"/>
    <n v="86884"/>
    <n v="1"/>
    <s v="Not Returned"/>
    <n v="0"/>
  </r>
  <r>
    <n v="6856"/>
    <x v="0"/>
    <n v="0.09"/>
    <n v="348.21"/>
    <n v="40.19"/>
    <n v="2491"/>
    <x v="28"/>
    <s v="Returning Customer"/>
    <n v="0"/>
    <x v="2"/>
    <x v="2"/>
    <x v="2"/>
    <x v="13"/>
    <s v="Jumbo Box"/>
    <x v="209"/>
    <n v="0.62"/>
    <s v="United States"/>
    <x v="3"/>
    <s v="William"/>
    <x v="6"/>
    <x v="27"/>
    <n v="90045"/>
    <x v="3"/>
    <x v="2"/>
    <d v="2015-02-16T00:00:00"/>
    <n v="2"/>
    <x v="0"/>
    <n v="-93.849999999999909"/>
    <n v="8"/>
    <n v="2651.21"/>
    <n v="48836"/>
    <n v="1"/>
    <s v="Not Returned"/>
    <n v="0"/>
  </r>
  <r>
    <n v="18856"/>
    <x v="0"/>
    <n v="0.03"/>
    <n v="348.21"/>
    <n v="40.19"/>
    <n v="2713"/>
    <x v="269"/>
    <s v="Returning Customer"/>
    <n v="0"/>
    <x v="2"/>
    <x v="1"/>
    <x v="2"/>
    <x v="13"/>
    <s v="Jumbo Box"/>
    <x v="209"/>
    <n v="0.62"/>
    <s v="United States"/>
    <x v="0"/>
    <s v="Chris"/>
    <x v="3"/>
    <x v="241"/>
    <n v="49001"/>
    <x v="135"/>
    <x v="6"/>
    <d v="2015-06-22T00:00:00"/>
    <n v="1"/>
    <x v="0"/>
    <n v="-178.86960000000002"/>
    <n v="2"/>
    <n v="736.16"/>
    <n v="88701"/>
    <n v="0"/>
    <s v="Not Returned"/>
    <n v="0"/>
  </r>
  <r>
    <n v="19004"/>
    <x v="3"/>
    <n v="0.1"/>
    <n v="400.98"/>
    <n v="76.37"/>
    <n v="994"/>
    <x v="408"/>
    <s v="New Customer"/>
    <n v="1"/>
    <x v="2"/>
    <x v="3"/>
    <x v="2"/>
    <x v="13"/>
    <s v="Jumbo Box"/>
    <x v="210"/>
    <n v="0.6"/>
    <s v="United States"/>
    <x v="1"/>
    <s v="Erin"/>
    <x v="27"/>
    <x v="357"/>
    <n v="4073"/>
    <x v="90"/>
    <x v="2"/>
    <d v="2015-03-15T00:00:00"/>
    <n v="1"/>
    <x v="0"/>
    <n v="-969.0483660000001"/>
    <n v="2"/>
    <n v="810.47"/>
    <n v="89433"/>
    <n v="0"/>
    <s v="Not Returned"/>
    <n v="0"/>
  </r>
  <r>
    <n v="18696"/>
    <x v="1"/>
    <n v="0.08"/>
    <n v="400.98"/>
    <n v="42.52"/>
    <n v="2094"/>
    <x v="409"/>
    <s v="New Customer"/>
    <n v="1"/>
    <x v="2"/>
    <x v="1"/>
    <x v="2"/>
    <x v="13"/>
    <s v="Jumbo Box"/>
    <x v="210"/>
    <n v="0.71"/>
    <s v="United States"/>
    <x v="3"/>
    <s v="William"/>
    <x v="6"/>
    <x v="358"/>
    <n v="95928"/>
    <x v="160"/>
    <x v="5"/>
    <d v="2015-02-06T00:00:00"/>
    <n v="1"/>
    <x v="0"/>
    <n v="3031.9724000000001"/>
    <n v="20"/>
    <n v="7840.04"/>
    <n v="86629"/>
    <n v="1"/>
    <s v="Not Returned"/>
    <n v="0"/>
  </r>
  <r>
    <n v="22971"/>
    <x v="0"/>
    <n v="0.06"/>
    <n v="376.13"/>
    <n v="85.63"/>
    <n v="2046"/>
    <x v="410"/>
    <s v="New Customer"/>
    <n v="1"/>
    <x v="2"/>
    <x v="1"/>
    <x v="2"/>
    <x v="13"/>
    <s v="Jumbo Box"/>
    <x v="211"/>
    <n v="0.74"/>
    <s v="United States"/>
    <x v="0"/>
    <s v="Chris"/>
    <x v="16"/>
    <x v="359"/>
    <n v="67901"/>
    <x v="6"/>
    <x v="3"/>
    <d v="2015-06-14T00:00:00"/>
    <n v="2"/>
    <x v="0"/>
    <n v="-435.75749999999999"/>
    <n v="13"/>
    <n v="4634.6899999999996"/>
    <n v="88219"/>
    <n v="0"/>
    <s v="Not Returned"/>
    <n v="0"/>
  </r>
  <r>
    <n v="23504"/>
    <x v="0"/>
    <n v="0.04"/>
    <n v="1.98"/>
    <n v="0.7"/>
    <n v="276"/>
    <x v="411"/>
    <s v="New Customer"/>
    <n v="1"/>
    <x v="1"/>
    <x v="1"/>
    <x v="1"/>
    <x v="12"/>
    <s v="Wrap Bag"/>
    <x v="212"/>
    <n v="0.83"/>
    <s v="United States"/>
    <x v="1"/>
    <s v="Erin"/>
    <x v="31"/>
    <x v="175"/>
    <n v="6111"/>
    <x v="34"/>
    <x v="5"/>
    <d v="2015-05-22T00:00:00"/>
    <n v="1"/>
    <x v="0"/>
    <n v="-1"/>
    <n v="3"/>
    <n v="8.3000000000000007"/>
    <n v="89291"/>
    <n v="0"/>
    <s v="Not Returned"/>
    <n v="0"/>
  </r>
  <r>
    <n v="19026"/>
    <x v="2"/>
    <n v="0.02"/>
    <n v="1.98"/>
    <n v="0.7"/>
    <n v="1424"/>
    <x v="40"/>
    <s v="Returning Customer"/>
    <n v="0"/>
    <x v="0"/>
    <x v="2"/>
    <x v="1"/>
    <x v="12"/>
    <s v="Wrap Bag"/>
    <x v="212"/>
    <n v="0.83"/>
    <s v="United States"/>
    <x v="3"/>
    <s v="William"/>
    <x v="21"/>
    <x v="38"/>
    <n v="80112"/>
    <x v="22"/>
    <x v="0"/>
    <d v="2015-01-16T00:00:00"/>
    <n v="4"/>
    <x v="0"/>
    <n v="-20.732799999999997"/>
    <n v="11"/>
    <n v="22.59"/>
    <n v="89448"/>
    <n v="0"/>
    <s v="Not Returned"/>
    <n v="0"/>
  </r>
  <r>
    <n v="18661"/>
    <x v="0"/>
    <n v="0"/>
    <n v="299.99"/>
    <n v="11.64"/>
    <n v="771"/>
    <x v="159"/>
    <s v="Returning Customer"/>
    <n v="0"/>
    <x v="0"/>
    <x v="3"/>
    <x v="0"/>
    <x v="16"/>
    <s v="Large Box"/>
    <x v="213"/>
    <n v="0.5"/>
    <s v="United States"/>
    <x v="3"/>
    <s v="William"/>
    <x v="20"/>
    <x v="143"/>
    <n v="97068"/>
    <x v="27"/>
    <x v="5"/>
    <d v="2015-03-21T00:00:00"/>
    <n v="2"/>
    <x v="1"/>
    <n v="285.95"/>
    <n v="5"/>
    <n v="1619.95"/>
    <n v="88667"/>
    <n v="0"/>
    <s v="Not Returned"/>
    <n v="0"/>
  </r>
  <r>
    <n v="19008"/>
    <x v="3"/>
    <n v="0.09"/>
    <n v="16.98"/>
    <n v="12.39"/>
    <n v="2187"/>
    <x v="412"/>
    <s v="New Customer"/>
    <n v="1"/>
    <x v="0"/>
    <x v="1"/>
    <x v="1"/>
    <x v="2"/>
    <s v="Small Box"/>
    <x v="214"/>
    <n v="0.35"/>
    <s v="United States"/>
    <x v="0"/>
    <s v="Chris"/>
    <x v="22"/>
    <x v="360"/>
    <n v="64055"/>
    <x v="105"/>
    <x v="3"/>
    <d v="2015-05-10T00:00:00"/>
    <n v="2"/>
    <x v="0"/>
    <n v="-48.57"/>
    <n v="5"/>
    <n v="86.8"/>
    <n v="89440"/>
    <n v="1"/>
    <s v="Not Returned"/>
    <n v="0"/>
  </r>
  <r>
    <n v="1008"/>
    <x v="3"/>
    <n v="0.09"/>
    <n v="16.98"/>
    <n v="12.39"/>
    <n v="2189"/>
    <x v="413"/>
    <s v="New Customer"/>
    <n v="1"/>
    <x v="0"/>
    <x v="1"/>
    <x v="1"/>
    <x v="2"/>
    <s v="Small Box"/>
    <x v="214"/>
    <n v="0.35"/>
    <s v="United States"/>
    <x v="1"/>
    <s v="Erin"/>
    <x v="1"/>
    <x v="12"/>
    <n v="10177"/>
    <x v="105"/>
    <x v="3"/>
    <d v="2015-05-10T00:00:00"/>
    <n v="2"/>
    <x v="0"/>
    <n v="-48.57"/>
    <n v="22"/>
    <n v="381.91"/>
    <n v="7364"/>
    <n v="1"/>
    <s v="Returned"/>
    <n v="1"/>
  </r>
  <r>
    <n v="21762"/>
    <x v="2"/>
    <n v="0.05"/>
    <n v="424.21"/>
    <n v="110.2"/>
    <n v="1949"/>
    <x v="414"/>
    <s v="New Customer"/>
    <n v="1"/>
    <x v="2"/>
    <x v="3"/>
    <x v="2"/>
    <x v="13"/>
    <s v="Jumbo Box"/>
    <x v="215"/>
    <n v="0.67"/>
    <s v="United States"/>
    <x v="3"/>
    <s v="William"/>
    <x v="47"/>
    <x v="361"/>
    <n v="59715"/>
    <x v="131"/>
    <x v="6"/>
    <d v="2015-02-05T00:00:00"/>
    <n v="4"/>
    <x v="0"/>
    <n v="-213.40280000000001"/>
    <n v="12"/>
    <n v="4935.22"/>
    <n v="90415"/>
    <n v="1"/>
    <s v="Not Returned"/>
    <n v="0"/>
  </r>
  <r>
    <n v="22972"/>
    <x v="0"/>
    <n v="0.06"/>
    <n v="424.21"/>
    <n v="110.2"/>
    <n v="2046"/>
    <x v="410"/>
    <s v="Returning Customer"/>
    <n v="0"/>
    <x v="2"/>
    <x v="1"/>
    <x v="2"/>
    <x v="13"/>
    <s v="Jumbo Box"/>
    <x v="215"/>
    <n v="0.67"/>
    <s v="United States"/>
    <x v="0"/>
    <s v="Chris"/>
    <x v="16"/>
    <x v="359"/>
    <n v="67901"/>
    <x v="6"/>
    <x v="3"/>
    <d v="2015-06-13T00:00:00"/>
    <n v="1"/>
    <x v="0"/>
    <n v="682.53"/>
    <n v="17"/>
    <n v="7304.03"/>
    <n v="88219"/>
    <n v="0"/>
    <s v="Not Returned"/>
    <n v="0"/>
  </r>
  <r>
    <n v="19324"/>
    <x v="2"/>
    <n v="0.1"/>
    <n v="212.6"/>
    <n v="110.2"/>
    <n v="1253"/>
    <x v="383"/>
    <s v="Returning Customer"/>
    <n v="0"/>
    <x v="2"/>
    <x v="2"/>
    <x v="2"/>
    <x v="13"/>
    <s v="Jumbo Box"/>
    <x v="216"/>
    <n v="0.73"/>
    <s v="United States"/>
    <x v="0"/>
    <s v="Chris"/>
    <x v="0"/>
    <x v="334"/>
    <n v="78613"/>
    <x v="43"/>
    <x v="5"/>
    <d v="2015-04-25T00:00:00"/>
    <n v="2"/>
    <x v="0"/>
    <n v="-3465.0720000000001"/>
    <n v="12"/>
    <n v="2346.0300000000002"/>
    <n v="89981"/>
    <n v="0"/>
    <s v="Not Returned"/>
    <n v="0"/>
  </r>
  <r>
    <n v="5780"/>
    <x v="2"/>
    <n v="0.04"/>
    <n v="212.6"/>
    <n v="110.2"/>
    <n v="2548"/>
    <x v="122"/>
    <s v="Returning Customer"/>
    <n v="0"/>
    <x v="2"/>
    <x v="3"/>
    <x v="2"/>
    <x v="13"/>
    <s v="Jumbo Box"/>
    <x v="216"/>
    <n v="0.73"/>
    <s v="United States"/>
    <x v="3"/>
    <s v="William"/>
    <x v="6"/>
    <x v="27"/>
    <n v="90068"/>
    <x v="150"/>
    <x v="1"/>
    <d v="2015-04-25T00:00:00"/>
    <n v="4"/>
    <x v="0"/>
    <n v="-513.79042000000004"/>
    <n v="33"/>
    <n v="7384.18"/>
    <n v="40997"/>
    <n v="0"/>
    <s v="Not Returned"/>
    <n v="0"/>
  </r>
  <r>
    <n v="23780"/>
    <x v="2"/>
    <n v="0.04"/>
    <n v="212.6"/>
    <n v="110.2"/>
    <n v="2549"/>
    <x v="399"/>
    <s v="Returning Customer"/>
    <n v="0"/>
    <x v="2"/>
    <x v="3"/>
    <x v="2"/>
    <x v="13"/>
    <s v="Jumbo Box"/>
    <x v="216"/>
    <n v="0.73"/>
    <s v="United States"/>
    <x v="1"/>
    <s v="Erin"/>
    <x v="18"/>
    <x v="348"/>
    <n v="43213"/>
    <x v="150"/>
    <x v="1"/>
    <d v="2015-04-25T00:00:00"/>
    <n v="4"/>
    <x v="0"/>
    <n v="-513.79042000000004"/>
    <n v="8"/>
    <n v="1790.1"/>
    <n v="88657"/>
    <n v="0"/>
    <s v="Not Returned"/>
    <n v="0"/>
  </r>
  <r>
    <n v="23705"/>
    <x v="3"/>
    <n v="0.09"/>
    <n v="212.6"/>
    <n v="52.2"/>
    <n v="2579"/>
    <x v="415"/>
    <s v="New Customer"/>
    <n v="1"/>
    <x v="2"/>
    <x v="2"/>
    <x v="2"/>
    <x v="13"/>
    <s v="Jumbo Box"/>
    <x v="216"/>
    <n v="0.64"/>
    <s v="United States"/>
    <x v="2"/>
    <s v="Sam"/>
    <x v="19"/>
    <x v="362"/>
    <n v="36869"/>
    <x v="61"/>
    <x v="2"/>
    <d v="2015-01-04T00:00:00"/>
    <n v="1"/>
    <x v="0"/>
    <n v="-274.49799999999999"/>
    <n v="1"/>
    <n v="174.5"/>
    <n v="88296"/>
    <n v="1"/>
    <s v="Not Returned"/>
    <n v="0"/>
  </r>
  <r>
    <n v="21323"/>
    <x v="1"/>
    <n v="0.01"/>
    <n v="220.98"/>
    <n v="64.66"/>
    <n v="2745"/>
    <x v="416"/>
    <s v="New Customer"/>
    <n v="1"/>
    <x v="2"/>
    <x v="1"/>
    <x v="2"/>
    <x v="14"/>
    <s v="Jumbo Box"/>
    <x v="217"/>
    <n v="0.62"/>
    <s v="United States"/>
    <x v="3"/>
    <s v="William"/>
    <x v="38"/>
    <x v="333"/>
    <n v="85224"/>
    <x v="57"/>
    <x v="4"/>
    <d v="2015-03-19T00:00:00"/>
    <n v="1"/>
    <x v="0"/>
    <n v="1049.03"/>
    <n v="11"/>
    <n v="2591.09"/>
    <n v="86184"/>
    <n v="1"/>
    <s v="Not Returned"/>
    <n v="0"/>
  </r>
  <r>
    <n v="3323"/>
    <x v="1"/>
    <n v="0.01"/>
    <n v="220.98"/>
    <n v="64.66"/>
    <n v="2747"/>
    <x v="417"/>
    <s v="New Customer"/>
    <n v="1"/>
    <x v="2"/>
    <x v="1"/>
    <x v="2"/>
    <x v="14"/>
    <s v="Jumbo Box"/>
    <x v="217"/>
    <n v="0.62"/>
    <s v="United States"/>
    <x v="1"/>
    <s v="Erin"/>
    <x v="1"/>
    <x v="12"/>
    <n v="10115"/>
    <x v="57"/>
    <x v="4"/>
    <d v="2015-03-19T00:00:00"/>
    <n v="1"/>
    <x v="0"/>
    <n v="1049.03"/>
    <n v="44"/>
    <n v="10364.36"/>
    <n v="23751"/>
    <n v="1"/>
    <s v="Not Returned"/>
    <n v="0"/>
  </r>
  <r>
    <n v="18737"/>
    <x v="2"/>
    <n v="7.0000000000000007E-2"/>
    <n v="140.97999999999999"/>
    <n v="53.48"/>
    <n v="693"/>
    <x v="418"/>
    <s v="New Customer"/>
    <n v="1"/>
    <x v="2"/>
    <x v="3"/>
    <x v="2"/>
    <x v="14"/>
    <s v="Jumbo Box"/>
    <x v="218"/>
    <n v="0.65"/>
    <s v="United States"/>
    <x v="3"/>
    <s v="William"/>
    <x v="21"/>
    <x v="363"/>
    <n v="80229"/>
    <x v="161"/>
    <x v="6"/>
    <d v="2015-03-15T00:00:00"/>
    <n v="7"/>
    <x v="0"/>
    <n v="-263.64999999999998"/>
    <n v="5"/>
    <n v="734.74"/>
    <n v="87812"/>
    <n v="0"/>
    <s v="Not Returned"/>
    <n v="0"/>
  </r>
  <r>
    <n v="21902"/>
    <x v="3"/>
    <n v="0.09"/>
    <n v="150.97999999999999"/>
    <n v="66.27"/>
    <n v="2131"/>
    <x v="419"/>
    <s v="New Customer"/>
    <n v="1"/>
    <x v="2"/>
    <x v="2"/>
    <x v="2"/>
    <x v="14"/>
    <s v="Jumbo Box"/>
    <x v="219"/>
    <n v="0.65"/>
    <s v="United States"/>
    <x v="0"/>
    <s v="Chris"/>
    <x v="22"/>
    <x v="364"/>
    <n v="64118"/>
    <x v="61"/>
    <x v="2"/>
    <d v="2015-01-04T00:00:00"/>
    <n v="1"/>
    <x v="0"/>
    <n v="-407.85"/>
    <n v="2"/>
    <n v="302.33999999999997"/>
    <n v="90079"/>
    <n v="1"/>
    <s v="Not Returned"/>
    <n v="0"/>
  </r>
  <r>
    <n v="19597"/>
    <x v="1"/>
    <n v="7.0000000000000007E-2"/>
    <n v="100.98"/>
    <n v="57.38"/>
    <n v="1827"/>
    <x v="127"/>
    <s v="Returning Customer"/>
    <n v="0"/>
    <x v="2"/>
    <x v="1"/>
    <x v="2"/>
    <x v="14"/>
    <s v="Jumbo Box"/>
    <x v="220"/>
    <n v="0.78"/>
    <s v="United States"/>
    <x v="0"/>
    <s v="Chris"/>
    <x v="11"/>
    <x v="115"/>
    <n v="52601"/>
    <x v="84"/>
    <x v="2"/>
    <d v="2015-04-21T00:00:00"/>
    <n v="3"/>
    <x v="0"/>
    <n v="-429.86"/>
    <n v="2"/>
    <n v="215.32"/>
    <n v="86958"/>
    <n v="0"/>
    <s v="Not Returned"/>
    <n v="0"/>
  </r>
  <r>
    <n v="26102"/>
    <x v="1"/>
    <n v="0.05"/>
    <n v="100.98"/>
    <n v="35.840000000000003"/>
    <n v="164"/>
    <x v="420"/>
    <s v="New Customer"/>
    <n v="1"/>
    <x v="2"/>
    <x v="2"/>
    <x v="2"/>
    <x v="14"/>
    <s v="Jumbo Box"/>
    <x v="221"/>
    <n v="0.62"/>
    <s v="United States"/>
    <x v="3"/>
    <s v="William"/>
    <x v="8"/>
    <x v="365"/>
    <n v="99352"/>
    <x v="149"/>
    <x v="3"/>
    <d v="2015-01-04T00:00:00"/>
    <n v="2"/>
    <x v="0"/>
    <n v="-111.4"/>
    <n v="7"/>
    <n v="715.55"/>
    <n v="89961"/>
    <n v="0"/>
    <s v="Not Returned"/>
    <n v="0"/>
  </r>
  <r>
    <n v="24773"/>
    <x v="2"/>
    <n v="0.02"/>
    <n v="100.98"/>
    <n v="35.840000000000003"/>
    <n v="783"/>
    <x v="421"/>
    <s v="New Customer"/>
    <n v="1"/>
    <x v="2"/>
    <x v="3"/>
    <x v="2"/>
    <x v="14"/>
    <s v="Jumbo Box"/>
    <x v="221"/>
    <n v="0.62"/>
    <s v="United States"/>
    <x v="1"/>
    <s v="Erin"/>
    <x v="31"/>
    <x v="366"/>
    <n v="6010"/>
    <x v="1"/>
    <x v="1"/>
    <d v="2015-01-06T00:00:00"/>
    <n v="0"/>
    <x v="0"/>
    <n v="-134.91200000000001"/>
    <n v="6"/>
    <n v="614.99"/>
    <n v="90961"/>
    <n v="1"/>
    <s v="Not Returned"/>
    <n v="0"/>
  </r>
  <r>
    <n v="22638"/>
    <x v="2"/>
    <n v="0.09"/>
    <n v="100.98"/>
    <n v="35.840000000000003"/>
    <n v="940"/>
    <x v="422"/>
    <s v="New Customer"/>
    <n v="1"/>
    <x v="2"/>
    <x v="2"/>
    <x v="2"/>
    <x v="14"/>
    <s v="Jumbo Box"/>
    <x v="221"/>
    <n v="0.62"/>
    <s v="United States"/>
    <x v="1"/>
    <s v="Erin"/>
    <x v="31"/>
    <x v="367"/>
    <n v="6776"/>
    <x v="97"/>
    <x v="1"/>
    <d v="2015-04-19T00:00:00"/>
    <n v="5"/>
    <x v="0"/>
    <n v="-193.58"/>
    <n v="4"/>
    <n v="396.19"/>
    <n v="90844"/>
    <n v="1"/>
    <s v="Not Returned"/>
    <n v="0"/>
  </r>
  <r>
    <n v="20897"/>
    <x v="3"/>
    <n v="0.04"/>
    <n v="100.98"/>
    <n v="35.840000000000003"/>
    <n v="1159"/>
    <x v="423"/>
    <s v="New Customer"/>
    <n v="1"/>
    <x v="2"/>
    <x v="0"/>
    <x v="2"/>
    <x v="14"/>
    <s v="Jumbo Box"/>
    <x v="221"/>
    <n v="0.62"/>
    <s v="United States"/>
    <x v="1"/>
    <s v="Erin"/>
    <x v="30"/>
    <x v="368"/>
    <n v="7086"/>
    <x v="17"/>
    <x v="4"/>
    <d v="2015-05-21T00:00:00"/>
    <n v="1"/>
    <x v="0"/>
    <n v="-152.76"/>
    <n v="1"/>
    <n v="110.75"/>
    <n v="90854"/>
    <n v="1"/>
    <s v="Not Returned"/>
    <n v="0"/>
  </r>
  <r>
    <n v="20816"/>
    <x v="0"/>
    <n v="0.09"/>
    <n v="100.98"/>
    <n v="35.840000000000003"/>
    <n v="2987"/>
    <x v="424"/>
    <s v="New Customer"/>
    <n v="1"/>
    <x v="2"/>
    <x v="2"/>
    <x v="2"/>
    <x v="14"/>
    <s v="Jumbo Box"/>
    <x v="221"/>
    <n v="0.62"/>
    <s v="United States"/>
    <x v="0"/>
    <s v="Chris"/>
    <x v="11"/>
    <x v="369"/>
    <n v="50265"/>
    <x v="158"/>
    <x v="6"/>
    <d v="2015-06-28T00:00:00"/>
    <n v="0"/>
    <x v="0"/>
    <n v="-103.624"/>
    <n v="17"/>
    <n v="1700.38"/>
    <n v="91180"/>
    <n v="0"/>
    <s v="Not Returned"/>
    <n v="0"/>
  </r>
  <r>
    <n v="18810"/>
    <x v="3"/>
    <n v="0"/>
    <n v="230.98"/>
    <n v="23.78"/>
    <n v="693"/>
    <x v="418"/>
    <s v="Returning Customer"/>
    <n v="0"/>
    <x v="2"/>
    <x v="3"/>
    <x v="2"/>
    <x v="13"/>
    <s v="Jumbo Box"/>
    <x v="222"/>
    <n v="0.6"/>
    <s v="United States"/>
    <x v="3"/>
    <s v="William"/>
    <x v="21"/>
    <x v="363"/>
    <n v="80229"/>
    <x v="88"/>
    <x v="1"/>
    <d v="2015-05-07T00:00:00"/>
    <n v="2"/>
    <x v="1"/>
    <n v="6095.8601999999992"/>
    <n v="36"/>
    <n v="8834.58"/>
    <n v="87813"/>
    <n v="1"/>
    <s v="Not Returned"/>
    <n v="0"/>
  </r>
  <r>
    <n v="21422"/>
    <x v="2"/>
    <n v="0.08"/>
    <n v="230.98"/>
    <n v="23.78"/>
    <n v="2729"/>
    <x v="425"/>
    <s v="New Customer"/>
    <n v="1"/>
    <x v="2"/>
    <x v="0"/>
    <x v="2"/>
    <x v="13"/>
    <s v="Jumbo Box"/>
    <x v="222"/>
    <n v="0.6"/>
    <s v="United States"/>
    <x v="3"/>
    <s v="William"/>
    <x v="8"/>
    <x v="370"/>
    <n v="98226"/>
    <x v="151"/>
    <x v="3"/>
    <d v="2015-03-10T00:00:00"/>
    <n v="4"/>
    <x v="0"/>
    <n v="501.69"/>
    <n v="4"/>
    <n v="924.8"/>
    <n v="88114"/>
    <n v="1"/>
    <s v="Not Returned"/>
    <n v="0"/>
  </r>
  <r>
    <n v="22145"/>
    <x v="0"/>
    <n v="0.04"/>
    <n v="120.97"/>
    <n v="7.11"/>
    <n v="2030"/>
    <x v="6"/>
    <s v="Returning Customer"/>
    <n v="0"/>
    <x v="0"/>
    <x v="1"/>
    <x v="0"/>
    <x v="8"/>
    <s v="Medium Box"/>
    <x v="223"/>
    <n v="0.36"/>
    <s v="United States"/>
    <x v="0"/>
    <s v="Chris"/>
    <x v="0"/>
    <x v="6"/>
    <n v="75401"/>
    <x v="5"/>
    <x v="1"/>
    <d v="2015-03-17T00:00:00"/>
    <n v="0"/>
    <x v="0"/>
    <n v="1320.5495999999998"/>
    <n v="16"/>
    <n v="1913.84"/>
    <n v="91059"/>
    <n v="0"/>
    <s v="Not Returned"/>
    <n v="0"/>
  </r>
  <r>
    <n v="23147"/>
    <x v="2"/>
    <n v="0"/>
    <n v="599.99"/>
    <n v="24.49"/>
    <n v="1548"/>
    <x v="426"/>
    <s v="New Customer"/>
    <n v="1"/>
    <x v="0"/>
    <x v="1"/>
    <x v="0"/>
    <x v="16"/>
    <s v="Large Box"/>
    <x v="224"/>
    <n v="0.44"/>
    <s v="United States"/>
    <x v="0"/>
    <s v="Chris"/>
    <x v="7"/>
    <x v="209"/>
    <n v="47374"/>
    <x v="162"/>
    <x v="1"/>
    <d v="2015-06-25T00:00:00"/>
    <n v="2"/>
    <x v="1"/>
    <n v="-367.16500000000002"/>
    <n v="18"/>
    <n v="11015.82"/>
    <n v="88487"/>
    <n v="1"/>
    <s v="Not Returned"/>
    <n v="0"/>
  </r>
  <r>
    <n v="22529"/>
    <x v="3"/>
    <n v="0.01"/>
    <n v="3499.99"/>
    <n v="24.49"/>
    <n v="1212"/>
    <x v="427"/>
    <s v="New Customer"/>
    <n v="1"/>
    <x v="0"/>
    <x v="1"/>
    <x v="0"/>
    <x v="16"/>
    <s v="Large Box"/>
    <x v="225"/>
    <n v="0.37"/>
    <s v="United States"/>
    <x v="0"/>
    <s v="Chris"/>
    <x v="7"/>
    <x v="371"/>
    <n v="46404"/>
    <x v="69"/>
    <x v="5"/>
    <d v="2015-01-16T00:00:00"/>
    <n v="1"/>
    <x v="0"/>
    <n v="-3061.82"/>
    <n v="1"/>
    <n v="3672.89"/>
    <n v="88600"/>
    <n v="0"/>
    <s v="Not Returned"/>
    <n v="0"/>
  </r>
  <r>
    <n v="21198"/>
    <x v="1"/>
    <n v="0.06"/>
    <n v="3499.99"/>
    <n v="24.49"/>
    <n v="2454"/>
    <x v="428"/>
    <s v="New Customer"/>
    <n v="1"/>
    <x v="1"/>
    <x v="1"/>
    <x v="0"/>
    <x v="16"/>
    <s v="Large Box"/>
    <x v="225"/>
    <n v="0.37"/>
    <s v="United States"/>
    <x v="2"/>
    <s v="Sam"/>
    <x v="19"/>
    <x v="372"/>
    <n v="35244"/>
    <x v="52"/>
    <x v="6"/>
    <d v="2015-03-04T00:00:00"/>
    <n v="3"/>
    <x v="0"/>
    <n v="-68.432000000000002"/>
    <n v="1"/>
    <n v="3550.28"/>
    <n v="89219"/>
    <n v="1"/>
    <s v="Not Returned"/>
    <n v="0"/>
  </r>
  <r>
    <n v="4502"/>
    <x v="2"/>
    <n v="7.0000000000000007E-2"/>
    <n v="699.99"/>
    <n v="24.49"/>
    <n v="1129"/>
    <x v="42"/>
    <s v="Returning Customer"/>
    <n v="0"/>
    <x v="0"/>
    <x v="2"/>
    <x v="0"/>
    <x v="16"/>
    <s v="Large Box"/>
    <x v="226"/>
    <n v="0.54"/>
    <s v="United States"/>
    <x v="1"/>
    <s v="Erin"/>
    <x v="9"/>
    <x v="40"/>
    <n v="2118"/>
    <x v="146"/>
    <x v="0"/>
    <d v="2015-02-20T00:00:00"/>
    <n v="4"/>
    <x v="0"/>
    <n v="325.29000000000002"/>
    <n v="15"/>
    <n v="9862.51"/>
    <n v="32037"/>
    <n v="0"/>
    <s v="Not Returned"/>
    <n v="0"/>
  </r>
  <r>
    <n v="22502"/>
    <x v="2"/>
    <n v="7.0000000000000007E-2"/>
    <n v="699.99"/>
    <n v="24.49"/>
    <n v="1132"/>
    <x v="322"/>
    <s v="Returning Customer"/>
    <n v="0"/>
    <x v="0"/>
    <x v="2"/>
    <x v="0"/>
    <x v="16"/>
    <s v="Large Box"/>
    <x v="226"/>
    <n v="0.54"/>
    <s v="United States"/>
    <x v="0"/>
    <s v="Chris"/>
    <x v="0"/>
    <x v="288"/>
    <n v="76039"/>
    <x v="146"/>
    <x v="0"/>
    <d v="2015-02-20T00:00:00"/>
    <n v="4"/>
    <x v="0"/>
    <n v="325.29000000000002"/>
    <n v="4"/>
    <n v="2630"/>
    <n v="88102"/>
    <n v="0"/>
    <s v="Not Returned"/>
    <n v="0"/>
  </r>
  <r>
    <n v="22663"/>
    <x v="3"/>
    <n v="0.05"/>
    <n v="51.98"/>
    <n v="10.17"/>
    <n v="1027"/>
    <x v="429"/>
    <s v="New Customer"/>
    <n v="1"/>
    <x v="0"/>
    <x v="3"/>
    <x v="0"/>
    <x v="8"/>
    <s v="Medium Box"/>
    <x v="227"/>
    <n v="0.37"/>
    <s v="United States"/>
    <x v="1"/>
    <s v="Erin"/>
    <x v="1"/>
    <x v="373"/>
    <n v="14225"/>
    <x v="92"/>
    <x v="5"/>
    <d v="2015-03-13T00:00:00"/>
    <n v="1"/>
    <x v="0"/>
    <n v="329.9787"/>
    <n v="9"/>
    <n v="478.23"/>
    <n v="89004"/>
    <n v="0"/>
    <s v="Not Returned"/>
    <n v="0"/>
  </r>
  <r>
    <n v="19191"/>
    <x v="3"/>
    <n v="7.0000000000000007E-2"/>
    <n v="51.98"/>
    <n v="10.17"/>
    <n v="2837"/>
    <x v="430"/>
    <s v="New Customer"/>
    <n v="1"/>
    <x v="0"/>
    <x v="2"/>
    <x v="0"/>
    <x v="8"/>
    <s v="Medium Box"/>
    <x v="227"/>
    <n v="0.37"/>
    <s v="United States"/>
    <x v="0"/>
    <s v="Chris"/>
    <x v="32"/>
    <x v="374"/>
    <n v="74133"/>
    <x v="161"/>
    <x v="6"/>
    <d v="2015-03-10T00:00:00"/>
    <n v="2"/>
    <x v="0"/>
    <n v="439.78529999999995"/>
    <n v="13"/>
    <n v="637.37"/>
    <n v="89801"/>
    <n v="0"/>
    <s v="Not Returned"/>
    <n v="0"/>
  </r>
  <r>
    <n v="23200"/>
    <x v="1"/>
    <n v="0.02"/>
    <n v="150.97999999999999"/>
    <n v="13.99"/>
    <n v="522"/>
    <x v="372"/>
    <s v="Returning Customer"/>
    <n v="0"/>
    <x v="1"/>
    <x v="3"/>
    <x v="0"/>
    <x v="8"/>
    <s v="Medium Box"/>
    <x v="228"/>
    <n v="0.38"/>
    <s v="United States"/>
    <x v="3"/>
    <s v="William"/>
    <x v="20"/>
    <x v="212"/>
    <n v="97756"/>
    <x v="123"/>
    <x v="0"/>
    <d v="2015-06-24T00:00:00"/>
    <n v="2"/>
    <x v="0"/>
    <n v="26.099999999999998"/>
    <n v="3"/>
    <n v="480.37"/>
    <n v="89327"/>
    <n v="0"/>
    <s v="Not Returned"/>
    <n v="0"/>
  </r>
  <r>
    <n v="19990"/>
    <x v="4"/>
    <n v="0.04"/>
    <n v="150.97999999999999"/>
    <n v="13.99"/>
    <n v="1298"/>
    <x v="431"/>
    <s v="New Customer"/>
    <n v="1"/>
    <x v="0"/>
    <x v="2"/>
    <x v="0"/>
    <x v="8"/>
    <s v="Medium Box"/>
    <x v="228"/>
    <n v="0.38"/>
    <s v="United States"/>
    <x v="0"/>
    <s v="Chris"/>
    <x v="0"/>
    <x v="375"/>
    <n v="75482"/>
    <x v="81"/>
    <x v="5"/>
    <d v="2015-02-15T00:00:00"/>
    <n v="3"/>
    <x v="0"/>
    <n v="606.05459999999994"/>
    <n v="6"/>
    <n v="878.34"/>
    <n v="90662"/>
    <n v="0"/>
    <s v="Not Returned"/>
    <n v="0"/>
  </r>
  <r>
    <n v="21436"/>
    <x v="3"/>
    <n v="0.08"/>
    <n v="150.97999999999999"/>
    <n v="13.99"/>
    <n v="3154"/>
    <x v="397"/>
    <s v="Returning Customer"/>
    <n v="0"/>
    <x v="1"/>
    <x v="1"/>
    <x v="0"/>
    <x v="8"/>
    <s v="Medium Box"/>
    <x v="228"/>
    <n v="0.38"/>
    <s v="United States"/>
    <x v="2"/>
    <s v="Sam"/>
    <x v="17"/>
    <x v="346"/>
    <n v="33710"/>
    <x v="60"/>
    <x v="0"/>
    <d v="2015-01-27T00:00:00"/>
    <n v="1"/>
    <x v="0"/>
    <n v="-3.9479999999999995"/>
    <n v="8"/>
    <n v="1183.82"/>
    <n v="86899"/>
    <n v="0"/>
    <s v="Not Returned"/>
    <n v="0"/>
  </r>
  <r>
    <n v="23612"/>
    <x v="3"/>
    <n v="0.01"/>
    <n v="17.98"/>
    <n v="8.51"/>
    <n v="32"/>
    <x v="432"/>
    <s v="New Customer"/>
    <n v="1"/>
    <x v="0"/>
    <x v="1"/>
    <x v="0"/>
    <x v="8"/>
    <s v="Medium Box"/>
    <x v="229"/>
    <n v="0.4"/>
    <s v="United States"/>
    <x v="3"/>
    <s v="William"/>
    <x v="20"/>
    <x v="376"/>
    <n v="97526"/>
    <x v="8"/>
    <x v="3"/>
    <d v="2015-03-28T00:00:00"/>
    <n v="1"/>
    <x v="0"/>
    <n v="-35.878799999999998"/>
    <n v="2"/>
    <n v="40.17"/>
    <n v="89200"/>
    <n v="1"/>
    <s v="Not Returned"/>
    <n v="0"/>
  </r>
  <r>
    <n v="22176"/>
    <x v="3"/>
    <n v="0.09"/>
    <n v="17.98"/>
    <n v="8.51"/>
    <n v="526"/>
    <x v="433"/>
    <s v="New Customer"/>
    <n v="1"/>
    <x v="0"/>
    <x v="2"/>
    <x v="0"/>
    <x v="8"/>
    <s v="Medium Box"/>
    <x v="229"/>
    <n v="0.4"/>
    <s v="United States"/>
    <x v="3"/>
    <s v="William"/>
    <x v="38"/>
    <x v="377"/>
    <n v="85204"/>
    <x v="39"/>
    <x v="0"/>
    <d v="2015-05-27T00:00:00"/>
    <n v="2"/>
    <x v="0"/>
    <n v="-6.6120000000000108"/>
    <n v="12"/>
    <n v="211.13"/>
    <n v="90026"/>
    <n v="1"/>
    <s v="Not Returned"/>
    <n v="0"/>
  </r>
  <r>
    <n v="24622"/>
    <x v="4"/>
    <n v="0.06"/>
    <n v="17.98"/>
    <n v="8.51"/>
    <n v="1818"/>
    <x v="434"/>
    <s v="New Customer"/>
    <n v="1"/>
    <x v="0"/>
    <x v="0"/>
    <x v="0"/>
    <x v="8"/>
    <s v="Medium Box"/>
    <x v="229"/>
    <n v="0.4"/>
    <s v="United States"/>
    <x v="0"/>
    <s v="Chris"/>
    <x v="3"/>
    <x v="378"/>
    <n v="48126"/>
    <x v="9"/>
    <x v="4"/>
    <d v="2015-04-17T00:00:00"/>
    <n v="2"/>
    <x v="0"/>
    <n v="-47.243088"/>
    <n v="3"/>
    <n v="56.38"/>
    <n v="85991"/>
    <n v="0"/>
    <s v="Not Returned"/>
    <n v="0"/>
  </r>
  <r>
    <n v="6622"/>
    <x v="4"/>
    <n v="0.06"/>
    <n v="17.98"/>
    <n v="8.51"/>
    <n v="1821"/>
    <x v="12"/>
    <s v="Returning Customer"/>
    <n v="0"/>
    <x v="0"/>
    <x v="0"/>
    <x v="0"/>
    <x v="8"/>
    <s v="Medium Box"/>
    <x v="229"/>
    <n v="0.4"/>
    <s v="United States"/>
    <x v="1"/>
    <s v="Erin"/>
    <x v="1"/>
    <x v="12"/>
    <n v="10177"/>
    <x v="9"/>
    <x v="4"/>
    <d v="2015-04-17T00:00:00"/>
    <n v="2"/>
    <x v="0"/>
    <n v="-52.492319999999999"/>
    <n v="13"/>
    <n v="244.31"/>
    <n v="47108"/>
    <n v="0"/>
    <s v="Not Returned"/>
    <n v="0"/>
  </r>
  <r>
    <n v="22865"/>
    <x v="4"/>
    <n v="7.0000000000000007E-2"/>
    <n v="699.99"/>
    <n v="24.49"/>
    <n v="483"/>
    <x v="435"/>
    <s v="New Customer"/>
    <n v="1"/>
    <x v="0"/>
    <x v="1"/>
    <x v="0"/>
    <x v="16"/>
    <s v="Large Box"/>
    <x v="230"/>
    <n v="0.41"/>
    <s v="United States"/>
    <x v="0"/>
    <s v="Chris"/>
    <x v="23"/>
    <x v="379"/>
    <n v="60543"/>
    <x v="43"/>
    <x v="5"/>
    <d v="2015-04-25T00:00:00"/>
    <n v="2"/>
    <x v="0"/>
    <n v="2583.5614799999998"/>
    <n v="9"/>
    <n v="5976.09"/>
    <n v="90354"/>
    <n v="0"/>
    <s v="Not Returned"/>
    <n v="0"/>
  </r>
  <r>
    <n v="18451"/>
    <x v="1"/>
    <n v="7.0000000000000007E-2"/>
    <n v="699.99"/>
    <n v="24.49"/>
    <n v="1606"/>
    <x v="326"/>
    <s v="Returning Customer"/>
    <n v="0"/>
    <x v="1"/>
    <x v="2"/>
    <x v="0"/>
    <x v="16"/>
    <s v="Large Box"/>
    <x v="230"/>
    <n v="0.41"/>
    <s v="United States"/>
    <x v="1"/>
    <s v="Erin"/>
    <x v="1"/>
    <x v="291"/>
    <n v="11010"/>
    <x v="147"/>
    <x v="4"/>
    <d v="2015-01-08T00:00:00"/>
    <n v="1"/>
    <x v="0"/>
    <n v="-2870.2775999999994"/>
    <n v="1"/>
    <n v="706.56"/>
    <n v="87993"/>
    <n v="0"/>
    <s v="Not Returned"/>
    <n v="0"/>
  </r>
  <r>
    <n v="18217"/>
    <x v="1"/>
    <n v="0.06"/>
    <n v="699.99"/>
    <n v="24.49"/>
    <n v="2507"/>
    <x v="436"/>
    <s v="New Customer"/>
    <n v="1"/>
    <x v="1"/>
    <x v="2"/>
    <x v="0"/>
    <x v="16"/>
    <s v="Large Box"/>
    <x v="230"/>
    <n v="0.41"/>
    <s v="United States"/>
    <x v="1"/>
    <s v="Erin"/>
    <x v="27"/>
    <x v="142"/>
    <n v="4401"/>
    <x v="120"/>
    <x v="3"/>
    <d v="2015-06-07T00:00:00"/>
    <n v="2"/>
    <x v="0"/>
    <n v="7024.2068999999992"/>
    <n v="15"/>
    <n v="10180.01"/>
    <n v="87033"/>
    <n v="0"/>
    <s v="Not Returned"/>
    <n v="0"/>
  </r>
  <r>
    <n v="21724"/>
    <x v="3"/>
    <n v="0.1"/>
    <n v="599.99"/>
    <n v="24.49"/>
    <n v="2418"/>
    <x v="437"/>
    <s v="New Customer"/>
    <n v="1"/>
    <x v="0"/>
    <x v="0"/>
    <x v="0"/>
    <x v="16"/>
    <s v="Large Box"/>
    <x v="231"/>
    <n v="0.5"/>
    <s v="United States"/>
    <x v="2"/>
    <s v="Sam"/>
    <x v="14"/>
    <x v="380"/>
    <n v="23805"/>
    <x v="163"/>
    <x v="2"/>
    <d v="2015-01-11T00:00:00"/>
    <n v="1"/>
    <x v="0"/>
    <n v="-343.12599999999998"/>
    <n v="11"/>
    <n v="6355.69"/>
    <n v="86753"/>
    <n v="0"/>
    <s v="Not Returned"/>
    <n v="0"/>
  </r>
  <r>
    <n v="22126"/>
    <x v="2"/>
    <n v="0.03"/>
    <n v="199.99"/>
    <n v="24.49"/>
    <n v="1281"/>
    <x v="438"/>
    <s v="New Customer"/>
    <n v="1"/>
    <x v="1"/>
    <x v="3"/>
    <x v="0"/>
    <x v="16"/>
    <s v="Large Box"/>
    <x v="232"/>
    <n v="0.46"/>
    <s v="United States"/>
    <x v="0"/>
    <s v="Chris"/>
    <x v="7"/>
    <x v="381"/>
    <n v="47591"/>
    <x v="4"/>
    <x v="2"/>
    <d v="2015-01-26T00:00:00"/>
    <n v="2"/>
    <x v="0"/>
    <n v="727.73609999999996"/>
    <n v="5"/>
    <n v="1054.69"/>
    <n v="89112"/>
    <n v="0"/>
    <s v="Not Returned"/>
    <n v="0"/>
  </r>
  <r>
    <n v="4126"/>
    <x v="2"/>
    <n v="0.03"/>
    <n v="199.99"/>
    <n v="24.49"/>
    <n v="1282"/>
    <x v="439"/>
    <s v="New Customer"/>
    <n v="1"/>
    <x v="1"/>
    <x v="3"/>
    <x v="0"/>
    <x v="16"/>
    <s v="Large Box"/>
    <x v="232"/>
    <n v="0.46"/>
    <s v="United States"/>
    <x v="1"/>
    <s v="Erin"/>
    <x v="5"/>
    <x v="82"/>
    <n v="19134"/>
    <x v="4"/>
    <x v="2"/>
    <d v="2015-01-26T00:00:00"/>
    <n v="2"/>
    <x v="0"/>
    <n v="393.41999999999996"/>
    <n v="21"/>
    <n v="4429.6899999999996"/>
    <n v="29319"/>
    <n v="0"/>
    <s v="Not Returned"/>
    <n v="0"/>
  </r>
  <r>
    <n v="24756"/>
    <x v="3"/>
    <n v="0.09"/>
    <n v="199.99"/>
    <n v="24.49"/>
    <n v="2212"/>
    <x v="440"/>
    <s v="New Customer"/>
    <n v="1"/>
    <x v="1"/>
    <x v="2"/>
    <x v="0"/>
    <x v="16"/>
    <s v="Large Box"/>
    <x v="232"/>
    <n v="0.46"/>
    <s v="United States"/>
    <x v="1"/>
    <s v="Erin"/>
    <x v="37"/>
    <x v="382"/>
    <n v="21228"/>
    <x v="164"/>
    <x v="6"/>
    <d v="2015-04-21T00:00:00"/>
    <n v="2"/>
    <x v="0"/>
    <n v="631.33000000000004"/>
    <n v="5"/>
    <n v="990.25"/>
    <n v="88029"/>
    <n v="1"/>
    <s v="Not Returned"/>
    <n v="0"/>
  </r>
  <r>
    <n v="19232"/>
    <x v="2"/>
    <n v="0.04"/>
    <n v="449.99"/>
    <n v="24.49"/>
    <n v="3275"/>
    <x v="441"/>
    <s v="New Customer"/>
    <n v="1"/>
    <x v="0"/>
    <x v="3"/>
    <x v="0"/>
    <x v="16"/>
    <s v="Large Box"/>
    <x v="233"/>
    <n v="0.52"/>
    <s v="United States"/>
    <x v="3"/>
    <s v="William"/>
    <x v="8"/>
    <x v="309"/>
    <n v="98273"/>
    <x v="40"/>
    <x v="5"/>
    <d v="2015-01-05T00:00:00"/>
    <n v="4"/>
    <x v="0"/>
    <n v="3576.8840999999998"/>
    <n v="12"/>
    <n v="5183.8900000000003"/>
    <n v="86234"/>
    <n v="0"/>
    <s v="Not Returned"/>
    <n v="0"/>
  </r>
  <r>
    <n v="25352"/>
    <x v="3"/>
    <n v="0.08"/>
    <n v="120.97"/>
    <n v="26.3"/>
    <n v="3125"/>
    <x v="442"/>
    <s v="New Customer"/>
    <n v="1"/>
    <x v="2"/>
    <x v="2"/>
    <x v="0"/>
    <x v="8"/>
    <s v="Jumbo Drum"/>
    <x v="234"/>
    <n v="0.38"/>
    <s v="United States"/>
    <x v="0"/>
    <s v="Chris"/>
    <x v="23"/>
    <x v="383"/>
    <n v="60056"/>
    <x v="0"/>
    <x v="0"/>
    <d v="2015-01-07T00:00:00"/>
    <n v="2"/>
    <x v="0"/>
    <n v="-233.840688"/>
    <n v="2"/>
    <n v="233.58"/>
    <n v="87285"/>
    <n v="1"/>
    <s v="Not Returned"/>
    <n v="0"/>
  </r>
  <r>
    <n v="21580"/>
    <x v="0"/>
    <n v="0.06"/>
    <n v="4.9800000000000004"/>
    <n v="4.95"/>
    <n v="2699"/>
    <x v="443"/>
    <s v="New Customer"/>
    <n v="1"/>
    <x v="0"/>
    <x v="1"/>
    <x v="1"/>
    <x v="10"/>
    <s v="Small Box"/>
    <x v="235"/>
    <n v="0.37"/>
    <s v="United States"/>
    <x v="3"/>
    <s v="William"/>
    <x v="38"/>
    <x v="384"/>
    <n v="86442"/>
    <x v="83"/>
    <x v="3"/>
    <d v="2015-05-24T00:00:00"/>
    <n v="2"/>
    <x v="0"/>
    <n v="-103.224"/>
    <n v="16"/>
    <n v="78.989999999999995"/>
    <n v="87677"/>
    <n v="1"/>
    <s v="Not Returned"/>
    <n v="0"/>
  </r>
  <r>
    <n v="23887"/>
    <x v="1"/>
    <n v="0.03"/>
    <n v="4.9800000000000004"/>
    <n v="4.95"/>
    <n v="3361"/>
    <x v="444"/>
    <s v="New Customer"/>
    <n v="1"/>
    <x v="0"/>
    <x v="2"/>
    <x v="1"/>
    <x v="10"/>
    <s v="Small Box"/>
    <x v="235"/>
    <n v="0.37"/>
    <s v="United States"/>
    <x v="0"/>
    <s v="Chris"/>
    <x v="26"/>
    <x v="385"/>
    <n v="53095"/>
    <x v="109"/>
    <x v="1"/>
    <d v="2015-06-11T00:00:00"/>
    <n v="2"/>
    <x v="0"/>
    <n v="-47.995249999999999"/>
    <n v="19"/>
    <n v="95"/>
    <n v="91438"/>
    <n v="1"/>
    <s v="Not Returned"/>
    <n v="0"/>
  </r>
  <r>
    <n v="22864"/>
    <x v="4"/>
    <n v="0.06"/>
    <n v="3.36"/>
    <n v="6.27"/>
    <n v="483"/>
    <x v="435"/>
    <s v="Returning Customer"/>
    <n v="0"/>
    <x v="0"/>
    <x v="1"/>
    <x v="1"/>
    <x v="10"/>
    <s v="Small Box"/>
    <x v="236"/>
    <n v="0.4"/>
    <s v="United States"/>
    <x v="0"/>
    <s v="Chris"/>
    <x v="23"/>
    <x v="379"/>
    <n v="60543"/>
    <x v="43"/>
    <x v="5"/>
    <d v="2015-04-24T00:00:00"/>
    <n v="1"/>
    <x v="0"/>
    <n v="-24.057540000000003"/>
    <n v="2"/>
    <n v="8.82"/>
    <n v="90354"/>
    <n v="0"/>
    <s v="Not Returned"/>
    <n v="0"/>
  </r>
  <r>
    <n v="23394"/>
    <x v="1"/>
    <n v="0.1"/>
    <n v="3.36"/>
    <n v="6.27"/>
    <n v="487"/>
    <x v="445"/>
    <s v="New Customer"/>
    <n v="1"/>
    <x v="1"/>
    <x v="1"/>
    <x v="1"/>
    <x v="10"/>
    <s v="Small Box"/>
    <x v="236"/>
    <n v="0.4"/>
    <s v="United States"/>
    <x v="1"/>
    <s v="Erin"/>
    <x v="27"/>
    <x v="357"/>
    <n v="4073"/>
    <x v="78"/>
    <x v="0"/>
    <d v="2015-05-19T00:00:00"/>
    <n v="1"/>
    <x v="0"/>
    <n v="-67.0565"/>
    <n v="5"/>
    <n v="20.87"/>
    <n v="91063"/>
    <n v="0"/>
    <s v="Not Returned"/>
    <n v="0"/>
  </r>
  <r>
    <n v="19385"/>
    <x v="4"/>
    <n v="0.02"/>
    <n v="3.36"/>
    <n v="6.27"/>
    <n v="851"/>
    <x v="334"/>
    <s v="Returning Customer"/>
    <n v="0"/>
    <x v="0"/>
    <x v="1"/>
    <x v="1"/>
    <x v="10"/>
    <s v="Small Box"/>
    <x v="236"/>
    <n v="0.4"/>
    <s v="United States"/>
    <x v="3"/>
    <s v="William"/>
    <x v="6"/>
    <x v="297"/>
    <n v="91745"/>
    <x v="165"/>
    <x v="2"/>
    <d v="2015-03-09T00:00:00"/>
    <n v="2"/>
    <x v="0"/>
    <n v="-216.154"/>
    <n v="21"/>
    <n v="74.08"/>
    <n v="88569"/>
    <n v="0"/>
    <s v="Not Returned"/>
    <n v="0"/>
  </r>
  <r>
    <n v="19193"/>
    <x v="0"/>
    <n v="0.03"/>
    <n v="3.36"/>
    <n v="6.27"/>
    <n v="3146"/>
    <x v="39"/>
    <s v="Returning Customer"/>
    <n v="0"/>
    <x v="0"/>
    <x v="1"/>
    <x v="1"/>
    <x v="10"/>
    <s v="Small Box"/>
    <x v="236"/>
    <n v="0.4"/>
    <s v="United States"/>
    <x v="0"/>
    <s v="Chris"/>
    <x v="0"/>
    <x v="37"/>
    <n v="78577"/>
    <x v="31"/>
    <x v="6"/>
    <d v="2015-01-05T00:00:00"/>
    <n v="1"/>
    <x v="0"/>
    <n v="-94.258600000000001"/>
    <n v="4"/>
    <n v="14.9"/>
    <n v="85850"/>
    <n v="0"/>
    <s v="Not Returned"/>
    <n v="0"/>
  </r>
  <r>
    <n v="3956"/>
    <x v="0"/>
    <n v="0"/>
    <n v="20.28"/>
    <n v="14.39"/>
    <n v="1959"/>
    <x v="446"/>
    <s v="New Customer"/>
    <n v="1"/>
    <x v="0"/>
    <x v="1"/>
    <x v="2"/>
    <x v="7"/>
    <s v="Small Box"/>
    <x v="237"/>
    <n v="0.47"/>
    <s v="United States"/>
    <x v="2"/>
    <s v="Sam"/>
    <x v="17"/>
    <x v="166"/>
    <n v="33916"/>
    <x v="29"/>
    <x v="5"/>
    <d v="2015-01-22T00:00:00"/>
    <n v="0"/>
    <x v="1"/>
    <n v="-66.247299999999996"/>
    <n v="9"/>
    <n v="206.04"/>
    <n v="28225"/>
    <n v="1"/>
    <s v="Not Returned"/>
    <n v="0"/>
  </r>
  <r>
    <n v="24264"/>
    <x v="1"/>
    <n v="0"/>
    <n v="20.28"/>
    <n v="14.39"/>
    <n v="2145"/>
    <x v="447"/>
    <s v="New Customer"/>
    <n v="1"/>
    <x v="0"/>
    <x v="1"/>
    <x v="2"/>
    <x v="7"/>
    <s v="Small Box"/>
    <x v="237"/>
    <n v="0.47"/>
    <s v="United States"/>
    <x v="2"/>
    <s v="Sam"/>
    <x v="17"/>
    <x v="386"/>
    <n v="33311"/>
    <x v="77"/>
    <x v="1"/>
    <d v="2015-02-12T00:00:00"/>
    <n v="2"/>
    <x v="1"/>
    <n v="15.677999999999999"/>
    <n v="11"/>
    <n v="237.83"/>
    <n v="87072"/>
    <n v="1"/>
    <s v="Not Returned"/>
    <n v="0"/>
  </r>
  <r>
    <n v="24775"/>
    <x v="4"/>
    <n v="0"/>
    <n v="80.98"/>
    <n v="35"/>
    <n v="868"/>
    <x v="448"/>
    <s v="New Customer"/>
    <n v="1"/>
    <x v="0"/>
    <x v="1"/>
    <x v="1"/>
    <x v="9"/>
    <s v="Large Box"/>
    <x v="238"/>
    <n v="0.83"/>
    <s v="United States"/>
    <x v="0"/>
    <s v="Chris"/>
    <x v="29"/>
    <x v="387"/>
    <n v="55126"/>
    <x v="73"/>
    <x v="4"/>
    <d v="2015-02-27T00:00:00"/>
    <n v="2"/>
    <x v="1"/>
    <n v="-684.78"/>
    <n v="8"/>
    <n v="682.79"/>
    <n v="91194"/>
    <n v="0"/>
    <s v="Not Returned"/>
    <n v="0"/>
  </r>
  <r>
    <n v="21955"/>
    <x v="0"/>
    <n v="0.01"/>
    <n v="80.98"/>
    <n v="35"/>
    <n v="1438"/>
    <x v="449"/>
    <s v="New Customer"/>
    <n v="1"/>
    <x v="0"/>
    <x v="1"/>
    <x v="1"/>
    <x v="9"/>
    <s v="Large Box"/>
    <x v="238"/>
    <n v="0.83"/>
    <s v="United States"/>
    <x v="1"/>
    <s v="Erin"/>
    <x v="18"/>
    <x v="388"/>
    <n v="44035"/>
    <x v="29"/>
    <x v="5"/>
    <d v="2015-01-24T00:00:00"/>
    <n v="2"/>
    <x v="0"/>
    <n v="-409.37360000000001"/>
    <n v="3"/>
    <n v="267.83"/>
    <n v="90120"/>
    <n v="1"/>
    <s v="Not Returned"/>
    <n v="0"/>
  </r>
  <r>
    <n v="23815"/>
    <x v="0"/>
    <n v="0.06"/>
    <n v="80.98"/>
    <n v="35"/>
    <n v="1254"/>
    <x v="211"/>
    <s v="Returning Customer"/>
    <n v="0"/>
    <x v="0"/>
    <x v="2"/>
    <x v="1"/>
    <x v="9"/>
    <s v="Large Box"/>
    <x v="239"/>
    <n v="0.81"/>
    <s v="United States"/>
    <x v="0"/>
    <s v="Chris"/>
    <x v="0"/>
    <x v="190"/>
    <n v="77530"/>
    <x v="92"/>
    <x v="5"/>
    <d v="2015-03-13T00:00:00"/>
    <n v="1"/>
    <x v="0"/>
    <n v="-218.77"/>
    <n v="2"/>
    <n v="172.79"/>
    <n v="89983"/>
    <n v="1"/>
    <s v="Not Returned"/>
    <n v="0"/>
  </r>
  <r>
    <n v="3791"/>
    <x v="2"/>
    <n v="0.05"/>
    <n v="80.98"/>
    <n v="35"/>
    <n v="1314"/>
    <x v="155"/>
    <s v="Returning Customer"/>
    <n v="0"/>
    <x v="0"/>
    <x v="2"/>
    <x v="1"/>
    <x v="9"/>
    <s v="Large Box"/>
    <x v="239"/>
    <n v="0.81"/>
    <s v="United States"/>
    <x v="3"/>
    <s v="William"/>
    <x v="6"/>
    <x v="27"/>
    <n v="90058"/>
    <x v="0"/>
    <x v="0"/>
    <d v="2015-01-09T00:00:00"/>
    <n v="4"/>
    <x v="0"/>
    <n v="-746.44"/>
    <n v="34"/>
    <n v="2710.47"/>
    <n v="27013"/>
    <n v="0"/>
    <s v="Not Returned"/>
    <n v="0"/>
  </r>
  <r>
    <n v="21791"/>
    <x v="2"/>
    <n v="0.05"/>
    <n v="80.98"/>
    <n v="35"/>
    <n v="1316"/>
    <x v="156"/>
    <s v="Returning Customer"/>
    <n v="0"/>
    <x v="0"/>
    <x v="2"/>
    <x v="1"/>
    <x v="9"/>
    <s v="Large Box"/>
    <x v="239"/>
    <n v="0.81"/>
    <s v="United States"/>
    <x v="3"/>
    <s v="William"/>
    <x v="21"/>
    <x v="140"/>
    <n v="80022"/>
    <x v="0"/>
    <x v="0"/>
    <d v="2015-01-09T00:00:00"/>
    <n v="4"/>
    <x v="0"/>
    <n v="-746.44"/>
    <n v="8"/>
    <n v="637.76"/>
    <n v="87603"/>
    <n v="0"/>
    <s v="Not Returned"/>
    <n v="0"/>
  </r>
  <r>
    <n v="22736"/>
    <x v="1"/>
    <n v="0.08"/>
    <n v="67.28"/>
    <n v="19.989999999999998"/>
    <n v="568"/>
    <x v="450"/>
    <s v="New Customer"/>
    <n v="1"/>
    <x v="1"/>
    <x v="0"/>
    <x v="1"/>
    <x v="10"/>
    <s v="Small Box"/>
    <x v="240"/>
    <n v="0.4"/>
    <s v="United States"/>
    <x v="2"/>
    <s v="Sam"/>
    <x v="35"/>
    <x v="22"/>
    <n v="39701"/>
    <x v="87"/>
    <x v="4"/>
    <d v="2015-04-03T00:00:00"/>
    <n v="2"/>
    <x v="0"/>
    <n v="224.85059999999999"/>
    <n v="16"/>
    <n v="1066.54"/>
    <n v="88882"/>
    <n v="1"/>
    <s v="Not Returned"/>
    <n v="0"/>
  </r>
  <r>
    <n v="18506"/>
    <x v="2"/>
    <n v="0.04"/>
    <n v="67.28"/>
    <n v="19.989999999999998"/>
    <n v="2858"/>
    <x v="451"/>
    <s v="New Customer"/>
    <n v="1"/>
    <x v="0"/>
    <x v="1"/>
    <x v="1"/>
    <x v="10"/>
    <s v="Small Box"/>
    <x v="240"/>
    <n v="0.4"/>
    <s v="United States"/>
    <x v="2"/>
    <s v="Sam"/>
    <x v="17"/>
    <x v="95"/>
    <n v="32259"/>
    <x v="137"/>
    <x v="2"/>
    <d v="2015-05-28T00:00:00"/>
    <n v="5"/>
    <x v="0"/>
    <n v="14.754"/>
    <n v="30"/>
    <n v="2051.6799999999998"/>
    <n v="88282"/>
    <n v="0"/>
    <s v="Not Returned"/>
    <n v="0"/>
  </r>
  <r>
    <n v="19263"/>
    <x v="3"/>
    <n v="0.09"/>
    <n v="155.99"/>
    <n v="8.99"/>
    <n v="875"/>
    <x v="452"/>
    <s v="New Customer"/>
    <n v="1"/>
    <x v="0"/>
    <x v="3"/>
    <x v="0"/>
    <x v="0"/>
    <s v="Small Box"/>
    <x v="241"/>
    <n v="0.57999999999999996"/>
    <s v="United States"/>
    <x v="3"/>
    <s v="William"/>
    <x v="12"/>
    <x v="389"/>
    <n v="84106"/>
    <x v="136"/>
    <x v="2"/>
    <d v="2015-02-23T00:00:00"/>
    <n v="2"/>
    <x v="0"/>
    <n v="-232.22056000000003"/>
    <n v="4"/>
    <n v="497.11"/>
    <n v="89059"/>
    <n v="0"/>
    <s v="Not Returned"/>
    <n v="0"/>
  </r>
  <r>
    <n v="23589"/>
    <x v="3"/>
    <n v="0.01"/>
    <n v="155.99"/>
    <n v="8.99"/>
    <n v="1836"/>
    <x v="453"/>
    <s v="New Customer"/>
    <n v="1"/>
    <x v="1"/>
    <x v="1"/>
    <x v="0"/>
    <x v="0"/>
    <s v="Small Box"/>
    <x v="241"/>
    <n v="0.57999999999999996"/>
    <s v="United States"/>
    <x v="3"/>
    <s v="William"/>
    <x v="6"/>
    <x v="390"/>
    <n v="94110"/>
    <x v="164"/>
    <x v="6"/>
    <d v="2015-04-20T00:00:00"/>
    <n v="1"/>
    <x v="0"/>
    <n v="-219.07908"/>
    <n v="5"/>
    <n v="675.83"/>
    <n v="86600"/>
    <n v="0"/>
    <s v="Not Returned"/>
    <n v="0"/>
  </r>
  <r>
    <n v="23886"/>
    <x v="4"/>
    <n v="0.03"/>
    <n v="320.64"/>
    <n v="29.2"/>
    <n v="1891"/>
    <x v="454"/>
    <s v="New Customer"/>
    <n v="1"/>
    <x v="2"/>
    <x v="2"/>
    <x v="2"/>
    <x v="13"/>
    <s v="Jumbo Box"/>
    <x v="242"/>
    <n v="0.66"/>
    <s v="United States"/>
    <x v="1"/>
    <s v="Erin"/>
    <x v="18"/>
    <x v="391"/>
    <n v="45801"/>
    <x v="59"/>
    <x v="6"/>
    <d v="2015-04-07T00:00:00"/>
    <n v="2"/>
    <x v="0"/>
    <n v="429.75435600000003"/>
    <n v="7"/>
    <n v="2233.46"/>
    <n v="90630"/>
    <n v="1"/>
    <s v="Not Returned"/>
    <n v="0"/>
  </r>
  <r>
    <n v="18886"/>
    <x v="3"/>
    <n v="0.1"/>
    <n v="550.98"/>
    <n v="45.7"/>
    <n v="1009"/>
    <x v="455"/>
    <s v="New Customer"/>
    <n v="1"/>
    <x v="2"/>
    <x v="1"/>
    <x v="2"/>
    <x v="13"/>
    <s v="Jumbo Box"/>
    <x v="243"/>
    <n v="0.71"/>
    <s v="United States"/>
    <x v="1"/>
    <s v="Erin"/>
    <x v="27"/>
    <x v="392"/>
    <n v="4072"/>
    <x v="62"/>
    <x v="3"/>
    <d v="2015-06-21T00:00:00"/>
    <n v="2"/>
    <x v="0"/>
    <n v="818.54617499999995"/>
    <n v="14"/>
    <n v="6963.67"/>
    <n v="88372"/>
    <n v="1"/>
    <s v="Not Returned"/>
    <n v="0"/>
  </r>
  <r>
    <n v="25725"/>
    <x v="1"/>
    <n v="0"/>
    <n v="217.85"/>
    <n v="29.1"/>
    <n v="2873"/>
    <x v="285"/>
    <s v="Returning Customer"/>
    <n v="0"/>
    <x v="2"/>
    <x v="3"/>
    <x v="2"/>
    <x v="13"/>
    <s v="Jumbo Box"/>
    <x v="244"/>
    <n v="0.68"/>
    <s v="United States"/>
    <x v="2"/>
    <s v="Sam"/>
    <x v="17"/>
    <x v="256"/>
    <n v="33012"/>
    <x v="29"/>
    <x v="5"/>
    <d v="2015-01-23T00:00:00"/>
    <n v="1"/>
    <x v="1"/>
    <n v="394.17"/>
    <n v="10"/>
    <n v="2273.1"/>
    <n v="89872"/>
    <n v="0"/>
    <s v="Not Returned"/>
    <n v="0"/>
  </r>
  <r>
    <n v="25893"/>
    <x v="4"/>
    <n v="0"/>
    <n v="236.97"/>
    <n v="59.24"/>
    <n v="639"/>
    <x v="456"/>
    <s v="New Customer"/>
    <n v="1"/>
    <x v="2"/>
    <x v="0"/>
    <x v="2"/>
    <x v="13"/>
    <s v="Jumbo Box"/>
    <x v="245"/>
    <n v="0.61"/>
    <s v="United States"/>
    <x v="3"/>
    <s v="William"/>
    <x v="6"/>
    <x v="393"/>
    <n v="93454"/>
    <x v="3"/>
    <x v="2"/>
    <d v="2015-02-15T00:00:00"/>
    <n v="1"/>
    <x v="1"/>
    <n v="1192.04"/>
    <n v="9"/>
    <n v="1769.91"/>
    <n v="87952"/>
    <n v="1"/>
    <s v="Not Returned"/>
    <n v="0"/>
  </r>
  <r>
    <n v="7893"/>
    <x v="4"/>
    <n v="0"/>
    <n v="236.97"/>
    <n v="59.24"/>
    <n v="640"/>
    <x v="26"/>
    <s v="Returning Customer"/>
    <n v="0"/>
    <x v="2"/>
    <x v="0"/>
    <x v="2"/>
    <x v="13"/>
    <s v="Jumbo Box"/>
    <x v="245"/>
    <n v="0.61"/>
    <s v="United States"/>
    <x v="3"/>
    <s v="William"/>
    <x v="8"/>
    <x v="10"/>
    <n v="98119"/>
    <x v="3"/>
    <x v="2"/>
    <d v="2015-02-15T00:00:00"/>
    <n v="1"/>
    <x v="1"/>
    <n v="1192.04"/>
    <n v="34"/>
    <n v="6686.34"/>
    <n v="56452"/>
    <n v="1"/>
    <s v="Returned"/>
    <n v="1"/>
  </r>
  <r>
    <n v="20007"/>
    <x v="0"/>
    <n v="0.03"/>
    <n v="6.37"/>
    <n v="5.19"/>
    <n v="510"/>
    <x v="457"/>
    <s v="New Customer"/>
    <n v="1"/>
    <x v="0"/>
    <x v="1"/>
    <x v="1"/>
    <x v="10"/>
    <s v="Small Box"/>
    <x v="246"/>
    <n v="0.38"/>
    <s v="United States"/>
    <x v="3"/>
    <s v="William"/>
    <x v="6"/>
    <x v="394"/>
    <n v="95336"/>
    <x v="131"/>
    <x v="6"/>
    <d v="2015-02-02T00:00:00"/>
    <n v="1"/>
    <x v="0"/>
    <n v="-29.092700000000001"/>
    <n v="14"/>
    <n v="89.79"/>
    <n v="90059"/>
    <n v="1"/>
    <s v="Not Returned"/>
    <n v="0"/>
  </r>
  <r>
    <n v="23860"/>
    <x v="1"/>
    <n v="0.06"/>
    <n v="6.37"/>
    <n v="5.19"/>
    <n v="1132"/>
    <x v="322"/>
    <s v="Returning Customer"/>
    <n v="0"/>
    <x v="0"/>
    <x v="1"/>
    <x v="1"/>
    <x v="10"/>
    <s v="Small Box"/>
    <x v="246"/>
    <n v="0.38"/>
    <s v="United States"/>
    <x v="0"/>
    <s v="Chris"/>
    <x v="0"/>
    <x v="288"/>
    <n v="76039"/>
    <x v="77"/>
    <x v="1"/>
    <d v="2015-02-11T00:00:00"/>
    <n v="1"/>
    <x v="0"/>
    <n v="-48.219499999999996"/>
    <n v="6"/>
    <n v="37.700000000000003"/>
    <n v="88101"/>
    <n v="1"/>
    <s v="Not Returned"/>
    <n v="0"/>
  </r>
  <r>
    <n v="18166"/>
    <x v="1"/>
    <n v="0"/>
    <n v="6.37"/>
    <n v="5.19"/>
    <n v="2923"/>
    <x v="458"/>
    <s v="New Customer"/>
    <n v="1"/>
    <x v="0"/>
    <x v="0"/>
    <x v="1"/>
    <x v="10"/>
    <s v="Small Box"/>
    <x v="246"/>
    <n v="0.38"/>
    <s v="United States"/>
    <x v="1"/>
    <s v="Erin"/>
    <x v="37"/>
    <x v="395"/>
    <n v="21740"/>
    <x v="56"/>
    <x v="2"/>
    <d v="2015-03-02T00:00:00"/>
    <n v="2"/>
    <x v="1"/>
    <n v="-27.1492"/>
    <n v="15"/>
    <n v="99.75"/>
    <n v="86592"/>
    <n v="1"/>
    <s v="Not Returned"/>
    <n v="0"/>
  </r>
  <r>
    <n v="24939"/>
    <x v="3"/>
    <n v="0.03"/>
    <n v="3.69"/>
    <n v="2.5"/>
    <n v="1259"/>
    <x v="459"/>
    <s v="New Customer"/>
    <n v="1"/>
    <x v="1"/>
    <x v="2"/>
    <x v="1"/>
    <x v="2"/>
    <s v="Small Box"/>
    <x v="247"/>
    <n v="0.39"/>
    <s v="United States"/>
    <x v="2"/>
    <s v="Sam"/>
    <x v="25"/>
    <x v="315"/>
    <n v="40422"/>
    <x v="157"/>
    <x v="0"/>
    <d v="2015-04-20T00:00:00"/>
    <n v="0"/>
    <x v="0"/>
    <n v="-2196.6840000000002"/>
    <n v="9"/>
    <n v="38.65"/>
    <n v="86534"/>
    <n v="1"/>
    <s v="Not Returned"/>
    <n v="0"/>
  </r>
  <r>
    <n v="24457"/>
    <x v="2"/>
    <n v="0.08"/>
    <n v="3.69"/>
    <n v="2.5"/>
    <n v="3128"/>
    <x v="460"/>
    <s v="New Customer"/>
    <n v="1"/>
    <x v="0"/>
    <x v="3"/>
    <x v="1"/>
    <x v="2"/>
    <s v="Small Box"/>
    <x v="247"/>
    <n v="0.39"/>
    <s v="United States"/>
    <x v="2"/>
    <s v="Sam"/>
    <x v="42"/>
    <x v="396"/>
    <n v="71109"/>
    <x v="58"/>
    <x v="5"/>
    <d v="2015-06-30T00:00:00"/>
    <n v="5"/>
    <x v="0"/>
    <n v="-139.07600000000002"/>
    <n v="9"/>
    <n v="31.98"/>
    <n v="89810"/>
    <n v="1"/>
    <s v="Not Returned"/>
    <n v="0"/>
  </r>
  <r>
    <n v="25539"/>
    <x v="0"/>
    <n v="0.03"/>
    <n v="14.2"/>
    <n v="5.3"/>
    <n v="619"/>
    <x v="461"/>
    <s v="New Customer"/>
    <n v="1"/>
    <x v="0"/>
    <x v="0"/>
    <x v="2"/>
    <x v="7"/>
    <s v="Wrap Bag"/>
    <x v="248"/>
    <n v="0.46"/>
    <s v="United States"/>
    <x v="0"/>
    <s v="Chris"/>
    <x v="3"/>
    <x v="397"/>
    <n v="48195"/>
    <x v="147"/>
    <x v="4"/>
    <d v="2015-01-08T00:00:00"/>
    <n v="1"/>
    <x v="0"/>
    <n v="107.02"/>
    <n v="14"/>
    <n v="205.98"/>
    <n v="88196"/>
    <n v="1"/>
    <s v="Not Returned"/>
    <n v="0"/>
  </r>
  <r>
    <n v="21214"/>
    <x v="0"/>
    <n v="0.03"/>
    <n v="14.2"/>
    <n v="5.3"/>
    <n v="865"/>
    <x v="462"/>
    <s v="New Customer"/>
    <n v="1"/>
    <x v="0"/>
    <x v="1"/>
    <x v="2"/>
    <x v="7"/>
    <s v="Wrap Bag"/>
    <x v="248"/>
    <n v="0.46"/>
    <s v="United States"/>
    <x v="0"/>
    <s v="Chris"/>
    <x v="7"/>
    <x v="9"/>
    <n v="46312"/>
    <x v="54"/>
    <x v="4"/>
    <d v="2015-05-28T00:00:00"/>
    <n v="1"/>
    <x v="0"/>
    <n v="122.21"/>
    <n v="18"/>
    <n v="267.2"/>
    <n v="90674"/>
    <n v="1"/>
    <s v="Not Returned"/>
    <n v="0"/>
  </r>
  <r>
    <n v="25507"/>
    <x v="4"/>
    <n v="0.03"/>
    <n v="14.2"/>
    <n v="5.3"/>
    <n v="871"/>
    <x v="463"/>
    <s v="New Customer"/>
    <n v="1"/>
    <x v="0"/>
    <x v="2"/>
    <x v="2"/>
    <x v="7"/>
    <s v="Wrap Bag"/>
    <x v="248"/>
    <n v="0.46"/>
    <s v="United States"/>
    <x v="3"/>
    <s v="William"/>
    <x v="28"/>
    <x v="398"/>
    <n v="89502"/>
    <x v="75"/>
    <x v="6"/>
    <d v="2015-03-17T00:00:00"/>
    <n v="2"/>
    <x v="0"/>
    <n v="21.555599999999998"/>
    <n v="2"/>
    <n v="31.24"/>
    <n v="90577"/>
    <n v="1"/>
    <s v="Not Returned"/>
    <n v="0"/>
  </r>
  <r>
    <n v="24693"/>
    <x v="0"/>
    <n v="0.08"/>
    <n v="14.2"/>
    <n v="5.3"/>
    <n v="947"/>
    <x v="464"/>
    <s v="New Customer"/>
    <n v="1"/>
    <x v="1"/>
    <x v="2"/>
    <x v="2"/>
    <x v="7"/>
    <s v="Wrap Bag"/>
    <x v="248"/>
    <n v="0.46"/>
    <s v="United States"/>
    <x v="1"/>
    <s v="Erin"/>
    <x v="30"/>
    <x v="399"/>
    <n v="7002"/>
    <x v="166"/>
    <x v="6"/>
    <d v="2015-01-13T00:00:00"/>
    <n v="2"/>
    <x v="0"/>
    <n v="27.23"/>
    <n v="5"/>
    <n v="72.11"/>
    <n v="86565"/>
    <n v="1"/>
    <s v="Not Returned"/>
    <n v="0"/>
  </r>
  <r>
    <n v="22712"/>
    <x v="2"/>
    <n v="0.09"/>
    <n v="14.2"/>
    <n v="5.3"/>
    <n v="2220"/>
    <x v="465"/>
    <s v="New Customer"/>
    <n v="1"/>
    <x v="0"/>
    <x v="0"/>
    <x v="2"/>
    <x v="7"/>
    <s v="Wrap Bag"/>
    <x v="248"/>
    <n v="0.46"/>
    <s v="United States"/>
    <x v="2"/>
    <s v="Sam"/>
    <x v="17"/>
    <x v="400"/>
    <n v="34787"/>
    <x v="56"/>
    <x v="2"/>
    <d v="2015-03-01T00:00:00"/>
    <n v="1"/>
    <x v="0"/>
    <n v="-324.73"/>
    <n v="4"/>
    <n v="55.08"/>
    <n v="91036"/>
    <n v="1"/>
    <s v="Not Returned"/>
    <n v="0"/>
  </r>
  <r>
    <n v="22646"/>
    <x v="1"/>
    <n v="0"/>
    <n v="37.76"/>
    <n v="12.9"/>
    <n v="980"/>
    <x v="466"/>
    <s v="New Customer"/>
    <n v="1"/>
    <x v="0"/>
    <x v="1"/>
    <x v="1"/>
    <x v="9"/>
    <s v="Small Box"/>
    <x v="249"/>
    <n v="0.56999999999999995"/>
    <s v="United States"/>
    <x v="1"/>
    <s v="Erin"/>
    <x v="40"/>
    <x v="401"/>
    <n v="5403"/>
    <x v="160"/>
    <x v="5"/>
    <d v="2015-02-06T00:00:00"/>
    <n v="1"/>
    <x v="1"/>
    <n v="93.846800000000002"/>
    <n v="12"/>
    <n v="477.2"/>
    <n v="87258"/>
    <n v="1"/>
    <s v="Not Returned"/>
    <n v="0"/>
  </r>
  <r>
    <n v="20874"/>
    <x v="0"/>
    <n v="0.1"/>
    <n v="18.97"/>
    <n v="9.0299999999999994"/>
    <n v="657"/>
    <x v="467"/>
    <s v="New Customer"/>
    <n v="1"/>
    <x v="0"/>
    <x v="0"/>
    <x v="1"/>
    <x v="1"/>
    <s v="Small Box"/>
    <x v="250"/>
    <n v="0.37"/>
    <s v="United States"/>
    <x v="1"/>
    <s v="Erin"/>
    <x v="9"/>
    <x v="402"/>
    <n v="1540"/>
    <x v="167"/>
    <x v="0"/>
    <d v="2015-01-21T00:00:00"/>
    <n v="2"/>
    <x v="0"/>
    <n v="-24.204799999999999"/>
    <n v="1"/>
    <n v="19.73"/>
    <n v="91212"/>
    <n v="0"/>
    <s v="Not Returned"/>
    <n v="0"/>
  </r>
  <r>
    <n v="25183"/>
    <x v="4"/>
    <n v="0.01"/>
    <n v="18.97"/>
    <n v="9.0299999999999994"/>
    <n v="2287"/>
    <x v="468"/>
    <s v="New Customer"/>
    <n v="1"/>
    <x v="0"/>
    <x v="1"/>
    <x v="1"/>
    <x v="1"/>
    <s v="Small Box"/>
    <x v="250"/>
    <n v="0.37"/>
    <s v="United States"/>
    <x v="2"/>
    <s v="Sam"/>
    <x v="34"/>
    <x v="403"/>
    <n v="29483"/>
    <x v="76"/>
    <x v="4"/>
    <d v="2015-03-25T00:00:00"/>
    <n v="0"/>
    <x v="0"/>
    <n v="-12.026699999999998"/>
    <n v="8"/>
    <n v="164.67"/>
    <n v="90146"/>
    <n v="0"/>
    <s v="Not Returned"/>
    <n v="0"/>
  </r>
  <r>
    <n v="22849"/>
    <x v="2"/>
    <n v="0.09"/>
    <n v="18.97"/>
    <n v="9.0299999999999994"/>
    <n v="2684"/>
    <x v="29"/>
    <s v="Returning Customer"/>
    <n v="0"/>
    <x v="0"/>
    <x v="3"/>
    <x v="1"/>
    <x v="1"/>
    <s v="Small Box"/>
    <x v="250"/>
    <n v="0.37"/>
    <s v="United States"/>
    <x v="2"/>
    <s v="Sam"/>
    <x v="17"/>
    <x v="28"/>
    <n v="33952"/>
    <x v="32"/>
    <x v="6"/>
    <d v="2015-02-20T00:00:00"/>
    <n v="5"/>
    <x v="0"/>
    <n v="-1748.0119999999999"/>
    <n v="1"/>
    <n v="20.96"/>
    <n v="89146"/>
    <n v="0"/>
    <s v="Not Returned"/>
    <n v="0"/>
  </r>
  <r>
    <n v="20590"/>
    <x v="4"/>
    <n v="0.05"/>
    <n v="18.97"/>
    <n v="9.0299999999999994"/>
    <n v="3084"/>
    <x v="469"/>
    <s v="New Customer"/>
    <n v="1"/>
    <x v="0"/>
    <x v="3"/>
    <x v="1"/>
    <x v="1"/>
    <s v="Small Box"/>
    <x v="250"/>
    <n v="0.37"/>
    <s v="United States"/>
    <x v="3"/>
    <s v="William"/>
    <x v="8"/>
    <x v="404"/>
    <n v="98503"/>
    <x v="33"/>
    <x v="4"/>
    <d v="2015-06-25T00:00:00"/>
    <n v="1"/>
    <x v="0"/>
    <n v="-1.89"/>
    <n v="5"/>
    <n v="97.33"/>
    <n v="89880"/>
    <n v="0"/>
    <s v="Not Returned"/>
    <n v="0"/>
  </r>
  <r>
    <n v="19842"/>
    <x v="3"/>
    <n v="0.01"/>
    <n v="10.9"/>
    <n v="7.46"/>
    <n v="3397"/>
    <x v="358"/>
    <s v="Returning Customer"/>
    <n v="0"/>
    <x v="0"/>
    <x v="3"/>
    <x v="1"/>
    <x v="9"/>
    <s v="Small Box"/>
    <x v="251"/>
    <n v="0.59"/>
    <s v="United States"/>
    <x v="0"/>
    <s v="Chris"/>
    <x v="23"/>
    <x v="315"/>
    <n v="61832"/>
    <x v="51"/>
    <x v="4"/>
    <d v="2015-03-12T00:00:00"/>
    <n v="1"/>
    <x v="0"/>
    <n v="-116.76"/>
    <n v="18"/>
    <n v="207.31"/>
    <n v="87536"/>
    <n v="0"/>
    <s v="Not Returned"/>
    <n v="0"/>
  </r>
  <r>
    <n v="20604"/>
    <x v="2"/>
    <n v="0.1"/>
    <n v="50.98"/>
    <n v="22.24"/>
    <n v="851"/>
    <x v="334"/>
    <s v="Returning Customer"/>
    <n v="0"/>
    <x v="0"/>
    <x v="1"/>
    <x v="2"/>
    <x v="7"/>
    <s v="Large Box"/>
    <x v="252"/>
    <n v="0.55000000000000004"/>
    <s v="United States"/>
    <x v="3"/>
    <s v="William"/>
    <x v="6"/>
    <x v="297"/>
    <n v="91745"/>
    <x v="73"/>
    <x v="4"/>
    <d v="2015-02-27T00:00:00"/>
    <n v="2"/>
    <x v="0"/>
    <n v="98.12"/>
    <n v="6"/>
    <n v="300.63"/>
    <n v="88568"/>
    <n v="1"/>
    <s v="Not Returned"/>
    <n v="0"/>
  </r>
  <r>
    <n v="7720"/>
    <x v="3"/>
    <n v="0.02"/>
    <n v="10.68"/>
    <n v="13.04"/>
    <n v="2882"/>
    <x v="293"/>
    <s v="Returning Customer"/>
    <n v="0"/>
    <x v="0"/>
    <x v="0"/>
    <x v="2"/>
    <x v="7"/>
    <s v="Large Box"/>
    <x v="253"/>
    <n v="0.6"/>
    <s v="United States"/>
    <x v="2"/>
    <s v="Sam"/>
    <x v="4"/>
    <x v="263"/>
    <n v="28206"/>
    <x v="142"/>
    <x v="3"/>
    <d v="2015-02-22T00:00:00"/>
    <n v="2"/>
    <x v="0"/>
    <n v="-307.29650000000004"/>
    <n v="31"/>
    <n v="350.48"/>
    <n v="55300"/>
    <n v="0"/>
    <s v="Not Returned"/>
    <n v="0"/>
  </r>
  <r>
    <n v="25720"/>
    <x v="3"/>
    <n v="0.02"/>
    <n v="10.68"/>
    <n v="13.04"/>
    <n v="2886"/>
    <x v="294"/>
    <s v="Returning Customer"/>
    <n v="0"/>
    <x v="0"/>
    <x v="0"/>
    <x v="2"/>
    <x v="7"/>
    <s v="Large Box"/>
    <x v="253"/>
    <n v="0.6"/>
    <s v="United States"/>
    <x v="1"/>
    <s v="Erin"/>
    <x v="18"/>
    <x v="264"/>
    <n v="44134"/>
    <x v="142"/>
    <x v="3"/>
    <d v="2015-02-22T00:00:00"/>
    <n v="2"/>
    <x v="0"/>
    <n v="-231.05"/>
    <n v="8"/>
    <n v="90.45"/>
    <n v="87630"/>
    <n v="0"/>
    <s v="Not Returned"/>
    <n v="0"/>
  </r>
  <r>
    <n v="23487"/>
    <x v="0"/>
    <n v="0.02"/>
    <n v="14.58"/>
    <n v="7.4"/>
    <n v="663"/>
    <x v="470"/>
    <s v="New Customer"/>
    <n v="1"/>
    <x v="0"/>
    <x v="2"/>
    <x v="2"/>
    <x v="7"/>
    <s v="Small Box"/>
    <x v="254"/>
    <n v="0.48"/>
    <s v="United States"/>
    <x v="1"/>
    <s v="Erin"/>
    <x v="18"/>
    <x v="405"/>
    <n v="43952"/>
    <x v="89"/>
    <x v="3"/>
    <d v="2015-06-01T00:00:00"/>
    <n v="3"/>
    <x v="0"/>
    <n v="10.802000000000001"/>
    <n v="17"/>
    <n v="261.33999999999997"/>
    <n v="90922"/>
    <n v="1"/>
    <s v="Not Returned"/>
    <n v="0"/>
  </r>
  <r>
    <n v="25097"/>
    <x v="0"/>
    <n v="0.02"/>
    <n v="12.58"/>
    <n v="5.16"/>
    <n v="2570"/>
    <x v="471"/>
    <s v="New Customer"/>
    <n v="1"/>
    <x v="0"/>
    <x v="0"/>
    <x v="2"/>
    <x v="7"/>
    <s v="Small Box"/>
    <x v="255"/>
    <n v="0.43"/>
    <s v="United States"/>
    <x v="3"/>
    <s v="William"/>
    <x v="6"/>
    <x v="76"/>
    <n v="95616"/>
    <x v="168"/>
    <x v="2"/>
    <d v="2015-04-25T00:00:00"/>
    <n v="0"/>
    <x v="0"/>
    <n v="44.712000000000003"/>
    <n v="18"/>
    <n v="224.29"/>
    <n v="90327"/>
    <n v="0"/>
    <s v="Not Returned"/>
    <n v="0"/>
  </r>
  <r>
    <n v="19369"/>
    <x v="3"/>
    <n v="0"/>
    <n v="5.77"/>
    <n v="5.92"/>
    <n v="2363"/>
    <x v="472"/>
    <s v="New Customer"/>
    <n v="1"/>
    <x v="0"/>
    <x v="2"/>
    <x v="2"/>
    <x v="7"/>
    <s v="Medium Box"/>
    <x v="256"/>
    <n v="0.55000000000000004"/>
    <s v="United States"/>
    <x v="1"/>
    <s v="Erin"/>
    <x v="18"/>
    <x v="406"/>
    <n v="44256"/>
    <x v="53"/>
    <x v="2"/>
    <d v="2015-04-13T00:00:00"/>
    <n v="2"/>
    <x v="1"/>
    <n v="-61.5276"/>
    <n v="11"/>
    <n v="69.89"/>
    <n v="90040"/>
    <n v="1"/>
    <s v="Not Returned"/>
    <n v="0"/>
  </r>
  <r>
    <n v="23890"/>
    <x v="3"/>
    <n v="0.05"/>
    <n v="26.48"/>
    <n v="6.93"/>
    <n v="18"/>
    <x v="473"/>
    <s v="New Customer"/>
    <n v="1"/>
    <x v="0"/>
    <x v="3"/>
    <x v="2"/>
    <x v="7"/>
    <s v="Small Box"/>
    <x v="257"/>
    <n v="0.49"/>
    <s v="United States"/>
    <x v="3"/>
    <s v="William"/>
    <x v="47"/>
    <x v="407"/>
    <n v="59601"/>
    <x v="46"/>
    <x v="3"/>
    <d v="2015-05-16T00:00:00"/>
    <n v="1"/>
    <x v="0"/>
    <n v="314.48129999999998"/>
    <n v="17"/>
    <n v="455.77"/>
    <n v="90031"/>
    <n v="1"/>
    <s v="Not Returned"/>
    <n v="0"/>
  </r>
  <r>
    <n v="5890"/>
    <x v="3"/>
    <n v="0.05"/>
    <n v="26.48"/>
    <n v="6.93"/>
    <n v="21"/>
    <x v="215"/>
    <s v="Returning Customer"/>
    <n v="0"/>
    <x v="0"/>
    <x v="3"/>
    <x v="2"/>
    <x v="7"/>
    <s v="Small Box"/>
    <x v="257"/>
    <n v="0.49"/>
    <s v="United States"/>
    <x v="1"/>
    <s v="Erin"/>
    <x v="1"/>
    <x v="12"/>
    <n v="10012"/>
    <x v="46"/>
    <x v="3"/>
    <d v="2015-05-16T00:00:00"/>
    <n v="1"/>
    <x v="0"/>
    <n v="384.38"/>
    <n v="70"/>
    <n v="1876.69"/>
    <n v="41793"/>
    <n v="1"/>
    <s v="Not Returned"/>
    <n v="0"/>
  </r>
  <r>
    <n v="21060"/>
    <x v="3"/>
    <n v="0.08"/>
    <n v="9.77"/>
    <n v="6.02"/>
    <n v="1595"/>
    <x v="474"/>
    <s v="New Customer"/>
    <n v="1"/>
    <x v="0"/>
    <x v="1"/>
    <x v="2"/>
    <x v="7"/>
    <s v="Medium Box"/>
    <x v="258"/>
    <n v="0.48"/>
    <s v="United States"/>
    <x v="1"/>
    <s v="Erin"/>
    <x v="45"/>
    <x v="408"/>
    <n v="25705"/>
    <x v="37"/>
    <x v="0"/>
    <d v="2015-05-12T00:00:00"/>
    <n v="1"/>
    <x v="0"/>
    <n v="23.276000000000003"/>
    <n v="9"/>
    <n v="89.06"/>
    <n v="90796"/>
    <n v="0"/>
    <s v="Not Returned"/>
    <n v="0"/>
  </r>
  <r>
    <n v="21856"/>
    <x v="4"/>
    <n v="0.02"/>
    <n v="9.77"/>
    <n v="6.02"/>
    <n v="2847"/>
    <x v="475"/>
    <s v="New Customer"/>
    <n v="1"/>
    <x v="0"/>
    <x v="1"/>
    <x v="2"/>
    <x v="7"/>
    <s v="Medium Box"/>
    <x v="258"/>
    <n v="0.48"/>
    <s v="United States"/>
    <x v="2"/>
    <s v="Sam"/>
    <x v="2"/>
    <x v="409"/>
    <n v="38017"/>
    <x v="20"/>
    <x v="5"/>
    <d v="2015-04-10T00:00:00"/>
    <n v="1"/>
    <x v="0"/>
    <n v="-535.33199999999999"/>
    <n v="9"/>
    <n v="87.68"/>
    <n v="85928"/>
    <n v="0"/>
    <s v="Not Returned"/>
    <n v="0"/>
  </r>
  <r>
    <n v="21776"/>
    <x v="0"/>
    <n v="0.06"/>
    <n v="9.48"/>
    <n v="7.29"/>
    <n v="11"/>
    <x v="476"/>
    <s v="New Customer"/>
    <n v="1"/>
    <x v="0"/>
    <x v="2"/>
    <x v="2"/>
    <x v="7"/>
    <s v="Small Pack"/>
    <x v="259"/>
    <n v="0.45"/>
    <s v="United States"/>
    <x v="1"/>
    <s v="Erin"/>
    <x v="30"/>
    <x v="410"/>
    <n v="7203"/>
    <x v="32"/>
    <x v="6"/>
    <d v="2015-02-17T00:00:00"/>
    <n v="2"/>
    <x v="0"/>
    <n v="-53.809600000000003"/>
    <n v="22"/>
    <n v="211.15"/>
    <n v="90192"/>
    <n v="1"/>
    <s v="Not Returned"/>
    <n v="0"/>
  </r>
  <r>
    <n v="23313"/>
    <x v="2"/>
    <n v="0.08"/>
    <n v="9.48"/>
    <n v="7.29"/>
    <n v="2308"/>
    <x v="477"/>
    <s v="New Customer"/>
    <n v="1"/>
    <x v="0"/>
    <x v="3"/>
    <x v="2"/>
    <x v="7"/>
    <s v="Small Pack"/>
    <x v="259"/>
    <n v="0.45"/>
    <s v="United States"/>
    <x v="2"/>
    <s v="Sam"/>
    <x v="17"/>
    <x v="411"/>
    <n v="33971"/>
    <x v="116"/>
    <x v="1"/>
    <d v="2015-03-26T00:00:00"/>
    <n v="2"/>
    <x v="0"/>
    <n v="-50.4"/>
    <n v="2"/>
    <n v="20.22"/>
    <n v="90557"/>
    <n v="0"/>
    <s v="Not Returned"/>
    <n v="0"/>
  </r>
  <r>
    <n v="22293"/>
    <x v="4"/>
    <n v="0.01"/>
    <n v="9.48"/>
    <n v="7.29"/>
    <n v="3226"/>
    <x v="478"/>
    <s v="New Customer"/>
    <n v="1"/>
    <x v="1"/>
    <x v="3"/>
    <x v="2"/>
    <x v="7"/>
    <s v="Small Pack"/>
    <x v="259"/>
    <n v="0.45"/>
    <s v="United States"/>
    <x v="2"/>
    <s v="Sam"/>
    <x v="2"/>
    <x v="285"/>
    <n v="37075"/>
    <x v="47"/>
    <x v="4"/>
    <d v="2015-01-16T00:00:00"/>
    <n v="2"/>
    <x v="0"/>
    <n v="238.93379999999999"/>
    <n v="1"/>
    <n v="12.9"/>
    <n v="86507"/>
    <n v="0"/>
    <s v="Not Returned"/>
    <n v="0"/>
  </r>
  <r>
    <n v="25649"/>
    <x v="2"/>
    <n v="7.0000000000000007E-2"/>
    <n v="4.97"/>
    <n v="5.71"/>
    <n v="2684"/>
    <x v="29"/>
    <s v="Returning Customer"/>
    <n v="0"/>
    <x v="0"/>
    <x v="3"/>
    <x v="2"/>
    <x v="7"/>
    <s v="Medium Box"/>
    <x v="260"/>
    <n v="0.54"/>
    <s v="United States"/>
    <x v="2"/>
    <s v="Sam"/>
    <x v="17"/>
    <x v="28"/>
    <n v="33952"/>
    <x v="23"/>
    <x v="3"/>
    <d v="2015-04-15T00:00:00"/>
    <n v="5"/>
    <x v="0"/>
    <n v="-180.15200000000002"/>
    <n v="5"/>
    <n v="26.66"/>
    <n v="89148"/>
    <n v="0"/>
    <s v="Not Returned"/>
    <n v="0"/>
  </r>
  <r>
    <n v="23401"/>
    <x v="4"/>
    <n v="0.03"/>
    <n v="13.73"/>
    <n v="6.85"/>
    <n v="547"/>
    <x v="479"/>
    <s v="New Customer"/>
    <n v="1"/>
    <x v="1"/>
    <x v="1"/>
    <x v="2"/>
    <x v="7"/>
    <s v="Wrap Bag"/>
    <x v="261"/>
    <n v="0.54"/>
    <s v="United States"/>
    <x v="1"/>
    <s v="Erin"/>
    <x v="45"/>
    <x v="412"/>
    <n v="26501"/>
    <x v="138"/>
    <x v="6"/>
    <d v="2015-06-15T00:00:00"/>
    <n v="1"/>
    <x v="0"/>
    <n v="39.585299999999997"/>
    <n v="4"/>
    <n v="57.37"/>
    <n v="86250"/>
    <n v="1"/>
    <s v="Not Returned"/>
    <n v="0"/>
  </r>
  <r>
    <n v="18150"/>
    <x v="1"/>
    <n v="7.0000000000000007E-2"/>
    <n v="13.73"/>
    <n v="6.85"/>
    <n v="1679"/>
    <x v="480"/>
    <s v="New Customer"/>
    <n v="1"/>
    <x v="0"/>
    <x v="0"/>
    <x v="2"/>
    <x v="7"/>
    <s v="Wrap Bag"/>
    <x v="261"/>
    <n v="0.54"/>
    <s v="United States"/>
    <x v="1"/>
    <s v="Erin"/>
    <x v="18"/>
    <x v="413"/>
    <n v="45324"/>
    <x v="130"/>
    <x v="3"/>
    <d v="2015-03-21T00:00:00"/>
    <n v="1"/>
    <x v="0"/>
    <n v="-22.72"/>
    <n v="21"/>
    <n v="276.64"/>
    <n v="86646"/>
    <n v="1"/>
    <s v="Not Returned"/>
    <n v="0"/>
  </r>
  <r>
    <n v="26039"/>
    <x v="1"/>
    <n v="0.02"/>
    <n v="15.42"/>
    <n v="5.41"/>
    <n v="3143"/>
    <x v="481"/>
    <s v="New Customer"/>
    <n v="1"/>
    <x v="0"/>
    <x v="0"/>
    <x v="1"/>
    <x v="9"/>
    <s v="Small Box"/>
    <x v="262"/>
    <n v="0.59"/>
    <s v="United States"/>
    <x v="0"/>
    <s v="Chris"/>
    <x v="0"/>
    <x v="414"/>
    <n v="78660"/>
    <x v="116"/>
    <x v="1"/>
    <d v="2015-03-25T00:00:00"/>
    <n v="1"/>
    <x v="0"/>
    <n v="-16.37"/>
    <n v="2"/>
    <n v="33.840000000000003"/>
    <n v="86368"/>
    <n v="1"/>
    <s v="Not Returned"/>
    <n v="0"/>
  </r>
  <r>
    <n v="18034"/>
    <x v="4"/>
    <n v="0.04"/>
    <n v="15.42"/>
    <n v="10.68"/>
    <n v="317"/>
    <x v="482"/>
    <s v="New Customer"/>
    <n v="1"/>
    <x v="0"/>
    <x v="1"/>
    <x v="1"/>
    <x v="9"/>
    <s v="Small Box"/>
    <x v="263"/>
    <n v="0.57999999999999996"/>
    <s v="United States"/>
    <x v="3"/>
    <s v="William"/>
    <x v="6"/>
    <x v="415"/>
    <n v="91945"/>
    <x v="49"/>
    <x v="4"/>
    <d v="2015-06-18T00:00:00"/>
    <n v="1"/>
    <x v="0"/>
    <n v="-119.93599999999999"/>
    <n v="12"/>
    <n v="192.18"/>
    <n v="86041"/>
    <n v="0"/>
    <s v="Not Returned"/>
    <n v="0"/>
  </r>
  <r>
    <n v="19326"/>
    <x v="1"/>
    <n v="0.04"/>
    <n v="15.42"/>
    <n v="10.68"/>
    <n v="678"/>
    <x v="483"/>
    <s v="New Customer"/>
    <n v="1"/>
    <x v="1"/>
    <x v="1"/>
    <x v="1"/>
    <x v="9"/>
    <s v="Small Box"/>
    <x v="263"/>
    <n v="0.57999999999999996"/>
    <s v="United States"/>
    <x v="2"/>
    <s v="Sam"/>
    <x v="14"/>
    <x v="416"/>
    <n v="24281"/>
    <x v="98"/>
    <x v="4"/>
    <d v="2015-04-23T00:00:00"/>
    <n v="1"/>
    <x v="0"/>
    <n v="-109.70400000000001"/>
    <n v="5"/>
    <n v="81.14"/>
    <n v="88889"/>
    <n v="1"/>
    <s v="Not Returned"/>
    <n v="0"/>
  </r>
  <r>
    <n v="23043"/>
    <x v="1"/>
    <n v="0.03"/>
    <n v="105.34"/>
    <n v="24.49"/>
    <n v="2855"/>
    <x v="484"/>
    <s v="New Customer"/>
    <n v="1"/>
    <x v="0"/>
    <x v="1"/>
    <x v="2"/>
    <x v="7"/>
    <s v="Large Box"/>
    <x v="264"/>
    <n v="0.61"/>
    <s v="United States"/>
    <x v="3"/>
    <s v="William"/>
    <x v="8"/>
    <x v="417"/>
    <n v="98198"/>
    <x v="141"/>
    <x v="4"/>
    <d v="2015-01-22T00:00:00"/>
    <n v="1"/>
    <x v="0"/>
    <n v="618.13080000000002"/>
    <n v="10"/>
    <n v="1038.1400000000001"/>
    <n v="87316"/>
    <n v="0"/>
    <s v="Not Returned"/>
    <n v="0"/>
  </r>
  <r>
    <n v="22576"/>
    <x v="4"/>
    <n v="7.0000000000000007E-2"/>
    <n v="105.34"/>
    <n v="24.49"/>
    <n v="3261"/>
    <x v="485"/>
    <s v="New Customer"/>
    <n v="1"/>
    <x v="1"/>
    <x v="0"/>
    <x v="2"/>
    <x v="7"/>
    <s v="Large Box"/>
    <x v="264"/>
    <n v="0.61"/>
    <s v="United States"/>
    <x v="0"/>
    <s v="Chris"/>
    <x v="3"/>
    <x v="418"/>
    <n v="49221"/>
    <x v="58"/>
    <x v="5"/>
    <d v="2015-06-26T00:00:00"/>
    <n v="1"/>
    <x v="0"/>
    <n v="710.67239999999993"/>
    <n v="10"/>
    <n v="1029.96"/>
    <n v="90296"/>
    <n v="1"/>
    <s v="Not Returned"/>
    <n v="0"/>
  </r>
  <r>
    <n v="22614"/>
    <x v="1"/>
    <n v="0.05"/>
    <n v="51.65"/>
    <n v="18.45"/>
    <n v="696"/>
    <x v="486"/>
    <s v="New Customer"/>
    <n v="1"/>
    <x v="0"/>
    <x v="1"/>
    <x v="2"/>
    <x v="7"/>
    <s v="Medium Box"/>
    <x v="265"/>
    <n v="0.65"/>
    <s v="United States"/>
    <x v="0"/>
    <s v="Chris"/>
    <x v="7"/>
    <x v="419"/>
    <n v="46307"/>
    <x v="8"/>
    <x v="3"/>
    <d v="2015-03-28T00:00:00"/>
    <n v="1"/>
    <x v="0"/>
    <n v="25.04"/>
    <n v="12"/>
    <n v="605.1"/>
    <n v="89847"/>
    <n v="0"/>
    <s v="Not Returned"/>
    <n v="0"/>
  </r>
  <r>
    <n v="4614"/>
    <x v="1"/>
    <n v="0.05"/>
    <n v="51.65"/>
    <n v="18.45"/>
    <n v="698"/>
    <x v="10"/>
    <s v="Returning Customer"/>
    <n v="0"/>
    <x v="0"/>
    <x v="1"/>
    <x v="2"/>
    <x v="7"/>
    <s v="Medium Box"/>
    <x v="265"/>
    <n v="0.65"/>
    <s v="United States"/>
    <x v="3"/>
    <s v="William"/>
    <x v="8"/>
    <x v="10"/>
    <n v="98105"/>
    <x v="8"/>
    <x v="3"/>
    <d v="2015-03-28T00:00:00"/>
    <n v="1"/>
    <x v="0"/>
    <n v="25.04"/>
    <n v="49"/>
    <n v="2470.84"/>
    <n v="32869"/>
    <n v="0"/>
    <s v="Not Returned"/>
    <n v="0"/>
  </r>
  <r>
    <n v="18147"/>
    <x v="0"/>
    <n v="0.03"/>
    <n v="41.32"/>
    <n v="58.66"/>
    <n v="2677"/>
    <x v="197"/>
    <s v="Returning Customer"/>
    <n v="0"/>
    <x v="1"/>
    <x v="3"/>
    <x v="2"/>
    <x v="7"/>
    <s v="Medium Box"/>
    <x v="266"/>
    <n v="0.76"/>
    <s v="United States"/>
    <x v="2"/>
    <s v="Sam"/>
    <x v="14"/>
    <x v="176"/>
    <n v="22601"/>
    <x v="113"/>
    <x v="1"/>
    <d v="2015-06-17T00:00:00"/>
    <n v="1"/>
    <x v="0"/>
    <n v="-32.816000000000003"/>
    <n v="10"/>
    <n v="419.27"/>
    <n v="86633"/>
    <n v="0"/>
    <s v="Not Returned"/>
    <n v="0"/>
  </r>
  <r>
    <n v="26274"/>
    <x v="3"/>
    <n v="0.04"/>
    <n v="62.18"/>
    <n v="10.84"/>
    <n v="1305"/>
    <x v="487"/>
    <s v="New Customer"/>
    <n v="1"/>
    <x v="0"/>
    <x v="0"/>
    <x v="2"/>
    <x v="7"/>
    <s v="Medium Box"/>
    <x v="267"/>
    <n v="0.63"/>
    <s v="United States"/>
    <x v="3"/>
    <s v="William"/>
    <x v="12"/>
    <x v="420"/>
    <n v="84120"/>
    <x v="114"/>
    <x v="1"/>
    <d v="2015-02-19T00:00:00"/>
    <n v="2"/>
    <x v="0"/>
    <n v="125.8077"/>
    <n v="3"/>
    <n v="182.33"/>
    <n v="87002"/>
    <n v="1"/>
    <s v="Not Returned"/>
    <n v="0"/>
  </r>
  <r>
    <n v="24493"/>
    <x v="4"/>
    <n v="0.1"/>
    <n v="62.18"/>
    <n v="10.84"/>
    <n v="3177"/>
    <x v="488"/>
    <s v="New Customer"/>
    <n v="1"/>
    <x v="0"/>
    <x v="0"/>
    <x v="2"/>
    <x v="7"/>
    <s v="Medium Box"/>
    <x v="267"/>
    <n v="0.63"/>
    <s v="United States"/>
    <x v="2"/>
    <s v="Sam"/>
    <x v="17"/>
    <x v="421"/>
    <n v="33458"/>
    <x v="90"/>
    <x v="2"/>
    <d v="2015-03-16T00:00:00"/>
    <n v="2"/>
    <x v="0"/>
    <n v="-29.666000000000004"/>
    <n v="9"/>
    <n v="511.57"/>
    <n v="90818"/>
    <n v="1"/>
    <s v="Not Returned"/>
    <n v="0"/>
  </r>
  <r>
    <n v="25537"/>
    <x v="3"/>
    <n v="0.02"/>
    <n v="92.23"/>
    <n v="39.61"/>
    <n v="2456"/>
    <x v="489"/>
    <s v="New Customer"/>
    <n v="1"/>
    <x v="1"/>
    <x v="2"/>
    <x v="2"/>
    <x v="7"/>
    <s v="Medium Box"/>
    <x v="268"/>
    <n v="0.67"/>
    <s v="United States"/>
    <x v="2"/>
    <s v="Sam"/>
    <x v="19"/>
    <x v="422"/>
    <n v="36608"/>
    <x v="29"/>
    <x v="5"/>
    <d v="2015-01-23T00:00:00"/>
    <n v="1"/>
    <x v="0"/>
    <n v="-905.99039999999991"/>
    <n v="11"/>
    <n v="1009.93"/>
    <n v="89218"/>
    <n v="0"/>
    <s v="Not Returned"/>
    <n v="0"/>
  </r>
  <r>
    <n v="24774"/>
    <x v="4"/>
    <n v="0.04"/>
    <n v="29.18"/>
    <n v="8.5500000000000007"/>
    <n v="868"/>
    <x v="448"/>
    <s v="Returning Customer"/>
    <n v="0"/>
    <x v="1"/>
    <x v="1"/>
    <x v="2"/>
    <x v="7"/>
    <s v="Small Box"/>
    <x v="269"/>
    <n v="0.42"/>
    <s v="United States"/>
    <x v="0"/>
    <s v="Chris"/>
    <x v="29"/>
    <x v="387"/>
    <n v="55126"/>
    <x v="73"/>
    <x v="4"/>
    <d v="2015-02-27T00:00:00"/>
    <n v="2"/>
    <x v="0"/>
    <n v="201.7353"/>
    <n v="10"/>
    <n v="292.37"/>
    <n v="91194"/>
    <n v="0"/>
    <s v="Not Returned"/>
    <n v="0"/>
  </r>
  <r>
    <n v="25098"/>
    <x v="0"/>
    <n v="0.1"/>
    <n v="7.7"/>
    <n v="3.68"/>
    <n v="2570"/>
    <x v="471"/>
    <s v="Returning Customer"/>
    <n v="0"/>
    <x v="0"/>
    <x v="0"/>
    <x v="2"/>
    <x v="7"/>
    <s v="Wrap Bag"/>
    <x v="270"/>
    <n v="0.52"/>
    <s v="United States"/>
    <x v="3"/>
    <s v="William"/>
    <x v="6"/>
    <x v="76"/>
    <n v="95616"/>
    <x v="168"/>
    <x v="2"/>
    <d v="2015-04-26T00:00:00"/>
    <n v="1"/>
    <x v="0"/>
    <n v="-22.626000000000001"/>
    <n v="7"/>
    <n v="51.2"/>
    <n v="90327"/>
    <n v="0"/>
    <s v="Not Returned"/>
    <n v="0"/>
  </r>
  <r>
    <n v="7098"/>
    <x v="0"/>
    <n v="0.1"/>
    <n v="7.7"/>
    <n v="3.68"/>
    <n v="2571"/>
    <x v="490"/>
    <s v="New Customer"/>
    <n v="1"/>
    <x v="0"/>
    <x v="0"/>
    <x v="2"/>
    <x v="7"/>
    <s v="Wrap Bag"/>
    <x v="270"/>
    <n v="0.52"/>
    <s v="United States"/>
    <x v="1"/>
    <s v="Erin"/>
    <x v="1"/>
    <x v="12"/>
    <n v="10165"/>
    <x v="168"/>
    <x v="2"/>
    <d v="2015-04-26T00:00:00"/>
    <n v="1"/>
    <x v="0"/>
    <n v="-25.14"/>
    <n v="27"/>
    <n v="197.48"/>
    <n v="50656"/>
    <n v="0"/>
    <s v="Not Returned"/>
    <n v="0"/>
  </r>
  <r>
    <n v="22401"/>
    <x v="4"/>
    <n v="7.0000000000000007E-2"/>
    <n v="415.88"/>
    <n v="11.37"/>
    <n v="381"/>
    <x v="491"/>
    <s v="New Customer"/>
    <n v="1"/>
    <x v="0"/>
    <x v="1"/>
    <x v="1"/>
    <x v="9"/>
    <s v="Small Box"/>
    <x v="271"/>
    <n v="0.56999999999999995"/>
    <s v="United States"/>
    <x v="0"/>
    <s v="Chris"/>
    <x v="23"/>
    <x v="423"/>
    <n v="61701"/>
    <x v="143"/>
    <x v="3"/>
    <d v="2015-05-01T00:00:00"/>
    <n v="0"/>
    <x v="0"/>
    <n v="-539.59"/>
    <n v="1"/>
    <n v="394.51"/>
    <n v="88929"/>
    <n v="1"/>
    <s v="Not Returned"/>
    <n v="0"/>
  </r>
  <r>
    <n v="21992"/>
    <x v="3"/>
    <n v="0.08"/>
    <n v="415.88"/>
    <n v="11.37"/>
    <n v="573"/>
    <x v="171"/>
    <s v="Returning Customer"/>
    <n v="0"/>
    <x v="0"/>
    <x v="1"/>
    <x v="1"/>
    <x v="9"/>
    <s v="Small Box"/>
    <x v="271"/>
    <n v="0.56999999999999995"/>
    <s v="United States"/>
    <x v="0"/>
    <s v="Chris"/>
    <x v="23"/>
    <x v="154"/>
    <n v="61554"/>
    <x v="74"/>
    <x v="5"/>
    <d v="2015-02-27T00:00:00"/>
    <n v="1"/>
    <x v="0"/>
    <n v="-269.08440000000002"/>
    <n v="1"/>
    <n v="405.57"/>
    <n v="86556"/>
    <n v="1"/>
    <s v="Not Returned"/>
    <n v="0"/>
  </r>
  <r>
    <n v="24396"/>
    <x v="2"/>
    <n v="0.1"/>
    <n v="54.1"/>
    <n v="19.989999999999998"/>
    <n v="2287"/>
    <x v="468"/>
    <s v="Returning Customer"/>
    <n v="0"/>
    <x v="0"/>
    <x v="1"/>
    <x v="1"/>
    <x v="9"/>
    <s v="Small Box"/>
    <x v="272"/>
    <n v="0.59"/>
    <s v="United States"/>
    <x v="2"/>
    <s v="Sam"/>
    <x v="34"/>
    <x v="403"/>
    <n v="29483"/>
    <x v="11"/>
    <x v="5"/>
    <d v="2015-02-24T00:00:00"/>
    <n v="5"/>
    <x v="0"/>
    <n v="34.067999999999998"/>
    <n v="9"/>
    <n v="469.59"/>
    <n v="90147"/>
    <n v="1"/>
    <s v="Not Returned"/>
    <n v="0"/>
  </r>
  <r>
    <n v="25819"/>
    <x v="0"/>
    <n v="0.02"/>
    <n v="54.1"/>
    <n v="19.989999999999998"/>
    <n v="2928"/>
    <x v="310"/>
    <s v="Returning Customer"/>
    <n v="0"/>
    <x v="0"/>
    <x v="0"/>
    <x v="1"/>
    <x v="9"/>
    <s v="Small Box"/>
    <x v="272"/>
    <n v="0.59"/>
    <s v="United States"/>
    <x v="2"/>
    <s v="Sam"/>
    <x v="34"/>
    <x v="278"/>
    <n v="29418"/>
    <x v="38"/>
    <x v="1"/>
    <d v="2015-05-27T00:00:00"/>
    <n v="1"/>
    <x v="0"/>
    <n v="-33.585999999999999"/>
    <n v="36"/>
    <n v="1944.87"/>
    <n v="90218"/>
    <n v="0"/>
    <s v="Not Returned"/>
    <n v="0"/>
  </r>
  <r>
    <n v="26156"/>
    <x v="2"/>
    <n v="0.03"/>
    <n v="5.85"/>
    <n v="2.27"/>
    <n v="2765"/>
    <x v="492"/>
    <s v="New Customer"/>
    <n v="1"/>
    <x v="0"/>
    <x v="1"/>
    <x v="1"/>
    <x v="3"/>
    <s v="Wrap Bag"/>
    <x v="273"/>
    <n v="0.56000000000000005"/>
    <s v="United States"/>
    <x v="1"/>
    <s v="Erin"/>
    <x v="30"/>
    <x v="424"/>
    <n v="8021"/>
    <x v="169"/>
    <x v="5"/>
    <d v="2015-05-30T00:00:00"/>
    <n v="2"/>
    <x v="0"/>
    <n v="-5.08"/>
    <n v="7"/>
    <n v="41.4"/>
    <n v="90725"/>
    <n v="1"/>
    <s v="Not Returned"/>
    <n v="0"/>
  </r>
  <r>
    <n v="18773"/>
    <x v="0"/>
    <n v="0.02"/>
    <n v="2.58"/>
    <n v="1.3"/>
    <n v="250"/>
    <x v="493"/>
    <s v="New Customer"/>
    <n v="1"/>
    <x v="1"/>
    <x v="1"/>
    <x v="1"/>
    <x v="3"/>
    <s v="Wrap Bag"/>
    <x v="274"/>
    <n v="0.59"/>
    <s v="United States"/>
    <x v="0"/>
    <s v="Chris"/>
    <x v="29"/>
    <x v="425"/>
    <n v="55423"/>
    <x v="169"/>
    <x v="5"/>
    <d v="2015-05-29T00:00:00"/>
    <n v="1"/>
    <x v="0"/>
    <n v="1.1080000000000014"/>
    <n v="39"/>
    <n v="109.74"/>
    <n v="87214"/>
    <n v="0"/>
    <s v="Not Returned"/>
    <n v="0"/>
  </r>
  <r>
    <n v="19074"/>
    <x v="3"/>
    <n v="0.03"/>
    <n v="4.26"/>
    <n v="1.2"/>
    <n v="114"/>
    <x v="271"/>
    <s v="Returning Customer"/>
    <n v="0"/>
    <x v="0"/>
    <x v="2"/>
    <x v="1"/>
    <x v="3"/>
    <s v="Wrap Bag"/>
    <x v="275"/>
    <n v="0.44"/>
    <s v="United States"/>
    <x v="3"/>
    <s v="William"/>
    <x v="20"/>
    <x v="243"/>
    <n v="97035"/>
    <x v="61"/>
    <x v="2"/>
    <d v="2015-01-04T00:00:00"/>
    <n v="1"/>
    <x v="0"/>
    <n v="18.658000000000001"/>
    <n v="7"/>
    <n v="29.5"/>
    <n v="89583"/>
    <n v="1"/>
    <s v="Not Returned"/>
    <n v="0"/>
  </r>
  <r>
    <n v="1074"/>
    <x v="3"/>
    <n v="0.03"/>
    <n v="4.26"/>
    <n v="1.2"/>
    <n v="117"/>
    <x v="272"/>
    <s v="Returning Customer"/>
    <n v="0"/>
    <x v="0"/>
    <x v="2"/>
    <x v="1"/>
    <x v="3"/>
    <s v="Wrap Bag"/>
    <x v="275"/>
    <n v="0.44"/>
    <s v="United States"/>
    <x v="3"/>
    <s v="William"/>
    <x v="8"/>
    <x v="10"/>
    <n v="98103"/>
    <x v="61"/>
    <x v="2"/>
    <d v="2015-01-04T00:00:00"/>
    <n v="1"/>
    <x v="0"/>
    <n v="9.82"/>
    <n v="29"/>
    <n v="122.23"/>
    <n v="7909"/>
    <n v="1"/>
    <s v="Not Returned"/>
    <n v="0"/>
  </r>
  <r>
    <n v="448"/>
    <x v="1"/>
    <n v="0.1"/>
    <n v="4.26"/>
    <n v="1.2"/>
    <n v="699"/>
    <x v="54"/>
    <s v="Returning Customer"/>
    <n v="0"/>
    <x v="0"/>
    <x v="0"/>
    <x v="1"/>
    <x v="3"/>
    <s v="Wrap Bag"/>
    <x v="275"/>
    <n v="0.44"/>
    <s v="United States"/>
    <x v="3"/>
    <s v="William"/>
    <x v="6"/>
    <x v="27"/>
    <n v="90041"/>
    <x v="17"/>
    <x v="4"/>
    <d v="2015-05-21T00:00:00"/>
    <n v="1"/>
    <x v="0"/>
    <n v="15.42"/>
    <n v="88"/>
    <n v="351.56"/>
    <n v="3042"/>
    <n v="1"/>
    <s v="Not Returned"/>
    <n v="0"/>
  </r>
  <r>
    <n v="18448"/>
    <x v="1"/>
    <n v="0.1"/>
    <n v="4.26"/>
    <n v="1.2"/>
    <n v="700"/>
    <x v="494"/>
    <s v="New Customer"/>
    <n v="1"/>
    <x v="0"/>
    <x v="0"/>
    <x v="1"/>
    <x v="3"/>
    <s v="Wrap Bag"/>
    <x v="275"/>
    <n v="0.44"/>
    <s v="United States"/>
    <x v="3"/>
    <s v="William"/>
    <x v="6"/>
    <x v="393"/>
    <n v="93454"/>
    <x v="17"/>
    <x v="4"/>
    <d v="2015-05-21T00:00:00"/>
    <n v="1"/>
    <x v="0"/>
    <n v="33.923999999999999"/>
    <n v="22"/>
    <n v="87.89"/>
    <n v="87980"/>
    <n v="1"/>
    <s v="Not Returned"/>
    <n v="0"/>
  </r>
  <r>
    <n v="19011"/>
    <x v="4"/>
    <n v="0.04"/>
    <n v="9.11"/>
    <n v="2.25"/>
    <n v="797"/>
    <x v="495"/>
    <s v="New Customer"/>
    <n v="1"/>
    <x v="0"/>
    <x v="1"/>
    <x v="1"/>
    <x v="3"/>
    <s v="Wrap Bag"/>
    <x v="276"/>
    <n v="0.52"/>
    <s v="United States"/>
    <x v="3"/>
    <s v="William"/>
    <x v="12"/>
    <x v="426"/>
    <n v="84067"/>
    <x v="45"/>
    <x v="0"/>
    <d v="2015-06-04T00:00:00"/>
    <n v="3"/>
    <x v="0"/>
    <n v="-3.496"/>
    <n v="2"/>
    <n v="18.59"/>
    <n v="86868"/>
    <n v="0"/>
    <s v="Not Returned"/>
    <n v="0"/>
  </r>
  <r>
    <n v="4133"/>
    <x v="3"/>
    <n v="0.05"/>
    <n v="36.549999999999997"/>
    <n v="13.89"/>
    <n v="1193"/>
    <x v="307"/>
    <s v="Returning Customer"/>
    <n v="0"/>
    <x v="1"/>
    <x v="0"/>
    <x v="1"/>
    <x v="3"/>
    <s v="Wrap Bag"/>
    <x v="277"/>
    <n v="0.41"/>
    <s v="United States"/>
    <x v="1"/>
    <s v="Erin"/>
    <x v="46"/>
    <x v="275"/>
    <n v="20016"/>
    <x v="73"/>
    <x v="4"/>
    <d v="2015-02-26T00:00:00"/>
    <n v="1"/>
    <x v="0"/>
    <n v="232.8"/>
    <n v="83"/>
    <n v="2948.61"/>
    <n v="29350"/>
    <n v="0"/>
    <s v="Not Returned"/>
    <n v="0"/>
  </r>
  <r>
    <n v="22133"/>
    <x v="3"/>
    <n v="0.05"/>
    <n v="36.549999999999997"/>
    <n v="13.89"/>
    <n v="1202"/>
    <x v="496"/>
    <s v="New Customer"/>
    <n v="1"/>
    <x v="1"/>
    <x v="0"/>
    <x v="1"/>
    <x v="3"/>
    <s v="Wrap Bag"/>
    <x v="277"/>
    <n v="0.41"/>
    <s v="United States"/>
    <x v="1"/>
    <s v="Erin"/>
    <x v="30"/>
    <x v="427"/>
    <n v="7079"/>
    <x v="73"/>
    <x v="4"/>
    <d v="2015-02-26T00:00:00"/>
    <n v="1"/>
    <x v="0"/>
    <n v="344.54399999999998"/>
    <n v="21"/>
    <n v="746.03"/>
    <n v="87585"/>
    <n v="0"/>
    <s v="Not Returned"/>
    <n v="0"/>
  </r>
  <r>
    <n v="19923"/>
    <x v="4"/>
    <n v="0.1"/>
    <n v="36.549999999999997"/>
    <n v="13.89"/>
    <n v="2960"/>
    <x v="497"/>
    <s v="New Customer"/>
    <n v="1"/>
    <x v="0"/>
    <x v="1"/>
    <x v="1"/>
    <x v="3"/>
    <s v="Wrap Bag"/>
    <x v="277"/>
    <n v="0.41"/>
    <s v="United States"/>
    <x v="2"/>
    <s v="Sam"/>
    <x v="39"/>
    <x v="428"/>
    <n v="72956"/>
    <x v="59"/>
    <x v="6"/>
    <d v="2015-04-07T00:00:00"/>
    <n v="2"/>
    <x v="0"/>
    <n v="-89.572000000000003"/>
    <n v="11"/>
    <n v="379.72"/>
    <n v="90646"/>
    <n v="1"/>
    <s v="Not Returned"/>
    <n v="0"/>
  </r>
  <r>
    <n v="23476"/>
    <x v="0"/>
    <n v="7.0000000000000007E-2"/>
    <n v="5.58"/>
    <n v="1.99"/>
    <n v="3325"/>
    <x v="41"/>
    <s v="Returning Customer"/>
    <n v="0"/>
    <x v="0"/>
    <x v="0"/>
    <x v="1"/>
    <x v="3"/>
    <s v="Wrap Bag"/>
    <x v="278"/>
    <n v="0.46"/>
    <s v="United States"/>
    <x v="3"/>
    <s v="William"/>
    <x v="20"/>
    <x v="39"/>
    <n v="97420"/>
    <x v="170"/>
    <x v="3"/>
    <d v="2015-04-26T00:00:00"/>
    <n v="2"/>
    <x v="0"/>
    <n v="23.045999999999999"/>
    <n v="23"/>
    <n v="121.46"/>
    <n v="90987"/>
    <n v="1"/>
    <s v="Not Returned"/>
    <n v="0"/>
  </r>
  <r>
    <n v="4204"/>
    <x v="4"/>
    <n v="0.09"/>
    <n v="5.98"/>
    <n v="1.67"/>
    <n v="2548"/>
    <x v="122"/>
    <s v="Returning Customer"/>
    <n v="0"/>
    <x v="0"/>
    <x v="3"/>
    <x v="1"/>
    <x v="3"/>
    <s v="Wrap Bag"/>
    <x v="279"/>
    <n v="0.51"/>
    <s v="United States"/>
    <x v="3"/>
    <s v="William"/>
    <x v="6"/>
    <x v="27"/>
    <n v="90068"/>
    <x v="30"/>
    <x v="5"/>
    <d v="2015-06-07T00:00:00"/>
    <n v="3"/>
    <x v="0"/>
    <n v="23.87"/>
    <n v="81"/>
    <n v="448.26"/>
    <n v="29889"/>
    <n v="1"/>
    <s v="Not Returned"/>
    <n v="0"/>
  </r>
  <r>
    <n v="22204"/>
    <x v="4"/>
    <n v="0.09"/>
    <n v="5.98"/>
    <n v="1.67"/>
    <n v="2549"/>
    <x v="399"/>
    <s v="Returning Customer"/>
    <n v="0"/>
    <x v="0"/>
    <x v="3"/>
    <x v="1"/>
    <x v="3"/>
    <s v="Wrap Bag"/>
    <x v="279"/>
    <n v="0.51"/>
    <s v="United States"/>
    <x v="1"/>
    <s v="Erin"/>
    <x v="18"/>
    <x v="348"/>
    <n v="43213"/>
    <x v="30"/>
    <x v="5"/>
    <d v="2015-06-07T00:00:00"/>
    <n v="3"/>
    <x v="0"/>
    <n v="35.805"/>
    <n v="20"/>
    <n v="110.68"/>
    <n v="88658"/>
    <n v="1"/>
    <s v="Not Returned"/>
    <n v="0"/>
  </r>
  <r>
    <n v="19400"/>
    <x v="2"/>
    <n v="0.02"/>
    <n v="500.98"/>
    <n v="41.44"/>
    <n v="693"/>
    <x v="418"/>
    <s v="Returning Customer"/>
    <n v="0"/>
    <x v="2"/>
    <x v="3"/>
    <x v="2"/>
    <x v="14"/>
    <s v="Jumbo Box"/>
    <x v="280"/>
    <n v="0.66"/>
    <s v="United States"/>
    <x v="3"/>
    <s v="William"/>
    <x v="21"/>
    <x v="363"/>
    <n v="80229"/>
    <x v="76"/>
    <x v="4"/>
    <d v="2015-03-25T00:00:00"/>
    <n v="0"/>
    <x v="0"/>
    <n v="2568.4628999999995"/>
    <n v="7"/>
    <n v="3722.41"/>
    <n v="87811"/>
    <n v="1"/>
    <s v="Not Returned"/>
    <n v="0"/>
  </r>
  <r>
    <n v="2045"/>
    <x v="0"/>
    <n v="0.01"/>
    <n v="8.34"/>
    <n v="0.96"/>
    <n v="894"/>
    <x v="498"/>
    <s v="New Customer"/>
    <n v="1"/>
    <x v="0"/>
    <x v="1"/>
    <x v="2"/>
    <x v="7"/>
    <s v="Wrap Bag"/>
    <x v="281"/>
    <n v="0.43"/>
    <s v="United States"/>
    <x v="1"/>
    <s v="Erin"/>
    <x v="46"/>
    <x v="275"/>
    <n v="20024"/>
    <x v="163"/>
    <x v="2"/>
    <d v="2015-01-12T00:00:00"/>
    <n v="2"/>
    <x v="0"/>
    <n v="29.332000000000001"/>
    <n v="24"/>
    <n v="199.12"/>
    <n v="14596"/>
    <n v="0"/>
    <s v="Not Returned"/>
    <n v="0"/>
  </r>
  <r>
    <n v="20045"/>
    <x v="0"/>
    <n v="0.01"/>
    <n v="8.34"/>
    <n v="0.96"/>
    <n v="896"/>
    <x v="499"/>
    <s v="New Customer"/>
    <n v="1"/>
    <x v="0"/>
    <x v="1"/>
    <x v="2"/>
    <x v="7"/>
    <s v="Wrap Bag"/>
    <x v="281"/>
    <n v="0.43"/>
    <s v="United States"/>
    <x v="0"/>
    <s v="Chris"/>
    <x v="0"/>
    <x v="429"/>
    <n v="76201"/>
    <x v="163"/>
    <x v="2"/>
    <d v="2015-01-12T00:00:00"/>
    <n v="2"/>
    <x v="0"/>
    <n v="34.348199999999999"/>
    <n v="6"/>
    <n v="49.78"/>
    <n v="90166"/>
    <n v="0"/>
    <s v="Not Returned"/>
    <n v="0"/>
  </r>
  <r>
    <n v="19470"/>
    <x v="0"/>
    <n v="0.06"/>
    <n v="47.98"/>
    <n v="3.61"/>
    <n v="896"/>
    <x v="499"/>
    <s v="Returning Customer"/>
    <n v="0"/>
    <x v="0"/>
    <x v="1"/>
    <x v="0"/>
    <x v="11"/>
    <s v="Small Pack"/>
    <x v="282"/>
    <n v="0.71"/>
    <s v="United States"/>
    <x v="0"/>
    <s v="Chris"/>
    <x v="0"/>
    <x v="429"/>
    <n v="76201"/>
    <x v="14"/>
    <x v="2"/>
    <d v="2015-06-22T00:00:00"/>
    <n v="2"/>
    <x v="0"/>
    <n v="35.954999999999998"/>
    <n v="11"/>
    <n v="517.67999999999995"/>
    <n v="90167"/>
    <n v="1"/>
    <s v="Not Returned"/>
    <n v="0"/>
  </r>
  <r>
    <n v="21587"/>
    <x v="4"/>
    <n v="0.01"/>
    <n v="47.98"/>
    <n v="3.61"/>
    <n v="2787"/>
    <x v="500"/>
    <s v="New Customer"/>
    <n v="1"/>
    <x v="1"/>
    <x v="0"/>
    <x v="0"/>
    <x v="11"/>
    <s v="Small Pack"/>
    <x v="282"/>
    <n v="0.71"/>
    <s v="United States"/>
    <x v="2"/>
    <s v="Sam"/>
    <x v="42"/>
    <x v="430"/>
    <n v="70003"/>
    <x v="92"/>
    <x v="5"/>
    <d v="2015-03-13T00:00:00"/>
    <n v="1"/>
    <x v="0"/>
    <n v="-44.436"/>
    <n v="8"/>
    <n v="393.98"/>
    <n v="91316"/>
    <n v="1"/>
    <s v="Not Returned"/>
    <n v="0"/>
  </r>
  <r>
    <n v="21046"/>
    <x v="0"/>
    <n v="0.06"/>
    <n v="47.98"/>
    <n v="3.61"/>
    <n v="3255"/>
    <x v="501"/>
    <s v="New Customer"/>
    <n v="1"/>
    <x v="0"/>
    <x v="2"/>
    <x v="0"/>
    <x v="11"/>
    <s v="Small Pack"/>
    <x v="282"/>
    <n v="0.71"/>
    <s v="United States"/>
    <x v="2"/>
    <s v="Sam"/>
    <x v="17"/>
    <x v="431"/>
    <n v="33319"/>
    <x v="16"/>
    <x v="4"/>
    <d v="2015-02-20T00:00:00"/>
    <n v="2"/>
    <x v="0"/>
    <n v="596.80799999999999"/>
    <n v="2"/>
    <n v="97.96"/>
    <n v="90488"/>
    <n v="1"/>
    <s v="Not Returned"/>
    <n v="0"/>
  </r>
  <r>
    <n v="23274"/>
    <x v="2"/>
    <n v="0.05"/>
    <n v="155.06"/>
    <n v="7.07"/>
    <n v="67"/>
    <x v="502"/>
    <s v="New Customer"/>
    <n v="1"/>
    <x v="0"/>
    <x v="1"/>
    <x v="1"/>
    <x v="9"/>
    <s v="Small Box"/>
    <x v="283"/>
    <n v="0.59"/>
    <s v="United States"/>
    <x v="3"/>
    <s v="William"/>
    <x v="6"/>
    <x v="432"/>
    <n v="94559"/>
    <x v="149"/>
    <x v="3"/>
    <d v="2015-01-09T00:00:00"/>
    <n v="7"/>
    <x v="0"/>
    <n v="845.66399999999987"/>
    <n v="8"/>
    <n v="1225.5999999999999"/>
    <n v="87946"/>
    <n v="1"/>
    <s v="Not Returned"/>
    <n v="0"/>
  </r>
  <r>
    <n v="5274"/>
    <x v="2"/>
    <n v="0.05"/>
    <n v="155.06"/>
    <n v="7.07"/>
    <n v="68"/>
    <x v="503"/>
    <s v="New Customer"/>
    <n v="1"/>
    <x v="0"/>
    <x v="1"/>
    <x v="1"/>
    <x v="9"/>
    <s v="Small Box"/>
    <x v="283"/>
    <n v="0.59"/>
    <s v="United States"/>
    <x v="1"/>
    <s v="Erin"/>
    <x v="1"/>
    <x v="12"/>
    <n v="10177"/>
    <x v="149"/>
    <x v="3"/>
    <d v="2015-01-09T00:00:00"/>
    <n v="7"/>
    <x v="0"/>
    <n v="575.39600000000007"/>
    <n v="32"/>
    <n v="4902.38"/>
    <n v="37537"/>
    <n v="0"/>
    <s v="Not Returned"/>
    <n v="0"/>
  </r>
  <r>
    <n v="819"/>
    <x v="3"/>
    <n v="7.0000000000000007E-2"/>
    <n v="155.06"/>
    <n v="7.07"/>
    <n v="2431"/>
    <x v="504"/>
    <s v="New Customer"/>
    <n v="1"/>
    <x v="0"/>
    <x v="0"/>
    <x v="1"/>
    <x v="9"/>
    <s v="Small Box"/>
    <x v="283"/>
    <n v="0.59"/>
    <s v="United States"/>
    <x v="3"/>
    <s v="William"/>
    <x v="6"/>
    <x v="27"/>
    <n v="90004"/>
    <x v="171"/>
    <x v="1"/>
    <d v="2015-05-19T00:00:00"/>
    <n v="0"/>
    <x v="0"/>
    <n v="-121.75"/>
    <n v="14"/>
    <n v="2039.07"/>
    <n v="5920"/>
    <n v="1"/>
    <s v="Not Returned"/>
    <n v="0"/>
  </r>
  <r>
    <n v="18819"/>
    <x v="3"/>
    <n v="7.0000000000000007E-2"/>
    <n v="155.06"/>
    <n v="7.07"/>
    <n v="2432"/>
    <x v="81"/>
    <s v="Returning Customer"/>
    <n v="0"/>
    <x v="0"/>
    <x v="0"/>
    <x v="1"/>
    <x v="9"/>
    <s v="Small Box"/>
    <x v="283"/>
    <n v="0.59"/>
    <s v="United States"/>
    <x v="0"/>
    <s v="Chris"/>
    <x v="32"/>
    <x v="75"/>
    <n v="73110"/>
    <x v="171"/>
    <x v="1"/>
    <d v="2015-05-19T00:00:00"/>
    <n v="0"/>
    <x v="0"/>
    <n v="24.350000000000023"/>
    <n v="3"/>
    <n v="436.94"/>
    <n v="89096"/>
    <n v="1"/>
    <s v="Not Returned"/>
    <n v="0"/>
  </r>
  <r>
    <n v="20697"/>
    <x v="1"/>
    <n v="0.06"/>
    <n v="3.8"/>
    <n v="1.49"/>
    <n v="56"/>
    <x v="505"/>
    <s v="New Customer"/>
    <n v="1"/>
    <x v="0"/>
    <x v="0"/>
    <x v="1"/>
    <x v="10"/>
    <s v="Small Box"/>
    <x v="284"/>
    <n v="0.38"/>
    <s v="United States"/>
    <x v="1"/>
    <s v="Erin"/>
    <x v="1"/>
    <x v="433"/>
    <n v="14150"/>
    <x v="157"/>
    <x v="0"/>
    <d v="2015-04-21T00:00:00"/>
    <n v="1"/>
    <x v="0"/>
    <n v="19.6282"/>
    <n v="20"/>
    <n v="73.55"/>
    <n v="88075"/>
    <n v="0"/>
    <s v="Not Returned"/>
    <n v="0"/>
  </r>
  <r>
    <n v="20520"/>
    <x v="4"/>
    <n v="0.05"/>
    <n v="3.8"/>
    <n v="1.49"/>
    <n v="191"/>
    <x v="227"/>
    <s v="Returning Customer"/>
    <n v="0"/>
    <x v="0"/>
    <x v="1"/>
    <x v="1"/>
    <x v="10"/>
    <s v="Small Box"/>
    <x v="284"/>
    <n v="0.38"/>
    <s v="United States"/>
    <x v="0"/>
    <s v="Chris"/>
    <x v="23"/>
    <x v="202"/>
    <n v="60505"/>
    <x v="20"/>
    <x v="5"/>
    <d v="2015-04-11T00:00:00"/>
    <n v="2"/>
    <x v="0"/>
    <n v="14.466999999999999"/>
    <n v="14"/>
    <n v="53.26"/>
    <n v="89093"/>
    <n v="0"/>
    <s v="Not Returned"/>
    <n v="0"/>
  </r>
  <r>
    <n v="24480"/>
    <x v="0"/>
    <n v="0.03"/>
    <n v="3.8"/>
    <n v="1.49"/>
    <n v="596"/>
    <x v="201"/>
    <s v="Returning Customer"/>
    <n v="0"/>
    <x v="0"/>
    <x v="0"/>
    <x v="1"/>
    <x v="10"/>
    <s v="Small Box"/>
    <x v="284"/>
    <n v="0.38"/>
    <s v="United States"/>
    <x v="0"/>
    <s v="Chris"/>
    <x v="7"/>
    <x v="180"/>
    <n v="46032"/>
    <x v="32"/>
    <x v="6"/>
    <d v="2015-02-17T00:00:00"/>
    <n v="2"/>
    <x v="0"/>
    <n v="15.2745"/>
    <n v="6"/>
    <n v="24.27"/>
    <n v="86308"/>
    <n v="0"/>
    <s v="Not Returned"/>
    <n v="0"/>
  </r>
  <r>
    <n v="24995"/>
    <x v="2"/>
    <n v="0.02"/>
    <n v="3.8"/>
    <n v="1.49"/>
    <n v="2935"/>
    <x v="506"/>
    <s v="New Customer"/>
    <n v="1"/>
    <x v="0"/>
    <x v="3"/>
    <x v="1"/>
    <x v="10"/>
    <s v="Small Box"/>
    <x v="284"/>
    <n v="0.38"/>
    <s v="United States"/>
    <x v="1"/>
    <s v="Erin"/>
    <x v="9"/>
    <x v="40"/>
    <n v="2215"/>
    <x v="37"/>
    <x v="0"/>
    <d v="2015-05-15T00:00:00"/>
    <n v="4"/>
    <x v="0"/>
    <n v="7.31"/>
    <n v="5"/>
    <n v="20.46"/>
    <n v="87617"/>
    <n v="1"/>
    <s v="Not Returned"/>
    <n v="0"/>
  </r>
  <r>
    <n v="26109"/>
    <x v="0"/>
    <n v="0.08"/>
    <n v="55.48"/>
    <n v="6.79"/>
    <n v="1639"/>
    <x v="507"/>
    <s v="New Customer"/>
    <n v="1"/>
    <x v="0"/>
    <x v="2"/>
    <x v="1"/>
    <x v="1"/>
    <s v="Small Box"/>
    <x v="285"/>
    <n v="0.37"/>
    <s v="United States"/>
    <x v="1"/>
    <s v="Erin"/>
    <x v="31"/>
    <x v="434"/>
    <n v="6901"/>
    <x v="74"/>
    <x v="5"/>
    <d v="2015-02-28T00:00:00"/>
    <n v="2"/>
    <x v="0"/>
    <n v="147.75659999999999"/>
    <n v="4"/>
    <n v="214.14"/>
    <n v="89705"/>
    <n v="1"/>
    <s v="Not Returned"/>
    <n v="0"/>
  </r>
  <r>
    <n v="26066"/>
    <x v="3"/>
    <n v="0.04"/>
    <n v="55.48"/>
    <n v="6.79"/>
    <n v="1728"/>
    <x v="508"/>
    <s v="New Customer"/>
    <n v="1"/>
    <x v="0"/>
    <x v="1"/>
    <x v="1"/>
    <x v="1"/>
    <s v="Small Box"/>
    <x v="285"/>
    <n v="0.37"/>
    <s v="United States"/>
    <x v="1"/>
    <s v="Erin"/>
    <x v="18"/>
    <x v="435"/>
    <n v="45429"/>
    <x v="124"/>
    <x v="6"/>
    <d v="2015-02-24T00:00:00"/>
    <n v="2"/>
    <x v="0"/>
    <n v="376.88490000000002"/>
    <n v="10"/>
    <n v="546.21"/>
    <n v="87195"/>
    <n v="1"/>
    <s v="Not Returned"/>
    <n v="0"/>
  </r>
  <r>
    <n v="23455"/>
    <x v="1"/>
    <n v="0.04"/>
    <n v="2.08"/>
    <n v="1.49"/>
    <n v="1254"/>
    <x v="211"/>
    <s v="Returning Customer"/>
    <n v="0"/>
    <x v="0"/>
    <x v="2"/>
    <x v="1"/>
    <x v="10"/>
    <s v="Small Box"/>
    <x v="286"/>
    <n v="0.36"/>
    <s v="United States"/>
    <x v="0"/>
    <s v="Chris"/>
    <x v="0"/>
    <x v="190"/>
    <n v="77530"/>
    <x v="34"/>
    <x v="5"/>
    <d v="2015-05-23T00:00:00"/>
    <n v="2"/>
    <x v="0"/>
    <n v="-11.281500000000001"/>
    <n v="16"/>
    <n v="33.770000000000003"/>
    <n v="89982"/>
    <n v="1"/>
    <s v="Not Returned"/>
    <n v="0"/>
  </r>
  <r>
    <n v="22580"/>
    <x v="1"/>
    <n v="0.04"/>
    <n v="2.08"/>
    <n v="1.49"/>
    <n v="2466"/>
    <x v="509"/>
    <s v="New Customer"/>
    <n v="1"/>
    <x v="0"/>
    <x v="1"/>
    <x v="1"/>
    <x v="10"/>
    <s v="Small Box"/>
    <x v="286"/>
    <n v="0.36"/>
    <s v="United States"/>
    <x v="0"/>
    <s v="Chris"/>
    <x v="3"/>
    <x v="436"/>
    <n v="49783"/>
    <x v="70"/>
    <x v="3"/>
    <d v="2015-02-28T00:00:00"/>
    <n v="1"/>
    <x v="0"/>
    <n v="-3.71956"/>
    <n v="7"/>
    <n v="14.77"/>
    <n v="88136"/>
    <n v="0"/>
    <s v="Not Returned"/>
    <n v="0"/>
  </r>
  <r>
    <n v="18467"/>
    <x v="2"/>
    <n v="7.0000000000000007E-2"/>
    <n v="165.2"/>
    <n v="19.989999999999998"/>
    <n v="463"/>
    <x v="510"/>
    <s v="New Customer"/>
    <n v="1"/>
    <x v="0"/>
    <x v="3"/>
    <x v="1"/>
    <x v="9"/>
    <s v="Small Box"/>
    <x v="287"/>
    <n v="0.59"/>
    <s v="United States"/>
    <x v="3"/>
    <s v="William"/>
    <x v="6"/>
    <x v="437"/>
    <n v="90069"/>
    <x v="47"/>
    <x v="4"/>
    <d v="2015-01-16T00:00:00"/>
    <n v="2"/>
    <x v="0"/>
    <n v="521.69000000000005"/>
    <n v="7"/>
    <n v="1081.54"/>
    <n v="88061"/>
    <n v="1"/>
    <s v="Not Returned"/>
    <n v="0"/>
  </r>
  <r>
    <n v="5338"/>
    <x v="3"/>
    <n v="0.05"/>
    <n v="165.2"/>
    <n v="19.989999999999998"/>
    <n v="2670"/>
    <x v="511"/>
    <s v="New Customer"/>
    <n v="1"/>
    <x v="0"/>
    <x v="2"/>
    <x v="1"/>
    <x v="9"/>
    <s v="Small Box"/>
    <x v="287"/>
    <n v="0.59"/>
    <s v="United States"/>
    <x v="3"/>
    <s v="William"/>
    <x v="6"/>
    <x v="27"/>
    <n v="90049"/>
    <x v="89"/>
    <x v="3"/>
    <d v="2015-05-29T00:00:00"/>
    <n v="0"/>
    <x v="0"/>
    <n v="2008.71"/>
    <n v="167"/>
    <n v="27587.55"/>
    <n v="37924"/>
    <n v="0"/>
    <s v="Returned"/>
    <n v="1"/>
  </r>
  <r>
    <n v="23338"/>
    <x v="3"/>
    <n v="0.05"/>
    <n v="165.2"/>
    <n v="19.989999999999998"/>
    <n v="2671"/>
    <x v="512"/>
    <s v="New Customer"/>
    <n v="1"/>
    <x v="0"/>
    <x v="2"/>
    <x v="1"/>
    <x v="9"/>
    <s v="Small Box"/>
    <x v="287"/>
    <n v="0.59"/>
    <s v="United States"/>
    <x v="2"/>
    <s v="Sam"/>
    <x v="2"/>
    <x v="438"/>
    <n v="37027"/>
    <x v="89"/>
    <x v="3"/>
    <d v="2015-05-29T00:00:00"/>
    <n v="0"/>
    <x v="0"/>
    <n v="-48.957999999999998"/>
    <n v="42"/>
    <n v="6938.19"/>
    <n v="90551"/>
    <n v="1"/>
    <s v="Not Returned"/>
    <n v="0"/>
  </r>
  <r>
    <n v="19951"/>
    <x v="1"/>
    <n v="0.09"/>
    <n v="4"/>
    <n v="1.3"/>
    <n v="114"/>
    <x v="271"/>
    <s v="Returning Customer"/>
    <n v="0"/>
    <x v="1"/>
    <x v="2"/>
    <x v="1"/>
    <x v="1"/>
    <s v="Wrap Bag"/>
    <x v="288"/>
    <n v="0.37"/>
    <s v="United States"/>
    <x v="3"/>
    <s v="William"/>
    <x v="20"/>
    <x v="243"/>
    <n v="97035"/>
    <x v="72"/>
    <x v="2"/>
    <d v="2015-04-06T00:00:00"/>
    <n v="2"/>
    <x v="0"/>
    <n v="14.0898"/>
    <n v="5"/>
    <n v="20.420000000000002"/>
    <n v="89584"/>
    <n v="0"/>
    <s v="Not Returned"/>
    <n v="0"/>
  </r>
  <r>
    <n v="1951"/>
    <x v="1"/>
    <n v="0.09"/>
    <n v="4"/>
    <n v="1.3"/>
    <n v="117"/>
    <x v="272"/>
    <s v="Returning Customer"/>
    <n v="0"/>
    <x v="1"/>
    <x v="2"/>
    <x v="1"/>
    <x v="1"/>
    <s v="Wrap Bag"/>
    <x v="288"/>
    <n v="0.37"/>
    <s v="United States"/>
    <x v="3"/>
    <s v="William"/>
    <x v="8"/>
    <x v="10"/>
    <n v="98103"/>
    <x v="72"/>
    <x v="2"/>
    <d v="2015-04-06T00:00:00"/>
    <n v="2"/>
    <x v="0"/>
    <n v="16.79"/>
    <n v="19"/>
    <n v="77.61"/>
    <n v="13959"/>
    <n v="0"/>
    <s v="Returned"/>
    <n v="1"/>
  </r>
  <r>
    <n v="23782"/>
    <x v="1"/>
    <n v="0.08"/>
    <n v="4"/>
    <n v="1.3"/>
    <n v="2531"/>
    <x v="513"/>
    <s v="New Customer"/>
    <n v="1"/>
    <x v="0"/>
    <x v="3"/>
    <x v="1"/>
    <x v="1"/>
    <s v="Wrap Bag"/>
    <x v="288"/>
    <n v="0.37"/>
    <s v="United States"/>
    <x v="3"/>
    <s v="William"/>
    <x v="6"/>
    <x v="439"/>
    <n v="93422"/>
    <x v="140"/>
    <x v="2"/>
    <d v="2015-05-04T00:00:00"/>
    <n v="2"/>
    <x v="0"/>
    <n v="28.4"/>
    <n v="14"/>
    <n v="51.99"/>
    <n v="87452"/>
    <n v="1"/>
    <s v="Not Returned"/>
    <n v="0"/>
  </r>
  <r>
    <n v="23294"/>
    <x v="4"/>
    <n v="0.02"/>
    <n v="4"/>
    <n v="1.3"/>
    <n v="3331"/>
    <x v="514"/>
    <s v="New Customer"/>
    <n v="1"/>
    <x v="0"/>
    <x v="1"/>
    <x v="1"/>
    <x v="1"/>
    <s v="Wrap Bag"/>
    <x v="288"/>
    <n v="0.37"/>
    <s v="United States"/>
    <x v="2"/>
    <s v="Sam"/>
    <x v="17"/>
    <x v="440"/>
    <n v="32174"/>
    <x v="50"/>
    <x v="3"/>
    <d v="2015-01-09T00:00:00"/>
    <n v="0"/>
    <x v="0"/>
    <n v="-23.295999999999999"/>
    <n v="12"/>
    <n v="50.71"/>
    <n v="86284"/>
    <n v="1"/>
    <s v="Not Returned"/>
    <n v="0"/>
  </r>
  <r>
    <n v="25915"/>
    <x v="2"/>
    <n v="0.04"/>
    <n v="105.29"/>
    <n v="10.119999999999999"/>
    <n v="1469"/>
    <x v="515"/>
    <s v="New Customer"/>
    <n v="1"/>
    <x v="0"/>
    <x v="3"/>
    <x v="2"/>
    <x v="7"/>
    <s v="Large Box"/>
    <x v="289"/>
    <n v="0.79"/>
    <s v="United States"/>
    <x v="3"/>
    <s v="William"/>
    <x v="12"/>
    <x v="441"/>
    <n v="84015"/>
    <x v="6"/>
    <x v="3"/>
    <d v="2015-06-16T00:00:00"/>
    <n v="4"/>
    <x v="0"/>
    <n v="589.18799999999999"/>
    <n v="9"/>
    <n v="940.64"/>
    <n v="91116"/>
    <n v="0"/>
    <s v="Not Returned"/>
    <n v="0"/>
  </r>
  <r>
    <n v="18197"/>
    <x v="3"/>
    <n v="0.06"/>
    <n v="105.29"/>
    <n v="10.119999999999999"/>
    <n v="2393"/>
    <x v="516"/>
    <s v="New Customer"/>
    <n v="1"/>
    <x v="0"/>
    <x v="1"/>
    <x v="2"/>
    <x v="7"/>
    <s v="Large Box"/>
    <x v="289"/>
    <n v="0.79"/>
    <s v="United States"/>
    <x v="2"/>
    <s v="Sam"/>
    <x v="33"/>
    <x v="294"/>
    <n v="30076"/>
    <x v="31"/>
    <x v="6"/>
    <d v="2015-01-06T00:00:00"/>
    <n v="2"/>
    <x v="0"/>
    <n v="-45.01"/>
    <n v="12"/>
    <n v="1202.6600000000001"/>
    <n v="86951"/>
    <n v="1"/>
    <s v="Not Returned"/>
    <n v="0"/>
  </r>
  <r>
    <n v="22243"/>
    <x v="2"/>
    <n v="0.01"/>
    <n v="79.52"/>
    <n v="48.2"/>
    <n v="152"/>
    <x v="517"/>
    <s v="New Customer"/>
    <n v="1"/>
    <x v="0"/>
    <x v="2"/>
    <x v="2"/>
    <x v="7"/>
    <s v="Medium Box"/>
    <x v="290"/>
    <n v="0.74"/>
    <s v="United States"/>
    <x v="2"/>
    <s v="Sam"/>
    <x v="2"/>
    <x v="442"/>
    <n v="37918"/>
    <x v="164"/>
    <x v="6"/>
    <d v="2015-04-26T00:00:00"/>
    <n v="7"/>
    <x v="0"/>
    <n v="-40.683999999999997"/>
    <n v="8"/>
    <n v="667.84"/>
    <n v="89522"/>
    <n v="1"/>
    <s v="Not Returned"/>
    <n v="0"/>
  </r>
  <r>
    <n v="21834"/>
    <x v="2"/>
    <n v="0.05"/>
    <n v="55.5"/>
    <n v="52.2"/>
    <n v="2157"/>
    <x v="209"/>
    <s v="Returning Customer"/>
    <n v="0"/>
    <x v="0"/>
    <x v="2"/>
    <x v="2"/>
    <x v="7"/>
    <s v="Medium Box"/>
    <x v="291"/>
    <n v="0.72"/>
    <s v="United States"/>
    <x v="0"/>
    <s v="Chris"/>
    <x v="3"/>
    <x v="188"/>
    <n v="48093"/>
    <x v="103"/>
    <x v="0"/>
    <d v="2015-03-16T00:00:00"/>
    <n v="0"/>
    <x v="0"/>
    <n v="-118.54"/>
    <n v="4"/>
    <n v="253.87"/>
    <n v="90385"/>
    <n v="0"/>
    <s v="Not Returned"/>
    <n v="0"/>
  </r>
  <r>
    <n v="24459"/>
    <x v="0"/>
    <n v="0.09"/>
    <n v="90.98"/>
    <n v="56.2"/>
    <n v="946"/>
    <x v="518"/>
    <s v="New Customer"/>
    <n v="1"/>
    <x v="1"/>
    <x v="2"/>
    <x v="2"/>
    <x v="7"/>
    <s v="Medium Box"/>
    <x v="292"/>
    <n v="0.74"/>
    <s v="United States"/>
    <x v="1"/>
    <s v="Erin"/>
    <x v="27"/>
    <x v="137"/>
    <n v="4210"/>
    <x v="52"/>
    <x v="6"/>
    <d v="2015-03-02T00:00:00"/>
    <n v="1"/>
    <x v="0"/>
    <n v="-1570.32"/>
    <n v="20"/>
    <n v="1782.44"/>
    <n v="86566"/>
    <n v="1"/>
    <s v="Not Returned"/>
    <n v="0"/>
  </r>
  <r>
    <n v="20371"/>
    <x v="1"/>
    <n v="0.08"/>
    <n v="90.98"/>
    <n v="56.2"/>
    <n v="1946"/>
    <x v="519"/>
    <s v="New Customer"/>
    <n v="1"/>
    <x v="0"/>
    <x v="0"/>
    <x v="2"/>
    <x v="7"/>
    <s v="Medium Box"/>
    <x v="292"/>
    <n v="0.74"/>
    <s v="United States"/>
    <x v="1"/>
    <s v="Erin"/>
    <x v="5"/>
    <x v="443"/>
    <n v="15228"/>
    <x v="60"/>
    <x v="0"/>
    <d v="2015-01-28T00:00:00"/>
    <n v="2"/>
    <x v="0"/>
    <n v="-1920.9336000000001"/>
    <n v="12"/>
    <n v="1058.3599999999999"/>
    <n v="86331"/>
    <n v="0"/>
    <s v="Not Returned"/>
    <n v="0"/>
  </r>
  <r>
    <n v="18899"/>
    <x v="1"/>
    <n v="0"/>
    <n v="90.98"/>
    <n v="56.2"/>
    <n v="2709"/>
    <x v="520"/>
    <s v="New Customer"/>
    <n v="1"/>
    <x v="0"/>
    <x v="0"/>
    <x v="2"/>
    <x v="7"/>
    <s v="Medium Box"/>
    <x v="292"/>
    <n v="0.74"/>
    <s v="United States"/>
    <x v="1"/>
    <s v="Erin"/>
    <x v="37"/>
    <x v="444"/>
    <n v="21042"/>
    <x v="169"/>
    <x v="5"/>
    <d v="2015-05-30T00:00:00"/>
    <n v="2"/>
    <x v="1"/>
    <n v="-1014.11"/>
    <n v="15"/>
    <n v="1425.71"/>
    <n v="89240"/>
    <n v="0"/>
    <s v="Not Returned"/>
    <n v="0"/>
  </r>
  <r>
    <n v="18771"/>
    <x v="2"/>
    <n v="0.03"/>
    <n v="40.89"/>
    <n v="18.98"/>
    <n v="268"/>
    <x v="521"/>
    <s v="New Customer"/>
    <n v="1"/>
    <x v="0"/>
    <x v="2"/>
    <x v="2"/>
    <x v="7"/>
    <s v="Small Box"/>
    <x v="293"/>
    <n v="0.56999999999999995"/>
    <s v="United States"/>
    <x v="3"/>
    <s v="William"/>
    <x v="38"/>
    <x v="445"/>
    <n v="86001"/>
    <x v="133"/>
    <x v="1"/>
    <d v="2015-04-14T00:00:00"/>
    <n v="7"/>
    <x v="0"/>
    <n v="78.98"/>
    <n v="5"/>
    <n v="210.77"/>
    <n v="88941"/>
    <n v="0"/>
    <s v="Not Returned"/>
    <n v="0"/>
  </r>
  <r>
    <n v="771"/>
    <x v="2"/>
    <n v="0.03"/>
    <n v="40.89"/>
    <n v="18.98"/>
    <n v="272"/>
    <x v="522"/>
    <s v="New Customer"/>
    <n v="1"/>
    <x v="0"/>
    <x v="2"/>
    <x v="2"/>
    <x v="7"/>
    <s v="Small Box"/>
    <x v="293"/>
    <n v="0.56999999999999995"/>
    <s v="United States"/>
    <x v="2"/>
    <s v="Sam"/>
    <x v="4"/>
    <x v="263"/>
    <n v="28204"/>
    <x v="133"/>
    <x v="1"/>
    <d v="2015-04-14T00:00:00"/>
    <n v="7"/>
    <x v="0"/>
    <n v="52.916600000000003"/>
    <n v="21"/>
    <n v="885.23"/>
    <n v="5509"/>
    <n v="0"/>
    <s v="Not Returned"/>
    <n v="0"/>
  </r>
  <r>
    <n v="20661"/>
    <x v="2"/>
    <n v="0.04"/>
    <n v="6.24"/>
    <n v="5.22"/>
    <n v="823"/>
    <x v="523"/>
    <s v="New Customer"/>
    <n v="1"/>
    <x v="0"/>
    <x v="3"/>
    <x v="2"/>
    <x v="7"/>
    <s v="Small Box"/>
    <x v="294"/>
    <n v="0.6"/>
    <s v="United States"/>
    <x v="2"/>
    <s v="Sam"/>
    <x v="2"/>
    <x v="446"/>
    <n v="37167"/>
    <x v="22"/>
    <x v="0"/>
    <d v="2015-01-17T00:00:00"/>
    <n v="5"/>
    <x v="0"/>
    <n v="4.3808999999999996"/>
    <n v="13"/>
    <n v="80.23"/>
    <n v="89257"/>
    <n v="0"/>
    <s v="Not Returned"/>
    <n v="0"/>
  </r>
  <r>
    <n v="24911"/>
    <x v="1"/>
    <n v="0.1"/>
    <n v="9.3800000000000008"/>
    <n v="4.93"/>
    <n v="3400"/>
    <x v="524"/>
    <s v="New Customer"/>
    <n v="1"/>
    <x v="1"/>
    <x v="3"/>
    <x v="2"/>
    <x v="7"/>
    <s v="Small Box"/>
    <x v="295"/>
    <n v="0.56999999999999995"/>
    <s v="United States"/>
    <x v="1"/>
    <s v="Erin"/>
    <x v="45"/>
    <x v="447"/>
    <n v="26554"/>
    <x v="72"/>
    <x v="2"/>
    <d v="2015-04-04T00:00:00"/>
    <n v="0"/>
    <x v="0"/>
    <n v="-24.7104"/>
    <n v="15"/>
    <n v="135.78"/>
    <n v="87537"/>
    <n v="1"/>
    <s v="Not Returned"/>
    <n v="0"/>
  </r>
  <r>
    <n v="20633"/>
    <x v="4"/>
    <n v="0.04"/>
    <n v="10.64"/>
    <n v="5.16"/>
    <n v="721"/>
    <x v="232"/>
    <s v="Returning Customer"/>
    <n v="0"/>
    <x v="0"/>
    <x v="1"/>
    <x v="2"/>
    <x v="7"/>
    <s v="Small Box"/>
    <x v="296"/>
    <n v="0.56999999999999995"/>
    <s v="United States"/>
    <x v="0"/>
    <s v="Chris"/>
    <x v="7"/>
    <x v="206"/>
    <n v="46041"/>
    <x v="33"/>
    <x v="4"/>
    <d v="2015-06-25T00:00:00"/>
    <n v="1"/>
    <x v="0"/>
    <n v="24.095999999999997"/>
    <n v="6"/>
    <n v="66.900000000000006"/>
    <n v="91053"/>
    <n v="0"/>
    <s v="Not Returned"/>
    <n v="0"/>
  </r>
  <r>
    <n v="18830"/>
    <x v="2"/>
    <n v="0.03"/>
    <n v="10.64"/>
    <n v="5.16"/>
    <n v="1189"/>
    <x v="343"/>
    <s v="Returning Customer"/>
    <n v="0"/>
    <x v="0"/>
    <x v="0"/>
    <x v="2"/>
    <x v="7"/>
    <s v="Small Box"/>
    <x v="296"/>
    <n v="0.56999999999999995"/>
    <s v="United States"/>
    <x v="3"/>
    <s v="William"/>
    <x v="6"/>
    <x v="304"/>
    <n v="92646"/>
    <x v="49"/>
    <x v="4"/>
    <d v="2015-06-22T00:00:00"/>
    <n v="5"/>
    <x v="0"/>
    <n v="17.376000000000001"/>
    <n v="16"/>
    <n v="177.01"/>
    <n v="87584"/>
    <n v="0"/>
    <s v="Not Returned"/>
    <n v="0"/>
  </r>
  <r>
    <n v="830"/>
    <x v="2"/>
    <n v="0.03"/>
    <n v="10.64"/>
    <n v="5.16"/>
    <n v="1193"/>
    <x v="307"/>
    <s v="Returning Customer"/>
    <n v="0"/>
    <x v="0"/>
    <x v="0"/>
    <x v="2"/>
    <x v="7"/>
    <s v="Small Box"/>
    <x v="296"/>
    <n v="0.56999999999999995"/>
    <s v="United States"/>
    <x v="1"/>
    <s v="Erin"/>
    <x v="46"/>
    <x v="275"/>
    <n v="20016"/>
    <x v="49"/>
    <x v="4"/>
    <d v="2015-06-22T00:00:00"/>
    <n v="5"/>
    <x v="0"/>
    <n v="14.48"/>
    <n v="63"/>
    <n v="696.96"/>
    <n v="5984"/>
    <n v="0"/>
    <s v="Not Returned"/>
    <n v="0"/>
  </r>
  <r>
    <n v="23430"/>
    <x v="0"/>
    <n v="0.01"/>
    <n v="10.64"/>
    <n v="5.16"/>
    <n v="1829"/>
    <x v="525"/>
    <s v="New Customer"/>
    <n v="1"/>
    <x v="1"/>
    <x v="1"/>
    <x v="2"/>
    <x v="7"/>
    <s v="Small Box"/>
    <x v="296"/>
    <n v="0.56999999999999995"/>
    <s v="United States"/>
    <x v="0"/>
    <s v="Chris"/>
    <x v="11"/>
    <x v="448"/>
    <n v="52402"/>
    <x v="76"/>
    <x v="4"/>
    <d v="2015-03-27T00:00:00"/>
    <n v="2"/>
    <x v="0"/>
    <n v="-11.69"/>
    <n v="5"/>
    <n v="58.52"/>
    <n v="86957"/>
    <n v="1"/>
    <s v="Not Returned"/>
    <n v="0"/>
  </r>
  <r>
    <n v="25501"/>
    <x v="1"/>
    <n v="0.04"/>
    <n v="9.65"/>
    <n v="6.22"/>
    <n v="233"/>
    <x v="526"/>
    <s v="New Customer"/>
    <n v="1"/>
    <x v="0"/>
    <x v="3"/>
    <x v="2"/>
    <x v="7"/>
    <s v="Small Box"/>
    <x v="297"/>
    <n v="0.55000000000000004"/>
    <s v="United States"/>
    <x v="0"/>
    <s v="Chris"/>
    <x v="23"/>
    <x v="449"/>
    <n v="60462"/>
    <x v="142"/>
    <x v="3"/>
    <d v="2015-02-21T00:00:00"/>
    <n v="1"/>
    <x v="0"/>
    <n v="-53.62"/>
    <n v="12"/>
    <n v="120.47"/>
    <n v="90237"/>
    <n v="0"/>
    <s v="Not Returned"/>
    <n v="0"/>
  </r>
  <r>
    <n v="22745"/>
    <x v="4"/>
    <n v="0.05"/>
    <n v="9.65"/>
    <n v="6.22"/>
    <n v="1482"/>
    <x v="527"/>
    <s v="New Customer"/>
    <n v="1"/>
    <x v="0"/>
    <x v="1"/>
    <x v="2"/>
    <x v="7"/>
    <s v="Small Box"/>
    <x v="297"/>
    <n v="0.55000000000000004"/>
    <s v="United States"/>
    <x v="0"/>
    <s v="Chris"/>
    <x v="3"/>
    <x v="450"/>
    <n v="48708"/>
    <x v="56"/>
    <x v="2"/>
    <d v="2015-02-28T00:00:00"/>
    <n v="0"/>
    <x v="0"/>
    <n v="-14.6432"/>
    <n v="15"/>
    <n v="151.34"/>
    <n v="91363"/>
    <n v="1"/>
    <s v="Not Returned"/>
    <n v="0"/>
  </r>
  <r>
    <n v="25013"/>
    <x v="1"/>
    <n v="0.03"/>
    <n v="19.04"/>
    <n v="6.38"/>
    <n v="1590"/>
    <x v="528"/>
    <s v="New Customer"/>
    <n v="1"/>
    <x v="1"/>
    <x v="1"/>
    <x v="2"/>
    <x v="7"/>
    <s v="Small Box"/>
    <x v="298"/>
    <n v="0.56000000000000005"/>
    <s v="United States"/>
    <x v="1"/>
    <s v="Erin"/>
    <x v="18"/>
    <x v="451"/>
    <n v="44094"/>
    <x v="72"/>
    <x v="2"/>
    <d v="2015-04-04T00:00:00"/>
    <n v="0"/>
    <x v="0"/>
    <n v="83.793599999999998"/>
    <n v="7"/>
    <n v="144.03"/>
    <n v="86668"/>
    <n v="0"/>
    <s v="Not Returned"/>
    <n v="0"/>
  </r>
  <r>
    <n v="23967"/>
    <x v="4"/>
    <n v="0.04"/>
    <n v="4.1399999999999997"/>
    <n v="6.6"/>
    <n v="27"/>
    <x v="529"/>
    <s v="New Customer"/>
    <n v="1"/>
    <x v="0"/>
    <x v="1"/>
    <x v="2"/>
    <x v="7"/>
    <s v="Small Box"/>
    <x v="299"/>
    <n v="0.49"/>
    <s v="United States"/>
    <x v="3"/>
    <s v="William"/>
    <x v="6"/>
    <x v="452"/>
    <n v="90712"/>
    <x v="140"/>
    <x v="2"/>
    <d v="2015-05-04T00:00:00"/>
    <n v="2"/>
    <x v="0"/>
    <n v="8.8940000000000055"/>
    <n v="12"/>
    <n v="54.78"/>
    <n v="87652"/>
    <n v="1"/>
    <s v="Not Returned"/>
    <n v="0"/>
  </r>
  <r>
    <n v="22757"/>
    <x v="4"/>
    <n v="0.05"/>
    <n v="4.1399999999999997"/>
    <n v="6.6"/>
    <n v="469"/>
    <x v="530"/>
    <s v="New Customer"/>
    <n v="1"/>
    <x v="1"/>
    <x v="3"/>
    <x v="2"/>
    <x v="7"/>
    <s v="Small Box"/>
    <x v="299"/>
    <n v="0.49"/>
    <s v="United States"/>
    <x v="1"/>
    <s v="Erin"/>
    <x v="30"/>
    <x v="453"/>
    <n v="7506"/>
    <x v="166"/>
    <x v="6"/>
    <d v="2015-01-13T00:00:00"/>
    <n v="2"/>
    <x v="0"/>
    <n v="-128.68719999999999"/>
    <n v="7"/>
    <n v="33.35"/>
    <n v="88060"/>
    <n v="0"/>
    <s v="Not Returned"/>
    <n v="0"/>
  </r>
  <r>
    <n v="20568"/>
    <x v="4"/>
    <n v="0.01"/>
    <n v="15.31"/>
    <n v="8.7799999999999994"/>
    <n v="1986"/>
    <x v="357"/>
    <s v="Returning Customer"/>
    <n v="0"/>
    <x v="0"/>
    <x v="2"/>
    <x v="1"/>
    <x v="9"/>
    <s v="Small Box"/>
    <x v="300"/>
    <n v="0.56999999999999995"/>
    <s v="United States"/>
    <x v="0"/>
    <s v="Chris"/>
    <x v="0"/>
    <x v="314"/>
    <n v="79701"/>
    <x v="154"/>
    <x v="4"/>
    <d v="2015-05-07T00:00:00"/>
    <n v="1"/>
    <x v="0"/>
    <n v="12.146000000000008"/>
    <n v="23"/>
    <n v="377"/>
    <n v="90888"/>
    <n v="0"/>
    <s v="Not Returned"/>
    <n v="0"/>
  </r>
  <r>
    <n v="18790"/>
    <x v="1"/>
    <n v="0.03"/>
    <n v="15.31"/>
    <n v="8.7799999999999994"/>
    <n v="2737"/>
    <x v="531"/>
    <s v="New Customer"/>
    <n v="1"/>
    <x v="0"/>
    <x v="3"/>
    <x v="1"/>
    <x v="9"/>
    <s v="Small Box"/>
    <x v="300"/>
    <n v="0.56999999999999995"/>
    <s v="United States"/>
    <x v="1"/>
    <s v="Erin"/>
    <x v="40"/>
    <x v="138"/>
    <n v="5701"/>
    <x v="45"/>
    <x v="0"/>
    <d v="2015-06-02T00:00:00"/>
    <n v="1"/>
    <x v="0"/>
    <n v="-57.56"/>
    <n v="12"/>
    <n v="194.08"/>
    <n v="89019"/>
    <n v="1"/>
    <s v="Not Returned"/>
    <n v="0"/>
  </r>
  <r>
    <n v="19018"/>
    <x v="1"/>
    <n v="0.03"/>
    <n v="2.23"/>
    <n v="4.57"/>
    <n v="1383"/>
    <x v="532"/>
    <s v="New Customer"/>
    <n v="1"/>
    <x v="0"/>
    <x v="0"/>
    <x v="2"/>
    <x v="7"/>
    <s v="Small Pack"/>
    <x v="301"/>
    <n v="0.41"/>
    <s v="United States"/>
    <x v="3"/>
    <s v="William"/>
    <x v="12"/>
    <x v="420"/>
    <n v="84120"/>
    <x v="143"/>
    <x v="3"/>
    <d v="2015-05-02T00:00:00"/>
    <n v="1"/>
    <x v="0"/>
    <n v="-93.25"/>
    <n v="12"/>
    <n v="28.66"/>
    <n v="89406"/>
    <n v="1"/>
    <s v="Not Returned"/>
    <n v="0"/>
  </r>
  <r>
    <n v="20002"/>
    <x v="4"/>
    <n v="0.01"/>
    <n v="28.28"/>
    <n v="13.99"/>
    <n v="799"/>
    <x v="129"/>
    <s v="Returning Customer"/>
    <n v="0"/>
    <x v="1"/>
    <x v="0"/>
    <x v="1"/>
    <x v="9"/>
    <s v="Medium Box"/>
    <x v="302"/>
    <n v="0.57999999999999996"/>
    <s v="United States"/>
    <x v="2"/>
    <s v="Sam"/>
    <x v="34"/>
    <x v="84"/>
    <n v="29915"/>
    <x v="1"/>
    <x v="1"/>
    <d v="2015-01-08T00:00:00"/>
    <n v="2"/>
    <x v="0"/>
    <n v="-89.292000000000002"/>
    <n v="12"/>
    <n v="368.84"/>
    <n v="89909"/>
    <n v="0"/>
    <s v="Not Returned"/>
    <n v="0"/>
  </r>
  <r>
    <n v="22439"/>
    <x v="2"/>
    <n v="0.01"/>
    <n v="39.979999999999997"/>
    <n v="9.1999999999999993"/>
    <n v="2647"/>
    <x v="533"/>
    <s v="New Customer"/>
    <n v="1"/>
    <x v="0"/>
    <x v="1"/>
    <x v="2"/>
    <x v="7"/>
    <s v="Wrap Bag"/>
    <x v="303"/>
    <n v="0.65"/>
    <s v="United States"/>
    <x v="3"/>
    <s v="William"/>
    <x v="6"/>
    <x v="454"/>
    <n v="93309"/>
    <x v="5"/>
    <x v="1"/>
    <d v="2015-03-19T00:00:00"/>
    <n v="2"/>
    <x v="0"/>
    <n v="117.52079999999998"/>
    <n v="4"/>
    <n v="170.32"/>
    <n v="91386"/>
    <n v="0"/>
    <s v="Not Returned"/>
    <n v="0"/>
  </r>
  <r>
    <n v="24319"/>
    <x v="4"/>
    <n v="0.02"/>
    <n v="1.74"/>
    <n v="4.08"/>
    <n v="129"/>
    <x v="49"/>
    <s v="Returning Customer"/>
    <n v="0"/>
    <x v="0"/>
    <x v="3"/>
    <x v="2"/>
    <x v="7"/>
    <s v="Small Pack"/>
    <x v="304"/>
    <n v="0.53"/>
    <s v="United States"/>
    <x v="0"/>
    <s v="Chris"/>
    <x v="23"/>
    <x v="47"/>
    <n v="62002"/>
    <x v="125"/>
    <x v="1"/>
    <d v="2015-01-28T00:00:00"/>
    <n v="1"/>
    <x v="0"/>
    <n v="-37.39"/>
    <n v="5"/>
    <n v="10.23"/>
    <n v="86693"/>
    <n v="1"/>
    <s v="Not Returned"/>
    <n v="0"/>
  </r>
  <r>
    <n v="18970"/>
    <x v="0"/>
    <n v="0.06"/>
    <n v="1.74"/>
    <n v="4.08"/>
    <n v="1389"/>
    <x v="277"/>
    <s v="Returning Customer"/>
    <n v="0"/>
    <x v="0"/>
    <x v="1"/>
    <x v="2"/>
    <x v="7"/>
    <s v="Small Pack"/>
    <x v="304"/>
    <n v="0.53"/>
    <s v="United States"/>
    <x v="3"/>
    <s v="William"/>
    <x v="6"/>
    <x v="248"/>
    <n v="94025"/>
    <x v="67"/>
    <x v="6"/>
    <d v="2015-01-26T00:00:00"/>
    <n v="1"/>
    <x v="0"/>
    <n v="-11.0732"/>
    <n v="1"/>
    <n v="2.77"/>
    <n v="88726"/>
    <n v="1"/>
    <s v="Not Returned"/>
    <n v="0"/>
  </r>
  <r>
    <n v="25859"/>
    <x v="3"/>
    <n v="0.09"/>
    <n v="1.74"/>
    <n v="4.08"/>
    <n v="2464"/>
    <x v="256"/>
    <s v="Returning Customer"/>
    <n v="0"/>
    <x v="1"/>
    <x v="0"/>
    <x v="2"/>
    <x v="7"/>
    <s v="Small Pack"/>
    <x v="304"/>
    <n v="0.53"/>
    <s v="United States"/>
    <x v="2"/>
    <s v="Sam"/>
    <x v="42"/>
    <x v="228"/>
    <n v="71111"/>
    <x v="37"/>
    <x v="0"/>
    <d v="2015-05-13T00:00:00"/>
    <n v="2"/>
    <x v="0"/>
    <n v="608.26199999999994"/>
    <n v="4"/>
    <n v="10.41"/>
    <n v="88713"/>
    <n v="0"/>
    <s v="Not Returned"/>
    <n v="0"/>
  </r>
  <r>
    <n v="19506"/>
    <x v="0"/>
    <n v="0.04"/>
    <n v="1.74"/>
    <n v="4.08"/>
    <n v="2697"/>
    <x v="534"/>
    <s v="New Customer"/>
    <n v="1"/>
    <x v="0"/>
    <x v="1"/>
    <x v="2"/>
    <x v="7"/>
    <s v="Small Pack"/>
    <x v="304"/>
    <n v="0.53"/>
    <s v="United States"/>
    <x v="2"/>
    <s v="Sam"/>
    <x v="19"/>
    <x v="455"/>
    <n v="35216"/>
    <x v="2"/>
    <x v="0"/>
    <d v="2015-02-25T00:00:00"/>
    <n v="2"/>
    <x v="0"/>
    <n v="9.2519999999999989"/>
    <n v="16"/>
    <n v="29.08"/>
    <n v="87678"/>
    <n v="0"/>
    <s v="Not Returned"/>
    <n v="0"/>
  </r>
  <r>
    <n v="22828"/>
    <x v="3"/>
    <n v="0.03"/>
    <n v="6.98"/>
    <n v="9.69"/>
    <n v="2376"/>
    <x v="535"/>
    <s v="New Customer"/>
    <n v="1"/>
    <x v="0"/>
    <x v="1"/>
    <x v="1"/>
    <x v="9"/>
    <s v="Small Box"/>
    <x v="305"/>
    <n v="0.83"/>
    <s v="United States"/>
    <x v="3"/>
    <s v="William"/>
    <x v="10"/>
    <x v="456"/>
    <n v="83843"/>
    <x v="85"/>
    <x v="5"/>
    <d v="2015-03-07T00:00:00"/>
    <n v="2"/>
    <x v="0"/>
    <n v="-262.62"/>
    <n v="15"/>
    <n v="109.15"/>
    <n v="91321"/>
    <n v="0"/>
    <s v="Not Returned"/>
    <n v="0"/>
  </r>
  <r>
    <n v="22596"/>
    <x v="3"/>
    <n v="0.04"/>
    <n v="12.44"/>
    <n v="6.27"/>
    <n v="1721"/>
    <x v="536"/>
    <s v="New Customer"/>
    <n v="1"/>
    <x v="0"/>
    <x v="1"/>
    <x v="1"/>
    <x v="9"/>
    <s v="Medium Box"/>
    <x v="306"/>
    <n v="0.56999999999999995"/>
    <s v="United States"/>
    <x v="2"/>
    <s v="Sam"/>
    <x v="39"/>
    <x v="457"/>
    <n v="72401"/>
    <x v="65"/>
    <x v="2"/>
    <d v="2015-05-17T00:00:00"/>
    <n v="1"/>
    <x v="0"/>
    <n v="-258.56600000000003"/>
    <n v="37"/>
    <n v="464.94"/>
    <n v="90787"/>
    <n v="1"/>
    <s v="Not Returned"/>
    <n v="0"/>
  </r>
  <r>
    <n v="4596"/>
    <x v="3"/>
    <n v="0.04"/>
    <n v="12.44"/>
    <n v="6.27"/>
    <n v="1723"/>
    <x v="537"/>
    <s v="New Customer"/>
    <n v="1"/>
    <x v="0"/>
    <x v="1"/>
    <x v="1"/>
    <x v="9"/>
    <s v="Medium Box"/>
    <x v="306"/>
    <n v="0.56999999999999995"/>
    <s v="United States"/>
    <x v="3"/>
    <s v="William"/>
    <x v="6"/>
    <x v="352"/>
    <n v="92037"/>
    <x v="65"/>
    <x v="2"/>
    <d v="2015-05-17T00:00:00"/>
    <n v="1"/>
    <x v="0"/>
    <n v="-59.06"/>
    <n v="146"/>
    <n v="1834.61"/>
    <n v="32710"/>
    <n v="1"/>
    <s v="Not Returned"/>
    <n v="0"/>
  </r>
  <r>
    <n v="22044"/>
    <x v="2"/>
    <n v="0.06"/>
    <n v="3.34"/>
    <n v="7.49"/>
    <n v="234"/>
    <x v="538"/>
    <s v="New Customer"/>
    <n v="1"/>
    <x v="1"/>
    <x v="3"/>
    <x v="1"/>
    <x v="3"/>
    <s v="Wrap Bag"/>
    <x v="307"/>
    <n v="0.54"/>
    <s v="United States"/>
    <x v="0"/>
    <s v="Chris"/>
    <x v="11"/>
    <x v="157"/>
    <n v="50208"/>
    <x v="111"/>
    <x v="1"/>
    <d v="2015-04-30T00:00:00"/>
    <n v="2"/>
    <x v="0"/>
    <n v="-175.86"/>
    <n v="8"/>
    <n v="27.45"/>
    <n v="90239"/>
    <n v="1"/>
    <s v="Not Returned"/>
    <n v="0"/>
  </r>
  <r>
    <n v="1976"/>
    <x v="4"/>
    <n v="0.04"/>
    <n v="6.28"/>
    <n v="5.41"/>
    <n v="1682"/>
    <x v="539"/>
    <s v="New Customer"/>
    <n v="1"/>
    <x v="0"/>
    <x v="0"/>
    <x v="2"/>
    <x v="7"/>
    <s v="Small Box"/>
    <x v="308"/>
    <n v="0.53"/>
    <s v="United States"/>
    <x v="0"/>
    <s v="Chris"/>
    <x v="23"/>
    <x v="105"/>
    <n v="60611"/>
    <x v="3"/>
    <x v="2"/>
    <d v="2015-02-16T00:00:00"/>
    <n v="2"/>
    <x v="0"/>
    <n v="-38.380000000000003"/>
    <n v="43"/>
    <n v="284.48"/>
    <n v="14115"/>
    <n v="1"/>
    <s v="Not Returned"/>
    <n v="0"/>
  </r>
  <r>
    <n v="19976"/>
    <x v="4"/>
    <n v="0.04"/>
    <n v="6.28"/>
    <n v="5.41"/>
    <n v="1683"/>
    <x v="540"/>
    <s v="New Customer"/>
    <n v="1"/>
    <x v="0"/>
    <x v="0"/>
    <x v="2"/>
    <x v="7"/>
    <s v="Small Box"/>
    <x v="308"/>
    <n v="0.53"/>
    <s v="United States"/>
    <x v="0"/>
    <s v="Chris"/>
    <x v="0"/>
    <x v="458"/>
    <n v="77301"/>
    <x v="3"/>
    <x v="2"/>
    <d v="2015-02-16T00:00:00"/>
    <n v="2"/>
    <x v="0"/>
    <n v="-19.957600000000003"/>
    <n v="11"/>
    <n v="72.77"/>
    <n v="90612"/>
    <n v="1"/>
    <s v="Not Returned"/>
    <n v="0"/>
  </r>
  <r>
    <n v="7628"/>
    <x v="1"/>
    <n v="0.09"/>
    <n v="6.28"/>
    <n v="5.41"/>
    <n v="2498"/>
    <x v="403"/>
    <s v="Returning Customer"/>
    <n v="0"/>
    <x v="0"/>
    <x v="3"/>
    <x v="2"/>
    <x v="7"/>
    <s v="Small Box"/>
    <x v="308"/>
    <n v="0.53"/>
    <s v="United States"/>
    <x v="3"/>
    <s v="William"/>
    <x v="6"/>
    <x v="352"/>
    <n v="92024"/>
    <x v="68"/>
    <x v="0"/>
    <d v="2015-02-04T00:00:00"/>
    <n v="2"/>
    <x v="0"/>
    <n v="-61.59"/>
    <n v="56"/>
    <n v="355.4"/>
    <n v="54567"/>
    <n v="1"/>
    <s v="Not Returned"/>
    <n v="0"/>
  </r>
  <r>
    <n v="25628"/>
    <x v="1"/>
    <n v="0.09"/>
    <n v="6.28"/>
    <n v="5.41"/>
    <n v="2500"/>
    <x v="541"/>
    <s v="New Customer"/>
    <n v="1"/>
    <x v="0"/>
    <x v="3"/>
    <x v="2"/>
    <x v="7"/>
    <s v="Small Box"/>
    <x v="308"/>
    <n v="0.53"/>
    <s v="United States"/>
    <x v="0"/>
    <s v="Chris"/>
    <x v="23"/>
    <x v="459"/>
    <n v="60102"/>
    <x v="68"/>
    <x v="0"/>
    <d v="2015-02-04T00:00:00"/>
    <n v="2"/>
    <x v="0"/>
    <n v="-32.026800000000001"/>
    <n v="14"/>
    <n v="88.85"/>
    <n v="88320"/>
    <n v="1"/>
    <s v="Not Returned"/>
    <n v="0"/>
  </r>
  <r>
    <n v="18262"/>
    <x v="0"/>
    <n v="0.09"/>
    <n v="6.28"/>
    <n v="5.29"/>
    <n v="335"/>
    <x v="542"/>
    <s v="New Customer"/>
    <n v="1"/>
    <x v="0"/>
    <x v="1"/>
    <x v="2"/>
    <x v="7"/>
    <s v="Small Box"/>
    <x v="309"/>
    <n v="0.43"/>
    <s v="United States"/>
    <x v="3"/>
    <s v="William"/>
    <x v="20"/>
    <x v="460"/>
    <n v="97504"/>
    <x v="10"/>
    <x v="0"/>
    <d v="2015-05-04T00:00:00"/>
    <n v="0"/>
    <x v="0"/>
    <n v="-5.2"/>
    <n v="1"/>
    <n v="8.5299999999999994"/>
    <n v="87277"/>
    <n v="0"/>
    <s v="Not Returned"/>
    <n v="0"/>
  </r>
  <r>
    <n v="24286"/>
    <x v="0"/>
    <n v="0.09"/>
    <n v="6.28"/>
    <n v="5.29"/>
    <n v="1497"/>
    <x v="543"/>
    <s v="New Customer"/>
    <n v="1"/>
    <x v="0"/>
    <x v="1"/>
    <x v="2"/>
    <x v="7"/>
    <s v="Small Box"/>
    <x v="309"/>
    <n v="0.43"/>
    <s v="United States"/>
    <x v="1"/>
    <s v="Erin"/>
    <x v="1"/>
    <x v="461"/>
    <n v="14901"/>
    <x v="51"/>
    <x v="4"/>
    <d v="2015-03-12T00:00:00"/>
    <n v="1"/>
    <x v="0"/>
    <n v="-10.09"/>
    <n v="2"/>
    <n v="14.08"/>
    <n v="85880"/>
    <n v="0"/>
    <s v="Not Returned"/>
    <n v="0"/>
  </r>
  <r>
    <n v="4949"/>
    <x v="1"/>
    <n v="0.08"/>
    <n v="9.98"/>
    <n v="12.52"/>
    <n v="2747"/>
    <x v="417"/>
    <s v="Returning Customer"/>
    <n v="0"/>
    <x v="0"/>
    <x v="1"/>
    <x v="2"/>
    <x v="7"/>
    <s v="Small Box"/>
    <x v="310"/>
    <n v="0.56999999999999995"/>
    <s v="United States"/>
    <x v="1"/>
    <s v="Erin"/>
    <x v="1"/>
    <x v="12"/>
    <n v="10115"/>
    <x v="160"/>
    <x v="5"/>
    <d v="2015-02-07T00:00:00"/>
    <n v="2"/>
    <x v="0"/>
    <n v="-102.93"/>
    <n v="15"/>
    <n v="150.24"/>
    <n v="35200"/>
    <n v="1"/>
    <s v="Not Returned"/>
    <n v="0"/>
  </r>
  <r>
    <n v="18032"/>
    <x v="4"/>
    <n v="0.09"/>
    <n v="7.38"/>
    <n v="5.21"/>
    <n v="317"/>
    <x v="482"/>
    <s v="Returning Customer"/>
    <n v="0"/>
    <x v="0"/>
    <x v="1"/>
    <x v="2"/>
    <x v="7"/>
    <s v="Small Box"/>
    <x v="311"/>
    <n v="0.56000000000000005"/>
    <s v="United States"/>
    <x v="3"/>
    <s v="William"/>
    <x v="6"/>
    <x v="415"/>
    <n v="91945"/>
    <x v="49"/>
    <x v="4"/>
    <d v="2015-06-18T00:00:00"/>
    <n v="1"/>
    <x v="0"/>
    <n v="-27.160000000000004"/>
    <n v="9"/>
    <n v="66.55"/>
    <n v="86041"/>
    <n v="0"/>
    <s v="Not Returned"/>
    <n v="0"/>
  </r>
  <r>
    <n v="18625"/>
    <x v="4"/>
    <n v="0.02"/>
    <n v="7.38"/>
    <n v="5.21"/>
    <n v="1237"/>
    <x v="544"/>
    <s v="New Customer"/>
    <n v="1"/>
    <x v="0"/>
    <x v="1"/>
    <x v="2"/>
    <x v="7"/>
    <s v="Small Box"/>
    <x v="311"/>
    <n v="0.56000000000000005"/>
    <s v="United States"/>
    <x v="0"/>
    <s v="Chris"/>
    <x v="0"/>
    <x v="462"/>
    <n v="75007"/>
    <x v="26"/>
    <x v="6"/>
    <d v="2015-03-30T00:00:00"/>
    <n v="1"/>
    <x v="0"/>
    <n v="7.74"/>
    <n v="3"/>
    <n v="24.52"/>
    <n v="86076"/>
    <n v="1"/>
    <s v="Not Returned"/>
    <n v="0"/>
  </r>
  <r>
    <n v="22537"/>
    <x v="1"/>
    <n v="0.02"/>
    <n v="15.14"/>
    <n v="4.53"/>
    <n v="1101"/>
    <x v="545"/>
    <s v="New Customer"/>
    <n v="1"/>
    <x v="0"/>
    <x v="3"/>
    <x v="1"/>
    <x v="9"/>
    <s v="Small Box"/>
    <x v="312"/>
    <n v="0.81"/>
    <s v="United States"/>
    <x v="3"/>
    <s v="William"/>
    <x v="6"/>
    <x v="463"/>
    <n v="93030"/>
    <x v="88"/>
    <x v="1"/>
    <d v="2015-05-06T00:00:00"/>
    <n v="1"/>
    <x v="0"/>
    <n v="5.8840000000000074"/>
    <n v="3"/>
    <n v="51.02"/>
    <n v="91488"/>
    <n v="1"/>
    <s v="Not Returned"/>
    <n v="0"/>
  </r>
  <r>
    <n v="22132"/>
    <x v="3"/>
    <n v="0.1"/>
    <n v="15.14"/>
    <n v="4.53"/>
    <n v="1199"/>
    <x v="546"/>
    <s v="New Customer"/>
    <n v="1"/>
    <x v="0"/>
    <x v="0"/>
    <x v="1"/>
    <x v="9"/>
    <s v="Small Box"/>
    <x v="312"/>
    <n v="0.81"/>
    <s v="United States"/>
    <x v="1"/>
    <s v="Erin"/>
    <x v="41"/>
    <x v="464"/>
    <n v="3060"/>
    <x v="73"/>
    <x v="4"/>
    <d v="2015-02-28T00:00:00"/>
    <n v="3"/>
    <x v="0"/>
    <n v="-24.897600000000001"/>
    <n v="5"/>
    <n v="75.17"/>
    <n v="87585"/>
    <n v="0"/>
    <s v="Not Returned"/>
    <n v="0"/>
  </r>
  <r>
    <n v="24287"/>
    <x v="0"/>
    <n v="0.03"/>
    <n v="15.14"/>
    <n v="4.53"/>
    <n v="1497"/>
    <x v="543"/>
    <s v="Returning Customer"/>
    <n v="0"/>
    <x v="0"/>
    <x v="1"/>
    <x v="1"/>
    <x v="9"/>
    <s v="Small Box"/>
    <x v="312"/>
    <n v="0.81"/>
    <s v="United States"/>
    <x v="1"/>
    <s v="Erin"/>
    <x v="1"/>
    <x v="461"/>
    <n v="14901"/>
    <x v="51"/>
    <x v="4"/>
    <d v="2015-03-13T00:00:00"/>
    <n v="2"/>
    <x v="0"/>
    <n v="-92.87"/>
    <n v="17"/>
    <n v="256.73"/>
    <n v="85880"/>
    <n v="0"/>
    <s v="Not Returned"/>
    <n v="0"/>
  </r>
  <r>
    <n v="19364"/>
    <x v="3"/>
    <n v="0.01"/>
    <n v="2.08"/>
    <n v="5.33"/>
    <n v="635"/>
    <x v="547"/>
    <s v="New Customer"/>
    <n v="1"/>
    <x v="0"/>
    <x v="1"/>
    <x v="2"/>
    <x v="7"/>
    <s v="Small Box"/>
    <x v="313"/>
    <n v="0.43"/>
    <s v="United States"/>
    <x v="0"/>
    <s v="Chris"/>
    <x v="29"/>
    <x v="465"/>
    <n v="55106"/>
    <x v="59"/>
    <x v="6"/>
    <d v="2015-04-05T00:00:00"/>
    <n v="0"/>
    <x v="0"/>
    <n v="-103.7124"/>
    <n v="12"/>
    <n v="28.32"/>
    <n v="89284"/>
    <n v="0"/>
    <s v="Not Returned"/>
    <n v="0"/>
  </r>
  <r>
    <n v="21185"/>
    <x v="0"/>
    <n v="0"/>
    <n v="2.08"/>
    <n v="5.33"/>
    <n v="1014"/>
    <x v="548"/>
    <s v="New Customer"/>
    <n v="1"/>
    <x v="0"/>
    <x v="2"/>
    <x v="2"/>
    <x v="7"/>
    <s v="Small Box"/>
    <x v="313"/>
    <n v="0.43"/>
    <s v="United States"/>
    <x v="2"/>
    <s v="Sam"/>
    <x v="39"/>
    <x v="466"/>
    <n v="72022"/>
    <x v="52"/>
    <x v="6"/>
    <d v="2015-03-03T00:00:00"/>
    <n v="2"/>
    <x v="1"/>
    <n v="-29.540000000000003"/>
    <n v="3"/>
    <n v="7.47"/>
    <n v="88387"/>
    <n v="0"/>
    <s v="Not Returned"/>
    <n v="0"/>
  </r>
  <r>
    <n v="19751"/>
    <x v="2"/>
    <n v="0.08"/>
    <n v="2.08"/>
    <n v="5.33"/>
    <n v="1686"/>
    <x v="549"/>
    <s v="New Customer"/>
    <n v="1"/>
    <x v="0"/>
    <x v="1"/>
    <x v="2"/>
    <x v="7"/>
    <s v="Small Box"/>
    <x v="313"/>
    <n v="0.43"/>
    <s v="United States"/>
    <x v="0"/>
    <s v="Chris"/>
    <x v="23"/>
    <x v="467"/>
    <n v="60123"/>
    <x v="172"/>
    <x v="1"/>
    <d v="2015-03-10T00:00:00"/>
    <n v="7"/>
    <x v="0"/>
    <n v="-129.01"/>
    <n v="9"/>
    <n v="19.670000000000002"/>
    <n v="86973"/>
    <n v="1"/>
    <s v="Not Returned"/>
    <n v="0"/>
  </r>
  <r>
    <n v="24121"/>
    <x v="2"/>
    <n v="0"/>
    <n v="2.08"/>
    <n v="5.33"/>
    <n v="2250"/>
    <x v="550"/>
    <s v="New Customer"/>
    <n v="1"/>
    <x v="0"/>
    <x v="2"/>
    <x v="2"/>
    <x v="7"/>
    <s v="Small Box"/>
    <x v="313"/>
    <n v="0.43"/>
    <s v="United States"/>
    <x v="1"/>
    <s v="Erin"/>
    <x v="5"/>
    <x v="468"/>
    <n v="16801"/>
    <x v="118"/>
    <x v="0"/>
    <d v="2015-04-20T00:00:00"/>
    <n v="7"/>
    <x v="1"/>
    <n v="-192.5532"/>
    <n v="22"/>
    <n v="51.41"/>
    <n v="86699"/>
    <n v="1"/>
    <s v="Not Returned"/>
    <n v="0"/>
  </r>
  <r>
    <n v="25241"/>
    <x v="0"/>
    <n v="0.06"/>
    <n v="2.08"/>
    <n v="5.33"/>
    <n v="2338"/>
    <x v="551"/>
    <s v="New Customer"/>
    <n v="1"/>
    <x v="0"/>
    <x v="2"/>
    <x v="2"/>
    <x v="7"/>
    <s v="Small Box"/>
    <x v="313"/>
    <n v="0.43"/>
    <s v="United States"/>
    <x v="1"/>
    <s v="Erin"/>
    <x v="37"/>
    <x v="179"/>
    <n v="20740"/>
    <x v="153"/>
    <x v="1"/>
    <d v="2015-01-13T00:00:00"/>
    <n v="0"/>
    <x v="0"/>
    <n v="-82.559200000000004"/>
    <n v="4"/>
    <n v="9.23"/>
    <n v="91480"/>
    <n v="1"/>
    <s v="Not Returned"/>
    <n v="0"/>
  </r>
  <r>
    <n v="23434"/>
    <x v="2"/>
    <n v="7.0000000000000007E-2"/>
    <n v="13.4"/>
    <n v="4.95"/>
    <n v="651"/>
    <x v="69"/>
    <s v="Returning Customer"/>
    <n v="0"/>
    <x v="0"/>
    <x v="0"/>
    <x v="2"/>
    <x v="7"/>
    <s v="Small Pack"/>
    <x v="314"/>
    <n v="0.37"/>
    <s v="United States"/>
    <x v="3"/>
    <s v="William"/>
    <x v="28"/>
    <x v="64"/>
    <n v="89115"/>
    <x v="32"/>
    <x v="6"/>
    <d v="2015-02-20T00:00:00"/>
    <n v="5"/>
    <x v="0"/>
    <n v="102.76859999999999"/>
    <n v="11"/>
    <n v="148.94"/>
    <n v="91576"/>
    <n v="0"/>
    <s v="Not Returned"/>
    <n v="0"/>
  </r>
  <r>
    <n v="23301"/>
    <x v="0"/>
    <n v="0"/>
    <n v="13.4"/>
    <n v="4.95"/>
    <n v="2197"/>
    <x v="552"/>
    <s v="New Customer"/>
    <n v="1"/>
    <x v="0"/>
    <x v="3"/>
    <x v="2"/>
    <x v="7"/>
    <s v="Small Pack"/>
    <x v="314"/>
    <n v="0.37"/>
    <s v="United States"/>
    <x v="1"/>
    <s v="Erin"/>
    <x v="1"/>
    <x v="469"/>
    <n v="11756"/>
    <x v="173"/>
    <x v="3"/>
    <d v="2015-06-27T00:00:00"/>
    <n v="1"/>
    <x v="1"/>
    <n v="187.7628"/>
    <n v="19"/>
    <n v="272.12"/>
    <n v="89176"/>
    <n v="0"/>
    <s v="Not Returned"/>
    <n v="0"/>
  </r>
  <r>
    <n v="23525"/>
    <x v="2"/>
    <n v="0.03"/>
    <n v="49.34"/>
    <n v="10.25"/>
    <n v="1680"/>
    <x v="553"/>
    <s v="New Customer"/>
    <n v="1"/>
    <x v="0"/>
    <x v="0"/>
    <x v="2"/>
    <x v="7"/>
    <s v="Large Box"/>
    <x v="315"/>
    <n v="0.56999999999999995"/>
    <s v="United States"/>
    <x v="1"/>
    <s v="Erin"/>
    <x v="18"/>
    <x v="470"/>
    <n v="45014"/>
    <x v="19"/>
    <x v="6"/>
    <d v="2015-05-05T00:00:00"/>
    <n v="2"/>
    <x v="0"/>
    <n v="554.77"/>
    <n v="17"/>
    <n v="817.32"/>
    <n v="86645"/>
    <n v="0"/>
    <s v="Not Returned"/>
    <n v="0"/>
  </r>
  <r>
    <n v="3927"/>
    <x v="0"/>
    <n v="0.01"/>
    <n v="194.3"/>
    <n v="11.54"/>
    <n v="1044"/>
    <x v="554"/>
    <s v="New Customer"/>
    <n v="1"/>
    <x v="0"/>
    <x v="2"/>
    <x v="2"/>
    <x v="7"/>
    <s v="Large Box"/>
    <x v="316"/>
    <n v="0.59"/>
    <s v="United States"/>
    <x v="3"/>
    <s v="William"/>
    <x v="6"/>
    <x v="27"/>
    <n v="90004"/>
    <x v="138"/>
    <x v="6"/>
    <d v="2015-06-16T00:00:00"/>
    <n v="2"/>
    <x v="0"/>
    <n v="1162.76"/>
    <n v="32"/>
    <n v="6401.65"/>
    <n v="28001"/>
    <n v="0"/>
    <s v="Not Returned"/>
    <n v="0"/>
  </r>
  <r>
    <n v="21981"/>
    <x v="0"/>
    <n v="0.01"/>
    <n v="194.3"/>
    <n v="11.54"/>
    <n v="2630"/>
    <x v="555"/>
    <s v="New Customer"/>
    <n v="1"/>
    <x v="0"/>
    <x v="3"/>
    <x v="2"/>
    <x v="7"/>
    <s v="Large Box"/>
    <x v="316"/>
    <n v="0.59"/>
    <s v="United States"/>
    <x v="0"/>
    <s v="Chris"/>
    <x v="32"/>
    <x v="471"/>
    <n v="73071"/>
    <x v="0"/>
    <x v="0"/>
    <d v="2015-01-07T00:00:00"/>
    <n v="2"/>
    <x v="0"/>
    <n v="690.17939999999999"/>
    <n v="5"/>
    <n v="1000.26"/>
    <n v="85914"/>
    <n v="0"/>
    <s v="Not Returned"/>
    <n v="0"/>
  </r>
  <r>
    <n v="2986"/>
    <x v="0"/>
    <n v="0.03"/>
    <n v="194.3"/>
    <n v="11.54"/>
    <n v="3342"/>
    <x v="556"/>
    <s v="New Customer"/>
    <n v="1"/>
    <x v="0"/>
    <x v="2"/>
    <x v="2"/>
    <x v="7"/>
    <s v="Large Box"/>
    <x v="316"/>
    <n v="0.59"/>
    <s v="United States"/>
    <x v="1"/>
    <s v="Erin"/>
    <x v="46"/>
    <x v="275"/>
    <n v="20006"/>
    <x v="155"/>
    <x v="3"/>
    <d v="2015-02-15T00:00:00"/>
    <n v="2"/>
    <x v="0"/>
    <n v="2861.01"/>
    <n v="42"/>
    <n v="8549.0400000000009"/>
    <n v="21572"/>
    <n v="1"/>
    <s v="Not Returned"/>
    <n v="0"/>
  </r>
  <r>
    <n v="20986"/>
    <x v="0"/>
    <n v="0.03"/>
    <n v="194.3"/>
    <n v="11.54"/>
    <n v="3344"/>
    <x v="557"/>
    <s v="New Customer"/>
    <n v="1"/>
    <x v="0"/>
    <x v="2"/>
    <x v="2"/>
    <x v="7"/>
    <s v="Large Box"/>
    <x v="316"/>
    <n v="0.59"/>
    <s v="United States"/>
    <x v="0"/>
    <s v="Chris"/>
    <x v="3"/>
    <x v="472"/>
    <n v="48307"/>
    <x v="155"/>
    <x v="3"/>
    <d v="2015-02-15T00:00:00"/>
    <n v="2"/>
    <x v="0"/>
    <n v="1544.9307000000001"/>
    <n v="11"/>
    <n v="2239.0300000000002"/>
    <n v="89928"/>
    <n v="1"/>
    <s v="Not Returned"/>
    <n v="0"/>
  </r>
  <r>
    <n v="18645"/>
    <x v="3"/>
    <n v="7.0000000000000007E-2"/>
    <n v="119.99"/>
    <n v="16.8"/>
    <n v="1357"/>
    <x v="558"/>
    <s v="New Customer"/>
    <n v="1"/>
    <x v="2"/>
    <x v="2"/>
    <x v="0"/>
    <x v="8"/>
    <s v="Jumbo Box"/>
    <x v="317"/>
    <n v="0.35"/>
    <s v="United States"/>
    <x v="0"/>
    <s v="Chris"/>
    <x v="0"/>
    <x v="473"/>
    <n v="78596"/>
    <x v="158"/>
    <x v="6"/>
    <d v="2015-06-30T00:00:00"/>
    <n v="2"/>
    <x v="0"/>
    <n v="1206.5961"/>
    <n v="15"/>
    <n v="1748.69"/>
    <n v="88185"/>
    <n v="1"/>
    <s v="Not Returned"/>
    <n v="0"/>
  </r>
  <r>
    <n v="25117"/>
    <x v="2"/>
    <n v="0.06"/>
    <n v="119.99"/>
    <n v="14"/>
    <n v="754"/>
    <x v="401"/>
    <s v="Returning Customer"/>
    <n v="0"/>
    <x v="2"/>
    <x v="0"/>
    <x v="0"/>
    <x v="8"/>
    <s v="Jumbo Drum"/>
    <x v="318"/>
    <n v="0.36"/>
    <s v="United States"/>
    <x v="3"/>
    <s v="William"/>
    <x v="38"/>
    <x v="350"/>
    <n v="86314"/>
    <x v="110"/>
    <x v="6"/>
    <d v="2015-04-19T00:00:00"/>
    <n v="7"/>
    <x v="0"/>
    <n v="-207.679788"/>
    <n v="2"/>
    <n v="243.86"/>
    <n v="90439"/>
    <n v="1"/>
    <s v="Not Returned"/>
    <n v="0"/>
  </r>
  <r>
    <n v="18460"/>
    <x v="3"/>
    <n v="0.04"/>
    <n v="119.99"/>
    <n v="14"/>
    <n v="1492"/>
    <x v="559"/>
    <s v="New Customer"/>
    <n v="1"/>
    <x v="2"/>
    <x v="1"/>
    <x v="0"/>
    <x v="8"/>
    <s v="Jumbo Drum"/>
    <x v="318"/>
    <n v="0.36"/>
    <s v="United States"/>
    <x v="0"/>
    <s v="Chris"/>
    <x v="22"/>
    <x v="474"/>
    <n v="65721"/>
    <x v="113"/>
    <x v="1"/>
    <d v="2015-06-18T00:00:00"/>
    <n v="2"/>
    <x v="0"/>
    <n v="509.95830000000001"/>
    <n v="6"/>
    <n v="739.07"/>
    <n v="88004"/>
    <n v="1"/>
    <s v="Not Returned"/>
    <n v="0"/>
  </r>
  <r>
    <n v="19570"/>
    <x v="3"/>
    <n v="0.09"/>
    <n v="119.99"/>
    <n v="14"/>
    <n v="2260"/>
    <x v="108"/>
    <s v="Returning Customer"/>
    <n v="0"/>
    <x v="2"/>
    <x v="1"/>
    <x v="0"/>
    <x v="8"/>
    <s v="Jumbo Drum"/>
    <x v="318"/>
    <n v="0.36"/>
    <s v="United States"/>
    <x v="2"/>
    <s v="Sam"/>
    <x v="33"/>
    <x v="99"/>
    <n v="30161"/>
    <x v="150"/>
    <x v="1"/>
    <d v="2015-04-23T00:00:00"/>
    <n v="2"/>
    <x v="0"/>
    <n v="1055.6039999999998"/>
    <n v="4"/>
    <n v="461.24"/>
    <n v="89602"/>
    <n v="0"/>
    <s v="Not Returned"/>
    <n v="0"/>
  </r>
  <r>
    <n v="19127"/>
    <x v="2"/>
    <n v="0.05"/>
    <n v="1500.97"/>
    <n v="29.7"/>
    <n v="950"/>
    <x v="329"/>
    <s v="Returning Customer"/>
    <n v="0"/>
    <x v="2"/>
    <x v="0"/>
    <x v="0"/>
    <x v="8"/>
    <s v="Jumbo Drum"/>
    <x v="319"/>
    <n v="0.56999999999999995"/>
    <s v="United States"/>
    <x v="0"/>
    <s v="Chris"/>
    <x v="29"/>
    <x v="292"/>
    <n v="55372"/>
    <x v="71"/>
    <x v="6"/>
    <d v="2015-03-22T00:00:00"/>
    <n v="0"/>
    <x v="0"/>
    <n v="-2561.3235"/>
    <n v="1"/>
    <n v="1497.22"/>
    <n v="89084"/>
    <n v="0"/>
    <s v="Not Returned"/>
    <n v="0"/>
  </r>
  <r>
    <n v="20177"/>
    <x v="4"/>
    <n v="0.02"/>
    <n v="2550.14"/>
    <n v="29.7"/>
    <n v="1112"/>
    <x v="246"/>
    <s v="Returning Customer"/>
    <n v="0"/>
    <x v="2"/>
    <x v="1"/>
    <x v="0"/>
    <x v="8"/>
    <s v="Jumbo Drum"/>
    <x v="320"/>
    <n v="0.56999999999999995"/>
    <s v="United States"/>
    <x v="3"/>
    <s v="William"/>
    <x v="6"/>
    <x v="218"/>
    <n v="92399"/>
    <x v="129"/>
    <x v="5"/>
    <d v="2015-04-04T00:00:00"/>
    <n v="2"/>
    <x v="0"/>
    <n v="-5390.7388920000003"/>
    <n v="2"/>
    <n v="4698.21"/>
    <n v="90832"/>
    <n v="0"/>
    <s v="Not Returned"/>
    <n v="0"/>
  </r>
  <r>
    <n v="20712"/>
    <x v="0"/>
    <n v="0.05"/>
    <n v="2550.14"/>
    <n v="29.7"/>
    <n v="2139"/>
    <x v="560"/>
    <s v="New Customer"/>
    <n v="1"/>
    <x v="2"/>
    <x v="1"/>
    <x v="0"/>
    <x v="8"/>
    <s v="Jumbo Drum"/>
    <x v="320"/>
    <n v="0.56999999999999995"/>
    <s v="United States"/>
    <x v="0"/>
    <s v="Chris"/>
    <x v="26"/>
    <x v="167"/>
    <n v="53094"/>
    <x v="174"/>
    <x v="5"/>
    <d v="2015-04-17T00:00:00"/>
    <n v="1"/>
    <x v="0"/>
    <n v="-3971.0627999999997"/>
    <n v="2"/>
    <n v="4845.2700000000004"/>
    <n v="86003"/>
    <n v="1"/>
    <s v="Not Returned"/>
    <n v="0"/>
  </r>
  <r>
    <n v="22119"/>
    <x v="3"/>
    <n v="0.09"/>
    <n v="270.97000000000003"/>
    <n v="28.06"/>
    <n v="1136"/>
    <x v="561"/>
    <s v="New Customer"/>
    <n v="1"/>
    <x v="2"/>
    <x v="0"/>
    <x v="0"/>
    <x v="8"/>
    <s v="Jumbo Drum"/>
    <x v="321"/>
    <n v="0.56000000000000005"/>
    <s v="United States"/>
    <x v="0"/>
    <s v="Chris"/>
    <x v="23"/>
    <x v="475"/>
    <n v="60188"/>
    <x v="149"/>
    <x v="3"/>
    <d v="2015-01-04T00:00:00"/>
    <n v="2"/>
    <x v="0"/>
    <n v="2660.1432"/>
    <n v="15"/>
    <n v="3855.28"/>
    <n v="87940"/>
    <n v="1"/>
    <s v="Not Returned"/>
    <n v="0"/>
  </r>
  <r>
    <n v="18283"/>
    <x v="4"/>
    <n v="0.05"/>
    <n v="535.64"/>
    <n v="14.7"/>
    <n v="1885"/>
    <x v="562"/>
    <s v="New Customer"/>
    <n v="1"/>
    <x v="2"/>
    <x v="2"/>
    <x v="0"/>
    <x v="8"/>
    <s v="Jumbo Drum"/>
    <x v="322"/>
    <n v="0.59"/>
    <s v="United States"/>
    <x v="1"/>
    <s v="Erin"/>
    <x v="44"/>
    <x v="476"/>
    <n v="2806"/>
    <x v="52"/>
    <x v="6"/>
    <d v="2015-03-03T00:00:00"/>
    <n v="2"/>
    <x v="0"/>
    <n v="4407.4399999999996"/>
    <n v="15"/>
    <n v="7029.1"/>
    <n v="87378"/>
    <n v="0"/>
    <s v="Not Returned"/>
    <n v="0"/>
  </r>
  <r>
    <n v="8310"/>
    <x v="1"/>
    <n v="0.05"/>
    <n v="535.64"/>
    <n v="14.7"/>
    <n v="2920"/>
    <x v="563"/>
    <s v="New Customer"/>
    <n v="1"/>
    <x v="2"/>
    <x v="2"/>
    <x v="0"/>
    <x v="8"/>
    <s v="Jumbo Drum"/>
    <x v="322"/>
    <n v="0.59"/>
    <s v="United States"/>
    <x v="0"/>
    <s v="Chris"/>
    <x v="23"/>
    <x v="105"/>
    <n v="60603"/>
    <x v="99"/>
    <x v="6"/>
    <d v="2015-06-09T00:00:00"/>
    <n v="2"/>
    <x v="0"/>
    <n v="-1220.9144999999999"/>
    <n v="2"/>
    <n v="1068.5999999999999"/>
    <n v="59365"/>
    <n v="1"/>
    <s v="Not Returned"/>
    <n v="0"/>
  </r>
  <r>
    <n v="20967"/>
    <x v="2"/>
    <n v="0.02"/>
    <n v="4.0599999999999996"/>
    <n v="6.89"/>
    <n v="772"/>
    <x v="564"/>
    <s v="New Customer"/>
    <n v="1"/>
    <x v="1"/>
    <x v="3"/>
    <x v="1"/>
    <x v="6"/>
    <s v="Small Box"/>
    <x v="323"/>
    <n v="0.6"/>
    <s v="United States"/>
    <x v="1"/>
    <s v="Erin"/>
    <x v="5"/>
    <x v="477"/>
    <n v="18103"/>
    <x v="35"/>
    <x v="6"/>
    <d v="2015-05-21T00:00:00"/>
    <n v="4"/>
    <x v="0"/>
    <n v="12.706000000000017"/>
    <n v="12"/>
    <n v="64.41"/>
    <n v="88668"/>
    <n v="0"/>
    <s v="Not Returned"/>
    <n v="0"/>
  </r>
  <r>
    <n v="22052"/>
    <x v="1"/>
    <n v="0.02"/>
    <n v="4.0599999999999996"/>
    <n v="6.89"/>
    <n v="1127"/>
    <x v="565"/>
    <s v="New Customer"/>
    <n v="1"/>
    <x v="0"/>
    <x v="0"/>
    <x v="1"/>
    <x v="6"/>
    <s v="Small Box"/>
    <x v="323"/>
    <n v="0.6"/>
    <s v="United States"/>
    <x v="0"/>
    <s v="Chris"/>
    <x v="0"/>
    <x v="478"/>
    <n v="78852"/>
    <x v="152"/>
    <x v="1"/>
    <d v="2015-02-26T00:00:00"/>
    <n v="2"/>
    <x v="0"/>
    <n v="-93.735199999999992"/>
    <n v="16"/>
    <n v="66.81"/>
    <n v="87221"/>
    <n v="1"/>
    <s v="Not Returned"/>
    <n v="0"/>
  </r>
  <r>
    <n v="7718"/>
    <x v="3"/>
    <n v="0.03"/>
    <n v="4.0599999999999996"/>
    <n v="6.89"/>
    <n v="2882"/>
    <x v="293"/>
    <s v="Returning Customer"/>
    <n v="0"/>
    <x v="0"/>
    <x v="0"/>
    <x v="1"/>
    <x v="6"/>
    <s v="Small Box"/>
    <x v="323"/>
    <n v="0.6"/>
    <s v="United States"/>
    <x v="2"/>
    <s v="Sam"/>
    <x v="4"/>
    <x v="263"/>
    <n v="28206"/>
    <x v="142"/>
    <x v="3"/>
    <d v="2015-02-22T00:00:00"/>
    <n v="2"/>
    <x v="0"/>
    <n v="-246.27609999999999"/>
    <n v="37"/>
    <n v="159.88999999999999"/>
    <n v="55300"/>
    <n v="0"/>
    <s v="Not Returned"/>
    <n v="0"/>
  </r>
  <r>
    <n v="25718"/>
    <x v="3"/>
    <n v="0.03"/>
    <n v="4.0599999999999996"/>
    <n v="6.89"/>
    <n v="2886"/>
    <x v="294"/>
    <s v="Returning Customer"/>
    <n v="0"/>
    <x v="0"/>
    <x v="0"/>
    <x v="1"/>
    <x v="6"/>
    <s v="Small Box"/>
    <x v="323"/>
    <n v="0.6"/>
    <s v="United States"/>
    <x v="1"/>
    <s v="Erin"/>
    <x v="18"/>
    <x v="264"/>
    <n v="44134"/>
    <x v="142"/>
    <x v="3"/>
    <d v="2015-02-22T00:00:00"/>
    <n v="2"/>
    <x v="0"/>
    <n v="-185.17"/>
    <n v="9"/>
    <n v="38.89"/>
    <n v="87630"/>
    <n v="0"/>
    <s v="Not Returned"/>
    <n v="0"/>
  </r>
  <r>
    <n v="23706"/>
    <x v="4"/>
    <n v="0.05"/>
    <n v="4.0599999999999996"/>
    <n v="6.89"/>
    <n v="3138"/>
    <x v="566"/>
    <s v="New Customer"/>
    <n v="1"/>
    <x v="1"/>
    <x v="1"/>
    <x v="1"/>
    <x v="6"/>
    <s v="Small Box"/>
    <x v="323"/>
    <n v="0.6"/>
    <s v="United States"/>
    <x v="1"/>
    <s v="Erin"/>
    <x v="41"/>
    <x v="479"/>
    <n v="3053"/>
    <x v="62"/>
    <x v="3"/>
    <d v="2015-06-21T00:00:00"/>
    <n v="2"/>
    <x v="0"/>
    <n v="-122.83499999999999"/>
    <n v="22"/>
    <n v="92.57"/>
    <n v="86796"/>
    <n v="1"/>
    <s v="Not Returned"/>
    <n v="0"/>
  </r>
  <r>
    <n v="21085"/>
    <x v="2"/>
    <n v="7.0000000000000007E-2"/>
    <n v="49.43"/>
    <n v="19.989999999999998"/>
    <n v="3089"/>
    <x v="567"/>
    <s v="New Customer"/>
    <n v="1"/>
    <x v="0"/>
    <x v="1"/>
    <x v="1"/>
    <x v="6"/>
    <s v="Small Box"/>
    <x v="324"/>
    <n v="0.56999999999999995"/>
    <s v="United States"/>
    <x v="0"/>
    <s v="Chris"/>
    <x v="16"/>
    <x v="480"/>
    <n v="66209"/>
    <x v="4"/>
    <x v="2"/>
    <d v="2015-01-29T00:00:00"/>
    <n v="5"/>
    <x v="0"/>
    <n v="-122.77"/>
    <n v="6"/>
    <n v="281.82"/>
    <n v="91219"/>
    <n v="1"/>
    <s v="Not Returned"/>
    <n v="0"/>
  </r>
  <r>
    <n v="19262"/>
    <x v="3"/>
    <n v="0.04"/>
    <n v="4.37"/>
    <n v="5.15"/>
    <n v="875"/>
    <x v="452"/>
    <s v="Returning Customer"/>
    <n v="0"/>
    <x v="0"/>
    <x v="3"/>
    <x v="1"/>
    <x v="6"/>
    <s v="Small Box"/>
    <x v="325"/>
    <n v="0.59"/>
    <s v="United States"/>
    <x v="3"/>
    <s v="William"/>
    <x v="12"/>
    <x v="389"/>
    <n v="84106"/>
    <x v="136"/>
    <x v="2"/>
    <d v="2015-02-22T00:00:00"/>
    <n v="1"/>
    <x v="0"/>
    <n v="-74.479599999999991"/>
    <n v="18"/>
    <n v="78.59"/>
    <n v="89059"/>
    <n v="0"/>
    <s v="Not Returned"/>
    <n v="0"/>
  </r>
  <r>
    <n v="25095"/>
    <x v="0"/>
    <n v="0"/>
    <n v="4.37"/>
    <n v="5.15"/>
    <n v="2570"/>
    <x v="471"/>
    <s v="Returning Customer"/>
    <n v="0"/>
    <x v="0"/>
    <x v="0"/>
    <x v="1"/>
    <x v="6"/>
    <s v="Small Box"/>
    <x v="325"/>
    <n v="0.59"/>
    <s v="United States"/>
    <x v="3"/>
    <s v="William"/>
    <x v="6"/>
    <x v="76"/>
    <n v="95616"/>
    <x v="168"/>
    <x v="2"/>
    <d v="2015-04-27T00:00:00"/>
    <n v="2"/>
    <x v="1"/>
    <n v="-150.2604"/>
    <n v="19"/>
    <n v="87.85"/>
    <n v="90327"/>
    <n v="0"/>
    <s v="Not Returned"/>
    <n v="0"/>
  </r>
  <r>
    <n v="19971"/>
    <x v="2"/>
    <n v="0.02"/>
    <n v="50.98"/>
    <n v="13.66"/>
    <n v="2613"/>
    <x v="568"/>
    <s v="New Customer"/>
    <n v="1"/>
    <x v="1"/>
    <x v="1"/>
    <x v="1"/>
    <x v="6"/>
    <s v="Small Box"/>
    <x v="326"/>
    <n v="0.57999999999999996"/>
    <s v="United States"/>
    <x v="1"/>
    <s v="Erin"/>
    <x v="30"/>
    <x v="481"/>
    <n v="8863"/>
    <x v="4"/>
    <x v="2"/>
    <d v="2015-01-24T00:00:00"/>
    <n v="0"/>
    <x v="0"/>
    <n v="-25.76"/>
    <n v="1"/>
    <n v="68.45"/>
    <n v="86119"/>
    <n v="1"/>
    <s v="Not Returned"/>
    <n v="0"/>
  </r>
  <r>
    <n v="18511"/>
    <x v="2"/>
    <n v="0.09"/>
    <n v="60.98"/>
    <n v="49"/>
    <n v="1557"/>
    <x v="569"/>
    <s v="New Customer"/>
    <n v="1"/>
    <x v="0"/>
    <x v="0"/>
    <x v="1"/>
    <x v="6"/>
    <s v="Large Box"/>
    <x v="327"/>
    <n v="0.59"/>
    <s v="United States"/>
    <x v="2"/>
    <s v="Sam"/>
    <x v="14"/>
    <x v="482"/>
    <n v="22003"/>
    <x v="76"/>
    <x v="4"/>
    <d v="2015-04-02T00:00:00"/>
    <n v="8"/>
    <x v="0"/>
    <n v="-954.75800000000004"/>
    <n v="15"/>
    <n v="879.62"/>
    <n v="87426"/>
    <n v="0"/>
    <s v="Not Returned"/>
    <n v="0"/>
  </r>
  <r>
    <n v="566"/>
    <x v="4"/>
    <n v="0.02"/>
    <n v="60.98"/>
    <n v="49"/>
    <n v="1733"/>
    <x v="570"/>
    <s v="New Customer"/>
    <n v="1"/>
    <x v="0"/>
    <x v="3"/>
    <x v="1"/>
    <x v="6"/>
    <s v="Large Box"/>
    <x v="327"/>
    <n v="0.59"/>
    <s v="United States"/>
    <x v="1"/>
    <s v="Erin"/>
    <x v="46"/>
    <x v="275"/>
    <n v="20012"/>
    <x v="72"/>
    <x v="2"/>
    <d v="2015-04-06T00:00:00"/>
    <n v="2"/>
    <x v="0"/>
    <n v="-662.52"/>
    <n v="34"/>
    <n v="2119.54"/>
    <n v="3841"/>
    <n v="0"/>
    <s v="Not Returned"/>
    <n v="0"/>
  </r>
  <r>
    <n v="18566"/>
    <x v="4"/>
    <n v="0.02"/>
    <n v="60.98"/>
    <n v="49"/>
    <n v="1734"/>
    <x v="571"/>
    <s v="New Customer"/>
    <n v="1"/>
    <x v="0"/>
    <x v="3"/>
    <x v="1"/>
    <x v="6"/>
    <s v="Large Box"/>
    <x v="327"/>
    <n v="0.59"/>
    <s v="United States"/>
    <x v="1"/>
    <s v="Erin"/>
    <x v="1"/>
    <x v="483"/>
    <n v="10528"/>
    <x v="72"/>
    <x v="2"/>
    <d v="2015-04-06T00:00:00"/>
    <n v="2"/>
    <x v="0"/>
    <n v="-596.26800000000003"/>
    <n v="9"/>
    <n v="561.05999999999995"/>
    <n v="88443"/>
    <n v="0"/>
    <s v="Not Returned"/>
    <n v="0"/>
  </r>
  <r>
    <n v="24894"/>
    <x v="1"/>
    <n v="7.0000000000000007E-2"/>
    <n v="60.98"/>
    <n v="49"/>
    <n v="1771"/>
    <x v="572"/>
    <s v="New Customer"/>
    <n v="1"/>
    <x v="0"/>
    <x v="2"/>
    <x v="1"/>
    <x v="6"/>
    <s v="Large Box"/>
    <x v="327"/>
    <n v="0.59"/>
    <s v="United States"/>
    <x v="0"/>
    <s v="Chris"/>
    <x v="23"/>
    <x v="173"/>
    <n v="61032"/>
    <x v="151"/>
    <x v="3"/>
    <d v="2015-03-07T00:00:00"/>
    <n v="1"/>
    <x v="0"/>
    <n v="-807.89"/>
    <n v="7"/>
    <n v="410.17"/>
    <n v="89106"/>
    <n v="1"/>
    <s v="Not Returned"/>
    <n v="0"/>
  </r>
  <r>
    <n v="18555"/>
    <x v="1"/>
    <n v="0.06"/>
    <n v="17.670000000000002"/>
    <n v="8.99"/>
    <n v="683"/>
    <x v="573"/>
    <s v="New Customer"/>
    <n v="1"/>
    <x v="1"/>
    <x v="3"/>
    <x v="2"/>
    <x v="7"/>
    <s v="Small Pack"/>
    <x v="328"/>
    <n v="0.47"/>
    <s v="United States"/>
    <x v="0"/>
    <s v="Chris"/>
    <x v="15"/>
    <x v="287"/>
    <n v="68046"/>
    <x v="133"/>
    <x v="1"/>
    <d v="2015-04-08T00:00:00"/>
    <n v="1"/>
    <x v="0"/>
    <n v="38.06"/>
    <n v="4"/>
    <n v="69.959999999999994"/>
    <n v="87765"/>
    <n v="1"/>
    <s v="Not Returned"/>
    <n v="0"/>
  </r>
  <r>
    <n v="24232"/>
    <x v="3"/>
    <n v="0.05"/>
    <n v="17.670000000000002"/>
    <n v="8.99"/>
    <n v="1352"/>
    <x v="574"/>
    <s v="New Customer"/>
    <n v="1"/>
    <x v="0"/>
    <x v="2"/>
    <x v="2"/>
    <x v="7"/>
    <s v="Small Pack"/>
    <x v="328"/>
    <n v="0.47"/>
    <s v="United States"/>
    <x v="1"/>
    <s v="Erin"/>
    <x v="37"/>
    <x v="484"/>
    <n v="20746"/>
    <x v="21"/>
    <x v="5"/>
    <d v="2015-05-01T00:00:00"/>
    <n v="1"/>
    <x v="0"/>
    <n v="46.036799999999999"/>
    <n v="16"/>
    <n v="283.44"/>
    <n v="88234"/>
    <n v="1"/>
    <s v="Not Returned"/>
    <n v="0"/>
  </r>
  <r>
    <n v="20497"/>
    <x v="2"/>
    <n v="0"/>
    <n v="17.670000000000002"/>
    <n v="8.99"/>
    <n v="2426"/>
    <x v="210"/>
    <s v="Returning Customer"/>
    <n v="0"/>
    <x v="0"/>
    <x v="3"/>
    <x v="2"/>
    <x v="7"/>
    <s v="Small Pack"/>
    <x v="328"/>
    <n v="0.47"/>
    <s v="United States"/>
    <x v="0"/>
    <s v="Chris"/>
    <x v="0"/>
    <x v="189"/>
    <n v="75061"/>
    <x v="140"/>
    <x v="2"/>
    <d v="2015-05-09T00:00:00"/>
    <n v="7"/>
    <x v="1"/>
    <n v="109.67000000000002"/>
    <n v="9"/>
    <n v="168.71"/>
    <n v="90861"/>
    <n v="0"/>
    <s v="Not Returned"/>
    <n v="0"/>
  </r>
  <r>
    <n v="21760"/>
    <x v="4"/>
    <n v="0.02"/>
    <n v="25.38"/>
    <n v="8.99"/>
    <n v="648"/>
    <x v="575"/>
    <s v="New Customer"/>
    <n v="1"/>
    <x v="0"/>
    <x v="2"/>
    <x v="2"/>
    <x v="7"/>
    <s v="Small Pack"/>
    <x v="329"/>
    <n v="0.5"/>
    <s v="United States"/>
    <x v="0"/>
    <s v="Chris"/>
    <x v="23"/>
    <x v="485"/>
    <n v="60440"/>
    <x v="135"/>
    <x v="6"/>
    <d v="2015-06-22T00:00:00"/>
    <n v="1"/>
    <x v="0"/>
    <n v="-10.36"/>
    <n v="1"/>
    <n v="34.11"/>
    <n v="91365"/>
    <n v="1"/>
    <s v="Not Returned"/>
    <n v="0"/>
  </r>
  <r>
    <n v="21852"/>
    <x v="1"/>
    <n v="0"/>
    <n v="25.38"/>
    <n v="8.99"/>
    <n v="3257"/>
    <x v="576"/>
    <s v="New Customer"/>
    <n v="1"/>
    <x v="0"/>
    <x v="0"/>
    <x v="2"/>
    <x v="7"/>
    <s v="Small Pack"/>
    <x v="329"/>
    <n v="0.5"/>
    <s v="United States"/>
    <x v="3"/>
    <s v="William"/>
    <x v="8"/>
    <x v="486"/>
    <n v="98632"/>
    <x v="93"/>
    <x v="4"/>
    <d v="2015-05-15T00:00:00"/>
    <n v="2"/>
    <x v="1"/>
    <n v="470.33799999999997"/>
    <n v="26"/>
    <n v="700.41"/>
    <n v="88826"/>
    <n v="1"/>
    <s v="Not Returned"/>
    <n v="0"/>
  </r>
  <r>
    <n v="23191"/>
    <x v="0"/>
    <n v="0.04"/>
    <n v="25.38"/>
    <n v="8.99"/>
    <n v="3386"/>
    <x v="280"/>
    <s v="Returning Customer"/>
    <n v="0"/>
    <x v="1"/>
    <x v="1"/>
    <x v="2"/>
    <x v="7"/>
    <s v="Small Pack"/>
    <x v="329"/>
    <n v="0.5"/>
    <s v="United States"/>
    <x v="1"/>
    <s v="Erin"/>
    <x v="18"/>
    <x v="251"/>
    <n v="43402"/>
    <x v="19"/>
    <x v="6"/>
    <d v="2015-05-06T00:00:00"/>
    <n v="3"/>
    <x v="0"/>
    <n v="152.48200000000003"/>
    <n v="35"/>
    <n v="861.3"/>
    <n v="88746"/>
    <n v="0"/>
    <s v="Not Returned"/>
    <n v="0"/>
  </r>
  <r>
    <n v="24794"/>
    <x v="2"/>
    <n v="0.09"/>
    <n v="19.23"/>
    <n v="6.15"/>
    <n v="369"/>
    <x v="577"/>
    <s v="New Customer"/>
    <n v="1"/>
    <x v="1"/>
    <x v="1"/>
    <x v="2"/>
    <x v="7"/>
    <s v="Small Pack"/>
    <x v="330"/>
    <n v="0.44"/>
    <s v="United States"/>
    <x v="3"/>
    <s v="William"/>
    <x v="6"/>
    <x v="487"/>
    <n v="94601"/>
    <x v="53"/>
    <x v="2"/>
    <d v="2015-04-13T00:00:00"/>
    <n v="2"/>
    <x v="0"/>
    <n v="211.232"/>
    <n v="21"/>
    <n v="394.1"/>
    <n v="90292"/>
    <n v="1"/>
    <s v="Not Returned"/>
    <n v="0"/>
  </r>
  <r>
    <n v="26176"/>
    <x v="3"/>
    <n v="0.04"/>
    <n v="19.23"/>
    <n v="6.15"/>
    <n v="1075"/>
    <x v="578"/>
    <s v="New Customer"/>
    <n v="1"/>
    <x v="0"/>
    <x v="2"/>
    <x v="2"/>
    <x v="7"/>
    <s v="Small Pack"/>
    <x v="330"/>
    <n v="0.44"/>
    <s v="United States"/>
    <x v="0"/>
    <s v="Chris"/>
    <x v="23"/>
    <x v="488"/>
    <n v="60441"/>
    <x v="36"/>
    <x v="0"/>
    <d v="2015-03-10T00:00:00"/>
    <n v="1"/>
    <x v="0"/>
    <n v="152.43479999999997"/>
    <n v="11"/>
    <n v="220.92"/>
    <n v="86422"/>
    <n v="1"/>
    <s v="Not Returned"/>
    <n v="0"/>
  </r>
  <r>
    <n v="2063"/>
    <x v="2"/>
    <n v="0.06"/>
    <n v="19.23"/>
    <n v="6.15"/>
    <n v="3075"/>
    <x v="579"/>
    <s v="New Customer"/>
    <n v="1"/>
    <x v="0"/>
    <x v="1"/>
    <x v="2"/>
    <x v="7"/>
    <s v="Small Pack"/>
    <x v="330"/>
    <n v="0.44"/>
    <s v="United States"/>
    <x v="3"/>
    <s v="William"/>
    <x v="6"/>
    <x v="27"/>
    <n v="90061"/>
    <x v="56"/>
    <x v="2"/>
    <d v="2015-02-28T00:00:00"/>
    <n v="0"/>
    <x v="0"/>
    <n v="-25.38"/>
    <n v="4"/>
    <n v="84.6"/>
    <n v="14756"/>
    <n v="1"/>
    <s v="Not Returned"/>
    <n v="0"/>
  </r>
  <r>
    <n v="26141"/>
    <x v="3"/>
    <n v="0.05"/>
    <n v="19.23"/>
    <n v="6.15"/>
    <n v="3284"/>
    <x v="580"/>
    <s v="New Customer"/>
    <n v="1"/>
    <x v="1"/>
    <x v="1"/>
    <x v="2"/>
    <x v="7"/>
    <s v="Small Pack"/>
    <x v="330"/>
    <n v="0.44"/>
    <s v="United States"/>
    <x v="2"/>
    <s v="Sam"/>
    <x v="17"/>
    <x v="489"/>
    <n v="34741"/>
    <x v="142"/>
    <x v="3"/>
    <d v="2015-02-22T00:00:00"/>
    <n v="2"/>
    <x v="0"/>
    <n v="-2133.2780000000002"/>
    <n v="6"/>
    <n v="119.78"/>
    <n v="90751"/>
    <n v="1"/>
    <s v="Not Returned"/>
    <n v="0"/>
  </r>
  <r>
    <n v="21000"/>
    <x v="1"/>
    <n v="0.08"/>
    <n v="18.7"/>
    <n v="8.99"/>
    <n v="1917"/>
    <x v="581"/>
    <s v="New Customer"/>
    <n v="1"/>
    <x v="0"/>
    <x v="2"/>
    <x v="2"/>
    <x v="7"/>
    <s v="Small Pack"/>
    <x v="331"/>
    <n v="0.47"/>
    <s v="United States"/>
    <x v="2"/>
    <s v="Sam"/>
    <x v="39"/>
    <x v="490"/>
    <n v="72113"/>
    <x v="8"/>
    <x v="3"/>
    <d v="2015-03-28T00:00:00"/>
    <n v="1"/>
    <x v="0"/>
    <n v="16.136400000000002"/>
    <n v="7"/>
    <n v="132.22999999999999"/>
    <n v="85894"/>
    <n v="1"/>
    <s v="Not Returned"/>
    <n v="0"/>
  </r>
  <r>
    <n v="19967"/>
    <x v="3"/>
    <n v="0.08"/>
    <n v="22.23"/>
    <n v="3.63"/>
    <n v="1917"/>
    <x v="581"/>
    <s v="Returning Customer"/>
    <n v="0"/>
    <x v="0"/>
    <x v="2"/>
    <x v="2"/>
    <x v="7"/>
    <s v="Small Pack"/>
    <x v="332"/>
    <n v="0.52"/>
    <s v="United States"/>
    <x v="2"/>
    <s v="Sam"/>
    <x v="39"/>
    <x v="490"/>
    <n v="72113"/>
    <x v="52"/>
    <x v="6"/>
    <d v="2015-03-03T00:00:00"/>
    <n v="2"/>
    <x v="0"/>
    <n v="-29.61"/>
    <n v="10"/>
    <n v="210.33"/>
    <n v="85897"/>
    <n v="1"/>
    <s v="Not Returned"/>
    <n v="0"/>
  </r>
  <r>
    <n v="21086"/>
    <x v="2"/>
    <n v="0.04"/>
    <n v="22.72"/>
    <n v="8.99"/>
    <n v="665"/>
    <x v="582"/>
    <s v="New Customer"/>
    <n v="1"/>
    <x v="0"/>
    <x v="1"/>
    <x v="2"/>
    <x v="7"/>
    <s v="Small Pack"/>
    <x v="333"/>
    <n v="0.44"/>
    <s v="United States"/>
    <x v="2"/>
    <s v="Sam"/>
    <x v="2"/>
    <x v="182"/>
    <n v="37130"/>
    <x v="107"/>
    <x v="3"/>
    <d v="2015-01-20T00:00:00"/>
    <n v="4"/>
    <x v="0"/>
    <n v="-678.49599999999998"/>
    <n v="9"/>
    <n v="202.41"/>
    <n v="88677"/>
    <n v="1"/>
    <s v="Not Returned"/>
    <n v="0"/>
  </r>
  <r>
    <n v="3086"/>
    <x v="2"/>
    <n v="0.04"/>
    <n v="22.72"/>
    <n v="8.99"/>
    <n v="667"/>
    <x v="583"/>
    <s v="New Customer"/>
    <n v="1"/>
    <x v="0"/>
    <x v="1"/>
    <x v="2"/>
    <x v="7"/>
    <s v="Small Pack"/>
    <x v="333"/>
    <n v="0.44"/>
    <s v="United States"/>
    <x v="0"/>
    <s v="Chris"/>
    <x v="0"/>
    <x v="170"/>
    <n v="75203"/>
    <x v="107"/>
    <x v="3"/>
    <d v="2015-01-20T00:00:00"/>
    <n v="4"/>
    <x v="0"/>
    <n v="70.028000000000006"/>
    <n v="37"/>
    <n v="832.14"/>
    <n v="22147"/>
    <n v="1"/>
    <s v="Not Returned"/>
    <n v="0"/>
  </r>
  <r>
    <n v="20810"/>
    <x v="4"/>
    <n v="0.02"/>
    <n v="22.72"/>
    <n v="8.99"/>
    <n v="2587"/>
    <x v="584"/>
    <s v="New Customer"/>
    <n v="1"/>
    <x v="0"/>
    <x v="2"/>
    <x v="2"/>
    <x v="7"/>
    <s v="Small Pack"/>
    <x v="333"/>
    <n v="0.44"/>
    <s v="United States"/>
    <x v="0"/>
    <s v="Chris"/>
    <x v="26"/>
    <x v="491"/>
    <n v="54220"/>
    <x v="173"/>
    <x v="3"/>
    <d v="2015-06-26T00:00:00"/>
    <n v="0"/>
    <x v="0"/>
    <n v="200.01719999999997"/>
    <n v="12"/>
    <n v="289.88"/>
    <n v="91167"/>
    <n v="1"/>
    <s v="Not Returned"/>
    <n v="0"/>
  </r>
  <r>
    <n v="18612"/>
    <x v="3"/>
    <n v="0.03"/>
    <n v="22.72"/>
    <n v="8.99"/>
    <n v="2908"/>
    <x v="267"/>
    <s v="Returning Customer"/>
    <n v="0"/>
    <x v="0"/>
    <x v="2"/>
    <x v="2"/>
    <x v="7"/>
    <s v="Small Pack"/>
    <x v="333"/>
    <n v="0.44"/>
    <s v="United States"/>
    <x v="1"/>
    <s v="Erin"/>
    <x v="18"/>
    <x v="239"/>
    <n v="44125"/>
    <x v="95"/>
    <x v="5"/>
    <d v="2015-01-08T00:00:00"/>
    <n v="0"/>
    <x v="0"/>
    <n v="17.429400000000001"/>
    <n v="1"/>
    <n v="25.26"/>
    <n v="88156"/>
    <n v="0"/>
    <s v="Not Returned"/>
    <n v="0"/>
  </r>
  <r>
    <n v="19294"/>
    <x v="3"/>
    <n v="0.04"/>
    <n v="10.4"/>
    <n v="5.4"/>
    <n v="2668"/>
    <x v="585"/>
    <s v="New Customer"/>
    <n v="1"/>
    <x v="0"/>
    <x v="1"/>
    <x v="2"/>
    <x v="7"/>
    <s v="Small Pack"/>
    <x v="334"/>
    <n v="0.51"/>
    <s v="United States"/>
    <x v="0"/>
    <s v="Chris"/>
    <x v="24"/>
    <x v="492"/>
    <n v="57701"/>
    <x v="15"/>
    <x v="2"/>
    <d v="2015-03-29T00:00:00"/>
    <n v="1"/>
    <x v="0"/>
    <n v="29.98"/>
    <n v="12"/>
    <n v="130.74"/>
    <n v="87830"/>
    <n v="0"/>
    <s v="Not Returned"/>
    <n v="0"/>
  </r>
  <r>
    <n v="20521"/>
    <x v="4"/>
    <n v="0.09"/>
    <n v="30.73"/>
    <n v="4"/>
    <n v="191"/>
    <x v="227"/>
    <s v="Returning Customer"/>
    <n v="0"/>
    <x v="0"/>
    <x v="1"/>
    <x v="0"/>
    <x v="11"/>
    <s v="Small Box"/>
    <x v="335"/>
    <n v="0.75"/>
    <s v="United States"/>
    <x v="0"/>
    <s v="Chris"/>
    <x v="23"/>
    <x v="202"/>
    <n v="60505"/>
    <x v="20"/>
    <x v="5"/>
    <d v="2015-04-09T00:00:00"/>
    <n v="0"/>
    <x v="0"/>
    <n v="-99.986400000000003"/>
    <n v="7"/>
    <n v="203.49"/>
    <n v="89093"/>
    <n v="0"/>
    <s v="Not Returned"/>
    <n v="0"/>
  </r>
  <r>
    <n v="18659"/>
    <x v="0"/>
    <n v="0.08"/>
    <n v="30.73"/>
    <n v="4"/>
    <n v="770"/>
    <x v="586"/>
    <s v="New Customer"/>
    <n v="1"/>
    <x v="0"/>
    <x v="3"/>
    <x v="0"/>
    <x v="11"/>
    <s v="Small Box"/>
    <x v="335"/>
    <n v="0.75"/>
    <s v="United States"/>
    <x v="3"/>
    <s v="William"/>
    <x v="20"/>
    <x v="493"/>
    <n v="97062"/>
    <x v="27"/>
    <x v="5"/>
    <d v="2015-03-19T00:00:00"/>
    <n v="0"/>
    <x v="0"/>
    <n v="-45.07"/>
    <n v="14"/>
    <n v="429.33"/>
    <n v="88667"/>
    <n v="0"/>
    <s v="Not Returned"/>
    <n v="0"/>
  </r>
  <r>
    <n v="6080"/>
    <x v="1"/>
    <n v="0.04"/>
    <n v="30.73"/>
    <n v="4"/>
    <n v="1402"/>
    <x v="323"/>
    <s v="Returning Customer"/>
    <n v="0"/>
    <x v="0"/>
    <x v="2"/>
    <x v="0"/>
    <x v="11"/>
    <s v="Small Box"/>
    <x v="335"/>
    <n v="0.75"/>
    <s v="United States"/>
    <x v="0"/>
    <s v="Chris"/>
    <x v="23"/>
    <x v="105"/>
    <n v="60653"/>
    <x v="141"/>
    <x v="4"/>
    <d v="2015-01-22T00:00:00"/>
    <n v="1"/>
    <x v="0"/>
    <n v="-20.79"/>
    <n v="48"/>
    <n v="1420.84"/>
    <n v="43079"/>
    <n v="1"/>
    <s v="Not Returned"/>
    <n v="0"/>
  </r>
  <r>
    <n v="24080"/>
    <x v="1"/>
    <n v="0.04"/>
    <n v="30.73"/>
    <n v="4"/>
    <n v="1405"/>
    <x v="324"/>
    <s v="Returning Customer"/>
    <n v="0"/>
    <x v="0"/>
    <x v="2"/>
    <x v="0"/>
    <x v="11"/>
    <s v="Small Box"/>
    <x v="335"/>
    <n v="0.75"/>
    <s v="United States"/>
    <x v="0"/>
    <s v="Chris"/>
    <x v="3"/>
    <x v="289"/>
    <n v="49017"/>
    <x v="141"/>
    <x v="4"/>
    <d v="2015-01-22T00:00:00"/>
    <n v="1"/>
    <x v="0"/>
    <n v="-20.79"/>
    <n v="12"/>
    <n v="355.21"/>
    <n v="86145"/>
    <n v="1"/>
    <s v="Not Returned"/>
    <n v="0"/>
  </r>
  <r>
    <n v="19142"/>
    <x v="4"/>
    <n v="0.02"/>
    <n v="30.73"/>
    <n v="4"/>
    <n v="1854"/>
    <x v="587"/>
    <s v="New Customer"/>
    <n v="1"/>
    <x v="0"/>
    <x v="2"/>
    <x v="0"/>
    <x v="11"/>
    <s v="Small Box"/>
    <x v="335"/>
    <n v="0.75"/>
    <s v="United States"/>
    <x v="1"/>
    <s v="Erin"/>
    <x v="31"/>
    <x v="494"/>
    <n v="6478"/>
    <x v="27"/>
    <x v="5"/>
    <d v="2015-03-22T00:00:00"/>
    <n v="3"/>
    <x v="0"/>
    <n v="72.78"/>
    <n v="16"/>
    <n v="522.22"/>
    <n v="86847"/>
    <n v="0"/>
    <s v="Not Returned"/>
    <n v="0"/>
  </r>
  <r>
    <n v="23137"/>
    <x v="0"/>
    <n v="0.04"/>
    <n v="33.29"/>
    <n v="8.74"/>
    <n v="2865"/>
    <x v="107"/>
    <s v="Returning Customer"/>
    <n v="0"/>
    <x v="0"/>
    <x v="1"/>
    <x v="1"/>
    <x v="9"/>
    <s v="Small Box"/>
    <x v="336"/>
    <n v="0.61"/>
    <s v="United States"/>
    <x v="0"/>
    <s v="Chris"/>
    <x v="0"/>
    <x v="98"/>
    <n v="75460"/>
    <x v="2"/>
    <x v="0"/>
    <d v="2015-02-24T00:00:00"/>
    <n v="1"/>
    <x v="0"/>
    <n v="87.03"/>
    <n v="8"/>
    <n v="273.33999999999997"/>
    <n v="90871"/>
    <n v="0"/>
    <s v="Not Returned"/>
    <n v="0"/>
  </r>
  <r>
    <n v="20464"/>
    <x v="1"/>
    <n v="7.0000000000000007E-2"/>
    <n v="20.95"/>
    <n v="5.99"/>
    <n v="1574"/>
    <x v="588"/>
    <s v="New Customer"/>
    <n v="1"/>
    <x v="0"/>
    <x v="0"/>
    <x v="0"/>
    <x v="11"/>
    <s v="Small Box"/>
    <x v="337"/>
    <n v="0.65"/>
    <s v="United States"/>
    <x v="2"/>
    <s v="Sam"/>
    <x v="4"/>
    <x v="495"/>
    <n v="28314"/>
    <x v="134"/>
    <x v="0"/>
    <d v="2015-02-10T00:00:00"/>
    <n v="1"/>
    <x v="0"/>
    <n v="27.233999999999998"/>
    <n v="19"/>
    <n v="391.4"/>
    <n v="86966"/>
    <n v="1"/>
    <s v="Not Returned"/>
    <n v="0"/>
  </r>
  <r>
    <n v="21384"/>
    <x v="2"/>
    <n v="0.04"/>
    <n v="20.95"/>
    <n v="4"/>
    <n v="1828"/>
    <x v="589"/>
    <s v="New Customer"/>
    <n v="1"/>
    <x v="0"/>
    <x v="1"/>
    <x v="0"/>
    <x v="11"/>
    <s v="Small Box"/>
    <x v="337"/>
    <n v="0.6"/>
    <s v="United States"/>
    <x v="0"/>
    <s v="Chris"/>
    <x v="11"/>
    <x v="496"/>
    <n v="50613"/>
    <x v="1"/>
    <x v="1"/>
    <d v="2015-01-11T00:00:00"/>
    <n v="5"/>
    <x v="0"/>
    <n v="-1.88"/>
    <n v="7"/>
    <n v="142.06"/>
    <n v="86960"/>
    <n v="0"/>
    <s v="Not Returned"/>
    <n v="0"/>
  </r>
  <r>
    <n v="20197"/>
    <x v="0"/>
    <n v="0.01"/>
    <n v="11.7"/>
    <n v="5.63"/>
    <n v="2394"/>
    <x v="590"/>
    <s v="New Customer"/>
    <n v="1"/>
    <x v="0"/>
    <x v="1"/>
    <x v="1"/>
    <x v="10"/>
    <s v="Small Box"/>
    <x v="338"/>
    <n v="0.4"/>
    <s v="United States"/>
    <x v="2"/>
    <s v="Sam"/>
    <x v="33"/>
    <x v="497"/>
    <n v="30328"/>
    <x v="143"/>
    <x v="3"/>
    <d v="2015-05-03T00:00:00"/>
    <n v="2"/>
    <x v="0"/>
    <n v="39.209999999999994"/>
    <n v="16"/>
    <n v="196.69"/>
    <n v="86949"/>
    <n v="0"/>
    <s v="Not Returned"/>
    <n v="0"/>
  </r>
  <r>
    <n v="25500"/>
    <x v="1"/>
    <n v="7.0000000000000007E-2"/>
    <n v="5.81"/>
    <n v="8.49"/>
    <n v="233"/>
    <x v="526"/>
    <s v="Returning Customer"/>
    <n v="0"/>
    <x v="0"/>
    <x v="3"/>
    <x v="1"/>
    <x v="10"/>
    <s v="Small Box"/>
    <x v="339"/>
    <n v="0.39"/>
    <s v="United States"/>
    <x v="0"/>
    <s v="Chris"/>
    <x v="23"/>
    <x v="449"/>
    <n v="60462"/>
    <x v="142"/>
    <x v="3"/>
    <d v="2015-02-22T00:00:00"/>
    <n v="2"/>
    <x v="0"/>
    <n v="-243.23649999999998"/>
    <n v="10"/>
    <n v="58.8"/>
    <n v="90237"/>
    <n v="0"/>
    <s v="Not Returned"/>
    <n v="0"/>
  </r>
  <r>
    <n v="23265"/>
    <x v="2"/>
    <n v="0.02"/>
    <n v="5.81"/>
    <n v="8.49"/>
    <n v="2508"/>
    <x v="591"/>
    <s v="New Customer"/>
    <n v="1"/>
    <x v="0"/>
    <x v="2"/>
    <x v="1"/>
    <x v="10"/>
    <s v="Small Box"/>
    <x v="339"/>
    <n v="0.39"/>
    <s v="United States"/>
    <x v="1"/>
    <s v="Erin"/>
    <x v="27"/>
    <x v="357"/>
    <n v="4073"/>
    <x v="95"/>
    <x v="5"/>
    <d v="2015-01-12T00:00:00"/>
    <n v="4"/>
    <x v="0"/>
    <n v="-137.494"/>
    <n v="7"/>
    <n v="42.44"/>
    <n v="87031"/>
    <n v="1"/>
    <s v="Not Returned"/>
    <n v="0"/>
  </r>
  <r>
    <n v="22459"/>
    <x v="1"/>
    <n v="0.1"/>
    <n v="5.81"/>
    <n v="8.49"/>
    <n v="3133"/>
    <x v="75"/>
    <s v="Returning Customer"/>
    <n v="0"/>
    <x v="0"/>
    <x v="1"/>
    <x v="1"/>
    <x v="10"/>
    <s v="Small Box"/>
    <x v="339"/>
    <n v="0.39"/>
    <s v="United States"/>
    <x v="0"/>
    <s v="Chris"/>
    <x v="23"/>
    <x v="69"/>
    <n v="60540"/>
    <x v="107"/>
    <x v="3"/>
    <d v="2015-01-17T00:00:00"/>
    <n v="1"/>
    <x v="0"/>
    <n v="-350.43950000000001"/>
    <n v="12"/>
    <n v="64.959999999999994"/>
    <n v="86789"/>
    <n v="0"/>
    <s v="Not Returned"/>
    <n v="0"/>
  </r>
  <r>
    <n v="22639"/>
    <x v="2"/>
    <n v="0.08"/>
    <n v="67.84"/>
    <n v="0.99"/>
    <n v="997"/>
    <x v="592"/>
    <s v="New Customer"/>
    <n v="1"/>
    <x v="0"/>
    <x v="3"/>
    <x v="1"/>
    <x v="6"/>
    <s v="Small Box"/>
    <x v="340"/>
    <n v="0.57999999999999996"/>
    <s v="United States"/>
    <x v="1"/>
    <s v="Erin"/>
    <x v="30"/>
    <x v="399"/>
    <n v="7002"/>
    <x v="4"/>
    <x v="2"/>
    <d v="2015-01-29T00:00:00"/>
    <n v="5"/>
    <x v="0"/>
    <n v="-23.634399999999999"/>
    <n v="1"/>
    <n v="63.66"/>
    <n v="89431"/>
    <n v="1"/>
    <s v="Not Returned"/>
    <n v="0"/>
  </r>
  <r>
    <n v="25449"/>
    <x v="1"/>
    <n v="0.02"/>
    <n v="34.979999999999997"/>
    <n v="7.53"/>
    <n v="392"/>
    <x v="593"/>
    <s v="New Customer"/>
    <n v="1"/>
    <x v="0"/>
    <x v="1"/>
    <x v="0"/>
    <x v="11"/>
    <s v="Small Box"/>
    <x v="341"/>
    <n v="0.76"/>
    <s v="United States"/>
    <x v="0"/>
    <s v="Chris"/>
    <x v="22"/>
    <x v="498"/>
    <n v="63105"/>
    <x v="85"/>
    <x v="5"/>
    <d v="2015-03-07T00:00:00"/>
    <n v="2"/>
    <x v="0"/>
    <n v="-159.68"/>
    <n v="1"/>
    <n v="37.159999999999997"/>
    <n v="86383"/>
    <n v="0"/>
    <s v="Not Returned"/>
    <n v="0"/>
  </r>
  <r>
    <n v="20827"/>
    <x v="4"/>
    <n v="0.05"/>
    <n v="34.979999999999997"/>
    <n v="7.53"/>
    <n v="2908"/>
    <x v="267"/>
    <s v="Returning Customer"/>
    <n v="0"/>
    <x v="1"/>
    <x v="2"/>
    <x v="0"/>
    <x v="11"/>
    <s v="Small Box"/>
    <x v="341"/>
    <n v="0.76"/>
    <s v="United States"/>
    <x v="1"/>
    <s v="Erin"/>
    <x v="18"/>
    <x v="239"/>
    <n v="44125"/>
    <x v="56"/>
    <x v="2"/>
    <d v="2015-03-03T00:00:00"/>
    <n v="3"/>
    <x v="0"/>
    <n v="-32.666400000000003"/>
    <n v="16"/>
    <n v="581.08000000000004"/>
    <n v="88157"/>
    <n v="0"/>
    <s v="Not Returned"/>
    <n v="0"/>
  </r>
  <r>
    <n v="19991"/>
    <x v="4"/>
    <n v="0.04"/>
    <n v="176.19"/>
    <n v="11.87"/>
    <n v="1298"/>
    <x v="431"/>
    <s v="Returning Customer"/>
    <n v="0"/>
    <x v="0"/>
    <x v="2"/>
    <x v="1"/>
    <x v="9"/>
    <s v="Small Box"/>
    <x v="342"/>
    <n v="0.62"/>
    <s v="United States"/>
    <x v="0"/>
    <s v="Chris"/>
    <x v="0"/>
    <x v="375"/>
    <n v="75482"/>
    <x v="81"/>
    <x v="5"/>
    <d v="2015-02-14T00:00:00"/>
    <n v="2"/>
    <x v="0"/>
    <n v="320.10000000000002"/>
    <n v="4"/>
    <n v="676.57"/>
    <n v="90662"/>
    <n v="0"/>
    <s v="Not Returned"/>
    <n v="0"/>
  </r>
  <r>
    <n v="23104"/>
    <x v="4"/>
    <n v="0.06"/>
    <n v="30.42"/>
    <n v="8.65"/>
    <n v="1085"/>
    <x v="594"/>
    <s v="New Customer"/>
    <n v="1"/>
    <x v="0"/>
    <x v="1"/>
    <x v="0"/>
    <x v="11"/>
    <s v="Small Box"/>
    <x v="343"/>
    <n v="0.74"/>
    <s v="United States"/>
    <x v="1"/>
    <s v="Erin"/>
    <x v="1"/>
    <x v="499"/>
    <n v="11729"/>
    <x v="93"/>
    <x v="4"/>
    <d v="2015-05-15T00:00:00"/>
    <n v="2"/>
    <x v="0"/>
    <n v="-159.25"/>
    <n v="10"/>
    <n v="309.05"/>
    <n v="86124"/>
    <n v="0"/>
    <s v="Not Returned"/>
    <n v="0"/>
  </r>
  <r>
    <n v="21964"/>
    <x v="2"/>
    <n v="0.05"/>
    <n v="30.42"/>
    <n v="8.65"/>
    <n v="2132"/>
    <x v="595"/>
    <s v="New Customer"/>
    <n v="1"/>
    <x v="1"/>
    <x v="2"/>
    <x v="0"/>
    <x v="11"/>
    <s v="Small Box"/>
    <x v="343"/>
    <n v="0.74"/>
    <s v="United States"/>
    <x v="0"/>
    <s v="Chris"/>
    <x v="22"/>
    <x v="500"/>
    <n v="63042"/>
    <x v="163"/>
    <x v="2"/>
    <d v="2015-01-14T00:00:00"/>
    <n v="4"/>
    <x v="0"/>
    <n v="-191.25760000000002"/>
    <n v="11"/>
    <n v="334.44"/>
    <n v="90078"/>
    <n v="1"/>
    <s v="Not Returned"/>
    <n v="0"/>
  </r>
  <r>
    <n v="22313"/>
    <x v="1"/>
    <n v="0.05"/>
    <n v="20.27"/>
    <n v="3.99"/>
    <n v="1472"/>
    <x v="596"/>
    <s v="New Customer"/>
    <n v="1"/>
    <x v="0"/>
    <x v="2"/>
    <x v="1"/>
    <x v="6"/>
    <s v="Small Box"/>
    <x v="344"/>
    <n v="0.56999999999999995"/>
    <s v="United States"/>
    <x v="1"/>
    <s v="Erin"/>
    <x v="18"/>
    <x v="501"/>
    <n v="44145"/>
    <x v="39"/>
    <x v="0"/>
    <d v="2015-05-26T00:00:00"/>
    <n v="1"/>
    <x v="0"/>
    <n v="309.25400000000002"/>
    <n v="30"/>
    <n v="621.55999999999995"/>
    <n v="87079"/>
    <n v="1"/>
    <s v="Not Returned"/>
    <n v="0"/>
  </r>
  <r>
    <n v="7452"/>
    <x v="0"/>
    <n v="0.1"/>
    <n v="20.27"/>
    <n v="3.99"/>
    <n v="2618"/>
    <x v="31"/>
    <s v="Returning Customer"/>
    <n v="0"/>
    <x v="0"/>
    <x v="1"/>
    <x v="1"/>
    <x v="6"/>
    <s v="Small Box"/>
    <x v="344"/>
    <n v="0.56999999999999995"/>
    <s v="United States"/>
    <x v="1"/>
    <s v="Erin"/>
    <x v="1"/>
    <x v="12"/>
    <n v="10004"/>
    <x v="41"/>
    <x v="0"/>
    <d v="2015-03-24T00:00:00"/>
    <n v="1"/>
    <x v="0"/>
    <n v="84.05"/>
    <n v="53"/>
    <n v="1051.52"/>
    <n v="53153"/>
    <n v="1"/>
    <s v="Not Returned"/>
    <n v="0"/>
  </r>
  <r>
    <n v="25452"/>
    <x v="0"/>
    <n v="0.1"/>
    <n v="20.27"/>
    <n v="3.99"/>
    <n v="2620"/>
    <x v="597"/>
    <s v="New Customer"/>
    <n v="1"/>
    <x v="0"/>
    <x v="1"/>
    <x v="1"/>
    <x v="6"/>
    <s v="Small Box"/>
    <x v="344"/>
    <n v="0.56999999999999995"/>
    <s v="United States"/>
    <x v="2"/>
    <s v="Sam"/>
    <x v="2"/>
    <x v="502"/>
    <n v="38134"/>
    <x v="41"/>
    <x v="0"/>
    <d v="2015-03-24T00:00:00"/>
    <n v="1"/>
    <x v="0"/>
    <n v="381.61799999999994"/>
    <n v="13"/>
    <n v="257.92"/>
    <n v="88017"/>
    <n v="1"/>
    <s v="Not Returned"/>
    <n v="0"/>
  </r>
  <r>
    <n v="19315"/>
    <x v="2"/>
    <n v="0.08"/>
    <n v="43.22"/>
    <n v="16.71"/>
    <n v="169"/>
    <x v="598"/>
    <s v="New Customer"/>
    <n v="1"/>
    <x v="0"/>
    <x v="1"/>
    <x v="0"/>
    <x v="11"/>
    <s v="Small Box"/>
    <x v="345"/>
    <n v="0.66"/>
    <s v="United States"/>
    <x v="2"/>
    <s v="Sam"/>
    <x v="42"/>
    <x v="503"/>
    <n v="70802"/>
    <x v="61"/>
    <x v="2"/>
    <d v="2015-01-05T00:00:00"/>
    <n v="2"/>
    <x v="0"/>
    <n v="280.27458000000001"/>
    <n v="3"/>
    <n v="130.62"/>
    <n v="87463"/>
    <n v="0"/>
    <s v="Not Returned"/>
    <n v="0"/>
  </r>
  <r>
    <n v="20369"/>
    <x v="1"/>
    <n v="0.03"/>
    <n v="32.479999999999997"/>
    <n v="35"/>
    <n v="556"/>
    <x v="195"/>
    <s v="Returning Customer"/>
    <n v="0"/>
    <x v="1"/>
    <x v="2"/>
    <x v="1"/>
    <x v="9"/>
    <s v="Large Box"/>
    <x v="346"/>
    <n v="0.81"/>
    <s v="United States"/>
    <x v="3"/>
    <s v="William"/>
    <x v="12"/>
    <x v="174"/>
    <n v="84604"/>
    <x v="112"/>
    <x v="4"/>
    <d v="2015-01-28T00:00:00"/>
    <n v="0"/>
    <x v="0"/>
    <n v="-1116.3348000000001"/>
    <n v="8"/>
    <n v="274.91000000000003"/>
    <n v="86189"/>
    <n v="0"/>
    <s v="Not Returned"/>
    <n v="0"/>
  </r>
  <r>
    <n v="21438"/>
    <x v="3"/>
    <n v="0.1"/>
    <n v="32.479999999999997"/>
    <n v="35"/>
    <n v="3155"/>
    <x v="599"/>
    <s v="New Customer"/>
    <n v="1"/>
    <x v="0"/>
    <x v="1"/>
    <x v="1"/>
    <x v="9"/>
    <s v="Large Box"/>
    <x v="346"/>
    <n v="0.81"/>
    <s v="United States"/>
    <x v="2"/>
    <s v="Sam"/>
    <x v="17"/>
    <x v="357"/>
    <n v="32771"/>
    <x v="60"/>
    <x v="0"/>
    <d v="2015-01-27T00:00:00"/>
    <n v="1"/>
    <x v="0"/>
    <n v="-333.42540000000002"/>
    <n v="10"/>
    <n v="318.83"/>
    <n v="86899"/>
    <n v="0"/>
    <s v="Not Returned"/>
    <n v="0"/>
  </r>
  <r>
    <n v="20039"/>
    <x v="3"/>
    <n v="0.06"/>
    <n v="89.83"/>
    <n v="35"/>
    <n v="3279"/>
    <x v="600"/>
    <s v="New Customer"/>
    <n v="1"/>
    <x v="0"/>
    <x v="2"/>
    <x v="1"/>
    <x v="9"/>
    <s v="Large Box"/>
    <x v="347"/>
    <n v="0.83"/>
    <s v="United States"/>
    <x v="2"/>
    <s v="Sam"/>
    <x v="34"/>
    <x v="504"/>
    <n v="29203"/>
    <x v="42"/>
    <x v="0"/>
    <d v="2015-04-08T00:00:00"/>
    <n v="2"/>
    <x v="0"/>
    <n v="31.11"/>
    <n v="4"/>
    <n v="366.26"/>
    <n v="90766"/>
    <n v="0"/>
    <s v="Not Returned"/>
    <n v="0"/>
  </r>
  <r>
    <n v="20920"/>
    <x v="4"/>
    <n v="0"/>
    <n v="387.99"/>
    <n v="19.989999999999998"/>
    <n v="1241"/>
    <x v="601"/>
    <s v="New Customer"/>
    <n v="1"/>
    <x v="0"/>
    <x v="1"/>
    <x v="1"/>
    <x v="10"/>
    <s v="Small Box"/>
    <x v="348"/>
    <n v="0.38"/>
    <s v="United States"/>
    <x v="2"/>
    <s v="Sam"/>
    <x v="19"/>
    <x v="137"/>
    <n v="36830"/>
    <x v="103"/>
    <x v="0"/>
    <d v="2015-03-17T00:00:00"/>
    <n v="1"/>
    <x v="1"/>
    <n v="-70.14"/>
    <n v="23"/>
    <n v="9280.7199999999993"/>
    <n v="90880"/>
    <n v="1"/>
    <s v="Not Returned"/>
    <n v="0"/>
  </r>
  <r>
    <n v="21517"/>
    <x v="4"/>
    <n v="0.03"/>
    <n v="1270.99"/>
    <n v="19.989999999999998"/>
    <n v="524"/>
    <x v="602"/>
    <s v="New Customer"/>
    <n v="1"/>
    <x v="0"/>
    <x v="0"/>
    <x v="1"/>
    <x v="10"/>
    <s v="Small Box"/>
    <x v="349"/>
    <n v="0.35"/>
    <s v="United States"/>
    <x v="2"/>
    <s v="Sam"/>
    <x v="2"/>
    <x v="505"/>
    <n v="37922"/>
    <x v="119"/>
    <x v="1"/>
    <d v="2015-01-22T00:00:00"/>
    <n v="2"/>
    <x v="0"/>
    <n v="363.55199999999996"/>
    <n v="2"/>
    <n v="2589.0100000000002"/>
    <n v="91127"/>
    <n v="0"/>
    <s v="Not Returned"/>
    <n v="0"/>
  </r>
  <r>
    <n v="567"/>
    <x v="4"/>
    <n v="0.02"/>
    <n v="1270.99"/>
    <n v="19.989999999999998"/>
    <n v="1733"/>
    <x v="570"/>
    <s v="Returning Customer"/>
    <n v="0"/>
    <x v="0"/>
    <x v="3"/>
    <x v="1"/>
    <x v="10"/>
    <s v="Small Box"/>
    <x v="349"/>
    <n v="0.35"/>
    <s v="United States"/>
    <x v="1"/>
    <s v="Erin"/>
    <x v="46"/>
    <x v="275"/>
    <n v="20012"/>
    <x v="72"/>
    <x v="2"/>
    <d v="2015-04-06T00:00:00"/>
    <n v="2"/>
    <x v="0"/>
    <n v="9228.2255999999998"/>
    <n v="36"/>
    <n v="45737.33"/>
    <n v="3841"/>
    <n v="0"/>
    <s v="Not Returned"/>
    <n v="0"/>
  </r>
  <r>
    <n v="18567"/>
    <x v="4"/>
    <n v="0.02"/>
    <n v="1270.99"/>
    <n v="19.989999999999998"/>
    <n v="1734"/>
    <x v="571"/>
    <s v="Returning Customer"/>
    <n v="0"/>
    <x v="0"/>
    <x v="3"/>
    <x v="1"/>
    <x v="10"/>
    <s v="Small Box"/>
    <x v="349"/>
    <n v="0.35"/>
    <s v="United States"/>
    <x v="1"/>
    <s v="Erin"/>
    <x v="1"/>
    <x v="483"/>
    <n v="10528"/>
    <x v="72"/>
    <x v="2"/>
    <d v="2015-04-06T00:00:00"/>
    <n v="2"/>
    <x v="0"/>
    <n v="7889.6876999999995"/>
    <n v="9"/>
    <n v="11434.33"/>
    <n v="88443"/>
    <n v="0"/>
    <s v="Not Returned"/>
    <n v="0"/>
  </r>
  <r>
    <n v="20624"/>
    <x v="2"/>
    <n v="0"/>
    <n v="1270.99"/>
    <n v="19.989999999999998"/>
    <n v="3397"/>
    <x v="358"/>
    <s v="Returning Customer"/>
    <n v="0"/>
    <x v="0"/>
    <x v="3"/>
    <x v="1"/>
    <x v="10"/>
    <s v="Small Box"/>
    <x v="349"/>
    <n v="0.35"/>
    <s v="United States"/>
    <x v="0"/>
    <s v="Chris"/>
    <x v="23"/>
    <x v="315"/>
    <n v="61832"/>
    <x v="99"/>
    <x v="6"/>
    <d v="2015-06-09T00:00:00"/>
    <n v="2"/>
    <x v="1"/>
    <n v="6384.4388999999992"/>
    <n v="7"/>
    <n v="9252.81"/>
    <n v="87535"/>
    <n v="1"/>
    <s v="Not Returned"/>
    <n v="0"/>
  </r>
  <r>
    <n v="24941"/>
    <x v="1"/>
    <n v="0"/>
    <n v="13.43"/>
    <n v="5.5"/>
    <n v="1697"/>
    <x v="603"/>
    <s v="New Customer"/>
    <n v="1"/>
    <x v="0"/>
    <x v="2"/>
    <x v="1"/>
    <x v="9"/>
    <s v="Small Box"/>
    <x v="350"/>
    <n v="0.56999999999999995"/>
    <s v="United States"/>
    <x v="2"/>
    <s v="Sam"/>
    <x v="39"/>
    <x v="506"/>
    <n v="71901"/>
    <x v="107"/>
    <x v="3"/>
    <d v="2015-01-17T00:00:00"/>
    <n v="1"/>
    <x v="1"/>
    <n v="-253.77800000000002"/>
    <n v="9"/>
    <n v="129.54"/>
    <n v="86338"/>
    <n v="1"/>
    <s v="Not Returned"/>
    <n v="0"/>
  </r>
  <r>
    <n v="18820"/>
    <x v="2"/>
    <n v="0.01"/>
    <n v="13.43"/>
    <n v="5.5"/>
    <n v="2240"/>
    <x v="604"/>
    <s v="New Customer"/>
    <n v="1"/>
    <x v="1"/>
    <x v="1"/>
    <x v="1"/>
    <x v="9"/>
    <s v="Small Box"/>
    <x v="350"/>
    <n v="0.56999999999999995"/>
    <s v="United States"/>
    <x v="2"/>
    <s v="Sam"/>
    <x v="17"/>
    <x v="507"/>
    <n v="33801"/>
    <x v="42"/>
    <x v="0"/>
    <d v="2015-04-13T00:00:00"/>
    <n v="7"/>
    <x v="0"/>
    <n v="-313.02180000000004"/>
    <n v="7"/>
    <n v="99.75"/>
    <n v="89102"/>
    <n v="1"/>
    <s v="Not Returned"/>
    <n v="0"/>
  </r>
  <r>
    <n v="20040"/>
    <x v="3"/>
    <n v="0.1"/>
    <n v="13.43"/>
    <n v="5.5"/>
    <n v="3279"/>
    <x v="600"/>
    <s v="Returning Customer"/>
    <n v="0"/>
    <x v="0"/>
    <x v="2"/>
    <x v="1"/>
    <x v="9"/>
    <s v="Small Box"/>
    <x v="350"/>
    <n v="0.56999999999999995"/>
    <s v="United States"/>
    <x v="2"/>
    <s v="Sam"/>
    <x v="34"/>
    <x v="504"/>
    <n v="29203"/>
    <x v="42"/>
    <x v="0"/>
    <d v="2015-04-08T00:00:00"/>
    <n v="2"/>
    <x v="0"/>
    <n v="358.29539999999997"/>
    <n v="12"/>
    <n v="157.99"/>
    <n v="90766"/>
    <n v="0"/>
    <s v="Not Returned"/>
    <n v="0"/>
  </r>
  <r>
    <n v="24569"/>
    <x v="1"/>
    <n v="0.03"/>
    <n v="111.03"/>
    <n v="8.64"/>
    <n v="2484"/>
    <x v="605"/>
    <s v="New Customer"/>
    <n v="1"/>
    <x v="0"/>
    <x v="1"/>
    <x v="1"/>
    <x v="9"/>
    <s v="Small Box"/>
    <x v="351"/>
    <n v="0.78"/>
    <s v="United States"/>
    <x v="2"/>
    <s v="Sam"/>
    <x v="17"/>
    <x v="508"/>
    <n v="33881"/>
    <x v="100"/>
    <x v="3"/>
    <d v="2015-03-14T00:00:00"/>
    <n v="1"/>
    <x v="0"/>
    <n v="366.53999999999996"/>
    <n v="8"/>
    <n v="900.12"/>
    <n v="88998"/>
    <n v="0"/>
    <s v="Not Returned"/>
    <n v="0"/>
  </r>
  <r>
    <n v="18404"/>
    <x v="0"/>
    <n v="0.06"/>
    <n v="55.94"/>
    <n v="4"/>
    <n v="1041"/>
    <x v="252"/>
    <s v="Returning Customer"/>
    <n v="0"/>
    <x v="0"/>
    <x v="3"/>
    <x v="0"/>
    <x v="11"/>
    <s v="Small Box"/>
    <x v="352"/>
    <n v="0.74"/>
    <s v="United States"/>
    <x v="3"/>
    <s v="William"/>
    <x v="6"/>
    <x v="224"/>
    <n v="95695"/>
    <x v="63"/>
    <x v="3"/>
    <d v="2015-04-18T00:00:00"/>
    <n v="1"/>
    <x v="0"/>
    <n v="-13.77"/>
    <n v="6"/>
    <n v="322.77"/>
    <n v="87846"/>
    <n v="0"/>
    <s v="Not Returned"/>
    <n v="0"/>
  </r>
  <r>
    <n v="23010"/>
    <x v="4"/>
    <n v="0.02"/>
    <n v="55.94"/>
    <n v="6.55"/>
    <n v="3258"/>
    <x v="606"/>
    <s v="New Customer"/>
    <n v="1"/>
    <x v="0"/>
    <x v="0"/>
    <x v="0"/>
    <x v="11"/>
    <s v="Small Box"/>
    <x v="352"/>
    <n v="0.68"/>
    <s v="United States"/>
    <x v="3"/>
    <s v="William"/>
    <x v="8"/>
    <x v="509"/>
    <n v="98037"/>
    <x v="106"/>
    <x v="2"/>
    <d v="2015-03-23T00:00:00"/>
    <n v="2"/>
    <x v="0"/>
    <n v="401.85"/>
    <n v="11"/>
    <n v="646.88"/>
    <n v="88824"/>
    <n v="1"/>
    <s v="Not Returned"/>
    <n v="0"/>
  </r>
  <r>
    <n v="23392"/>
    <x v="0"/>
    <n v="0.02"/>
    <n v="60.22"/>
    <n v="3.5"/>
    <n v="3155"/>
    <x v="599"/>
    <s v="Returning Customer"/>
    <n v="0"/>
    <x v="0"/>
    <x v="1"/>
    <x v="1"/>
    <x v="6"/>
    <s v="Small Box"/>
    <x v="353"/>
    <n v="0.56999999999999995"/>
    <s v="United States"/>
    <x v="2"/>
    <s v="Sam"/>
    <x v="17"/>
    <x v="357"/>
    <n v="32771"/>
    <x v="119"/>
    <x v="1"/>
    <d v="2015-01-21T00:00:00"/>
    <n v="1"/>
    <x v="0"/>
    <n v="-193.91399999999999"/>
    <n v="9"/>
    <n v="541.76"/>
    <n v="86898"/>
    <n v="1"/>
    <s v="Not Returned"/>
    <n v="0"/>
  </r>
  <r>
    <n v="21807"/>
    <x v="3"/>
    <n v="0"/>
    <n v="193.17"/>
    <n v="19.989999999999998"/>
    <n v="1484"/>
    <x v="142"/>
    <s v="Returning Customer"/>
    <n v="0"/>
    <x v="0"/>
    <x v="2"/>
    <x v="1"/>
    <x v="9"/>
    <s v="Small Box"/>
    <x v="354"/>
    <n v="0.71"/>
    <s v="United States"/>
    <x v="0"/>
    <s v="Chris"/>
    <x v="23"/>
    <x v="129"/>
    <n v="60016"/>
    <x v="51"/>
    <x v="4"/>
    <d v="2015-03-12T00:00:00"/>
    <n v="1"/>
    <x v="1"/>
    <n v="282.18"/>
    <n v="5"/>
    <n v="971.4"/>
    <n v="91235"/>
    <n v="0"/>
    <s v="Not Returned"/>
    <n v="0"/>
  </r>
  <r>
    <n v="23314"/>
    <x v="2"/>
    <n v="0.03"/>
    <n v="193.17"/>
    <n v="19.989999999999998"/>
    <n v="2308"/>
    <x v="477"/>
    <s v="Returning Customer"/>
    <n v="0"/>
    <x v="0"/>
    <x v="3"/>
    <x v="1"/>
    <x v="9"/>
    <s v="Small Box"/>
    <x v="354"/>
    <n v="0.71"/>
    <s v="United States"/>
    <x v="2"/>
    <s v="Sam"/>
    <x v="17"/>
    <x v="411"/>
    <n v="33971"/>
    <x v="116"/>
    <x v="1"/>
    <d v="2015-03-28T00:00:00"/>
    <n v="4"/>
    <x v="0"/>
    <n v="-348.75400000000002"/>
    <n v="8"/>
    <n v="1548.97"/>
    <n v="90557"/>
    <n v="0"/>
    <s v="Not Returned"/>
    <n v="0"/>
  </r>
  <r>
    <n v="7492"/>
    <x v="4"/>
    <n v="0.01"/>
    <n v="193.17"/>
    <n v="19.989999999999998"/>
    <n v="3079"/>
    <x v="88"/>
    <s v="Returning Customer"/>
    <n v="0"/>
    <x v="1"/>
    <x v="3"/>
    <x v="1"/>
    <x v="9"/>
    <s v="Small Box"/>
    <x v="354"/>
    <n v="0.71"/>
    <s v="United States"/>
    <x v="1"/>
    <s v="Erin"/>
    <x v="5"/>
    <x v="82"/>
    <n v="19112"/>
    <x v="18"/>
    <x v="5"/>
    <d v="2015-06-11T00:00:00"/>
    <n v="0"/>
    <x v="0"/>
    <n v="1141.07"/>
    <n v="63"/>
    <n v="12190.98"/>
    <n v="53476"/>
    <n v="0"/>
    <s v="Not Returned"/>
    <n v="0"/>
  </r>
  <r>
    <n v="20790"/>
    <x v="4"/>
    <n v="0.03"/>
    <n v="95.43"/>
    <n v="19.989999999999998"/>
    <n v="719"/>
    <x v="607"/>
    <s v="New Customer"/>
    <n v="1"/>
    <x v="0"/>
    <x v="1"/>
    <x v="1"/>
    <x v="9"/>
    <s v="Small Box"/>
    <x v="355"/>
    <n v="0.79"/>
    <s v="United States"/>
    <x v="3"/>
    <s v="William"/>
    <x v="28"/>
    <x v="510"/>
    <n v="89041"/>
    <x v="56"/>
    <x v="2"/>
    <d v="2015-03-02T00:00:00"/>
    <n v="2"/>
    <x v="0"/>
    <n v="-79.320800000000006"/>
    <n v="2"/>
    <n v="206.09"/>
    <n v="89344"/>
    <n v="0"/>
    <s v="Not Returned"/>
    <n v="0"/>
  </r>
  <r>
    <n v="23626"/>
    <x v="4"/>
    <n v="0.09"/>
    <n v="95.43"/>
    <n v="19.989999999999998"/>
    <n v="1690"/>
    <x v="5"/>
    <s v="Returning Customer"/>
    <n v="0"/>
    <x v="0"/>
    <x v="1"/>
    <x v="1"/>
    <x v="9"/>
    <s v="Small Box"/>
    <x v="355"/>
    <n v="0.79"/>
    <s v="United States"/>
    <x v="1"/>
    <s v="Erin"/>
    <x v="5"/>
    <x v="5"/>
    <n v="17112"/>
    <x v="45"/>
    <x v="0"/>
    <d v="2015-06-02T00:00:00"/>
    <n v="1"/>
    <x v="0"/>
    <n v="-143.23500000000001"/>
    <n v="22"/>
    <n v="2053.6"/>
    <n v="91078"/>
    <n v="1"/>
    <s v="Not Returned"/>
    <n v="0"/>
  </r>
  <r>
    <n v="24577"/>
    <x v="1"/>
    <n v="0.04"/>
    <n v="95.43"/>
    <n v="19.989999999999998"/>
    <n v="1709"/>
    <x v="320"/>
    <s v="Returning Customer"/>
    <n v="0"/>
    <x v="0"/>
    <x v="3"/>
    <x v="1"/>
    <x v="9"/>
    <s v="Small Box"/>
    <x v="355"/>
    <n v="0.79"/>
    <s v="United States"/>
    <x v="1"/>
    <s v="Erin"/>
    <x v="5"/>
    <x v="286"/>
    <n v="19464"/>
    <x v="126"/>
    <x v="6"/>
    <d v="2015-05-12T00:00:00"/>
    <n v="2"/>
    <x v="0"/>
    <n v="13.536000000000016"/>
    <n v="33"/>
    <n v="3251.76"/>
    <n v="88783"/>
    <n v="1"/>
    <s v="Not Returned"/>
    <n v="0"/>
  </r>
  <r>
    <n v="19114"/>
    <x v="1"/>
    <n v="0.1"/>
    <n v="140.85"/>
    <n v="19.989999999999998"/>
    <n v="2196"/>
    <x v="352"/>
    <s v="Returning Customer"/>
    <n v="0"/>
    <x v="0"/>
    <x v="3"/>
    <x v="1"/>
    <x v="9"/>
    <s v="Small Box"/>
    <x v="356"/>
    <n v="0.73"/>
    <s v="United States"/>
    <x v="1"/>
    <s v="Erin"/>
    <x v="1"/>
    <x v="311"/>
    <n v="14701"/>
    <x v="133"/>
    <x v="1"/>
    <d v="2015-04-09T00:00:00"/>
    <n v="2"/>
    <x v="0"/>
    <n v="9.9911999999999992"/>
    <n v="19"/>
    <n v="2465.75"/>
    <n v="89175"/>
    <n v="0"/>
    <s v="Not Returned"/>
    <n v="0"/>
  </r>
  <r>
    <n v="20855"/>
    <x v="4"/>
    <n v="0.09"/>
    <n v="27.75"/>
    <n v="19.989999999999998"/>
    <n v="750"/>
    <x v="608"/>
    <s v="New Customer"/>
    <n v="1"/>
    <x v="0"/>
    <x v="1"/>
    <x v="1"/>
    <x v="9"/>
    <s v="Small Box"/>
    <x v="357"/>
    <n v="0.67"/>
    <s v="United States"/>
    <x v="2"/>
    <s v="Sam"/>
    <x v="25"/>
    <x v="511"/>
    <n v="41042"/>
    <x v="22"/>
    <x v="0"/>
    <d v="2015-01-13T00:00:00"/>
    <n v="1"/>
    <x v="0"/>
    <n v="-224.64400000000001"/>
    <n v="10"/>
    <n v="257.52"/>
    <n v="91200"/>
    <n v="1"/>
    <s v="Not Returned"/>
    <n v="0"/>
  </r>
  <r>
    <n v="24663"/>
    <x v="2"/>
    <n v="0.05"/>
    <n v="161.55000000000001"/>
    <n v="19.989999999999998"/>
    <n v="87"/>
    <x v="270"/>
    <s v="Returning Customer"/>
    <n v="0"/>
    <x v="0"/>
    <x v="1"/>
    <x v="1"/>
    <x v="9"/>
    <s v="Small Box"/>
    <x v="358"/>
    <n v="0.66"/>
    <s v="United States"/>
    <x v="3"/>
    <s v="William"/>
    <x v="6"/>
    <x v="242"/>
    <n v="95687"/>
    <x v="115"/>
    <x v="4"/>
    <d v="2015-06-08T00:00:00"/>
    <n v="5"/>
    <x v="0"/>
    <n v="1892.424"/>
    <n v="19"/>
    <n v="3127.69"/>
    <n v="90596"/>
    <n v="1"/>
    <s v="Not Returned"/>
    <n v="0"/>
  </r>
  <r>
    <n v="25158"/>
    <x v="0"/>
    <n v="0"/>
    <n v="161.55000000000001"/>
    <n v="19.989999999999998"/>
    <n v="197"/>
    <x v="609"/>
    <s v="New Customer"/>
    <n v="1"/>
    <x v="0"/>
    <x v="3"/>
    <x v="1"/>
    <x v="9"/>
    <s v="Small Box"/>
    <x v="358"/>
    <n v="0.66"/>
    <s v="United States"/>
    <x v="0"/>
    <s v="Chris"/>
    <x v="16"/>
    <x v="512"/>
    <n v="66212"/>
    <x v="129"/>
    <x v="5"/>
    <d v="2015-04-04T00:00:00"/>
    <n v="2"/>
    <x v="1"/>
    <n v="1167.1580000000001"/>
    <n v="19"/>
    <n v="3108.98"/>
    <n v="88921"/>
    <n v="1"/>
    <s v="Not Returned"/>
    <n v="0"/>
  </r>
  <r>
    <n v="7158"/>
    <x v="0"/>
    <n v="0"/>
    <n v="161.55000000000001"/>
    <n v="19.989999999999998"/>
    <n v="198"/>
    <x v="610"/>
    <s v="New Customer"/>
    <n v="1"/>
    <x v="0"/>
    <x v="3"/>
    <x v="1"/>
    <x v="9"/>
    <s v="Small Box"/>
    <x v="358"/>
    <n v="0.66"/>
    <s v="United States"/>
    <x v="0"/>
    <s v="Chris"/>
    <x v="3"/>
    <x v="3"/>
    <n v="48138"/>
    <x v="129"/>
    <x v="5"/>
    <d v="2015-04-04T00:00:00"/>
    <n v="2"/>
    <x v="1"/>
    <n v="1014.9200000000001"/>
    <n v="77"/>
    <n v="12599.55"/>
    <n v="51072"/>
    <n v="1"/>
    <s v="Not Returned"/>
    <n v="0"/>
  </r>
  <r>
    <n v="25059"/>
    <x v="0"/>
    <n v="0.06"/>
    <n v="161.55000000000001"/>
    <n v="19.989999999999998"/>
    <n v="674"/>
    <x v="611"/>
    <s v="New Customer"/>
    <n v="1"/>
    <x v="0"/>
    <x v="3"/>
    <x v="1"/>
    <x v="9"/>
    <s v="Small Box"/>
    <x v="358"/>
    <n v="0.66"/>
    <s v="United States"/>
    <x v="0"/>
    <s v="Chris"/>
    <x v="22"/>
    <x v="513"/>
    <n v="64133"/>
    <x v="149"/>
    <x v="3"/>
    <d v="2015-01-03T00:00:00"/>
    <n v="1"/>
    <x v="0"/>
    <n v="-7.5800000000000409"/>
    <n v="3"/>
    <n v="485.01"/>
    <n v="88174"/>
    <n v="1"/>
    <s v="Not Returned"/>
    <n v="0"/>
  </r>
  <r>
    <n v="25833"/>
    <x v="2"/>
    <n v="0.05"/>
    <n v="161.55000000000001"/>
    <n v="19.989999999999998"/>
    <n v="916"/>
    <x v="612"/>
    <s v="New Customer"/>
    <n v="1"/>
    <x v="0"/>
    <x v="1"/>
    <x v="1"/>
    <x v="9"/>
    <s v="Small Box"/>
    <x v="358"/>
    <n v="0.66"/>
    <s v="United States"/>
    <x v="0"/>
    <s v="Chris"/>
    <x v="0"/>
    <x v="514"/>
    <n v="76028"/>
    <x v="31"/>
    <x v="6"/>
    <d v="2015-01-11T00:00:00"/>
    <n v="7"/>
    <x v="0"/>
    <n v="35.31"/>
    <n v="3"/>
    <n v="499.31"/>
    <n v="86357"/>
    <n v="1"/>
    <s v="Not Returned"/>
    <n v="0"/>
  </r>
  <r>
    <n v="23271"/>
    <x v="0"/>
    <n v="0.02"/>
    <n v="161.55000000000001"/>
    <n v="19.989999999999998"/>
    <n v="2750"/>
    <x v="613"/>
    <s v="New Customer"/>
    <n v="1"/>
    <x v="0"/>
    <x v="3"/>
    <x v="1"/>
    <x v="9"/>
    <s v="Small Box"/>
    <x v="358"/>
    <n v="0.66"/>
    <s v="United States"/>
    <x v="2"/>
    <s v="Sam"/>
    <x v="14"/>
    <x v="515"/>
    <n v="22980"/>
    <x v="161"/>
    <x v="6"/>
    <d v="2015-03-08T00:00:00"/>
    <n v="0"/>
    <x v="0"/>
    <n v="664.51800000000003"/>
    <n v="4"/>
    <n v="657.61"/>
    <n v="91424"/>
    <n v="1"/>
    <s v="Not Returned"/>
    <n v="0"/>
  </r>
  <r>
    <n v="21697"/>
    <x v="2"/>
    <n v="0.06"/>
    <n v="38.06"/>
    <n v="4.5"/>
    <n v="2089"/>
    <x v="614"/>
    <s v="New Customer"/>
    <n v="1"/>
    <x v="0"/>
    <x v="1"/>
    <x v="1"/>
    <x v="6"/>
    <s v="Small Box"/>
    <x v="359"/>
    <n v="0.56000000000000005"/>
    <s v="United States"/>
    <x v="1"/>
    <s v="Erin"/>
    <x v="1"/>
    <x v="516"/>
    <n v="10956"/>
    <x v="44"/>
    <x v="1"/>
    <d v="2015-07-06T00:00:00"/>
    <n v="6"/>
    <x v="0"/>
    <n v="450.45959999999997"/>
    <n v="17"/>
    <n v="652.84"/>
    <n v="88348"/>
    <n v="0"/>
    <s v="Not Returned"/>
    <n v="0"/>
  </r>
  <r>
    <n v="25678"/>
    <x v="3"/>
    <n v="0.03"/>
    <n v="8.0399999999999991"/>
    <n v="8.94"/>
    <n v="920"/>
    <x v="615"/>
    <s v="New Customer"/>
    <n v="1"/>
    <x v="0"/>
    <x v="0"/>
    <x v="1"/>
    <x v="10"/>
    <s v="Small Box"/>
    <x v="360"/>
    <n v="0.4"/>
    <s v="United States"/>
    <x v="3"/>
    <s v="William"/>
    <x v="6"/>
    <x v="181"/>
    <n v="92374"/>
    <x v="110"/>
    <x v="6"/>
    <d v="2015-04-14T00:00:00"/>
    <n v="2"/>
    <x v="0"/>
    <n v="-160.27549999999999"/>
    <n v="9"/>
    <n v="76.77"/>
    <n v="90492"/>
    <n v="0"/>
    <s v="Not Returned"/>
    <n v="0"/>
  </r>
  <r>
    <n v="23620"/>
    <x v="4"/>
    <n v="0.05"/>
    <n v="8.0399999999999991"/>
    <n v="8.94"/>
    <n v="1424"/>
    <x v="40"/>
    <s v="Returning Customer"/>
    <n v="0"/>
    <x v="0"/>
    <x v="2"/>
    <x v="1"/>
    <x v="10"/>
    <s v="Small Box"/>
    <x v="360"/>
    <n v="0.4"/>
    <s v="United States"/>
    <x v="3"/>
    <s v="William"/>
    <x v="21"/>
    <x v="38"/>
    <n v="80112"/>
    <x v="14"/>
    <x v="2"/>
    <d v="2015-06-22T00:00:00"/>
    <n v="2"/>
    <x v="0"/>
    <n v="-164.39479999999998"/>
    <n v="15"/>
    <n v="121.36"/>
    <n v="89449"/>
    <n v="1"/>
    <s v="Not Returned"/>
    <n v="0"/>
  </r>
  <r>
    <n v="25999"/>
    <x v="0"/>
    <n v="0.04"/>
    <n v="33.89"/>
    <n v="5.0999999999999996"/>
    <n v="3096"/>
    <x v="366"/>
    <s v="Returning Customer"/>
    <n v="0"/>
    <x v="1"/>
    <x v="0"/>
    <x v="1"/>
    <x v="9"/>
    <s v="Small Box"/>
    <x v="361"/>
    <n v="0.6"/>
    <s v="United States"/>
    <x v="1"/>
    <s v="Erin"/>
    <x v="18"/>
    <x v="117"/>
    <n v="43026"/>
    <x v="49"/>
    <x v="4"/>
    <d v="2015-06-18T00:00:00"/>
    <n v="1"/>
    <x v="0"/>
    <n v="72.984000000000009"/>
    <n v="6"/>
    <n v="200.83"/>
    <n v="86222"/>
    <n v="1"/>
    <s v="Not Returned"/>
    <n v="0"/>
  </r>
  <r>
    <n v="23198"/>
    <x v="2"/>
    <n v="0.04"/>
    <n v="33.89"/>
    <n v="5.0999999999999996"/>
    <n v="3303"/>
    <x v="616"/>
    <s v="New Customer"/>
    <n v="1"/>
    <x v="0"/>
    <x v="2"/>
    <x v="1"/>
    <x v="9"/>
    <s v="Small Box"/>
    <x v="361"/>
    <n v="0.6"/>
    <s v="United States"/>
    <x v="2"/>
    <s v="Sam"/>
    <x v="17"/>
    <x v="517"/>
    <n v="33461"/>
    <x v="147"/>
    <x v="4"/>
    <d v="2015-01-12T00:00:00"/>
    <n v="5"/>
    <x v="0"/>
    <n v="68.675999999999988"/>
    <n v="6"/>
    <n v="200.64"/>
    <n v="87795"/>
    <n v="1"/>
    <s v="Not Returned"/>
    <n v="0"/>
  </r>
  <r>
    <n v="22598"/>
    <x v="2"/>
    <n v="7.0000000000000007E-2"/>
    <n v="9.7100000000000009"/>
    <n v="9.4499999999999993"/>
    <n v="393"/>
    <x v="617"/>
    <s v="New Customer"/>
    <n v="1"/>
    <x v="0"/>
    <x v="1"/>
    <x v="1"/>
    <x v="9"/>
    <s v="Small Box"/>
    <x v="362"/>
    <n v="0.6"/>
    <s v="United States"/>
    <x v="1"/>
    <s v="Erin"/>
    <x v="1"/>
    <x v="137"/>
    <n v="13021"/>
    <x v="32"/>
    <x v="6"/>
    <d v="2015-02-22T00:00:00"/>
    <n v="7"/>
    <x v="0"/>
    <n v="-81.77"/>
    <n v="3"/>
    <n v="31.44"/>
    <n v="86382"/>
    <n v="1"/>
    <s v="Not Returned"/>
    <n v="0"/>
  </r>
  <r>
    <n v="5142"/>
    <x v="3"/>
    <n v="0.1"/>
    <n v="9.7100000000000009"/>
    <n v="9.4499999999999993"/>
    <n v="699"/>
    <x v="54"/>
    <s v="Returning Customer"/>
    <n v="0"/>
    <x v="0"/>
    <x v="0"/>
    <x v="1"/>
    <x v="9"/>
    <s v="Small Box"/>
    <x v="362"/>
    <n v="0.6"/>
    <s v="United States"/>
    <x v="3"/>
    <s v="William"/>
    <x v="6"/>
    <x v="27"/>
    <n v="90041"/>
    <x v="44"/>
    <x v="1"/>
    <d v="2015-07-03T00:00:00"/>
    <n v="3"/>
    <x v="0"/>
    <n v="-119.77"/>
    <n v="27"/>
    <n v="261.93"/>
    <n v="36647"/>
    <n v="0"/>
    <s v="Not Returned"/>
    <n v="0"/>
  </r>
  <r>
    <n v="23142"/>
    <x v="3"/>
    <n v="0.1"/>
    <n v="9.7100000000000009"/>
    <n v="9.4499999999999993"/>
    <n v="702"/>
    <x v="55"/>
    <s v="Returning Customer"/>
    <n v="0"/>
    <x v="0"/>
    <x v="0"/>
    <x v="1"/>
    <x v="9"/>
    <s v="Small Box"/>
    <x v="362"/>
    <n v="0.6"/>
    <s v="United States"/>
    <x v="3"/>
    <s v="William"/>
    <x v="6"/>
    <x v="52"/>
    <n v="95404"/>
    <x v="44"/>
    <x v="1"/>
    <d v="2015-07-03T00:00:00"/>
    <n v="3"/>
    <x v="0"/>
    <n v="-95.816000000000003"/>
    <n v="7"/>
    <n v="67.91"/>
    <n v="87979"/>
    <n v="0"/>
    <s v="Not Returned"/>
    <n v="0"/>
  </r>
  <r>
    <n v="22683"/>
    <x v="3"/>
    <n v="0.03"/>
    <n v="9.7100000000000009"/>
    <n v="9.4499999999999993"/>
    <n v="1609"/>
    <x v="618"/>
    <s v="New Customer"/>
    <n v="1"/>
    <x v="0"/>
    <x v="0"/>
    <x v="1"/>
    <x v="9"/>
    <s v="Small Box"/>
    <x v="362"/>
    <n v="0.6"/>
    <s v="United States"/>
    <x v="3"/>
    <s v="William"/>
    <x v="6"/>
    <x v="518"/>
    <n v="95823"/>
    <x v="37"/>
    <x v="0"/>
    <d v="2015-05-11T00:00:00"/>
    <n v="0"/>
    <x v="0"/>
    <n v="-36.9"/>
    <n v="2"/>
    <n v="23.56"/>
    <n v="87824"/>
    <n v="0"/>
    <s v="Not Returned"/>
    <n v="0"/>
  </r>
  <r>
    <n v="24723"/>
    <x v="1"/>
    <n v="0.04"/>
    <n v="17.239999999999998"/>
    <n v="3.26"/>
    <n v="3151"/>
    <x v="178"/>
    <s v="Returning Customer"/>
    <n v="0"/>
    <x v="0"/>
    <x v="2"/>
    <x v="1"/>
    <x v="5"/>
    <s v="Small Pack"/>
    <x v="363"/>
    <n v="0.56000000000000005"/>
    <s v="United States"/>
    <x v="3"/>
    <s v="William"/>
    <x v="6"/>
    <x v="159"/>
    <n v="92277"/>
    <x v="56"/>
    <x v="2"/>
    <d v="2015-02-28T00:00:00"/>
    <n v="0"/>
    <x v="0"/>
    <n v="47.73"/>
    <n v="7"/>
    <n v="119.6"/>
    <n v="88546"/>
    <n v="1"/>
    <s v="Not Returned"/>
    <n v="0"/>
  </r>
  <r>
    <n v="25764"/>
    <x v="0"/>
    <n v="0.09"/>
    <n v="10.98"/>
    <n v="3.37"/>
    <n v="136"/>
    <x v="619"/>
    <s v="New Customer"/>
    <n v="1"/>
    <x v="0"/>
    <x v="3"/>
    <x v="1"/>
    <x v="5"/>
    <s v="Small Pack"/>
    <x v="364"/>
    <n v="0.56999999999999995"/>
    <s v="United States"/>
    <x v="3"/>
    <s v="William"/>
    <x v="6"/>
    <x v="519"/>
    <n v="94952"/>
    <x v="65"/>
    <x v="2"/>
    <d v="2015-05-17T00:00:00"/>
    <n v="1"/>
    <x v="0"/>
    <n v="2.7060000000000013"/>
    <n v="8"/>
    <n v="84.52"/>
    <n v="88534"/>
    <n v="0"/>
    <s v="Not Returned"/>
    <n v="0"/>
  </r>
  <r>
    <n v="24805"/>
    <x v="0"/>
    <n v="0.05"/>
    <n v="10.98"/>
    <n v="3.37"/>
    <n v="144"/>
    <x v="620"/>
    <s v="New Customer"/>
    <n v="1"/>
    <x v="0"/>
    <x v="3"/>
    <x v="1"/>
    <x v="5"/>
    <s v="Small Pack"/>
    <x v="364"/>
    <n v="0.56999999999999995"/>
    <s v="United States"/>
    <x v="1"/>
    <s v="Erin"/>
    <x v="9"/>
    <x v="520"/>
    <n v="2664"/>
    <x v="12"/>
    <x v="1"/>
    <d v="2015-06-03T00:00:00"/>
    <n v="1"/>
    <x v="0"/>
    <n v="-2.544"/>
    <n v="6"/>
    <n v="64.400000000000006"/>
    <n v="91087"/>
    <n v="0"/>
    <s v="Not Returned"/>
    <n v="0"/>
  </r>
  <r>
    <n v="20891"/>
    <x v="4"/>
    <n v="0.03"/>
    <n v="10.98"/>
    <n v="3.37"/>
    <n v="2999"/>
    <x v="621"/>
    <s v="New Customer"/>
    <n v="1"/>
    <x v="0"/>
    <x v="0"/>
    <x v="1"/>
    <x v="5"/>
    <s v="Small Pack"/>
    <x v="364"/>
    <n v="0.56999999999999995"/>
    <s v="United States"/>
    <x v="0"/>
    <s v="Chris"/>
    <x v="3"/>
    <x v="521"/>
    <n v="48237"/>
    <x v="23"/>
    <x v="3"/>
    <d v="2015-04-11T00:00:00"/>
    <n v="1"/>
    <x v="0"/>
    <n v="11.82"/>
    <n v="5"/>
    <n v="56.19"/>
    <n v="87041"/>
    <n v="1"/>
    <s v="Not Returned"/>
    <n v="0"/>
  </r>
  <r>
    <n v="3431"/>
    <x v="4"/>
    <n v="7.0000000000000007E-2"/>
    <n v="3.98"/>
    <n v="0.83"/>
    <n v="1340"/>
    <x v="115"/>
    <s v="Returning Customer"/>
    <n v="0"/>
    <x v="0"/>
    <x v="2"/>
    <x v="1"/>
    <x v="3"/>
    <s v="Wrap Bag"/>
    <x v="365"/>
    <n v="0.51"/>
    <s v="United States"/>
    <x v="1"/>
    <s v="Erin"/>
    <x v="1"/>
    <x v="12"/>
    <n v="10170"/>
    <x v="64"/>
    <x v="2"/>
    <d v="2015-06-09T00:00:00"/>
    <n v="3"/>
    <x v="0"/>
    <n v="27.38"/>
    <n v="76"/>
    <n v="282.85000000000002"/>
    <n v="24455"/>
    <n v="1"/>
    <s v="Not Returned"/>
    <n v="0"/>
  </r>
  <r>
    <n v="21431"/>
    <x v="4"/>
    <n v="7.0000000000000007E-2"/>
    <n v="3.98"/>
    <n v="0.83"/>
    <n v="1341"/>
    <x v="622"/>
    <s v="New Customer"/>
    <n v="1"/>
    <x v="0"/>
    <x v="2"/>
    <x v="1"/>
    <x v="3"/>
    <s v="Wrap Bag"/>
    <x v="365"/>
    <n v="0.51"/>
    <s v="United States"/>
    <x v="1"/>
    <s v="Erin"/>
    <x v="5"/>
    <x v="522"/>
    <n v="17201"/>
    <x v="64"/>
    <x v="2"/>
    <d v="2015-06-09T00:00:00"/>
    <n v="3"/>
    <x v="0"/>
    <n v="41.07"/>
    <n v="19"/>
    <n v="70.709999999999994"/>
    <n v="91245"/>
    <n v="0"/>
    <s v="Not Returned"/>
    <n v="0"/>
  </r>
  <r>
    <n v="19376"/>
    <x v="4"/>
    <n v="0.1"/>
    <n v="3.98"/>
    <n v="0.83"/>
    <n v="3167"/>
    <x v="623"/>
    <s v="New Customer"/>
    <n v="1"/>
    <x v="0"/>
    <x v="1"/>
    <x v="1"/>
    <x v="3"/>
    <s v="Wrap Bag"/>
    <x v="365"/>
    <n v="0.51"/>
    <s v="United States"/>
    <x v="2"/>
    <s v="Sam"/>
    <x v="17"/>
    <x v="523"/>
    <n v="32004"/>
    <x v="62"/>
    <x v="3"/>
    <d v="2015-06-21T00:00:00"/>
    <n v="2"/>
    <x v="0"/>
    <n v="-89.70920000000001"/>
    <n v="11"/>
    <n v="42.46"/>
    <n v="86491"/>
    <n v="0"/>
    <s v="Not Returned"/>
    <n v="0"/>
  </r>
  <r>
    <n v="26241"/>
    <x v="2"/>
    <n v="7.0000000000000007E-2"/>
    <n v="2.12"/>
    <n v="1.99"/>
    <n v="115"/>
    <x v="624"/>
    <s v="New Customer"/>
    <n v="1"/>
    <x v="0"/>
    <x v="2"/>
    <x v="0"/>
    <x v="11"/>
    <s v="Small Pack"/>
    <x v="366"/>
    <n v="0.55000000000000004"/>
    <s v="United States"/>
    <x v="3"/>
    <s v="William"/>
    <x v="20"/>
    <x v="524"/>
    <n v="97128"/>
    <x v="20"/>
    <x v="5"/>
    <d v="2015-04-11T00:00:00"/>
    <n v="2"/>
    <x v="0"/>
    <n v="-55.84"/>
    <n v="12"/>
    <n v="26.07"/>
    <n v="89585"/>
    <n v="1"/>
    <s v="Not Returned"/>
    <n v="0"/>
  </r>
  <r>
    <n v="8241"/>
    <x v="2"/>
    <n v="7.0000000000000007E-2"/>
    <n v="2.12"/>
    <n v="1.99"/>
    <n v="117"/>
    <x v="272"/>
    <s v="Returning Customer"/>
    <n v="0"/>
    <x v="0"/>
    <x v="2"/>
    <x v="0"/>
    <x v="11"/>
    <s v="Small Pack"/>
    <x v="366"/>
    <n v="0.55000000000000004"/>
    <s v="United States"/>
    <x v="3"/>
    <s v="William"/>
    <x v="8"/>
    <x v="10"/>
    <n v="98103"/>
    <x v="20"/>
    <x v="5"/>
    <d v="2015-04-11T00:00:00"/>
    <n v="2"/>
    <x v="0"/>
    <n v="-55.84"/>
    <n v="46"/>
    <n v="99.94"/>
    <n v="58914"/>
    <n v="1"/>
    <s v="Not Returned"/>
    <n v="0"/>
  </r>
  <r>
    <n v="5118"/>
    <x v="3"/>
    <n v="0.04"/>
    <n v="6.98"/>
    <n v="2.83"/>
    <n v="1246"/>
    <x v="304"/>
    <s v="Returning Customer"/>
    <n v="0"/>
    <x v="0"/>
    <x v="2"/>
    <x v="2"/>
    <x v="7"/>
    <s v="Small Pack"/>
    <x v="367"/>
    <n v="0.37"/>
    <s v="United States"/>
    <x v="1"/>
    <s v="Erin"/>
    <x v="1"/>
    <x v="12"/>
    <n v="10009"/>
    <x v="59"/>
    <x v="6"/>
    <d v="2015-04-07T00:00:00"/>
    <n v="2"/>
    <x v="0"/>
    <n v="46.01"/>
    <n v="18"/>
    <n v="129.47999999999999"/>
    <n v="36452"/>
    <n v="0"/>
    <s v="Not Returned"/>
    <n v="0"/>
  </r>
  <r>
    <n v="23118"/>
    <x v="3"/>
    <n v="0.04"/>
    <n v="6.98"/>
    <n v="2.83"/>
    <n v="1247"/>
    <x v="305"/>
    <s v="Returning Customer"/>
    <n v="0"/>
    <x v="0"/>
    <x v="2"/>
    <x v="2"/>
    <x v="7"/>
    <s v="Small Pack"/>
    <x v="367"/>
    <n v="0.37"/>
    <s v="United States"/>
    <x v="0"/>
    <s v="Chris"/>
    <x v="0"/>
    <x v="273"/>
    <n v="78641"/>
    <x v="59"/>
    <x v="6"/>
    <d v="2015-04-07T00:00:00"/>
    <n v="2"/>
    <x v="0"/>
    <n v="24.819299999999998"/>
    <n v="5"/>
    <n v="35.97"/>
    <n v="91555"/>
    <n v="0"/>
    <s v="Not Returned"/>
    <n v="0"/>
  </r>
  <r>
    <n v="23451"/>
    <x v="0"/>
    <n v="0.1"/>
    <n v="6.64"/>
    <n v="54.95"/>
    <n v="3309"/>
    <x v="625"/>
    <s v="New Customer"/>
    <n v="1"/>
    <x v="0"/>
    <x v="3"/>
    <x v="2"/>
    <x v="7"/>
    <s v="Small Pack"/>
    <x v="368"/>
    <n v="0.37"/>
    <s v="United States"/>
    <x v="1"/>
    <s v="Erin"/>
    <x v="9"/>
    <x v="525"/>
    <n v="1760"/>
    <x v="116"/>
    <x v="1"/>
    <d v="2015-03-26T00:00:00"/>
    <n v="2"/>
    <x v="0"/>
    <n v="-25"/>
    <n v="4"/>
    <n v="25.31"/>
    <n v="90460"/>
    <n v="0"/>
    <s v="Not Returned"/>
    <n v="0"/>
  </r>
  <r>
    <n v="18948"/>
    <x v="1"/>
    <n v="0.05"/>
    <n v="6.64"/>
    <n v="4.95"/>
    <n v="3347"/>
    <x v="626"/>
    <s v="New Customer"/>
    <n v="1"/>
    <x v="1"/>
    <x v="0"/>
    <x v="2"/>
    <x v="7"/>
    <s v="Small Pack"/>
    <x v="368"/>
    <n v="0.37"/>
    <s v="United States"/>
    <x v="2"/>
    <s v="Sam"/>
    <x v="17"/>
    <x v="526"/>
    <n v="33411"/>
    <x v="1"/>
    <x v="1"/>
    <d v="2015-01-08T00:00:00"/>
    <n v="2"/>
    <x v="0"/>
    <n v="-92.929200000000009"/>
    <n v="5"/>
    <n v="34.17"/>
    <n v="89355"/>
    <n v="0"/>
    <s v="Not Returned"/>
    <n v="0"/>
  </r>
  <r>
    <n v="19417"/>
    <x v="1"/>
    <n v="0"/>
    <n v="65.989999999999995"/>
    <n v="5.26"/>
    <n v="1410"/>
    <x v="627"/>
    <s v="New Customer"/>
    <n v="1"/>
    <x v="0"/>
    <x v="1"/>
    <x v="0"/>
    <x v="0"/>
    <s v="Small Box"/>
    <x v="369"/>
    <n v="0.59"/>
    <s v="United States"/>
    <x v="3"/>
    <s v="William"/>
    <x v="6"/>
    <x v="527"/>
    <n v="92553"/>
    <x v="133"/>
    <x v="1"/>
    <d v="2015-04-08T00:00:00"/>
    <n v="1"/>
    <x v="1"/>
    <n v="369.99869999999999"/>
    <n v="9"/>
    <n v="536.23"/>
    <n v="87086"/>
    <n v="1"/>
    <s v="Not Returned"/>
    <n v="0"/>
  </r>
  <r>
    <n v="1417"/>
    <x v="1"/>
    <n v="0"/>
    <n v="65.989999999999995"/>
    <n v="5.26"/>
    <n v="1413"/>
    <x v="628"/>
    <s v="New Customer"/>
    <n v="1"/>
    <x v="0"/>
    <x v="1"/>
    <x v="0"/>
    <x v="0"/>
    <s v="Small Box"/>
    <x v="369"/>
    <n v="0.59"/>
    <s v="United States"/>
    <x v="1"/>
    <s v="Erin"/>
    <x v="9"/>
    <x v="40"/>
    <n v="2113"/>
    <x v="133"/>
    <x v="1"/>
    <d v="2015-04-08T00:00:00"/>
    <n v="1"/>
    <x v="1"/>
    <n v="542.25"/>
    <n v="36"/>
    <n v="2144.92"/>
    <n v="10277"/>
    <n v="1"/>
    <s v="Not Returned"/>
    <n v="0"/>
  </r>
  <r>
    <n v="18105"/>
    <x v="3"/>
    <n v="0.05"/>
    <n v="12.95"/>
    <n v="4.9800000000000004"/>
    <n v="1461"/>
    <x v="629"/>
    <s v="New Customer"/>
    <n v="1"/>
    <x v="0"/>
    <x v="0"/>
    <x v="1"/>
    <x v="10"/>
    <s v="Small Box"/>
    <x v="370"/>
    <n v="0.4"/>
    <s v="United States"/>
    <x v="0"/>
    <s v="Chris"/>
    <x v="7"/>
    <x v="319"/>
    <n v="47905"/>
    <x v="12"/>
    <x v="1"/>
    <d v="2015-06-04T00:00:00"/>
    <n v="2"/>
    <x v="0"/>
    <n v="134.16825"/>
    <n v="19"/>
    <n v="252.36"/>
    <n v="86397"/>
    <n v="1"/>
    <s v="Not Returned"/>
    <n v="0"/>
  </r>
  <r>
    <n v="19826"/>
    <x v="2"/>
    <n v="0.09"/>
    <n v="12.95"/>
    <n v="4.9800000000000004"/>
    <n v="1775"/>
    <x v="630"/>
    <s v="New Customer"/>
    <n v="1"/>
    <x v="0"/>
    <x v="0"/>
    <x v="1"/>
    <x v="10"/>
    <s v="Small Box"/>
    <x v="370"/>
    <n v="0.4"/>
    <s v="United States"/>
    <x v="0"/>
    <s v="Chris"/>
    <x v="7"/>
    <x v="528"/>
    <n v="46614"/>
    <x v="138"/>
    <x v="6"/>
    <d v="2015-06-21T00:00:00"/>
    <n v="7"/>
    <x v="0"/>
    <n v="123.89175"/>
    <n v="21"/>
    <n v="269.54000000000002"/>
    <n v="89944"/>
    <n v="1"/>
    <s v="Not Returned"/>
    <n v="0"/>
  </r>
  <r>
    <n v="22921"/>
    <x v="4"/>
    <n v="0.01"/>
    <n v="15.16"/>
    <n v="15.09"/>
    <n v="1607"/>
    <x v="193"/>
    <s v="Returning Customer"/>
    <n v="0"/>
    <x v="0"/>
    <x v="2"/>
    <x v="1"/>
    <x v="10"/>
    <s v="Small Box"/>
    <x v="371"/>
    <n v="0.39"/>
    <s v="United States"/>
    <x v="1"/>
    <s v="Erin"/>
    <x v="1"/>
    <x v="173"/>
    <n v="11520"/>
    <x v="9"/>
    <x v="4"/>
    <d v="2015-04-15T00:00:00"/>
    <n v="0"/>
    <x v="0"/>
    <n v="-200.85899999999998"/>
    <n v="7"/>
    <n v="110.93"/>
    <n v="87994"/>
    <n v="1"/>
    <s v="Not Returned"/>
    <n v="0"/>
  </r>
  <r>
    <n v="21710"/>
    <x v="3"/>
    <n v="0.03"/>
    <n v="420.98"/>
    <n v="19.989999999999998"/>
    <n v="1471"/>
    <x v="631"/>
    <s v="New Customer"/>
    <n v="1"/>
    <x v="0"/>
    <x v="2"/>
    <x v="1"/>
    <x v="10"/>
    <s v="Small Box"/>
    <x v="372"/>
    <n v="0.35"/>
    <s v="United States"/>
    <x v="1"/>
    <s v="Erin"/>
    <x v="18"/>
    <x v="529"/>
    <n v="43081"/>
    <x v="106"/>
    <x v="2"/>
    <d v="2015-03-22T00:00:00"/>
    <n v="1"/>
    <x v="0"/>
    <n v="3043.0310999999997"/>
    <n v="10"/>
    <n v="4410.1899999999996"/>
    <n v="87077"/>
    <n v="1"/>
    <s v="Not Returned"/>
    <n v="0"/>
  </r>
  <r>
    <n v="20840"/>
    <x v="1"/>
    <n v="0.02"/>
    <n v="420.98"/>
    <n v="19.989999999999998"/>
    <n v="2062"/>
    <x v="632"/>
    <s v="New Customer"/>
    <n v="1"/>
    <x v="0"/>
    <x v="1"/>
    <x v="1"/>
    <x v="10"/>
    <s v="Small Box"/>
    <x v="372"/>
    <n v="0.35"/>
    <s v="United States"/>
    <x v="2"/>
    <s v="Sam"/>
    <x v="14"/>
    <x v="530"/>
    <n v="23111"/>
    <x v="96"/>
    <x v="5"/>
    <d v="2015-02-01T00:00:00"/>
    <n v="3"/>
    <x v="0"/>
    <n v="-162.69399999999999"/>
    <n v="10"/>
    <n v="4249.37"/>
    <n v="87146"/>
    <n v="0"/>
    <s v="Not Returned"/>
    <n v="0"/>
  </r>
  <r>
    <n v="24975"/>
    <x v="0"/>
    <n v="0.01"/>
    <n v="525.98"/>
    <n v="19.989999999999998"/>
    <n v="1528"/>
    <x v="633"/>
    <s v="New Customer"/>
    <n v="1"/>
    <x v="0"/>
    <x v="3"/>
    <x v="1"/>
    <x v="10"/>
    <s v="Small Box"/>
    <x v="373"/>
    <n v="0.37"/>
    <s v="United States"/>
    <x v="2"/>
    <s v="Sam"/>
    <x v="4"/>
    <x v="531"/>
    <n v="27288"/>
    <x v="50"/>
    <x v="3"/>
    <d v="2015-01-11T00:00:00"/>
    <n v="2"/>
    <x v="0"/>
    <n v="-161.92400000000001"/>
    <n v="9"/>
    <n v="4920.8100000000004"/>
    <n v="86813"/>
    <n v="0"/>
    <s v="Not Returned"/>
    <n v="0"/>
  </r>
  <r>
    <n v="22007"/>
    <x v="0"/>
    <n v="0.03"/>
    <n v="223.98"/>
    <n v="15.01"/>
    <n v="1671"/>
    <x v="266"/>
    <s v="Returning Customer"/>
    <n v="0"/>
    <x v="0"/>
    <x v="3"/>
    <x v="1"/>
    <x v="10"/>
    <s v="Small Box"/>
    <x v="374"/>
    <n v="0.38"/>
    <s v="United States"/>
    <x v="2"/>
    <s v="Sam"/>
    <x v="14"/>
    <x v="238"/>
    <n v="22015"/>
    <x v="175"/>
    <x v="1"/>
    <d v="2015-05-13T00:00:00"/>
    <n v="1"/>
    <x v="0"/>
    <n v="0.69599999999999995"/>
    <n v="21"/>
    <n v="4881.84"/>
    <n v="86725"/>
    <n v="1"/>
    <s v="Not Returned"/>
    <n v="0"/>
  </r>
  <r>
    <n v="23880"/>
    <x v="3"/>
    <n v="0.08"/>
    <n v="896.99"/>
    <n v="19.989999999999998"/>
    <n v="84"/>
    <x v="91"/>
    <s v="Returning Customer"/>
    <n v="0"/>
    <x v="0"/>
    <x v="1"/>
    <x v="1"/>
    <x v="10"/>
    <s v="Small Box"/>
    <x v="375"/>
    <n v="0.38"/>
    <s v="United States"/>
    <x v="1"/>
    <s v="Erin"/>
    <x v="18"/>
    <x v="85"/>
    <n v="45231"/>
    <x v="28"/>
    <x v="0"/>
    <d v="2015-04-02T00:00:00"/>
    <n v="3"/>
    <x v="0"/>
    <n v="7402.32"/>
    <n v="13"/>
    <n v="10728"/>
    <n v="87366"/>
    <n v="1"/>
    <s v="Not Returned"/>
    <n v="0"/>
  </r>
  <r>
    <n v="18998"/>
    <x v="3"/>
    <n v="0.03"/>
    <n v="896.99"/>
    <n v="19.989999999999998"/>
    <n v="2868"/>
    <x v="634"/>
    <s v="New Customer"/>
    <n v="1"/>
    <x v="0"/>
    <x v="1"/>
    <x v="1"/>
    <x v="10"/>
    <s v="Small Box"/>
    <x v="375"/>
    <n v="0.38"/>
    <s v="United States"/>
    <x v="3"/>
    <s v="William"/>
    <x v="8"/>
    <x v="532"/>
    <n v="98026"/>
    <x v="95"/>
    <x v="5"/>
    <d v="2015-01-10T00:00:00"/>
    <n v="2"/>
    <x v="0"/>
    <n v="3602.1311999999994"/>
    <n v="6"/>
    <n v="5220.4799999999996"/>
    <n v="85826"/>
    <n v="1"/>
    <s v="Not Returned"/>
    <n v="0"/>
  </r>
  <r>
    <n v="20919"/>
    <x v="3"/>
    <n v="0.1"/>
    <n v="8.8800000000000008"/>
    <n v="6.28"/>
    <n v="387"/>
    <x v="635"/>
    <s v="New Customer"/>
    <n v="1"/>
    <x v="1"/>
    <x v="1"/>
    <x v="1"/>
    <x v="10"/>
    <s v="Small Box"/>
    <x v="376"/>
    <n v="0.35"/>
    <s v="United States"/>
    <x v="0"/>
    <s v="Chris"/>
    <x v="15"/>
    <x v="533"/>
    <n v="68801"/>
    <x v="6"/>
    <x v="3"/>
    <d v="2015-06-14T00:00:00"/>
    <n v="2"/>
    <x v="0"/>
    <n v="-27.283750000000001"/>
    <n v="15"/>
    <n v="126.9"/>
    <n v="90339"/>
    <n v="1"/>
    <s v="Not Returned"/>
    <n v="0"/>
  </r>
  <r>
    <n v="18536"/>
    <x v="2"/>
    <n v="0.01"/>
    <n v="8.8800000000000008"/>
    <n v="6.28"/>
    <n v="451"/>
    <x v="68"/>
    <s v="Returning Customer"/>
    <n v="0"/>
    <x v="0"/>
    <x v="2"/>
    <x v="1"/>
    <x v="10"/>
    <s v="Small Box"/>
    <x v="376"/>
    <n v="0.35"/>
    <s v="United States"/>
    <x v="3"/>
    <s v="William"/>
    <x v="6"/>
    <x v="63"/>
    <n v="94024"/>
    <x v="0"/>
    <x v="0"/>
    <d v="2015-01-10T00:00:00"/>
    <n v="5"/>
    <x v="0"/>
    <n v="-15.456"/>
    <n v="2"/>
    <n v="19.86"/>
    <n v="86013"/>
    <n v="0"/>
    <s v="Not Returned"/>
    <n v="0"/>
  </r>
  <r>
    <n v="25280"/>
    <x v="3"/>
    <n v="0.04"/>
    <n v="14.27"/>
    <n v="7.27"/>
    <n v="1086"/>
    <x v="636"/>
    <s v="New Customer"/>
    <n v="1"/>
    <x v="0"/>
    <x v="2"/>
    <x v="1"/>
    <x v="10"/>
    <s v="Small Box"/>
    <x v="377"/>
    <n v="0.38"/>
    <s v="United States"/>
    <x v="1"/>
    <s v="Erin"/>
    <x v="1"/>
    <x v="534"/>
    <n v="11746"/>
    <x v="170"/>
    <x v="3"/>
    <d v="2015-04-25T00:00:00"/>
    <n v="1"/>
    <x v="0"/>
    <n v="2.125"/>
    <n v="3"/>
    <n v="45.24"/>
    <n v="86123"/>
    <n v="0"/>
    <s v="Not Returned"/>
    <n v="0"/>
  </r>
  <r>
    <n v="21114"/>
    <x v="3"/>
    <n v="0"/>
    <n v="7.38"/>
    <n v="11.51"/>
    <n v="2685"/>
    <x v="637"/>
    <s v="New Customer"/>
    <n v="1"/>
    <x v="0"/>
    <x v="3"/>
    <x v="1"/>
    <x v="10"/>
    <s v="Small Box"/>
    <x v="378"/>
    <n v="0.36"/>
    <s v="United States"/>
    <x v="1"/>
    <s v="Erin"/>
    <x v="1"/>
    <x v="535"/>
    <n v="11803"/>
    <x v="72"/>
    <x v="2"/>
    <d v="2015-04-05T00:00:00"/>
    <n v="1"/>
    <x v="1"/>
    <n v="-66.170999999999992"/>
    <n v="2"/>
    <n v="17.64"/>
    <n v="89147"/>
    <n v="1"/>
    <s v="Not Returned"/>
    <n v="0"/>
  </r>
  <r>
    <n v="26210"/>
    <x v="2"/>
    <n v="0"/>
    <n v="15.99"/>
    <n v="13.18"/>
    <n v="535"/>
    <x v="638"/>
    <s v="New Customer"/>
    <n v="1"/>
    <x v="0"/>
    <x v="1"/>
    <x v="1"/>
    <x v="10"/>
    <s v="Small Box"/>
    <x v="379"/>
    <n v="0.37"/>
    <s v="United States"/>
    <x v="2"/>
    <s v="Sam"/>
    <x v="14"/>
    <x v="536"/>
    <n v="22025"/>
    <x v="150"/>
    <x v="1"/>
    <d v="2015-04-25T00:00:00"/>
    <n v="4"/>
    <x v="1"/>
    <n v="46.488"/>
    <n v="23"/>
    <n v="403.25"/>
    <n v="88511"/>
    <n v="1"/>
    <s v="Not Returned"/>
    <n v="0"/>
  </r>
  <r>
    <n v="24199"/>
    <x v="3"/>
    <n v="0.08"/>
    <n v="15.99"/>
    <n v="13.18"/>
    <n v="651"/>
    <x v="69"/>
    <s v="Returning Customer"/>
    <n v="0"/>
    <x v="0"/>
    <x v="0"/>
    <x v="1"/>
    <x v="10"/>
    <s v="Small Box"/>
    <x v="379"/>
    <n v="0.37"/>
    <s v="United States"/>
    <x v="3"/>
    <s v="William"/>
    <x v="28"/>
    <x v="64"/>
    <n v="89115"/>
    <x v="147"/>
    <x v="4"/>
    <d v="2015-01-08T00:00:00"/>
    <n v="1"/>
    <x v="0"/>
    <n v="-246.92615999999998"/>
    <n v="12"/>
    <n v="192.33"/>
    <n v="91575"/>
    <n v="1"/>
    <s v="Not Returned"/>
    <n v="0"/>
  </r>
  <r>
    <n v="19445"/>
    <x v="0"/>
    <n v="0.01"/>
    <n v="15.99"/>
    <n v="13.18"/>
    <n v="1065"/>
    <x v="639"/>
    <s v="New Customer"/>
    <n v="1"/>
    <x v="0"/>
    <x v="1"/>
    <x v="1"/>
    <x v="10"/>
    <s v="Small Box"/>
    <x v="379"/>
    <n v="0.37"/>
    <s v="United States"/>
    <x v="0"/>
    <s v="Chris"/>
    <x v="23"/>
    <x v="537"/>
    <n v="60459"/>
    <x v="16"/>
    <x v="4"/>
    <d v="2015-02-20T00:00:00"/>
    <n v="2"/>
    <x v="0"/>
    <n v="-99.435440000000014"/>
    <n v="23"/>
    <n v="377.44"/>
    <n v="88899"/>
    <n v="1"/>
    <s v="Not Returned"/>
    <n v="0"/>
  </r>
  <r>
    <n v="21945"/>
    <x v="2"/>
    <n v="0.02"/>
    <n v="15.99"/>
    <n v="13.18"/>
    <n v="1442"/>
    <x v="640"/>
    <s v="New Customer"/>
    <n v="1"/>
    <x v="1"/>
    <x v="1"/>
    <x v="1"/>
    <x v="10"/>
    <s v="Small Box"/>
    <x v="379"/>
    <n v="0.37"/>
    <s v="United States"/>
    <x v="0"/>
    <s v="Chris"/>
    <x v="22"/>
    <x v="122"/>
    <n v="65807"/>
    <x v="159"/>
    <x v="3"/>
    <d v="2015-02-03T00:00:00"/>
    <n v="4"/>
    <x v="0"/>
    <n v="-76.992500000000007"/>
    <n v="7"/>
    <n v="123.03"/>
    <n v="89077"/>
    <n v="0"/>
    <s v="Not Returned"/>
    <n v="0"/>
  </r>
  <r>
    <n v="19293"/>
    <x v="4"/>
    <n v="0.08"/>
    <n v="15.99"/>
    <n v="13.18"/>
    <n v="2868"/>
    <x v="634"/>
    <s v="Returning Customer"/>
    <n v="0"/>
    <x v="1"/>
    <x v="1"/>
    <x v="1"/>
    <x v="10"/>
    <s v="Small Box"/>
    <x v="379"/>
    <n v="0.37"/>
    <s v="United States"/>
    <x v="3"/>
    <s v="William"/>
    <x v="8"/>
    <x v="532"/>
    <n v="98026"/>
    <x v="39"/>
    <x v="0"/>
    <d v="2015-05-27T00:00:00"/>
    <n v="2"/>
    <x v="0"/>
    <n v="-66.584999999999994"/>
    <n v="4"/>
    <n v="66.02"/>
    <n v="85828"/>
    <n v="1"/>
    <s v="Not Returned"/>
    <n v="0"/>
  </r>
  <r>
    <n v="23750"/>
    <x v="3"/>
    <n v="0.06"/>
    <n v="15.01"/>
    <n v="8.4"/>
    <n v="1623"/>
    <x v="641"/>
    <s v="New Customer"/>
    <n v="1"/>
    <x v="0"/>
    <x v="3"/>
    <x v="1"/>
    <x v="10"/>
    <s v="Small Box"/>
    <x v="380"/>
    <n v="0.39"/>
    <s v="United States"/>
    <x v="0"/>
    <s v="Chris"/>
    <x v="7"/>
    <x v="538"/>
    <n v="46375"/>
    <x v="79"/>
    <x v="6"/>
    <d v="2015-05-26T00:00:00"/>
    <n v="2"/>
    <x v="0"/>
    <n v="1.6169000000000011"/>
    <n v="22"/>
    <n v="333.04"/>
    <n v="87611"/>
    <n v="0"/>
    <s v="Not Returned"/>
    <n v="0"/>
  </r>
  <r>
    <n v="18130"/>
    <x v="1"/>
    <n v="0.03"/>
    <n v="12.53"/>
    <n v="7.17"/>
    <n v="2553"/>
    <x v="642"/>
    <s v="New Customer"/>
    <n v="1"/>
    <x v="0"/>
    <x v="2"/>
    <x v="1"/>
    <x v="10"/>
    <s v="Small Box"/>
    <x v="381"/>
    <n v="0.38"/>
    <s v="United States"/>
    <x v="0"/>
    <s v="Chris"/>
    <x v="26"/>
    <x v="539"/>
    <n v="53142"/>
    <x v="81"/>
    <x v="5"/>
    <d v="2015-02-13T00:00:00"/>
    <n v="1"/>
    <x v="0"/>
    <n v="-20.320500000000003"/>
    <n v="1"/>
    <n v="19.32"/>
    <n v="86528"/>
    <n v="1"/>
    <s v="Not Returned"/>
    <n v="0"/>
  </r>
  <r>
    <n v="25473"/>
    <x v="4"/>
    <n v="0.08"/>
    <n v="315.98"/>
    <n v="19.989999999999998"/>
    <n v="3120"/>
    <x v="643"/>
    <s v="New Customer"/>
    <n v="1"/>
    <x v="0"/>
    <x v="2"/>
    <x v="1"/>
    <x v="10"/>
    <s v="Small Box"/>
    <x v="382"/>
    <n v="0.38"/>
    <s v="United States"/>
    <x v="2"/>
    <s v="Sam"/>
    <x v="42"/>
    <x v="540"/>
    <n v="70117"/>
    <x v="138"/>
    <x v="6"/>
    <d v="2015-06-14T00:00:00"/>
    <n v="0"/>
    <x v="0"/>
    <n v="44.519999999999996"/>
    <n v="9"/>
    <n v="2642.48"/>
    <n v="90160"/>
    <n v="1"/>
    <s v="Not Returned"/>
    <n v="0"/>
  </r>
  <r>
    <n v="23181"/>
    <x v="0"/>
    <n v="0.03"/>
    <n v="315.98"/>
    <n v="19.989999999999998"/>
    <n v="3380"/>
    <x v="644"/>
    <s v="New Customer"/>
    <n v="1"/>
    <x v="0"/>
    <x v="2"/>
    <x v="1"/>
    <x v="10"/>
    <s v="Small Box"/>
    <x v="382"/>
    <n v="0.38"/>
    <s v="United States"/>
    <x v="2"/>
    <s v="Sam"/>
    <x v="33"/>
    <x v="541"/>
    <n v="30240"/>
    <x v="157"/>
    <x v="0"/>
    <d v="2015-04-22T00:00:00"/>
    <n v="2"/>
    <x v="0"/>
    <n v="-4.4800000000000004"/>
    <n v="18"/>
    <n v="5572.18"/>
    <n v="88838"/>
    <n v="0"/>
    <s v="Not Returned"/>
    <n v="0"/>
  </r>
  <r>
    <n v="21120"/>
    <x v="4"/>
    <n v="7.0000000000000007E-2"/>
    <n v="34.54"/>
    <n v="14.72"/>
    <n v="3113"/>
    <x v="645"/>
    <s v="New Customer"/>
    <n v="1"/>
    <x v="0"/>
    <x v="1"/>
    <x v="1"/>
    <x v="10"/>
    <s v="Small Box"/>
    <x v="383"/>
    <n v="0.37"/>
    <s v="United States"/>
    <x v="2"/>
    <s v="Sam"/>
    <x v="42"/>
    <x v="542"/>
    <n v="70560"/>
    <x v="35"/>
    <x v="6"/>
    <d v="2015-05-18T00:00:00"/>
    <n v="1"/>
    <x v="0"/>
    <n v="-20.182259999999999"/>
    <n v="17"/>
    <n v="574.97"/>
    <n v="86860"/>
    <n v="0"/>
    <s v="Not Returned"/>
    <n v="0"/>
  </r>
  <r>
    <n v="20811"/>
    <x v="1"/>
    <n v="0.05"/>
    <n v="59.78"/>
    <n v="10.29"/>
    <n v="539"/>
    <x v="646"/>
    <s v="New Customer"/>
    <n v="1"/>
    <x v="0"/>
    <x v="3"/>
    <x v="1"/>
    <x v="10"/>
    <s v="Small Box"/>
    <x v="384"/>
    <n v="0.39"/>
    <s v="United States"/>
    <x v="0"/>
    <s v="Chris"/>
    <x v="23"/>
    <x v="543"/>
    <n v="61801"/>
    <x v="82"/>
    <x v="5"/>
    <d v="2015-05-15T00:00:00"/>
    <n v="1"/>
    <x v="0"/>
    <n v="159.52970000000005"/>
    <n v="7"/>
    <n v="414.49"/>
    <n v="91174"/>
    <n v="0"/>
    <s v="Not Returned"/>
    <n v="0"/>
  </r>
  <r>
    <n v="3490"/>
    <x v="4"/>
    <n v="0.05"/>
    <n v="8.85"/>
    <n v="5.6"/>
    <n v="2431"/>
    <x v="504"/>
    <s v="Returning Customer"/>
    <n v="0"/>
    <x v="0"/>
    <x v="0"/>
    <x v="1"/>
    <x v="10"/>
    <s v="Small Box"/>
    <x v="385"/>
    <n v="0.36"/>
    <s v="United States"/>
    <x v="3"/>
    <s v="William"/>
    <x v="6"/>
    <x v="27"/>
    <n v="90004"/>
    <x v="176"/>
    <x v="4"/>
    <d v="2015-06-11T00:00:00"/>
    <n v="1"/>
    <x v="0"/>
    <n v="-9.1769999999999996"/>
    <n v="21"/>
    <n v="199.08"/>
    <n v="24869"/>
    <n v="1"/>
    <s v="Not Returned"/>
    <n v="0"/>
  </r>
  <r>
    <n v="21490"/>
    <x v="4"/>
    <n v="0.05"/>
    <n v="8.85"/>
    <n v="5.6"/>
    <n v="2433"/>
    <x v="647"/>
    <s v="New Customer"/>
    <n v="1"/>
    <x v="0"/>
    <x v="0"/>
    <x v="1"/>
    <x v="10"/>
    <s v="Small Box"/>
    <x v="385"/>
    <n v="0.36"/>
    <s v="United States"/>
    <x v="0"/>
    <s v="Chris"/>
    <x v="32"/>
    <x v="221"/>
    <n v="73160"/>
    <x v="176"/>
    <x v="4"/>
    <d v="2015-06-11T00:00:00"/>
    <n v="1"/>
    <x v="0"/>
    <n v="-7.3415999999999997"/>
    <n v="5"/>
    <n v="47.4"/>
    <n v="89095"/>
    <n v="1"/>
    <s v="Not Returned"/>
    <n v="0"/>
  </r>
  <r>
    <n v="25807"/>
    <x v="4"/>
    <n v="0.05"/>
    <n v="6.28"/>
    <n v="5.36"/>
    <n v="2464"/>
    <x v="256"/>
    <s v="Returning Customer"/>
    <n v="0"/>
    <x v="0"/>
    <x v="0"/>
    <x v="1"/>
    <x v="10"/>
    <s v="Small Box"/>
    <x v="386"/>
    <n v="0.4"/>
    <s v="United States"/>
    <x v="2"/>
    <s v="Sam"/>
    <x v="42"/>
    <x v="228"/>
    <n v="71111"/>
    <x v="119"/>
    <x v="1"/>
    <d v="2015-01-23T00:00:00"/>
    <n v="3"/>
    <x v="0"/>
    <n v="1.278"/>
    <n v="6"/>
    <n v="38.04"/>
    <n v="88714"/>
    <n v="0"/>
    <s v="Not Returned"/>
    <n v="0"/>
  </r>
  <r>
    <n v="21003"/>
    <x v="2"/>
    <n v="0"/>
    <n v="24.92"/>
    <n v="12.98"/>
    <n v="1997"/>
    <x v="90"/>
    <s v="Returning Customer"/>
    <n v="0"/>
    <x v="0"/>
    <x v="0"/>
    <x v="1"/>
    <x v="10"/>
    <s v="Small Box"/>
    <x v="387"/>
    <n v="0.39"/>
    <s v="United States"/>
    <x v="2"/>
    <s v="Sam"/>
    <x v="34"/>
    <x v="84"/>
    <n v="29915"/>
    <x v="12"/>
    <x v="1"/>
    <d v="2015-06-02T00:00:00"/>
    <n v="0"/>
    <x v="1"/>
    <n v="-23.155999999999999"/>
    <n v="1"/>
    <n v="32.659999999999997"/>
    <n v="90335"/>
    <n v="1"/>
    <s v="Not Returned"/>
    <n v="0"/>
  </r>
  <r>
    <n v="24899"/>
    <x v="3"/>
    <n v="0.1"/>
    <n v="24.92"/>
    <n v="12.98"/>
    <n v="2502"/>
    <x v="648"/>
    <s v="New Customer"/>
    <n v="1"/>
    <x v="0"/>
    <x v="2"/>
    <x v="1"/>
    <x v="10"/>
    <s v="Small Box"/>
    <x v="387"/>
    <n v="0.39"/>
    <s v="United States"/>
    <x v="0"/>
    <s v="Chris"/>
    <x v="7"/>
    <x v="544"/>
    <n v="46321"/>
    <x v="27"/>
    <x v="5"/>
    <d v="2015-03-19T00:00:00"/>
    <n v="0"/>
    <x v="0"/>
    <n v="-45.816000000000003"/>
    <n v="3"/>
    <n v="70.819999999999993"/>
    <n v="91310"/>
    <n v="0"/>
    <s v="Not Returned"/>
    <n v="0"/>
  </r>
  <r>
    <n v="18151"/>
    <x v="2"/>
    <n v="0.06"/>
    <n v="122.99"/>
    <n v="19.989999999999998"/>
    <n v="2379"/>
    <x v="649"/>
    <s v="New Customer"/>
    <n v="1"/>
    <x v="0"/>
    <x v="3"/>
    <x v="1"/>
    <x v="10"/>
    <s v="Small Box"/>
    <x v="388"/>
    <n v="0.37"/>
    <s v="United States"/>
    <x v="0"/>
    <s v="Chris"/>
    <x v="3"/>
    <x v="53"/>
    <n v="48135"/>
    <x v="88"/>
    <x v="1"/>
    <d v="2015-05-07T00:00:00"/>
    <n v="2"/>
    <x v="0"/>
    <n v="1019.7095999999999"/>
    <n v="12"/>
    <n v="1477.84"/>
    <n v="86655"/>
    <n v="0"/>
    <s v="Not Returned"/>
    <n v="0"/>
  </r>
  <r>
    <n v="151"/>
    <x v="2"/>
    <n v="0.06"/>
    <n v="122.99"/>
    <n v="19.989999999999998"/>
    <n v="2382"/>
    <x v="315"/>
    <s v="Returning Customer"/>
    <n v="0"/>
    <x v="0"/>
    <x v="3"/>
    <x v="1"/>
    <x v="10"/>
    <s v="Small Box"/>
    <x v="388"/>
    <n v="0.37"/>
    <s v="United States"/>
    <x v="1"/>
    <s v="Erin"/>
    <x v="1"/>
    <x v="12"/>
    <n v="10024"/>
    <x v="88"/>
    <x v="1"/>
    <d v="2015-05-07T00:00:00"/>
    <n v="2"/>
    <x v="0"/>
    <n v="1408.1865"/>
    <n v="48"/>
    <n v="5911.35"/>
    <n v="962"/>
    <n v="0"/>
    <s v="Not Returned"/>
    <n v="0"/>
  </r>
  <r>
    <n v="23295"/>
    <x v="0"/>
    <n v="0.05"/>
    <n v="122.99"/>
    <n v="19.989999999999998"/>
    <n v="3005"/>
    <x v="650"/>
    <s v="New Customer"/>
    <n v="1"/>
    <x v="1"/>
    <x v="1"/>
    <x v="1"/>
    <x v="10"/>
    <s v="Small Box"/>
    <x v="388"/>
    <n v="0.37"/>
    <s v="United States"/>
    <x v="3"/>
    <s v="William"/>
    <x v="10"/>
    <x v="116"/>
    <n v="83814"/>
    <x v="177"/>
    <x v="0"/>
    <d v="2015-06-11T00:00:00"/>
    <n v="3"/>
    <x v="0"/>
    <n v="1039.7540999999999"/>
    <n v="12"/>
    <n v="1506.89"/>
    <n v="91389"/>
    <n v="1"/>
    <s v="Not Returned"/>
    <n v="0"/>
  </r>
  <r>
    <n v="25535"/>
    <x v="3"/>
    <n v="0.02"/>
    <n v="15.22"/>
    <n v="9.73"/>
    <n v="2457"/>
    <x v="651"/>
    <s v="New Customer"/>
    <n v="1"/>
    <x v="0"/>
    <x v="2"/>
    <x v="1"/>
    <x v="10"/>
    <s v="Small Box"/>
    <x v="389"/>
    <n v="0.36"/>
    <s v="United States"/>
    <x v="0"/>
    <s v="Chris"/>
    <x v="29"/>
    <x v="545"/>
    <n v="55014"/>
    <x v="29"/>
    <x v="5"/>
    <d v="2015-01-22T00:00:00"/>
    <n v="0"/>
    <x v="0"/>
    <n v="-21.63242"/>
    <n v="9"/>
    <n v="140.69999999999999"/>
    <n v="89218"/>
    <n v="0"/>
    <s v="Not Returned"/>
    <n v="0"/>
  </r>
  <r>
    <n v="21206"/>
    <x v="0"/>
    <n v="0.1"/>
    <n v="120.98"/>
    <n v="9.07"/>
    <n v="1233"/>
    <x v="204"/>
    <s v="Returning Customer"/>
    <n v="0"/>
    <x v="1"/>
    <x v="0"/>
    <x v="1"/>
    <x v="10"/>
    <s v="Small Box"/>
    <x v="390"/>
    <n v="0.35"/>
    <s v="United States"/>
    <x v="0"/>
    <s v="Chris"/>
    <x v="0"/>
    <x v="183"/>
    <n v="75028"/>
    <x v="20"/>
    <x v="5"/>
    <d v="2015-04-11T00:00:00"/>
    <n v="2"/>
    <x v="0"/>
    <n v="297.45715999999999"/>
    <n v="5"/>
    <n v="568.24"/>
    <n v="89375"/>
    <n v="0"/>
    <s v="Not Returned"/>
    <n v="0"/>
  </r>
  <r>
    <n v="25060"/>
    <x v="4"/>
    <n v="0.05"/>
    <n v="120.98"/>
    <n v="9.07"/>
    <n v="3124"/>
    <x v="652"/>
    <s v="New Customer"/>
    <n v="1"/>
    <x v="0"/>
    <x v="2"/>
    <x v="1"/>
    <x v="10"/>
    <s v="Small Box"/>
    <x v="390"/>
    <n v="0.35"/>
    <s v="United States"/>
    <x v="0"/>
    <s v="Chris"/>
    <x v="23"/>
    <x v="546"/>
    <n v="61265"/>
    <x v="117"/>
    <x v="2"/>
    <d v="2015-05-31T00:00:00"/>
    <n v="1"/>
    <x v="0"/>
    <n v="881.04719999999998"/>
    <n v="11"/>
    <n v="1276.8800000000001"/>
    <n v="87286"/>
    <n v="1"/>
    <s v="Not Returned"/>
    <n v="0"/>
  </r>
  <r>
    <n v="23906"/>
    <x v="2"/>
    <n v="0.1"/>
    <n v="120.98"/>
    <n v="9.07"/>
    <n v="3355"/>
    <x v="653"/>
    <s v="New Customer"/>
    <n v="1"/>
    <x v="0"/>
    <x v="1"/>
    <x v="1"/>
    <x v="10"/>
    <s v="Small Box"/>
    <x v="390"/>
    <n v="0.35"/>
    <s v="United States"/>
    <x v="3"/>
    <s v="William"/>
    <x v="6"/>
    <x v="547"/>
    <n v="93010"/>
    <x v="56"/>
    <x v="2"/>
    <d v="2015-03-09T00:00:00"/>
    <n v="9"/>
    <x v="0"/>
    <n v="379.3965"/>
    <n v="5"/>
    <n v="549.85"/>
    <n v="88587"/>
    <n v="0"/>
    <s v="Not Returned"/>
    <n v="0"/>
  </r>
  <r>
    <n v="18947"/>
    <x v="1"/>
    <n v="7.0000000000000007E-2"/>
    <n v="7.68"/>
    <n v="6.16"/>
    <n v="3347"/>
    <x v="626"/>
    <s v="Returning Customer"/>
    <n v="0"/>
    <x v="1"/>
    <x v="0"/>
    <x v="1"/>
    <x v="10"/>
    <s v="Small Box"/>
    <x v="391"/>
    <n v="0.35"/>
    <s v="United States"/>
    <x v="2"/>
    <s v="Sam"/>
    <x v="17"/>
    <x v="526"/>
    <n v="33411"/>
    <x v="1"/>
    <x v="1"/>
    <d v="2015-01-08T00:00:00"/>
    <n v="2"/>
    <x v="0"/>
    <n v="125.9982"/>
    <n v="1"/>
    <n v="22.13"/>
    <n v="89355"/>
    <n v="0"/>
    <s v="Not Returned"/>
    <n v="0"/>
  </r>
  <r>
    <n v="20049"/>
    <x v="1"/>
    <n v="7.0000000000000007E-2"/>
    <n v="14.48"/>
    <n v="6.46"/>
    <n v="3042"/>
    <x v="654"/>
    <s v="New Customer"/>
    <n v="1"/>
    <x v="0"/>
    <x v="3"/>
    <x v="1"/>
    <x v="10"/>
    <s v="Small Box"/>
    <x v="392"/>
    <n v="0.38"/>
    <s v="United States"/>
    <x v="0"/>
    <s v="Chris"/>
    <x v="16"/>
    <x v="548"/>
    <n v="67501"/>
    <x v="104"/>
    <x v="4"/>
    <d v="2015-02-05T00:00:00"/>
    <n v="1"/>
    <x v="0"/>
    <n v="67.864000000000004"/>
    <n v="12"/>
    <n v="171.33"/>
    <n v="86101"/>
    <n v="1"/>
    <s v="Not Returned"/>
    <n v="0"/>
  </r>
  <r>
    <n v="23479"/>
    <x v="4"/>
    <n v="0.03"/>
    <n v="31.74"/>
    <n v="12.62"/>
    <n v="945"/>
    <x v="655"/>
    <s v="New Customer"/>
    <n v="1"/>
    <x v="0"/>
    <x v="2"/>
    <x v="1"/>
    <x v="10"/>
    <s v="Small Box"/>
    <x v="393"/>
    <n v="0.37"/>
    <s v="United States"/>
    <x v="3"/>
    <s v="William"/>
    <x v="6"/>
    <x v="549"/>
    <n v="95070"/>
    <x v="151"/>
    <x v="3"/>
    <d v="2015-03-06T00:00:00"/>
    <n v="0"/>
    <x v="0"/>
    <n v="-4.3009999999999939"/>
    <n v="3"/>
    <n v="98.7"/>
    <n v="86567"/>
    <n v="1"/>
    <s v="Not Returned"/>
    <n v="0"/>
  </r>
  <r>
    <n v="20807"/>
    <x v="1"/>
    <n v="0.09"/>
    <n v="31.74"/>
    <n v="12.62"/>
    <n v="1108"/>
    <x v="656"/>
    <s v="New Customer"/>
    <n v="1"/>
    <x v="1"/>
    <x v="3"/>
    <x v="1"/>
    <x v="10"/>
    <s v="Small Box"/>
    <x v="393"/>
    <n v="0.37"/>
    <s v="United States"/>
    <x v="0"/>
    <s v="Chris"/>
    <x v="0"/>
    <x v="89"/>
    <n v="75146"/>
    <x v="17"/>
    <x v="4"/>
    <d v="2015-05-20T00:00:00"/>
    <n v="0"/>
    <x v="0"/>
    <n v="67.107500000000002"/>
    <n v="9"/>
    <n v="270.55"/>
    <n v="86409"/>
    <n v="0"/>
    <s v="Not Returned"/>
    <n v="0"/>
  </r>
  <r>
    <n v="18420"/>
    <x v="1"/>
    <n v="0"/>
    <n v="14.98"/>
    <n v="8.99"/>
    <n v="2840"/>
    <x v="236"/>
    <s v="Returning Customer"/>
    <n v="0"/>
    <x v="0"/>
    <x v="1"/>
    <x v="2"/>
    <x v="7"/>
    <s v="Small Pack"/>
    <x v="394"/>
    <n v="0.39"/>
    <s v="United States"/>
    <x v="2"/>
    <s v="Sam"/>
    <x v="17"/>
    <x v="210"/>
    <n v="33161"/>
    <x v="18"/>
    <x v="5"/>
    <d v="2015-06-12T00:00:00"/>
    <n v="1"/>
    <x v="1"/>
    <n v="-40.604199999999999"/>
    <n v="18"/>
    <n v="273.79000000000002"/>
    <n v="87885"/>
    <n v="0"/>
    <s v="Not Returned"/>
    <n v="0"/>
  </r>
  <r>
    <n v="21721"/>
    <x v="0"/>
    <n v="0.21"/>
    <n v="14.98"/>
    <n v="8.99"/>
    <n v="3133"/>
    <x v="75"/>
    <s v="Returning Customer"/>
    <n v="0"/>
    <x v="0"/>
    <x v="1"/>
    <x v="2"/>
    <x v="7"/>
    <s v="Small Pack"/>
    <x v="394"/>
    <n v="0.39"/>
    <s v="United States"/>
    <x v="0"/>
    <s v="Chris"/>
    <x v="23"/>
    <x v="69"/>
    <n v="60540"/>
    <x v="7"/>
    <x v="4"/>
    <d v="2015-03-05T00:00:00"/>
    <n v="1"/>
    <x v="0"/>
    <n v="-17.75"/>
    <n v="10"/>
    <n v="153.87"/>
    <n v="86792"/>
    <n v="0"/>
    <s v="Not Returned"/>
    <n v="0"/>
  </r>
  <r>
    <n v="1595"/>
    <x v="1"/>
    <n v="0.04"/>
    <n v="99.23"/>
    <n v="8.99"/>
    <n v="349"/>
    <x v="186"/>
    <s v="Returning Customer"/>
    <n v="0"/>
    <x v="0"/>
    <x v="2"/>
    <x v="2"/>
    <x v="7"/>
    <s v="Small Pack"/>
    <x v="395"/>
    <n v="0.35"/>
    <s v="United States"/>
    <x v="2"/>
    <s v="Sam"/>
    <x v="17"/>
    <x v="166"/>
    <n v="33132"/>
    <x v="149"/>
    <x v="3"/>
    <d v="2015-01-04T00:00:00"/>
    <n v="2"/>
    <x v="0"/>
    <n v="1916.6757"/>
    <n v="54"/>
    <n v="5555.6"/>
    <n v="11527"/>
    <n v="1"/>
    <s v="Not Returned"/>
    <n v="0"/>
  </r>
  <r>
    <n v="19595"/>
    <x v="1"/>
    <n v="0.04"/>
    <n v="99.23"/>
    <n v="8.99"/>
    <n v="351"/>
    <x v="187"/>
    <s v="Returning Customer"/>
    <n v="0"/>
    <x v="0"/>
    <x v="2"/>
    <x v="2"/>
    <x v="7"/>
    <s v="Small Pack"/>
    <x v="395"/>
    <n v="0.35"/>
    <s v="United States"/>
    <x v="1"/>
    <s v="Erin"/>
    <x v="1"/>
    <x v="167"/>
    <n v="13601"/>
    <x v="149"/>
    <x v="3"/>
    <d v="2015-01-04T00:00:00"/>
    <n v="2"/>
    <x v="0"/>
    <n v="993.83459999999991"/>
    <n v="14"/>
    <n v="1440.34"/>
    <n v="88686"/>
    <n v="1"/>
    <s v="Not Returned"/>
    <n v="0"/>
  </r>
  <r>
    <n v="21734"/>
    <x v="3"/>
    <n v="0.01"/>
    <n v="99.23"/>
    <n v="8.99"/>
    <n v="3151"/>
    <x v="178"/>
    <s v="Returning Customer"/>
    <n v="0"/>
    <x v="0"/>
    <x v="1"/>
    <x v="2"/>
    <x v="7"/>
    <s v="Small Pack"/>
    <x v="395"/>
    <n v="0.35"/>
    <s v="United States"/>
    <x v="3"/>
    <s v="William"/>
    <x v="6"/>
    <x v="159"/>
    <n v="92277"/>
    <x v="26"/>
    <x v="6"/>
    <d v="2015-04-02T00:00:00"/>
    <n v="4"/>
    <x v="0"/>
    <n v="-87.46"/>
    <n v="1"/>
    <n v="99.22"/>
    <n v="88548"/>
    <n v="1"/>
    <s v="Not Returned"/>
    <n v="0"/>
  </r>
  <r>
    <n v="18801"/>
    <x v="1"/>
    <n v="0.1"/>
    <n v="280.98"/>
    <n v="35.67"/>
    <n v="254"/>
    <x v="657"/>
    <s v="New Customer"/>
    <n v="1"/>
    <x v="2"/>
    <x v="2"/>
    <x v="2"/>
    <x v="13"/>
    <s v="Jumbo Box"/>
    <x v="396"/>
    <n v="0.66"/>
    <s v="United States"/>
    <x v="3"/>
    <s v="William"/>
    <x v="21"/>
    <x v="550"/>
    <n v="80126"/>
    <x v="176"/>
    <x v="4"/>
    <d v="2015-06-11T00:00:00"/>
    <n v="1"/>
    <x v="0"/>
    <n v="-53.744999999999997"/>
    <n v="5"/>
    <n v="1332.82"/>
    <n v="86268"/>
    <n v="1"/>
    <s v="Not Returned"/>
    <n v="0"/>
  </r>
  <r>
    <n v="18802"/>
    <x v="4"/>
    <n v="0.05"/>
    <n v="150.97999999999999"/>
    <n v="43.71"/>
    <n v="2422"/>
    <x v="299"/>
    <s v="Returning Customer"/>
    <n v="0"/>
    <x v="2"/>
    <x v="2"/>
    <x v="2"/>
    <x v="15"/>
    <s v="Jumbo Drum"/>
    <x v="397"/>
    <n v="0.55000000000000004"/>
    <s v="United States"/>
    <x v="0"/>
    <s v="Chris"/>
    <x v="0"/>
    <x v="268"/>
    <n v="77340"/>
    <x v="79"/>
    <x v="6"/>
    <d v="2015-05-25T00:00:00"/>
    <n v="1"/>
    <x v="0"/>
    <n v="650.29999999999995"/>
    <n v="12"/>
    <n v="1857.08"/>
    <n v="89053"/>
    <n v="1"/>
    <s v="Not Returned"/>
    <n v="0"/>
  </r>
  <r>
    <n v="20536"/>
    <x v="2"/>
    <n v="0.03"/>
    <n v="284.98"/>
    <n v="69.55"/>
    <n v="972"/>
    <x v="658"/>
    <s v="New Customer"/>
    <n v="1"/>
    <x v="2"/>
    <x v="1"/>
    <x v="2"/>
    <x v="15"/>
    <s v="Jumbo Drum"/>
    <x v="398"/>
    <n v="0.6"/>
    <s v="United States"/>
    <x v="3"/>
    <s v="William"/>
    <x v="6"/>
    <x v="551"/>
    <n v="92503"/>
    <x v="56"/>
    <x v="2"/>
    <d v="2015-03-05T00:00:00"/>
    <n v="5"/>
    <x v="0"/>
    <n v="-116.584"/>
    <n v="2"/>
    <n v="619.38"/>
    <n v="87259"/>
    <n v="0"/>
    <s v="Not Returned"/>
    <n v="0"/>
  </r>
  <r>
    <n v="25066"/>
    <x v="2"/>
    <n v="0.02"/>
    <n v="284.98"/>
    <n v="69.55"/>
    <n v="1672"/>
    <x v="659"/>
    <s v="New Customer"/>
    <n v="1"/>
    <x v="2"/>
    <x v="3"/>
    <x v="2"/>
    <x v="15"/>
    <s v="Jumbo Drum"/>
    <x v="398"/>
    <n v="0.6"/>
    <s v="United States"/>
    <x v="2"/>
    <s v="Sam"/>
    <x v="14"/>
    <x v="552"/>
    <n v="22901"/>
    <x v="99"/>
    <x v="6"/>
    <d v="2015-06-12T00:00:00"/>
    <n v="5"/>
    <x v="0"/>
    <n v="15.527999999999999"/>
    <n v="3"/>
    <n v="926.3"/>
    <n v="86723"/>
    <n v="0"/>
    <s v="Not Returned"/>
    <n v="0"/>
  </r>
  <r>
    <n v="24673"/>
    <x v="0"/>
    <n v="7.0000000000000007E-2"/>
    <n v="270.98"/>
    <n v="50"/>
    <n v="2302"/>
    <x v="369"/>
    <s v="Returning Customer"/>
    <n v="0"/>
    <x v="2"/>
    <x v="1"/>
    <x v="2"/>
    <x v="15"/>
    <s v="Jumbo Drum"/>
    <x v="399"/>
    <n v="0.77"/>
    <s v="United States"/>
    <x v="2"/>
    <s v="Sam"/>
    <x v="17"/>
    <x v="324"/>
    <n v="32404"/>
    <x v="128"/>
    <x v="4"/>
    <d v="2015-02-13T00:00:00"/>
    <n v="2"/>
    <x v="0"/>
    <n v="27.725999999999999"/>
    <n v="9"/>
    <n v="2439.37"/>
    <n v="87695"/>
    <n v="1"/>
    <s v="Not Returned"/>
    <n v="0"/>
  </r>
  <r>
    <n v="6673"/>
    <x v="0"/>
    <n v="7.0000000000000007E-2"/>
    <n v="270.98"/>
    <n v="50"/>
    <n v="2303"/>
    <x v="370"/>
    <s v="Returning Customer"/>
    <n v="0"/>
    <x v="2"/>
    <x v="1"/>
    <x v="2"/>
    <x v="15"/>
    <s v="Jumbo Drum"/>
    <x v="399"/>
    <n v="0.77"/>
    <s v="United States"/>
    <x v="1"/>
    <s v="Erin"/>
    <x v="1"/>
    <x v="12"/>
    <n v="10011"/>
    <x v="128"/>
    <x v="4"/>
    <d v="2015-02-13T00:00:00"/>
    <n v="2"/>
    <x v="0"/>
    <n v="-96.05"/>
    <n v="36"/>
    <n v="9757.48"/>
    <n v="47493"/>
    <n v="1"/>
    <s v="Not Returned"/>
    <n v="0"/>
  </r>
  <r>
    <n v="22907"/>
    <x v="1"/>
    <n v="0.06"/>
    <n v="180.98"/>
    <n v="26.2"/>
    <n v="146"/>
    <x v="660"/>
    <s v="New Customer"/>
    <n v="1"/>
    <x v="2"/>
    <x v="1"/>
    <x v="2"/>
    <x v="15"/>
    <s v="Jumbo Drum"/>
    <x v="400"/>
    <n v="0.59"/>
    <s v="United States"/>
    <x v="0"/>
    <s v="Chris"/>
    <x v="0"/>
    <x v="553"/>
    <n v="76148"/>
    <x v="43"/>
    <x v="5"/>
    <d v="2015-04-24T00:00:00"/>
    <n v="1"/>
    <x v="0"/>
    <n v="251.40839999999997"/>
    <n v="5"/>
    <n v="929.57"/>
    <n v="91090"/>
    <n v="1"/>
    <s v="Not Returned"/>
    <n v="0"/>
  </r>
  <r>
    <n v="22858"/>
    <x v="2"/>
    <n v="0.03"/>
    <n v="180.98"/>
    <n v="26.2"/>
    <n v="1893"/>
    <x v="661"/>
    <s v="New Customer"/>
    <n v="1"/>
    <x v="2"/>
    <x v="0"/>
    <x v="2"/>
    <x v="15"/>
    <s v="Jumbo Drum"/>
    <x v="400"/>
    <n v="0.59"/>
    <s v="United States"/>
    <x v="0"/>
    <s v="Chris"/>
    <x v="22"/>
    <x v="554"/>
    <n v="63119"/>
    <x v="145"/>
    <x v="6"/>
    <d v="2015-04-30T00:00:00"/>
    <n v="4"/>
    <x v="0"/>
    <n v="588.54"/>
    <n v="5"/>
    <n v="928.92"/>
    <n v="91262"/>
    <n v="1"/>
    <s v="Not Returned"/>
    <n v="0"/>
  </r>
  <r>
    <n v="19441"/>
    <x v="3"/>
    <n v="0.06"/>
    <n v="180.98"/>
    <n v="26.2"/>
    <n v="2333"/>
    <x v="662"/>
    <s v="New Customer"/>
    <n v="1"/>
    <x v="2"/>
    <x v="3"/>
    <x v="2"/>
    <x v="15"/>
    <s v="Jumbo Drum"/>
    <x v="400"/>
    <n v="0.59"/>
    <s v="United States"/>
    <x v="0"/>
    <s v="Chris"/>
    <x v="26"/>
    <x v="555"/>
    <n v="54302"/>
    <x v="162"/>
    <x v="1"/>
    <d v="2015-06-24T00:00:00"/>
    <n v="1"/>
    <x v="0"/>
    <n v="-122.235"/>
    <n v="1"/>
    <n v="191.73"/>
    <n v="89611"/>
    <n v="1"/>
    <s v="Not Returned"/>
    <n v="0"/>
  </r>
  <r>
    <n v="20483"/>
    <x v="3"/>
    <n v="0.1"/>
    <n v="180.98"/>
    <n v="26.2"/>
    <n v="3132"/>
    <x v="168"/>
    <s v="Returning Customer"/>
    <n v="0"/>
    <x v="2"/>
    <x v="1"/>
    <x v="2"/>
    <x v="15"/>
    <s v="Jumbo Drum"/>
    <x v="400"/>
    <n v="0.59"/>
    <s v="United States"/>
    <x v="0"/>
    <s v="Chris"/>
    <x v="23"/>
    <x v="151"/>
    <n v="60060"/>
    <x v="123"/>
    <x v="0"/>
    <d v="2015-06-23T00:00:00"/>
    <n v="1"/>
    <x v="0"/>
    <n v="-64.664000000000001"/>
    <n v="3"/>
    <n v="519.41999999999996"/>
    <n v="86790"/>
    <n v="1"/>
    <s v="Not Returned"/>
    <n v="0"/>
  </r>
  <r>
    <n v="7786"/>
    <x v="3"/>
    <n v="0.09"/>
    <n v="122.99"/>
    <n v="70.2"/>
    <n v="68"/>
    <x v="503"/>
    <s v="Returning Customer"/>
    <n v="0"/>
    <x v="2"/>
    <x v="1"/>
    <x v="2"/>
    <x v="15"/>
    <s v="Jumbo Drum"/>
    <x v="401"/>
    <n v="0.74"/>
    <s v="United States"/>
    <x v="1"/>
    <s v="Erin"/>
    <x v="1"/>
    <x v="12"/>
    <n v="10177"/>
    <x v="68"/>
    <x v="0"/>
    <d v="2015-02-04T00:00:00"/>
    <n v="2"/>
    <x v="0"/>
    <n v="-2426.5500000000002"/>
    <n v="49"/>
    <n v="5718.85"/>
    <n v="55713"/>
    <n v="1"/>
    <s v="Not Returned"/>
    <n v="0"/>
  </r>
  <r>
    <n v="25786"/>
    <x v="3"/>
    <n v="0.09"/>
    <n v="122.99"/>
    <n v="70.2"/>
    <n v="70"/>
    <x v="663"/>
    <s v="New Customer"/>
    <n v="1"/>
    <x v="2"/>
    <x v="1"/>
    <x v="2"/>
    <x v="15"/>
    <s v="Jumbo Drum"/>
    <x v="401"/>
    <n v="0.74"/>
    <s v="United States"/>
    <x v="1"/>
    <s v="Erin"/>
    <x v="40"/>
    <x v="115"/>
    <n v="5401"/>
    <x v="68"/>
    <x v="0"/>
    <d v="2015-02-04T00:00:00"/>
    <n v="2"/>
    <x v="0"/>
    <n v="-2426.5500000000002"/>
    <n v="12"/>
    <n v="1400.53"/>
    <n v="87947"/>
    <n v="1"/>
    <s v="Not Returned"/>
    <n v="0"/>
  </r>
  <r>
    <n v="23471"/>
    <x v="0"/>
    <n v="0.1"/>
    <n v="122.99"/>
    <n v="70.2"/>
    <n v="1522"/>
    <x v="664"/>
    <s v="New Customer"/>
    <n v="1"/>
    <x v="2"/>
    <x v="0"/>
    <x v="2"/>
    <x v="15"/>
    <s v="Jumbo Drum"/>
    <x v="401"/>
    <n v="0.74"/>
    <s v="United States"/>
    <x v="0"/>
    <s v="Chris"/>
    <x v="29"/>
    <x v="556"/>
    <n v="55305"/>
    <x v="138"/>
    <x v="6"/>
    <d v="2015-06-15T00:00:00"/>
    <n v="1"/>
    <x v="0"/>
    <n v="-899.67499999999995"/>
    <n v="17"/>
    <n v="2026.91"/>
    <n v="89957"/>
    <n v="0"/>
    <s v="Not Returned"/>
    <n v="0"/>
  </r>
  <r>
    <n v="25532"/>
    <x v="2"/>
    <n v="0.08"/>
    <n v="122.99"/>
    <n v="70.2"/>
    <n v="1940"/>
    <x v="175"/>
    <s v="Returning Customer"/>
    <n v="0"/>
    <x v="2"/>
    <x v="1"/>
    <x v="2"/>
    <x v="15"/>
    <s v="Jumbo Drum"/>
    <x v="401"/>
    <n v="0.74"/>
    <s v="United States"/>
    <x v="3"/>
    <s v="William"/>
    <x v="12"/>
    <x v="70"/>
    <n v="84020"/>
    <x v="164"/>
    <x v="6"/>
    <d v="2015-04-24T00:00:00"/>
    <n v="5"/>
    <x v="0"/>
    <n v="-1867.97"/>
    <n v="10"/>
    <n v="1216.52"/>
    <n v="88871"/>
    <n v="0"/>
    <s v="Not Returned"/>
    <n v="0"/>
  </r>
  <r>
    <n v="21459"/>
    <x v="0"/>
    <n v="0"/>
    <n v="122.99"/>
    <n v="70.2"/>
    <n v="3266"/>
    <x v="665"/>
    <s v="New Customer"/>
    <n v="1"/>
    <x v="2"/>
    <x v="1"/>
    <x v="2"/>
    <x v="15"/>
    <s v="Jumbo Drum"/>
    <x v="401"/>
    <n v="0.74"/>
    <s v="United States"/>
    <x v="1"/>
    <s v="Erin"/>
    <x v="27"/>
    <x v="357"/>
    <n v="4073"/>
    <x v="112"/>
    <x v="4"/>
    <d v="2015-01-29T00:00:00"/>
    <n v="1"/>
    <x v="1"/>
    <n v="-1764.29"/>
    <n v="14"/>
    <n v="1794.88"/>
    <n v="89836"/>
    <n v="0"/>
    <s v="Not Returned"/>
    <n v="0"/>
  </r>
  <r>
    <n v="22733"/>
    <x v="2"/>
    <n v="0.05"/>
    <n v="122.99"/>
    <n v="70.2"/>
    <n v="3314"/>
    <x v="666"/>
    <s v="New Customer"/>
    <n v="1"/>
    <x v="2"/>
    <x v="3"/>
    <x v="2"/>
    <x v="15"/>
    <s v="Jumbo Drum"/>
    <x v="401"/>
    <n v="0.74"/>
    <s v="United States"/>
    <x v="1"/>
    <s v="Erin"/>
    <x v="30"/>
    <x v="557"/>
    <n v="7024"/>
    <x v="60"/>
    <x v="0"/>
    <d v="2015-01-30T00:00:00"/>
    <n v="4"/>
    <x v="0"/>
    <n v="-722.23"/>
    <n v="4"/>
    <n v="498.31"/>
    <n v="90462"/>
    <n v="0"/>
    <s v="Not Returned"/>
    <n v="0"/>
  </r>
  <r>
    <n v="22685"/>
    <x v="4"/>
    <n v="0.01"/>
    <n v="150.88999999999999"/>
    <n v="60.2"/>
    <n v="1072"/>
    <x v="667"/>
    <s v="New Customer"/>
    <n v="1"/>
    <x v="2"/>
    <x v="1"/>
    <x v="2"/>
    <x v="15"/>
    <s v="Jumbo Drum"/>
    <x v="402"/>
    <n v="0.77"/>
    <s v="United States"/>
    <x v="1"/>
    <s v="Erin"/>
    <x v="5"/>
    <x v="558"/>
    <n v="18018"/>
    <x v="8"/>
    <x v="3"/>
    <d v="2015-03-30T00:00:00"/>
    <n v="3"/>
    <x v="0"/>
    <n v="-505.76"/>
    <n v="3"/>
    <n v="473.53"/>
    <n v="89631"/>
    <n v="1"/>
    <s v="Not Returned"/>
    <n v="0"/>
  </r>
  <r>
    <n v="23898"/>
    <x v="0"/>
    <n v="0.03"/>
    <n v="150.88999999999999"/>
    <n v="60.2"/>
    <n v="3136"/>
    <x v="668"/>
    <s v="New Customer"/>
    <n v="1"/>
    <x v="2"/>
    <x v="0"/>
    <x v="2"/>
    <x v="15"/>
    <s v="Jumbo Drum"/>
    <x v="402"/>
    <n v="0.77"/>
    <s v="United States"/>
    <x v="1"/>
    <s v="Erin"/>
    <x v="27"/>
    <x v="357"/>
    <n v="4073"/>
    <x v="124"/>
    <x v="6"/>
    <d v="2015-02-22T00:00:00"/>
    <n v="0"/>
    <x v="0"/>
    <n v="-677.87199999999996"/>
    <n v="23"/>
    <n v="3596.03"/>
    <n v="86791"/>
    <n v="1"/>
    <s v="Not Returned"/>
    <n v="0"/>
  </r>
  <r>
    <n v="20124"/>
    <x v="3"/>
    <n v="7.0000000000000007E-2"/>
    <n v="300.98"/>
    <n v="64.73"/>
    <n v="1433"/>
    <x v="669"/>
    <s v="New Customer"/>
    <n v="1"/>
    <x v="2"/>
    <x v="1"/>
    <x v="2"/>
    <x v="15"/>
    <s v="Jumbo Drum"/>
    <x v="403"/>
    <n v="0.56000000000000005"/>
    <s v="United States"/>
    <x v="0"/>
    <s v="Chris"/>
    <x v="7"/>
    <x v="559"/>
    <n v="47130"/>
    <x v="171"/>
    <x v="1"/>
    <d v="2015-05-21T00:00:00"/>
    <n v="2"/>
    <x v="0"/>
    <n v="1399.6400000000003"/>
    <n v="14"/>
    <n v="4285.5600000000004"/>
    <n v="86828"/>
    <n v="0"/>
    <s v="Not Returned"/>
    <n v="0"/>
  </r>
  <r>
    <n v="19884"/>
    <x v="2"/>
    <n v="0.01"/>
    <n v="300.98"/>
    <n v="64.73"/>
    <n v="1718"/>
    <x v="670"/>
    <s v="New Customer"/>
    <n v="1"/>
    <x v="2"/>
    <x v="0"/>
    <x v="2"/>
    <x v="15"/>
    <s v="Jumbo Drum"/>
    <x v="403"/>
    <n v="0.56000000000000005"/>
    <s v="United States"/>
    <x v="2"/>
    <s v="Sam"/>
    <x v="4"/>
    <x v="187"/>
    <n v="27529"/>
    <x v="161"/>
    <x v="6"/>
    <d v="2015-03-15T00:00:00"/>
    <n v="7"/>
    <x v="0"/>
    <n v="-48.873999999999995"/>
    <n v="3"/>
    <n v="974.14"/>
    <n v="90621"/>
    <n v="1"/>
    <s v="Not Returned"/>
    <n v="0"/>
  </r>
  <r>
    <n v="23260"/>
    <x v="0"/>
    <n v="0"/>
    <n v="300.98"/>
    <n v="164.73"/>
    <n v="1894"/>
    <x v="671"/>
    <s v="New Customer"/>
    <n v="1"/>
    <x v="2"/>
    <x v="2"/>
    <x v="2"/>
    <x v="15"/>
    <s v="Jumbo Drum"/>
    <x v="403"/>
    <n v="0.56000000000000005"/>
    <s v="United States"/>
    <x v="0"/>
    <s v="Chris"/>
    <x v="26"/>
    <x v="560"/>
    <n v="54915"/>
    <x v="152"/>
    <x v="1"/>
    <d v="2015-02-25T00:00:00"/>
    <n v="1"/>
    <x v="1"/>
    <n v="2653.2914999999998"/>
    <n v="12"/>
    <n v="3845.35"/>
    <n v="91261"/>
    <n v="0"/>
    <s v="Not Returned"/>
    <n v="0"/>
  </r>
  <r>
    <n v="19183"/>
    <x v="3"/>
    <n v="0.06"/>
    <n v="350.99"/>
    <n v="39"/>
    <n v="1178"/>
    <x v="672"/>
    <s v="New Customer"/>
    <n v="1"/>
    <x v="2"/>
    <x v="0"/>
    <x v="2"/>
    <x v="15"/>
    <s v="Jumbo Drum"/>
    <x v="404"/>
    <n v="0.55000000000000004"/>
    <s v="United States"/>
    <x v="2"/>
    <s v="Sam"/>
    <x v="17"/>
    <x v="561"/>
    <n v="32701"/>
    <x v="20"/>
    <x v="5"/>
    <d v="2015-04-11T00:00:00"/>
    <n v="2"/>
    <x v="0"/>
    <n v="-302.61559999999997"/>
    <n v="10"/>
    <n v="3506.78"/>
    <n v="89787"/>
    <n v="0"/>
    <s v="Not Returned"/>
    <n v="0"/>
  </r>
  <r>
    <n v="19024"/>
    <x v="2"/>
    <n v="0.05"/>
    <n v="350.99"/>
    <n v="39"/>
    <n v="1424"/>
    <x v="40"/>
    <s v="Returning Customer"/>
    <n v="0"/>
    <x v="2"/>
    <x v="2"/>
    <x v="2"/>
    <x v="15"/>
    <s v="Jumbo Drum"/>
    <x v="404"/>
    <n v="0.55000000000000004"/>
    <s v="United States"/>
    <x v="3"/>
    <s v="William"/>
    <x v="21"/>
    <x v="38"/>
    <n v="80112"/>
    <x v="22"/>
    <x v="0"/>
    <d v="2015-01-14T00:00:00"/>
    <n v="2"/>
    <x v="0"/>
    <n v="451.28039999999999"/>
    <n v="3"/>
    <n v="1020.08"/>
    <n v="89448"/>
    <n v="0"/>
    <s v="Not Returned"/>
    <n v="0"/>
  </r>
  <r>
    <n v="26223"/>
    <x v="1"/>
    <n v="0.05"/>
    <n v="350.99"/>
    <n v="39"/>
    <n v="1972"/>
    <x v="240"/>
    <s v="Returning Customer"/>
    <n v="0"/>
    <x v="2"/>
    <x v="1"/>
    <x v="2"/>
    <x v="15"/>
    <s v="Jumbo Drum"/>
    <x v="404"/>
    <n v="0.55000000000000004"/>
    <s v="United States"/>
    <x v="1"/>
    <s v="Erin"/>
    <x v="5"/>
    <x v="213"/>
    <n v="19090"/>
    <x v="127"/>
    <x v="6"/>
    <d v="2015-01-20T00:00:00"/>
    <n v="2"/>
    <x v="0"/>
    <n v="1469.7275999999999"/>
    <n v="6"/>
    <n v="2130.04"/>
    <n v="91550"/>
    <n v="0"/>
    <s v="Not Returned"/>
    <n v="0"/>
  </r>
  <r>
    <n v="19052"/>
    <x v="1"/>
    <n v="7.0000000000000007E-2"/>
    <n v="200.98"/>
    <n v="23.76"/>
    <n v="2345"/>
    <x v="374"/>
    <s v="Returning Customer"/>
    <n v="0"/>
    <x v="2"/>
    <x v="1"/>
    <x v="2"/>
    <x v="15"/>
    <s v="Jumbo Drum"/>
    <x v="405"/>
    <n v="0.57999999999999996"/>
    <s v="United States"/>
    <x v="2"/>
    <s v="Sam"/>
    <x v="25"/>
    <x v="225"/>
    <n v="42003"/>
    <x v="90"/>
    <x v="2"/>
    <d v="2015-03-15T00:00:00"/>
    <n v="1"/>
    <x v="0"/>
    <n v="-132.42600000000002"/>
    <n v="9"/>
    <n v="1805.9"/>
    <n v="89504"/>
    <n v="0"/>
    <s v="Not Returned"/>
    <n v="0"/>
  </r>
  <r>
    <n v="19131"/>
    <x v="1"/>
    <n v="0.09"/>
    <n v="89.99"/>
    <n v="42"/>
    <n v="2655"/>
    <x v="673"/>
    <s v="New Customer"/>
    <n v="1"/>
    <x v="2"/>
    <x v="0"/>
    <x v="2"/>
    <x v="15"/>
    <s v="Jumbo Drum"/>
    <x v="406"/>
    <n v="0.66"/>
    <s v="United States"/>
    <x v="2"/>
    <s v="Sam"/>
    <x v="33"/>
    <x v="100"/>
    <n v="30318"/>
    <x v="84"/>
    <x v="2"/>
    <d v="2015-04-18T00:00:00"/>
    <n v="0"/>
    <x v="0"/>
    <n v="223.416"/>
    <n v="6"/>
    <n v="511.25"/>
    <n v="86063"/>
    <n v="1"/>
    <s v="Not Returned"/>
    <n v="0"/>
  </r>
  <r>
    <n v="25052"/>
    <x v="1"/>
    <n v="0.03"/>
    <n v="89.99"/>
    <n v="42"/>
    <n v="2951"/>
    <x v="349"/>
    <s v="Returning Customer"/>
    <n v="0"/>
    <x v="2"/>
    <x v="1"/>
    <x v="2"/>
    <x v="15"/>
    <s v="Jumbo Drum"/>
    <x v="406"/>
    <n v="0.66"/>
    <s v="United States"/>
    <x v="0"/>
    <s v="Chris"/>
    <x v="16"/>
    <x v="61"/>
    <n v="67601"/>
    <x v="32"/>
    <x v="6"/>
    <d v="2015-02-18T00:00:00"/>
    <n v="3"/>
    <x v="0"/>
    <n v="-230.9528"/>
    <n v="19"/>
    <n v="1809.75"/>
    <n v="91397"/>
    <n v="0"/>
    <s v="Not Returned"/>
    <n v="0"/>
  </r>
  <r>
    <n v="21203"/>
    <x v="1"/>
    <n v="0.03"/>
    <n v="60.89"/>
    <n v="32.409999999999997"/>
    <n v="228"/>
    <x v="674"/>
    <s v="New Customer"/>
    <n v="1"/>
    <x v="2"/>
    <x v="3"/>
    <x v="2"/>
    <x v="15"/>
    <s v="Jumbo Drum"/>
    <x v="407"/>
    <n v="0.56000000000000005"/>
    <s v="United States"/>
    <x v="2"/>
    <s v="Sam"/>
    <x v="4"/>
    <x v="562"/>
    <n v="28227"/>
    <x v="129"/>
    <x v="5"/>
    <d v="2015-04-03T00:00:00"/>
    <n v="1"/>
    <x v="0"/>
    <n v="36.353999999999999"/>
    <n v="7"/>
    <n v="450.49"/>
    <n v="88527"/>
    <n v="1"/>
    <s v="Not Returned"/>
    <n v="0"/>
  </r>
  <r>
    <n v="19401"/>
    <x v="0"/>
    <n v="0.06"/>
    <n v="25.98"/>
    <n v="14.36"/>
    <n v="885"/>
    <x v="675"/>
    <s v="New Customer"/>
    <n v="1"/>
    <x v="2"/>
    <x v="1"/>
    <x v="2"/>
    <x v="15"/>
    <s v="Jumbo Drum"/>
    <x v="408"/>
    <n v="0.6"/>
    <s v="United States"/>
    <x v="0"/>
    <s v="Chris"/>
    <x v="0"/>
    <x v="177"/>
    <n v="79109"/>
    <x v="79"/>
    <x v="6"/>
    <d v="2015-05-25T00:00:00"/>
    <n v="1"/>
    <x v="0"/>
    <n v="55.888000000000034"/>
    <n v="41"/>
    <n v="1033.56"/>
    <n v="89537"/>
    <n v="1"/>
    <s v="Not Returned"/>
    <n v="0"/>
  </r>
  <r>
    <n v="21437"/>
    <x v="3"/>
    <n v="0.03"/>
    <n v="25.98"/>
    <n v="14.36"/>
    <n v="3155"/>
    <x v="599"/>
    <s v="Returning Customer"/>
    <n v="0"/>
    <x v="2"/>
    <x v="1"/>
    <x v="2"/>
    <x v="15"/>
    <s v="Jumbo Drum"/>
    <x v="408"/>
    <n v="0.6"/>
    <s v="United States"/>
    <x v="2"/>
    <s v="Sam"/>
    <x v="17"/>
    <x v="357"/>
    <n v="32771"/>
    <x v="60"/>
    <x v="0"/>
    <d v="2015-01-27T00:00:00"/>
    <n v="1"/>
    <x v="0"/>
    <n v="57.545999999999999"/>
    <n v="4"/>
    <n v="107.66"/>
    <n v="86899"/>
    <n v="0"/>
    <s v="Not Returned"/>
    <n v="0"/>
  </r>
  <r>
    <n v="20228"/>
    <x v="4"/>
    <n v="0.02"/>
    <n v="500.98"/>
    <n v="26"/>
    <n v="5"/>
    <x v="676"/>
    <s v="New Customer"/>
    <n v="1"/>
    <x v="2"/>
    <x v="2"/>
    <x v="2"/>
    <x v="15"/>
    <s v="Jumbo Drum"/>
    <x v="409"/>
    <n v="0.6"/>
    <s v="United States"/>
    <x v="3"/>
    <s v="William"/>
    <x v="6"/>
    <x v="563"/>
    <n v="91776"/>
    <x v="91"/>
    <x v="2"/>
    <d v="2015-06-15T00:00:00"/>
    <n v="2"/>
    <x v="0"/>
    <n v="4390.3665000000001"/>
    <n v="12"/>
    <n v="6362.85"/>
    <n v="90193"/>
    <n v="1"/>
    <s v="Not Returned"/>
    <n v="0"/>
  </r>
  <r>
    <n v="21059"/>
    <x v="3"/>
    <n v="0.01"/>
    <n v="500.98"/>
    <n v="26"/>
    <n v="1595"/>
    <x v="474"/>
    <s v="Returning Customer"/>
    <n v="0"/>
    <x v="2"/>
    <x v="1"/>
    <x v="2"/>
    <x v="15"/>
    <s v="Jumbo Drum"/>
    <x v="409"/>
    <n v="0.6"/>
    <s v="United States"/>
    <x v="1"/>
    <s v="Erin"/>
    <x v="45"/>
    <x v="408"/>
    <n v="25705"/>
    <x v="37"/>
    <x v="0"/>
    <d v="2015-05-12T00:00:00"/>
    <n v="1"/>
    <x v="0"/>
    <n v="5078.5379999999996"/>
    <n v="14"/>
    <n v="7360.2"/>
    <n v="90796"/>
    <n v="0"/>
    <s v="Not Returned"/>
    <n v="0"/>
  </r>
  <r>
    <n v="25096"/>
    <x v="0"/>
    <n v="0.01"/>
    <n v="500.98"/>
    <n v="56"/>
    <n v="2570"/>
    <x v="471"/>
    <s v="Returning Customer"/>
    <n v="0"/>
    <x v="2"/>
    <x v="0"/>
    <x v="2"/>
    <x v="15"/>
    <s v="Jumbo Drum"/>
    <x v="409"/>
    <n v="0.6"/>
    <s v="United States"/>
    <x v="3"/>
    <s v="William"/>
    <x v="6"/>
    <x v="76"/>
    <n v="95616"/>
    <x v="168"/>
    <x v="2"/>
    <d v="2015-04-26T00:00:00"/>
    <n v="1"/>
    <x v="0"/>
    <n v="4899.1288000000004"/>
    <n v="14"/>
    <n v="7429.63"/>
    <n v="90327"/>
    <n v="0"/>
    <s v="Not Returned"/>
    <n v="0"/>
  </r>
  <r>
    <n v="7096"/>
    <x v="0"/>
    <n v="0.01"/>
    <n v="500.98"/>
    <n v="56"/>
    <n v="2571"/>
    <x v="490"/>
    <s v="Returning Customer"/>
    <n v="0"/>
    <x v="2"/>
    <x v="0"/>
    <x v="2"/>
    <x v="15"/>
    <s v="Jumbo Drum"/>
    <x v="409"/>
    <n v="0.6"/>
    <s v="United States"/>
    <x v="1"/>
    <s v="Erin"/>
    <x v="1"/>
    <x v="12"/>
    <n v="10165"/>
    <x v="168"/>
    <x v="2"/>
    <d v="2015-04-26T00:00:00"/>
    <n v="1"/>
    <x v="0"/>
    <n v="4260.1120000000001"/>
    <n v="56"/>
    <n v="29718.53"/>
    <n v="50656"/>
    <n v="0"/>
    <s v="Not Returned"/>
    <n v="0"/>
  </r>
  <r>
    <n v="19596"/>
    <x v="1"/>
    <n v="0.1"/>
    <n v="52.99"/>
    <n v="19.989999999999998"/>
    <n v="1826"/>
    <x v="677"/>
    <s v="New Customer"/>
    <n v="1"/>
    <x v="1"/>
    <x v="1"/>
    <x v="1"/>
    <x v="9"/>
    <s v="Small Box"/>
    <x v="410"/>
    <n v="0.81"/>
    <s v="United States"/>
    <x v="0"/>
    <s v="Chris"/>
    <x v="11"/>
    <x v="564"/>
    <n v="52722"/>
    <x v="84"/>
    <x v="2"/>
    <d v="2015-04-19T00:00:00"/>
    <n v="1"/>
    <x v="0"/>
    <n v="-517.16999999999996"/>
    <n v="7"/>
    <n v="337.59"/>
    <n v="86958"/>
    <n v="0"/>
    <s v="Not Returned"/>
    <n v="0"/>
  </r>
  <r>
    <n v="18181"/>
    <x v="0"/>
    <n v="0"/>
    <n v="4.42"/>
    <n v="4.99"/>
    <n v="15"/>
    <x v="678"/>
    <s v="New Customer"/>
    <n v="1"/>
    <x v="0"/>
    <x v="3"/>
    <x v="1"/>
    <x v="2"/>
    <s v="Small Box"/>
    <x v="411"/>
    <n v="0.38"/>
    <s v="United States"/>
    <x v="1"/>
    <s v="Erin"/>
    <x v="1"/>
    <x v="565"/>
    <n v="11787"/>
    <x v="121"/>
    <x v="4"/>
    <d v="2015-04-09T00:00:00"/>
    <n v="1"/>
    <x v="1"/>
    <n v="-59.82"/>
    <n v="7"/>
    <n v="33.47"/>
    <n v="86837"/>
    <n v="1"/>
    <s v="Not Returned"/>
    <n v="0"/>
  </r>
  <r>
    <n v="20392"/>
    <x v="4"/>
    <n v="0.06"/>
    <n v="4.42"/>
    <n v="4.99"/>
    <n v="1998"/>
    <x v="679"/>
    <s v="New Customer"/>
    <n v="1"/>
    <x v="0"/>
    <x v="1"/>
    <x v="1"/>
    <x v="2"/>
    <s v="Small Box"/>
    <x v="411"/>
    <n v="0.38"/>
    <s v="United States"/>
    <x v="1"/>
    <s v="Erin"/>
    <x v="1"/>
    <x v="566"/>
    <n v="11758"/>
    <x v="115"/>
    <x v="4"/>
    <d v="2015-06-05T00:00:00"/>
    <n v="2"/>
    <x v="0"/>
    <n v="-10.435"/>
    <n v="3"/>
    <n v="14.85"/>
    <n v="90568"/>
    <n v="1"/>
    <s v="Not Returned"/>
    <n v="0"/>
  </r>
  <r>
    <n v="22015"/>
    <x v="0"/>
    <n v="0.05"/>
    <n v="159.99"/>
    <n v="5.5"/>
    <n v="3155"/>
    <x v="599"/>
    <s v="Returning Customer"/>
    <n v="0"/>
    <x v="0"/>
    <x v="0"/>
    <x v="0"/>
    <x v="11"/>
    <s v="Small Box"/>
    <x v="412"/>
    <n v="0.49"/>
    <s v="United States"/>
    <x v="2"/>
    <s v="Sam"/>
    <x v="17"/>
    <x v="357"/>
    <n v="32771"/>
    <x v="164"/>
    <x v="6"/>
    <d v="2015-04-21T00:00:00"/>
    <n v="2"/>
    <x v="0"/>
    <n v="12.264000000000001"/>
    <n v="23"/>
    <n v="3600.65"/>
    <n v="86902"/>
    <n v="1"/>
    <s v="Not Returned"/>
    <n v="0"/>
  </r>
  <r>
    <n v="23300"/>
    <x v="0"/>
    <n v="0.08"/>
    <n v="100.97"/>
    <n v="7.18"/>
    <n v="2197"/>
    <x v="552"/>
    <s v="Returning Customer"/>
    <n v="0"/>
    <x v="0"/>
    <x v="3"/>
    <x v="0"/>
    <x v="11"/>
    <s v="Small Box"/>
    <x v="413"/>
    <n v="0.46"/>
    <s v="United States"/>
    <x v="1"/>
    <s v="Erin"/>
    <x v="1"/>
    <x v="469"/>
    <n v="11756"/>
    <x v="173"/>
    <x v="3"/>
    <d v="2015-06-27T00:00:00"/>
    <n v="1"/>
    <x v="0"/>
    <n v="126.22500000000001"/>
    <n v="7"/>
    <n v="650.25"/>
    <n v="89176"/>
    <n v="0"/>
    <s v="Not Returned"/>
    <n v="0"/>
  </r>
  <r>
    <n v="25594"/>
    <x v="2"/>
    <n v="0.05"/>
    <n v="100.97"/>
    <n v="7.18"/>
    <n v="2638"/>
    <x v="680"/>
    <s v="New Customer"/>
    <n v="1"/>
    <x v="1"/>
    <x v="0"/>
    <x v="0"/>
    <x v="11"/>
    <s v="Small Box"/>
    <x v="413"/>
    <n v="0.46"/>
    <s v="United States"/>
    <x v="3"/>
    <s v="William"/>
    <x v="10"/>
    <x v="312"/>
    <n v="83704"/>
    <x v="177"/>
    <x v="0"/>
    <d v="2015-06-08T00:00:00"/>
    <n v="0"/>
    <x v="0"/>
    <n v="881.46809999999994"/>
    <n v="13"/>
    <n v="1277.49"/>
    <n v="90951"/>
    <n v="1"/>
    <s v="Not Returned"/>
    <n v="0"/>
  </r>
  <r>
    <n v="20010"/>
    <x v="2"/>
    <n v="0.09"/>
    <n v="300.97000000000003"/>
    <n v="7.18"/>
    <n v="983"/>
    <x v="681"/>
    <s v="New Customer"/>
    <n v="1"/>
    <x v="0"/>
    <x v="1"/>
    <x v="0"/>
    <x v="11"/>
    <s v="Small Box"/>
    <x v="414"/>
    <n v="0.48"/>
    <s v="United States"/>
    <x v="2"/>
    <s v="Sam"/>
    <x v="39"/>
    <x v="567"/>
    <n v="72143"/>
    <x v="66"/>
    <x v="0"/>
    <d v="2015-04-27T00:00:00"/>
    <n v="0"/>
    <x v="0"/>
    <n v="17.771999999999998"/>
    <n v="10"/>
    <n v="2848.38"/>
    <n v="90201"/>
    <n v="1"/>
    <s v="Not Returned"/>
    <n v="0"/>
  </r>
  <r>
    <n v="25759"/>
    <x v="2"/>
    <n v="0.06"/>
    <n v="300.97000000000003"/>
    <n v="7.18"/>
    <n v="2063"/>
    <x v="682"/>
    <s v="New Customer"/>
    <n v="1"/>
    <x v="0"/>
    <x v="1"/>
    <x v="0"/>
    <x v="11"/>
    <s v="Small Box"/>
    <x v="414"/>
    <n v="0.48"/>
    <s v="United States"/>
    <x v="2"/>
    <s v="Sam"/>
    <x v="14"/>
    <x v="568"/>
    <n v="23602"/>
    <x v="105"/>
    <x v="3"/>
    <d v="2015-05-08T00:00:00"/>
    <n v="0"/>
    <x v="0"/>
    <n v="-729.98799999999994"/>
    <n v="1"/>
    <n v="291.39999999999998"/>
    <n v="87147"/>
    <n v="1"/>
    <s v="Not Returned"/>
    <n v="0"/>
  </r>
  <r>
    <n v="18417"/>
    <x v="1"/>
    <n v="0.1"/>
    <n v="300.97000000000003"/>
    <n v="7.18"/>
    <n v="2097"/>
    <x v="683"/>
    <s v="New Customer"/>
    <n v="1"/>
    <x v="0"/>
    <x v="2"/>
    <x v="0"/>
    <x v="11"/>
    <s v="Small Box"/>
    <x v="414"/>
    <n v="0.48"/>
    <s v="United States"/>
    <x v="2"/>
    <s v="Sam"/>
    <x v="34"/>
    <x v="84"/>
    <n v="29915"/>
    <x v="84"/>
    <x v="2"/>
    <d v="2015-04-19T00:00:00"/>
    <n v="1"/>
    <x v="0"/>
    <n v="138.018"/>
    <n v="4"/>
    <n v="1094.33"/>
    <n v="87889"/>
    <n v="0"/>
    <s v="Not Returned"/>
    <n v="0"/>
  </r>
  <r>
    <n v="23816"/>
    <x v="1"/>
    <n v="7.0000000000000007E-2"/>
    <n v="300.97000000000003"/>
    <n v="7.18"/>
    <n v="3077"/>
    <x v="684"/>
    <s v="New Customer"/>
    <n v="1"/>
    <x v="0"/>
    <x v="3"/>
    <x v="0"/>
    <x v="11"/>
    <s v="Small Box"/>
    <x v="414"/>
    <n v="0.48"/>
    <s v="United States"/>
    <x v="1"/>
    <s v="Erin"/>
    <x v="18"/>
    <x v="569"/>
    <n v="44136"/>
    <x v="86"/>
    <x v="5"/>
    <d v="2015-05-09T00:00:00"/>
    <n v="2"/>
    <x v="0"/>
    <n v="-807.59"/>
    <n v="2"/>
    <n v="582.20000000000005"/>
    <n v="88239"/>
    <n v="1"/>
    <s v="Not Returned"/>
    <n v="0"/>
  </r>
  <r>
    <n v="5816"/>
    <x v="1"/>
    <n v="7.0000000000000007E-2"/>
    <n v="300.97000000000003"/>
    <n v="7.18"/>
    <n v="3079"/>
    <x v="88"/>
    <s v="Returning Customer"/>
    <n v="0"/>
    <x v="0"/>
    <x v="3"/>
    <x v="0"/>
    <x v="11"/>
    <s v="Small Box"/>
    <x v="414"/>
    <n v="0.48"/>
    <s v="United States"/>
    <x v="1"/>
    <s v="Erin"/>
    <x v="5"/>
    <x v="82"/>
    <n v="19112"/>
    <x v="86"/>
    <x v="5"/>
    <d v="2015-05-09T00:00:00"/>
    <n v="2"/>
    <x v="0"/>
    <n v="-807.59"/>
    <n v="7"/>
    <n v="2037.69"/>
    <n v="41253"/>
    <n v="1"/>
    <s v="Not Returned"/>
    <n v="0"/>
  </r>
  <r>
    <n v="3684"/>
    <x v="2"/>
    <n v="0.02"/>
    <n v="9.99"/>
    <n v="11.59"/>
    <n v="1959"/>
    <x v="446"/>
    <s v="Returning Customer"/>
    <n v="0"/>
    <x v="0"/>
    <x v="2"/>
    <x v="1"/>
    <x v="1"/>
    <s v="Small Box"/>
    <x v="415"/>
    <n v="0.4"/>
    <s v="United States"/>
    <x v="2"/>
    <s v="Sam"/>
    <x v="17"/>
    <x v="166"/>
    <n v="33916"/>
    <x v="84"/>
    <x v="2"/>
    <d v="2015-04-27T00:00:00"/>
    <n v="9"/>
    <x v="0"/>
    <n v="-171.15770000000001"/>
    <n v="43"/>
    <n v="475.42"/>
    <n v="26342"/>
    <n v="0"/>
    <s v="Not Returned"/>
    <n v="0"/>
  </r>
  <r>
    <n v="19214"/>
    <x v="1"/>
    <n v="0.04"/>
    <n v="9.99"/>
    <n v="11.59"/>
    <n v="3264"/>
    <x v="685"/>
    <s v="New Customer"/>
    <n v="1"/>
    <x v="0"/>
    <x v="1"/>
    <x v="1"/>
    <x v="1"/>
    <s v="Small Box"/>
    <x v="415"/>
    <n v="0.4"/>
    <s v="United States"/>
    <x v="3"/>
    <s v="William"/>
    <x v="6"/>
    <x v="570"/>
    <n v="95501"/>
    <x v="171"/>
    <x v="1"/>
    <d v="2015-05-21T00:00:00"/>
    <n v="2"/>
    <x v="0"/>
    <n v="-92.32"/>
    <n v="5"/>
    <n v="52.09"/>
    <n v="89835"/>
    <n v="1"/>
    <s v="Not Returned"/>
    <n v="0"/>
  </r>
  <r>
    <n v="18950"/>
    <x v="2"/>
    <n v="0.01"/>
    <n v="4.9800000000000004"/>
    <n v="4.75"/>
    <n v="3035"/>
    <x v="686"/>
    <s v="New Customer"/>
    <n v="1"/>
    <x v="0"/>
    <x v="2"/>
    <x v="1"/>
    <x v="1"/>
    <s v="Small Box"/>
    <x v="416"/>
    <n v="0.36"/>
    <s v="United States"/>
    <x v="0"/>
    <s v="Chris"/>
    <x v="23"/>
    <x v="571"/>
    <n v="60148"/>
    <x v="69"/>
    <x v="5"/>
    <d v="2015-01-20T00:00:00"/>
    <n v="5"/>
    <x v="0"/>
    <n v="-75.900400000000005"/>
    <n v="10"/>
    <n v="52.93"/>
    <n v="89128"/>
    <n v="0"/>
    <s v="Not Returned"/>
    <n v="0"/>
  </r>
  <r>
    <n v="19398"/>
    <x v="2"/>
    <n v="0.1"/>
    <n v="34.229999999999997"/>
    <n v="5.0199999999999996"/>
    <n v="1271"/>
    <x v="687"/>
    <s v="New Customer"/>
    <n v="1"/>
    <x v="0"/>
    <x v="1"/>
    <x v="2"/>
    <x v="7"/>
    <s v="Small Box"/>
    <x v="417"/>
    <n v="0.55000000000000004"/>
    <s v="United States"/>
    <x v="3"/>
    <s v="William"/>
    <x v="6"/>
    <x v="572"/>
    <n v="91941"/>
    <x v="143"/>
    <x v="3"/>
    <d v="2015-05-06T00:00:00"/>
    <n v="5"/>
    <x v="0"/>
    <n v="151.56539999999998"/>
    <n v="7"/>
    <n v="219.66"/>
    <n v="88411"/>
    <n v="1"/>
    <s v="Not Returned"/>
    <n v="0"/>
  </r>
  <r>
    <n v="25663"/>
    <x v="4"/>
    <n v="0.02"/>
    <n v="34.229999999999997"/>
    <n v="5.0199999999999996"/>
    <n v="2653"/>
    <x v="688"/>
    <s v="New Customer"/>
    <n v="1"/>
    <x v="0"/>
    <x v="0"/>
    <x v="2"/>
    <x v="7"/>
    <s v="Small Box"/>
    <x v="417"/>
    <n v="0.55000000000000004"/>
    <s v="United States"/>
    <x v="0"/>
    <s v="Chris"/>
    <x v="16"/>
    <x v="573"/>
    <n v="67037"/>
    <x v="124"/>
    <x v="6"/>
    <d v="2015-02-24T00:00:00"/>
    <n v="2"/>
    <x v="0"/>
    <n v="270.79049999999995"/>
    <n v="11"/>
    <n v="392.45"/>
    <n v="89360"/>
    <n v="0"/>
    <s v="Not Returned"/>
    <n v="0"/>
  </r>
  <r>
    <n v="22764"/>
    <x v="4"/>
    <n v="0.02"/>
    <n v="15.7"/>
    <n v="11.25"/>
    <n v="1485"/>
    <x v="689"/>
    <s v="New Customer"/>
    <n v="1"/>
    <x v="0"/>
    <x v="2"/>
    <x v="1"/>
    <x v="9"/>
    <s v="Small Box"/>
    <x v="418"/>
    <n v="0.6"/>
    <s v="United States"/>
    <x v="0"/>
    <s v="Chris"/>
    <x v="23"/>
    <x v="574"/>
    <n v="60516"/>
    <x v="142"/>
    <x v="3"/>
    <d v="2015-02-21T00:00:00"/>
    <n v="1"/>
    <x v="0"/>
    <n v="-18.241599999999998"/>
    <n v="1"/>
    <n v="19.440000000000001"/>
    <n v="91236"/>
    <n v="0"/>
    <s v="Not Returned"/>
    <n v="0"/>
  </r>
  <r>
    <n v="20764"/>
    <x v="4"/>
    <n v="0.08"/>
    <n v="11.7"/>
    <n v="6.96"/>
    <n v="1185"/>
    <x v="690"/>
    <s v="New Customer"/>
    <n v="1"/>
    <x v="0"/>
    <x v="0"/>
    <x v="1"/>
    <x v="6"/>
    <s v="Medium Box"/>
    <x v="419"/>
    <n v="0.5"/>
    <s v="United States"/>
    <x v="2"/>
    <s v="Sam"/>
    <x v="19"/>
    <x v="57"/>
    <n v="35756"/>
    <x v="23"/>
    <x v="3"/>
    <d v="2015-04-13T00:00:00"/>
    <n v="3"/>
    <x v="0"/>
    <n v="28.565999999999999"/>
    <n v="8"/>
    <n v="87.8"/>
    <n v="85940"/>
    <n v="1"/>
    <s v="Not Returned"/>
    <n v="0"/>
  </r>
  <r>
    <n v="26148"/>
    <x v="1"/>
    <n v="0.01"/>
    <n v="11.7"/>
    <n v="6.96"/>
    <n v="2283"/>
    <x v="691"/>
    <s v="New Customer"/>
    <n v="1"/>
    <x v="0"/>
    <x v="2"/>
    <x v="1"/>
    <x v="6"/>
    <s v="Medium Box"/>
    <x v="419"/>
    <n v="0.5"/>
    <s v="United States"/>
    <x v="0"/>
    <s v="Chris"/>
    <x v="26"/>
    <x v="575"/>
    <n v="53132"/>
    <x v="4"/>
    <x v="2"/>
    <d v="2015-01-26T00:00:00"/>
    <n v="2"/>
    <x v="0"/>
    <n v="-28.954000000000001"/>
    <n v="6"/>
    <n v="76.87"/>
    <n v="85947"/>
    <n v="1"/>
    <s v="Not Returned"/>
    <n v="0"/>
  </r>
  <r>
    <n v="22503"/>
    <x v="2"/>
    <n v="0"/>
    <n v="11.7"/>
    <n v="6.96"/>
    <n v="3098"/>
    <x v="286"/>
    <s v="Returning Customer"/>
    <n v="0"/>
    <x v="1"/>
    <x v="0"/>
    <x v="1"/>
    <x v="6"/>
    <s v="Medium Box"/>
    <x v="419"/>
    <n v="0.5"/>
    <s v="United States"/>
    <x v="1"/>
    <s v="Erin"/>
    <x v="1"/>
    <x v="257"/>
    <n v="11967"/>
    <x v="49"/>
    <x v="4"/>
    <d v="2015-06-19T00:00:00"/>
    <n v="2"/>
    <x v="1"/>
    <n v="-11.248000000000001"/>
    <n v="10"/>
    <n v="131.69"/>
    <n v="89315"/>
    <n v="1"/>
    <s v="Not Returned"/>
    <n v="0"/>
  </r>
  <r>
    <n v="6581"/>
    <x v="2"/>
    <n v="0.03"/>
    <n v="256.99"/>
    <n v="11.25"/>
    <n v="1246"/>
    <x v="304"/>
    <s v="Returning Customer"/>
    <n v="0"/>
    <x v="0"/>
    <x v="2"/>
    <x v="0"/>
    <x v="11"/>
    <s v="Small Box"/>
    <x v="420"/>
    <n v="0.51"/>
    <s v="United States"/>
    <x v="1"/>
    <s v="Erin"/>
    <x v="1"/>
    <x v="12"/>
    <n v="10009"/>
    <x v="83"/>
    <x v="3"/>
    <d v="2015-05-22T00:00:00"/>
    <n v="0"/>
    <x v="0"/>
    <n v="1489.8"/>
    <n v="32"/>
    <n v="8216.2800000000007"/>
    <n v="46853"/>
    <n v="1"/>
    <s v="Not Returned"/>
    <n v="0"/>
  </r>
  <r>
    <n v="23513"/>
    <x v="2"/>
    <n v="0.02"/>
    <n v="256.99"/>
    <n v="11.25"/>
    <n v="2216"/>
    <x v="692"/>
    <s v="New Customer"/>
    <n v="1"/>
    <x v="0"/>
    <x v="1"/>
    <x v="0"/>
    <x v="11"/>
    <s v="Small Box"/>
    <x v="420"/>
    <n v="0.51"/>
    <s v="United States"/>
    <x v="1"/>
    <s v="Erin"/>
    <x v="18"/>
    <x v="406"/>
    <n v="44256"/>
    <x v="162"/>
    <x v="1"/>
    <d v="2015-06-30T00:00:00"/>
    <n v="7"/>
    <x v="0"/>
    <n v="-214.10399999999998"/>
    <n v="3"/>
    <n v="808.44"/>
    <n v="90314"/>
    <n v="0"/>
    <s v="Not Returned"/>
    <n v="0"/>
  </r>
  <r>
    <n v="20880"/>
    <x v="4"/>
    <n v="0.08"/>
    <n v="10.91"/>
    <n v="2.99"/>
    <n v="1014"/>
    <x v="548"/>
    <s v="Returning Customer"/>
    <n v="0"/>
    <x v="0"/>
    <x v="2"/>
    <x v="1"/>
    <x v="10"/>
    <s v="Small Box"/>
    <x v="421"/>
    <n v="0.38"/>
    <s v="United States"/>
    <x v="2"/>
    <s v="Sam"/>
    <x v="39"/>
    <x v="466"/>
    <n v="72022"/>
    <x v="85"/>
    <x v="5"/>
    <d v="2015-03-06T00:00:00"/>
    <n v="1"/>
    <x v="0"/>
    <n v="-2.1"/>
    <n v="11"/>
    <n v="119.99"/>
    <n v="88388"/>
    <n v="1"/>
    <s v="Not Returned"/>
    <n v="0"/>
  </r>
  <r>
    <n v="24063"/>
    <x v="4"/>
    <n v="7.0000000000000007E-2"/>
    <n v="12.99"/>
    <n v="9.44"/>
    <n v="19"/>
    <x v="693"/>
    <s v="New Customer"/>
    <n v="1"/>
    <x v="0"/>
    <x v="3"/>
    <x v="0"/>
    <x v="8"/>
    <s v="Medium Box"/>
    <x v="422"/>
    <n v="0.39"/>
    <s v="United States"/>
    <x v="3"/>
    <s v="William"/>
    <x v="47"/>
    <x v="576"/>
    <n v="59801"/>
    <x v="34"/>
    <x v="5"/>
    <d v="2015-05-23T00:00:00"/>
    <n v="2"/>
    <x v="0"/>
    <n v="-114.63990000000001"/>
    <n v="18"/>
    <n v="231.79"/>
    <n v="90032"/>
    <n v="1"/>
    <s v="Not Returned"/>
    <n v="0"/>
  </r>
  <r>
    <n v="6063"/>
    <x v="4"/>
    <n v="7.0000000000000007E-2"/>
    <n v="12.99"/>
    <n v="9.44"/>
    <n v="21"/>
    <x v="215"/>
    <s v="Returning Customer"/>
    <n v="0"/>
    <x v="0"/>
    <x v="3"/>
    <x v="0"/>
    <x v="8"/>
    <s v="Medium Box"/>
    <x v="422"/>
    <n v="0.39"/>
    <s v="United States"/>
    <x v="1"/>
    <s v="Erin"/>
    <x v="1"/>
    <x v="12"/>
    <n v="10012"/>
    <x v="34"/>
    <x v="5"/>
    <d v="2015-05-23T00:00:00"/>
    <n v="2"/>
    <x v="0"/>
    <n v="-114.63990000000001"/>
    <n v="71"/>
    <n v="914.29"/>
    <n v="42949"/>
    <n v="0"/>
    <s v="Not Returned"/>
    <n v="0"/>
  </r>
  <r>
    <n v="21698"/>
    <x v="2"/>
    <n v="0.08"/>
    <n v="599.99"/>
    <n v="24.49"/>
    <n v="2089"/>
    <x v="614"/>
    <s v="Returning Customer"/>
    <n v="0"/>
    <x v="0"/>
    <x v="1"/>
    <x v="0"/>
    <x v="16"/>
    <s v="Large Box"/>
    <x v="423"/>
    <n v="0.37"/>
    <s v="United States"/>
    <x v="1"/>
    <s v="Erin"/>
    <x v="1"/>
    <x v="516"/>
    <n v="10956"/>
    <x v="44"/>
    <x v="1"/>
    <d v="2015-07-08T00:00:00"/>
    <n v="8"/>
    <x v="0"/>
    <n v="8798.1830999999984"/>
    <n v="22"/>
    <n v="12750.99"/>
    <n v="88348"/>
    <n v="0"/>
    <s v="Not Returned"/>
    <n v="0"/>
  </r>
  <r>
    <n v="26303"/>
    <x v="1"/>
    <n v="0.05"/>
    <n v="119.99"/>
    <n v="56.14"/>
    <n v="218"/>
    <x v="694"/>
    <s v="New Customer"/>
    <n v="1"/>
    <x v="2"/>
    <x v="0"/>
    <x v="0"/>
    <x v="8"/>
    <s v="Jumbo Box"/>
    <x v="424"/>
    <n v="0.39"/>
    <s v="United States"/>
    <x v="3"/>
    <s v="William"/>
    <x v="12"/>
    <x v="229"/>
    <n v="84107"/>
    <x v="109"/>
    <x v="1"/>
    <d v="2015-06-11T00:00:00"/>
    <n v="2"/>
    <x v="0"/>
    <n v="-102.5121"/>
    <n v="6"/>
    <n v="730.37"/>
    <n v="88048"/>
    <n v="1"/>
    <s v="Not Returned"/>
    <n v="0"/>
  </r>
  <r>
    <n v="20875"/>
    <x v="0"/>
    <n v="0"/>
    <n v="119.99"/>
    <n v="56.14"/>
    <n v="659"/>
    <x v="695"/>
    <s v="New Customer"/>
    <n v="1"/>
    <x v="2"/>
    <x v="0"/>
    <x v="0"/>
    <x v="8"/>
    <s v="Jumbo Box"/>
    <x v="424"/>
    <n v="0.39"/>
    <s v="United States"/>
    <x v="1"/>
    <s v="Erin"/>
    <x v="40"/>
    <x v="401"/>
    <n v="5403"/>
    <x v="167"/>
    <x v="0"/>
    <d v="2015-01-20T00:00:00"/>
    <n v="1"/>
    <x v="1"/>
    <n v="-126.05777999999999"/>
    <n v="5"/>
    <n v="615.54"/>
    <n v="91212"/>
    <n v="0"/>
    <s v="Not Returned"/>
    <n v="0"/>
  </r>
  <r>
    <n v="19638"/>
    <x v="1"/>
    <n v="0.03"/>
    <n v="119.99"/>
    <n v="56.14"/>
    <n v="744"/>
    <x v="345"/>
    <s v="Returning Customer"/>
    <n v="0"/>
    <x v="2"/>
    <x v="0"/>
    <x v="0"/>
    <x v="8"/>
    <s v="Jumbo Box"/>
    <x v="424"/>
    <n v="0.39"/>
    <s v="United States"/>
    <x v="3"/>
    <s v="William"/>
    <x v="38"/>
    <x v="306"/>
    <n v="85737"/>
    <x v="25"/>
    <x v="2"/>
    <d v="2015-01-19T00:00:00"/>
    <n v="2"/>
    <x v="0"/>
    <n v="1400.1"/>
    <n v="13"/>
    <n v="1545.58"/>
    <n v="87726"/>
    <n v="0"/>
    <s v="Not Returned"/>
    <n v="0"/>
  </r>
  <r>
    <n v="19507"/>
    <x v="0"/>
    <n v="0.01"/>
    <n v="119.99"/>
    <n v="56.14"/>
    <n v="2697"/>
    <x v="534"/>
    <s v="Returning Customer"/>
    <n v="0"/>
    <x v="2"/>
    <x v="1"/>
    <x v="0"/>
    <x v="8"/>
    <s v="Jumbo Box"/>
    <x v="424"/>
    <n v="0.39"/>
    <s v="United States"/>
    <x v="2"/>
    <s v="Sam"/>
    <x v="19"/>
    <x v="455"/>
    <n v="35216"/>
    <x v="2"/>
    <x v="0"/>
    <d v="2015-02-24T00:00:00"/>
    <n v="1"/>
    <x v="0"/>
    <n v="-1197.0419999999999"/>
    <n v="21"/>
    <n v="2569.5700000000002"/>
    <n v="87678"/>
    <n v="0"/>
    <s v="Not Returned"/>
    <n v="0"/>
  </r>
  <r>
    <n v="20789"/>
    <x v="4"/>
    <n v="0"/>
    <n v="8.5"/>
    <n v="1.99"/>
    <n v="719"/>
    <x v="607"/>
    <s v="Returning Customer"/>
    <n v="0"/>
    <x v="0"/>
    <x v="1"/>
    <x v="0"/>
    <x v="11"/>
    <s v="Small Pack"/>
    <x v="425"/>
    <n v="0.49"/>
    <s v="United States"/>
    <x v="3"/>
    <s v="William"/>
    <x v="28"/>
    <x v="510"/>
    <n v="89041"/>
    <x v="56"/>
    <x v="2"/>
    <d v="2015-03-02T00:00:00"/>
    <n v="2"/>
    <x v="1"/>
    <n v="71.735600000000005"/>
    <n v="14"/>
    <n v="122.25"/>
    <n v="89344"/>
    <n v="0"/>
    <s v="Not Returned"/>
    <n v="0"/>
  </r>
  <r>
    <n v="19477"/>
    <x v="2"/>
    <n v="0.04"/>
    <n v="8.5"/>
    <n v="1.99"/>
    <n v="1754"/>
    <x v="94"/>
    <s v="Returning Customer"/>
    <n v="0"/>
    <x v="0"/>
    <x v="0"/>
    <x v="0"/>
    <x v="11"/>
    <s v="Small Pack"/>
    <x v="425"/>
    <n v="0.49"/>
    <s v="United States"/>
    <x v="3"/>
    <s v="William"/>
    <x v="6"/>
    <x v="88"/>
    <n v="90503"/>
    <x v="70"/>
    <x v="3"/>
    <d v="2015-02-28T00:00:00"/>
    <n v="1"/>
    <x v="0"/>
    <n v="43.275199999999998"/>
    <n v="14"/>
    <n v="118.57"/>
    <n v="90178"/>
    <n v="0"/>
    <s v="Not Returned"/>
    <n v="0"/>
  </r>
  <r>
    <n v="22096"/>
    <x v="2"/>
    <n v="0.03"/>
    <n v="808.49"/>
    <n v="55.3"/>
    <n v="2781"/>
    <x v="696"/>
    <s v="New Customer"/>
    <n v="1"/>
    <x v="2"/>
    <x v="0"/>
    <x v="0"/>
    <x v="8"/>
    <s v="Jumbo Drum"/>
    <x v="426"/>
    <n v="0.4"/>
    <s v="United States"/>
    <x v="3"/>
    <s v="William"/>
    <x v="20"/>
    <x v="577"/>
    <n v="97071"/>
    <x v="108"/>
    <x v="2"/>
    <d v="2015-02-07T00:00:00"/>
    <n v="7"/>
    <x v="0"/>
    <n v="7576.11"/>
    <n v="11"/>
    <n v="8201.33"/>
    <n v="87162"/>
    <n v="0"/>
    <s v="Not Returned"/>
    <n v="0"/>
  </r>
  <r>
    <n v="18070"/>
    <x v="1"/>
    <n v="7.0000000000000007E-2"/>
    <n v="500.98"/>
    <n v="28.14"/>
    <n v="2803"/>
    <x v="697"/>
    <s v="New Customer"/>
    <n v="1"/>
    <x v="2"/>
    <x v="3"/>
    <x v="0"/>
    <x v="8"/>
    <s v="Jumbo Drum"/>
    <x v="427"/>
    <n v="0.38"/>
    <s v="United States"/>
    <x v="3"/>
    <s v="William"/>
    <x v="6"/>
    <x v="578"/>
    <n v="90022"/>
    <x v="160"/>
    <x v="5"/>
    <d v="2015-02-06T00:00:00"/>
    <n v="1"/>
    <x v="0"/>
    <n v="2699.9838"/>
    <n v="10"/>
    <n v="3913.02"/>
    <n v="86227"/>
    <n v="0"/>
    <s v="Not Returned"/>
    <n v="0"/>
  </r>
  <r>
    <n v="24358"/>
    <x v="0"/>
    <n v="7.0000000000000007E-2"/>
    <n v="400.97"/>
    <n v="48.26"/>
    <n v="1186"/>
    <x v="698"/>
    <s v="New Customer"/>
    <n v="1"/>
    <x v="2"/>
    <x v="0"/>
    <x v="0"/>
    <x v="8"/>
    <s v="Jumbo Box"/>
    <x v="428"/>
    <n v="0.36"/>
    <s v="United States"/>
    <x v="3"/>
    <s v="William"/>
    <x v="6"/>
    <x v="304"/>
    <n v="92646"/>
    <x v="20"/>
    <x v="5"/>
    <d v="2015-04-10T00:00:00"/>
    <n v="1"/>
    <x v="0"/>
    <n v="2581.5590999999995"/>
    <n v="10"/>
    <n v="3741.39"/>
    <n v="85939"/>
    <n v="1"/>
    <s v="Not Returned"/>
    <n v="0"/>
  </r>
  <r>
    <n v="26362"/>
    <x v="2"/>
    <n v="7.0000000000000007E-2"/>
    <n v="400.97"/>
    <n v="48.26"/>
    <n v="2258"/>
    <x v="45"/>
    <s v="Returning Customer"/>
    <n v="0"/>
    <x v="2"/>
    <x v="1"/>
    <x v="0"/>
    <x v="8"/>
    <s v="Jumbo Box"/>
    <x v="428"/>
    <n v="0.36"/>
    <s v="United States"/>
    <x v="2"/>
    <s v="Sam"/>
    <x v="4"/>
    <x v="43"/>
    <n v="27801"/>
    <x v="36"/>
    <x v="0"/>
    <d v="2015-03-13T00:00:00"/>
    <n v="4"/>
    <x v="0"/>
    <n v="45.127799999999993"/>
    <n v="8"/>
    <n v="2961.32"/>
    <n v="87962"/>
    <n v="0"/>
    <s v="Not Returned"/>
    <n v="0"/>
  </r>
  <r>
    <n v="26340"/>
    <x v="4"/>
    <n v="0.08"/>
    <n v="100.97"/>
    <n v="14"/>
    <n v="1634"/>
    <x v="699"/>
    <s v="New Customer"/>
    <n v="1"/>
    <x v="2"/>
    <x v="2"/>
    <x v="0"/>
    <x v="8"/>
    <s v="Jumbo Drum"/>
    <x v="429"/>
    <n v="0.37"/>
    <s v="United States"/>
    <x v="2"/>
    <s v="Sam"/>
    <x v="35"/>
    <x v="579"/>
    <n v="39212"/>
    <x v="20"/>
    <x v="5"/>
    <d v="2015-04-10T00:00:00"/>
    <n v="1"/>
    <x v="0"/>
    <n v="-73.494119999999938"/>
    <n v="15"/>
    <n v="1483.16"/>
    <n v="90532"/>
    <n v="1"/>
    <s v="Not Returned"/>
    <n v="0"/>
  </r>
  <r>
    <n v="18131"/>
    <x v="1"/>
    <n v="0.01"/>
    <n v="115.99"/>
    <n v="56.14"/>
    <n v="1257"/>
    <x v="700"/>
    <s v="New Customer"/>
    <n v="1"/>
    <x v="2"/>
    <x v="2"/>
    <x v="0"/>
    <x v="8"/>
    <s v="Jumbo Drum"/>
    <x v="430"/>
    <n v="0.4"/>
    <s v="United States"/>
    <x v="3"/>
    <s v="William"/>
    <x v="21"/>
    <x v="202"/>
    <n v="80013"/>
    <x v="83"/>
    <x v="3"/>
    <d v="2015-05-23T00:00:00"/>
    <n v="1"/>
    <x v="0"/>
    <n v="-164.39520000000002"/>
    <n v="5"/>
    <n v="604.35"/>
    <n v="86535"/>
    <n v="1"/>
    <s v="Not Returned"/>
    <n v="0"/>
  </r>
  <r>
    <n v="19144"/>
    <x v="0"/>
    <n v="0.08"/>
    <n v="115.99"/>
    <n v="56.14"/>
    <n v="1636"/>
    <x v="84"/>
    <s v="Returning Customer"/>
    <n v="0"/>
    <x v="2"/>
    <x v="2"/>
    <x v="0"/>
    <x v="8"/>
    <s v="Jumbo Drum"/>
    <x v="430"/>
    <n v="0.4"/>
    <s v="United States"/>
    <x v="3"/>
    <s v="William"/>
    <x v="6"/>
    <x v="78"/>
    <n v="93905"/>
    <x v="47"/>
    <x v="4"/>
    <d v="2015-01-16T00:00:00"/>
    <n v="2"/>
    <x v="0"/>
    <n v="-272.860884"/>
    <n v="5"/>
    <n v="562.92999999999995"/>
    <n v="89704"/>
    <n v="0"/>
    <s v="Not Returned"/>
    <n v="0"/>
  </r>
  <r>
    <n v="20233"/>
    <x v="0"/>
    <n v="0.06"/>
    <n v="200.97"/>
    <n v="15.59"/>
    <n v="1241"/>
    <x v="601"/>
    <s v="Returning Customer"/>
    <n v="0"/>
    <x v="2"/>
    <x v="3"/>
    <x v="0"/>
    <x v="8"/>
    <s v="Jumbo Drum"/>
    <x v="431"/>
    <n v="0.36"/>
    <s v="United States"/>
    <x v="2"/>
    <s v="Sam"/>
    <x v="19"/>
    <x v="137"/>
    <n v="36830"/>
    <x v="76"/>
    <x v="4"/>
    <d v="2015-03-25T00:00:00"/>
    <n v="0"/>
    <x v="0"/>
    <n v="531.61799999999994"/>
    <n v="7"/>
    <n v="1348.83"/>
    <n v="90881"/>
    <n v="1"/>
    <s v="Not Returned"/>
    <n v="0"/>
  </r>
  <r>
    <n v="3406"/>
    <x v="4"/>
    <n v="0.03"/>
    <n v="200.97"/>
    <n v="15.59"/>
    <n v="3196"/>
    <x v="701"/>
    <s v="New Customer"/>
    <n v="1"/>
    <x v="2"/>
    <x v="2"/>
    <x v="0"/>
    <x v="8"/>
    <s v="Jumbo Drum"/>
    <x v="431"/>
    <n v="0.36"/>
    <s v="United States"/>
    <x v="3"/>
    <s v="William"/>
    <x v="6"/>
    <x v="390"/>
    <n v="94109"/>
    <x v="68"/>
    <x v="0"/>
    <d v="2015-02-03T00:00:00"/>
    <n v="1"/>
    <x v="0"/>
    <n v="1951.3"/>
    <n v="43"/>
    <n v="8717.75"/>
    <n v="24294"/>
    <n v="1"/>
    <s v="Not Returned"/>
    <n v="0"/>
  </r>
  <r>
    <n v="21406"/>
    <x v="4"/>
    <n v="0.03"/>
    <n v="200.97"/>
    <n v="15.59"/>
    <n v="3197"/>
    <x v="702"/>
    <s v="New Customer"/>
    <n v="1"/>
    <x v="2"/>
    <x v="2"/>
    <x v="0"/>
    <x v="8"/>
    <s v="Jumbo Drum"/>
    <x v="431"/>
    <n v="0.36"/>
    <s v="United States"/>
    <x v="0"/>
    <s v="Chris"/>
    <x v="23"/>
    <x v="580"/>
    <n v="60062"/>
    <x v="68"/>
    <x v="0"/>
    <d v="2015-02-03T00:00:00"/>
    <n v="1"/>
    <x v="0"/>
    <n v="1538.7827999999997"/>
    <n v="11"/>
    <n v="2230.12"/>
    <n v="90850"/>
    <n v="1"/>
    <s v="Not Returned"/>
    <n v="0"/>
  </r>
  <r>
    <n v="19515"/>
    <x v="1"/>
    <n v="0.1"/>
    <n v="80.97"/>
    <n v="30.06"/>
    <n v="271"/>
    <x v="703"/>
    <s v="New Customer"/>
    <n v="1"/>
    <x v="2"/>
    <x v="3"/>
    <x v="0"/>
    <x v="8"/>
    <s v="Jumbo Box"/>
    <x v="432"/>
    <n v="0.4"/>
    <s v="United States"/>
    <x v="2"/>
    <s v="Sam"/>
    <x v="33"/>
    <x v="581"/>
    <n v="30297"/>
    <x v="28"/>
    <x v="0"/>
    <d v="2015-03-31T00:00:00"/>
    <n v="1"/>
    <x v="0"/>
    <n v="128.02529999999999"/>
    <n v="12"/>
    <n v="899.81"/>
    <n v="88940"/>
    <n v="1"/>
    <s v="Not Returned"/>
    <n v="0"/>
  </r>
  <r>
    <n v="20304"/>
    <x v="3"/>
    <n v="0.05"/>
    <n v="80.97"/>
    <n v="30.06"/>
    <n v="2897"/>
    <x v="704"/>
    <s v="New Customer"/>
    <n v="1"/>
    <x v="2"/>
    <x v="2"/>
    <x v="0"/>
    <x v="8"/>
    <s v="Jumbo Box"/>
    <x v="432"/>
    <n v="0.4"/>
    <s v="United States"/>
    <x v="0"/>
    <s v="Chris"/>
    <x v="29"/>
    <x v="582"/>
    <n v="55369"/>
    <x v="155"/>
    <x v="3"/>
    <d v="2015-02-14T00:00:00"/>
    <n v="1"/>
    <x v="0"/>
    <n v="565.17999999999995"/>
    <n v="11"/>
    <n v="904.25"/>
    <n v="86926"/>
    <n v="0"/>
    <s v="Not Returned"/>
    <n v="0"/>
  </r>
  <r>
    <n v="18853"/>
    <x v="1"/>
    <n v="0.04"/>
    <n v="1637.53"/>
    <n v="24.49"/>
    <n v="314"/>
    <x v="705"/>
    <s v="New Customer"/>
    <n v="1"/>
    <x v="0"/>
    <x v="1"/>
    <x v="1"/>
    <x v="5"/>
    <s v="Medium Box"/>
    <x v="433"/>
    <n v="0.81"/>
    <s v="United States"/>
    <x v="0"/>
    <s v="Chris"/>
    <x v="23"/>
    <x v="581"/>
    <n v="60130"/>
    <x v="130"/>
    <x v="3"/>
    <d v="2015-03-22T00:00:00"/>
    <n v="2"/>
    <x v="0"/>
    <n v="-1759.58"/>
    <n v="2"/>
    <n v="3206.94"/>
    <n v="89166"/>
    <n v="0"/>
    <s v="Not Returned"/>
    <n v="0"/>
  </r>
  <r>
    <n v="19384"/>
    <x v="4"/>
    <n v="0.08"/>
    <n v="19.899999999999999"/>
    <n v="5.29"/>
    <n v="851"/>
    <x v="334"/>
    <s v="Returning Customer"/>
    <n v="0"/>
    <x v="0"/>
    <x v="1"/>
    <x v="1"/>
    <x v="6"/>
    <s v="Medium Box"/>
    <x v="434"/>
    <n v="0.4"/>
    <s v="United States"/>
    <x v="3"/>
    <s v="William"/>
    <x v="6"/>
    <x v="297"/>
    <n v="91745"/>
    <x v="165"/>
    <x v="2"/>
    <d v="2015-03-09T00:00:00"/>
    <n v="2"/>
    <x v="0"/>
    <n v="107.11"/>
    <n v="13"/>
    <n v="240.46"/>
    <n v="88569"/>
    <n v="0"/>
    <s v="Not Returned"/>
    <n v="0"/>
  </r>
  <r>
    <n v="22376"/>
    <x v="4"/>
    <n v="7.0000000000000007E-2"/>
    <n v="225.04"/>
    <n v="11.79"/>
    <n v="2419"/>
    <x v="706"/>
    <s v="New Customer"/>
    <n v="1"/>
    <x v="0"/>
    <x v="0"/>
    <x v="1"/>
    <x v="6"/>
    <s v="Medium Box"/>
    <x v="435"/>
    <n v="0.42"/>
    <s v="United States"/>
    <x v="2"/>
    <s v="Sam"/>
    <x v="14"/>
    <x v="255"/>
    <n v="23701"/>
    <x v="156"/>
    <x v="5"/>
    <d v="2015-03-26T00:00:00"/>
    <n v="0"/>
    <x v="0"/>
    <n v="-162.91800000000001"/>
    <n v="5"/>
    <n v="1130.1500000000001"/>
    <n v="86751"/>
    <n v="0"/>
    <s v="Not Returned"/>
    <n v="0"/>
  </r>
  <r>
    <n v="21335"/>
    <x v="4"/>
    <n v="0.03"/>
    <n v="21.78"/>
    <n v="5.94"/>
    <n v="2290"/>
    <x v="348"/>
    <s v="Returning Customer"/>
    <n v="0"/>
    <x v="0"/>
    <x v="2"/>
    <x v="1"/>
    <x v="6"/>
    <s v="Medium Box"/>
    <x v="436"/>
    <n v="0.5"/>
    <s v="United States"/>
    <x v="0"/>
    <s v="Chris"/>
    <x v="29"/>
    <x v="308"/>
    <n v="55433"/>
    <x v="1"/>
    <x v="1"/>
    <d v="2015-01-08T00:00:00"/>
    <n v="2"/>
    <x v="0"/>
    <n v="187.2"/>
    <n v="13"/>
    <n v="290.22000000000003"/>
    <n v="88163"/>
    <n v="0"/>
    <s v="Not Returned"/>
    <n v="0"/>
  </r>
  <r>
    <n v="22756"/>
    <x v="4"/>
    <n v="0.06"/>
    <n v="14.42"/>
    <n v="6.75"/>
    <n v="468"/>
    <x v="707"/>
    <s v="New Customer"/>
    <n v="1"/>
    <x v="0"/>
    <x v="3"/>
    <x v="1"/>
    <x v="6"/>
    <s v="Medium Box"/>
    <x v="437"/>
    <n v="0.52"/>
    <s v="United States"/>
    <x v="1"/>
    <s v="Erin"/>
    <x v="9"/>
    <x v="583"/>
    <n v="2341"/>
    <x v="166"/>
    <x v="6"/>
    <d v="2015-01-12T00:00:00"/>
    <n v="1"/>
    <x v="0"/>
    <n v="-27.738800000000001"/>
    <n v="5"/>
    <n v="73.040000000000006"/>
    <n v="88060"/>
    <n v="0"/>
    <s v="Not Returned"/>
    <n v="0"/>
  </r>
  <r>
    <n v="18184"/>
    <x v="4"/>
    <n v="0.1"/>
    <n v="14.42"/>
    <n v="6.75"/>
    <n v="796"/>
    <x v="321"/>
    <s v="Returning Customer"/>
    <n v="0"/>
    <x v="0"/>
    <x v="1"/>
    <x v="1"/>
    <x v="6"/>
    <s v="Medium Box"/>
    <x v="437"/>
    <n v="0.52"/>
    <s v="United States"/>
    <x v="0"/>
    <s v="Chris"/>
    <x v="15"/>
    <x v="287"/>
    <n v="68046"/>
    <x v="62"/>
    <x v="3"/>
    <d v="2015-06-22T00:00:00"/>
    <n v="3"/>
    <x v="0"/>
    <n v="-20.103999999999999"/>
    <n v="1"/>
    <n v="15.49"/>
    <n v="86869"/>
    <n v="1"/>
    <s v="Not Returned"/>
    <n v="0"/>
  </r>
  <r>
    <n v="20664"/>
    <x v="3"/>
    <n v="0.01"/>
    <n v="14.42"/>
    <n v="6.75"/>
    <n v="830"/>
    <x v="708"/>
    <s v="New Customer"/>
    <n v="1"/>
    <x v="0"/>
    <x v="1"/>
    <x v="1"/>
    <x v="6"/>
    <s v="Medium Box"/>
    <x v="437"/>
    <n v="0.52"/>
    <s v="United States"/>
    <x v="3"/>
    <s v="William"/>
    <x v="21"/>
    <x v="584"/>
    <n v="80033"/>
    <x v="4"/>
    <x v="2"/>
    <d v="2015-01-24T00:00:00"/>
    <n v="0"/>
    <x v="0"/>
    <n v="-13.826000000000001"/>
    <n v="6"/>
    <n v="89.91"/>
    <n v="90270"/>
    <n v="1"/>
    <s v="Not Returned"/>
    <n v="0"/>
  </r>
  <r>
    <n v="20937"/>
    <x v="0"/>
    <n v="0"/>
    <n v="14.42"/>
    <n v="6.75"/>
    <n v="1042"/>
    <x v="709"/>
    <s v="New Customer"/>
    <n v="1"/>
    <x v="1"/>
    <x v="3"/>
    <x v="1"/>
    <x v="6"/>
    <s v="Medium Box"/>
    <x v="437"/>
    <n v="0.52"/>
    <s v="United States"/>
    <x v="3"/>
    <s v="William"/>
    <x v="6"/>
    <x v="585"/>
    <n v="95991"/>
    <x v="65"/>
    <x v="2"/>
    <d v="2015-05-17T00:00:00"/>
    <n v="1"/>
    <x v="1"/>
    <n v="9.33"/>
    <n v="6"/>
    <n v="98.96"/>
    <n v="87847"/>
    <n v="1"/>
    <s v="Not Returned"/>
    <n v="0"/>
  </r>
  <r>
    <n v="25480"/>
    <x v="0"/>
    <n v="0.08"/>
    <n v="14.81"/>
    <n v="13.32"/>
    <n v="697"/>
    <x v="9"/>
    <s v="Returning Customer"/>
    <n v="0"/>
    <x v="0"/>
    <x v="1"/>
    <x v="1"/>
    <x v="6"/>
    <s v="Small Box"/>
    <x v="438"/>
    <n v="0.43"/>
    <s v="United States"/>
    <x v="0"/>
    <s v="Chris"/>
    <x v="7"/>
    <x v="9"/>
    <n v="46312"/>
    <x v="148"/>
    <x v="2"/>
    <d v="2015-02-09T00:00:00"/>
    <n v="2"/>
    <x v="0"/>
    <n v="-131.61720000000003"/>
    <n v="20"/>
    <n v="292.18"/>
    <n v="89849"/>
    <n v="1"/>
    <s v="Not Returned"/>
    <n v="0"/>
  </r>
  <r>
    <n v="7480"/>
    <x v="0"/>
    <n v="0.08"/>
    <n v="14.81"/>
    <n v="13.32"/>
    <n v="698"/>
    <x v="10"/>
    <s v="Returning Customer"/>
    <n v="0"/>
    <x v="0"/>
    <x v="1"/>
    <x v="1"/>
    <x v="6"/>
    <s v="Small Box"/>
    <x v="438"/>
    <n v="0.43"/>
    <s v="United States"/>
    <x v="3"/>
    <s v="William"/>
    <x v="8"/>
    <x v="10"/>
    <n v="98105"/>
    <x v="148"/>
    <x v="2"/>
    <d v="2015-02-09T00:00:00"/>
    <n v="2"/>
    <x v="0"/>
    <n v="-253.11"/>
    <n v="79"/>
    <n v="1154.1199999999999"/>
    <n v="53410"/>
    <n v="1"/>
    <s v="Not Returned"/>
    <n v="0"/>
  </r>
  <r>
    <n v="24158"/>
    <x v="1"/>
    <n v="0.05"/>
    <n v="14.81"/>
    <n v="13.32"/>
    <n v="1702"/>
    <x v="710"/>
    <s v="New Customer"/>
    <n v="1"/>
    <x v="0"/>
    <x v="2"/>
    <x v="1"/>
    <x v="6"/>
    <s v="Small Box"/>
    <x v="438"/>
    <n v="0.43"/>
    <s v="United States"/>
    <x v="2"/>
    <s v="Sam"/>
    <x v="35"/>
    <x v="586"/>
    <n v="39301"/>
    <x v="25"/>
    <x v="2"/>
    <d v="2015-01-20T00:00:00"/>
    <n v="3"/>
    <x v="0"/>
    <n v="-220.05200000000002"/>
    <n v="3"/>
    <n v="45.28"/>
    <n v="90473"/>
    <n v="0"/>
    <s v="Not Returned"/>
    <n v="0"/>
  </r>
  <r>
    <n v="23693"/>
    <x v="4"/>
    <n v="0.05"/>
    <n v="14.81"/>
    <n v="13.32"/>
    <n v="2334"/>
    <x v="711"/>
    <s v="New Customer"/>
    <n v="1"/>
    <x v="0"/>
    <x v="3"/>
    <x v="1"/>
    <x v="6"/>
    <s v="Small Box"/>
    <x v="438"/>
    <n v="0.43"/>
    <s v="United States"/>
    <x v="0"/>
    <s v="Chris"/>
    <x v="26"/>
    <x v="587"/>
    <n v="53220"/>
    <x v="20"/>
    <x v="5"/>
    <d v="2015-04-11T00:00:00"/>
    <n v="2"/>
    <x v="0"/>
    <n v="-190.49"/>
    <n v="8"/>
    <n v="115.99"/>
    <n v="89609"/>
    <n v="0"/>
    <s v="Not Returned"/>
    <n v="0"/>
  </r>
  <r>
    <n v="25996"/>
    <x v="0"/>
    <n v="0.02"/>
    <n v="11.33"/>
    <n v="6.12"/>
    <n v="2266"/>
    <x v="48"/>
    <s v="Returning Customer"/>
    <n v="0"/>
    <x v="0"/>
    <x v="1"/>
    <x v="1"/>
    <x v="6"/>
    <s v="Medium Box"/>
    <x v="439"/>
    <n v="0.42"/>
    <s v="United States"/>
    <x v="0"/>
    <s v="Chris"/>
    <x v="22"/>
    <x v="46"/>
    <n v="63122"/>
    <x v="38"/>
    <x v="1"/>
    <d v="2015-05-28T00:00:00"/>
    <n v="2"/>
    <x v="0"/>
    <n v="-14.52"/>
    <n v="3"/>
    <n v="35.35"/>
    <n v="86610"/>
    <n v="0"/>
    <s v="Not Returned"/>
    <n v="0"/>
  </r>
  <r>
    <n v="20447"/>
    <x v="1"/>
    <n v="0.06"/>
    <n v="11.33"/>
    <n v="6.12"/>
    <n v="3306"/>
    <x v="712"/>
    <s v="New Customer"/>
    <n v="1"/>
    <x v="0"/>
    <x v="3"/>
    <x v="1"/>
    <x v="6"/>
    <s v="Medium Box"/>
    <x v="439"/>
    <n v="0.42"/>
    <s v="United States"/>
    <x v="1"/>
    <s v="Erin"/>
    <x v="31"/>
    <x v="588"/>
    <n v="6320"/>
    <x v="87"/>
    <x v="4"/>
    <d v="2015-04-03T00:00:00"/>
    <n v="2"/>
    <x v="0"/>
    <n v="-15.92"/>
    <n v="1"/>
    <n v="17.62"/>
    <n v="90461"/>
    <n v="1"/>
    <s v="Not Returned"/>
    <n v="0"/>
  </r>
  <r>
    <n v="26048"/>
    <x v="3"/>
    <n v="0.08"/>
    <n v="68.81"/>
    <n v="60"/>
    <n v="2323"/>
    <x v="395"/>
    <s v="Returning Customer"/>
    <n v="0"/>
    <x v="2"/>
    <x v="3"/>
    <x v="1"/>
    <x v="6"/>
    <s v="Jumbo Drum"/>
    <x v="440"/>
    <n v="0.41"/>
    <s v="United States"/>
    <x v="3"/>
    <s v="William"/>
    <x v="6"/>
    <x v="325"/>
    <n v="92236"/>
    <x v="103"/>
    <x v="0"/>
    <d v="2015-03-17T00:00:00"/>
    <n v="1"/>
    <x v="0"/>
    <n v="-550.42999999999995"/>
    <n v="5"/>
    <n v="337.86"/>
    <n v="88721"/>
    <n v="0"/>
    <s v="Not Returned"/>
    <n v="0"/>
  </r>
  <r>
    <n v="18152"/>
    <x v="2"/>
    <n v="0.08"/>
    <n v="68.81"/>
    <n v="60"/>
    <n v="2380"/>
    <x v="314"/>
    <s v="Returning Customer"/>
    <n v="0"/>
    <x v="2"/>
    <x v="3"/>
    <x v="1"/>
    <x v="6"/>
    <s v="Jumbo Drum"/>
    <x v="440"/>
    <n v="0.41"/>
    <s v="United States"/>
    <x v="0"/>
    <s v="Chris"/>
    <x v="3"/>
    <x v="281"/>
    <n v="49505"/>
    <x v="88"/>
    <x v="1"/>
    <d v="2015-05-07T00:00:00"/>
    <n v="2"/>
    <x v="0"/>
    <n v="-1069.72"/>
    <n v="17"/>
    <n v="1162.46"/>
    <n v="86655"/>
    <n v="0"/>
    <s v="Not Returned"/>
    <n v="0"/>
  </r>
  <r>
    <n v="152"/>
    <x v="2"/>
    <n v="0.08"/>
    <n v="68.81"/>
    <n v="60"/>
    <n v="2382"/>
    <x v="315"/>
    <s v="Returning Customer"/>
    <n v="0"/>
    <x v="2"/>
    <x v="3"/>
    <x v="1"/>
    <x v="6"/>
    <s v="Jumbo Drum"/>
    <x v="440"/>
    <n v="0.41"/>
    <s v="United States"/>
    <x v="1"/>
    <s v="Erin"/>
    <x v="1"/>
    <x v="12"/>
    <n v="10024"/>
    <x v="88"/>
    <x v="1"/>
    <d v="2015-05-07T00:00:00"/>
    <n v="2"/>
    <x v="0"/>
    <n v="-1069.72"/>
    <n v="68"/>
    <n v="4649.8500000000004"/>
    <n v="962"/>
    <n v="0"/>
    <s v="Not Returned"/>
    <n v="0"/>
  </r>
  <r>
    <n v="20434"/>
    <x v="3"/>
    <n v="0.04"/>
    <n v="34.76"/>
    <n v="5.49"/>
    <n v="782"/>
    <x v="713"/>
    <s v="New Customer"/>
    <n v="1"/>
    <x v="0"/>
    <x v="3"/>
    <x v="1"/>
    <x v="9"/>
    <s v="Small Box"/>
    <x v="441"/>
    <n v="0.6"/>
    <s v="United States"/>
    <x v="3"/>
    <s v="William"/>
    <x v="6"/>
    <x v="589"/>
    <n v="90604"/>
    <x v="48"/>
    <x v="4"/>
    <d v="2015-04-30T00:00:00"/>
    <n v="1"/>
    <x v="0"/>
    <n v="192.51689999999999"/>
    <n v="8"/>
    <n v="279.01"/>
    <n v="90962"/>
    <n v="1"/>
    <s v="Not Returned"/>
    <n v="0"/>
  </r>
  <r>
    <n v="21966"/>
    <x v="0"/>
    <n v="0.02"/>
    <n v="280.98"/>
    <n v="57"/>
    <n v="568"/>
    <x v="450"/>
    <s v="Returning Customer"/>
    <n v="0"/>
    <x v="2"/>
    <x v="0"/>
    <x v="2"/>
    <x v="15"/>
    <s v="Jumbo Drum"/>
    <x v="442"/>
    <n v="0.78"/>
    <s v="United States"/>
    <x v="2"/>
    <s v="Sam"/>
    <x v="35"/>
    <x v="22"/>
    <n v="39701"/>
    <x v="7"/>
    <x v="4"/>
    <d v="2015-03-05T00:00:00"/>
    <n v="1"/>
    <x v="0"/>
    <n v="1141.7939999999999"/>
    <n v="4"/>
    <n v="1128.74"/>
    <n v="88879"/>
    <n v="1"/>
    <s v="Not Returned"/>
    <n v="0"/>
  </r>
  <r>
    <n v="4557"/>
    <x v="1"/>
    <n v="7.0000000000000007E-2"/>
    <n v="280.98"/>
    <n v="57"/>
    <n v="699"/>
    <x v="54"/>
    <s v="Returning Customer"/>
    <n v="0"/>
    <x v="2"/>
    <x v="0"/>
    <x v="2"/>
    <x v="15"/>
    <s v="Jumbo Drum"/>
    <x v="442"/>
    <n v="0.78"/>
    <s v="United States"/>
    <x v="3"/>
    <s v="William"/>
    <x v="6"/>
    <x v="27"/>
    <n v="90041"/>
    <x v="96"/>
    <x v="5"/>
    <d v="2015-01-31T00:00:00"/>
    <n v="2"/>
    <x v="0"/>
    <n v="-439.62"/>
    <n v="23"/>
    <n v="6499.87"/>
    <n v="32420"/>
    <n v="0"/>
    <s v="Not Returned"/>
    <n v="0"/>
  </r>
  <r>
    <n v="23427"/>
    <x v="0"/>
    <n v="0.09"/>
    <n v="280.98"/>
    <n v="57"/>
    <n v="3139"/>
    <x v="714"/>
    <s v="New Customer"/>
    <n v="1"/>
    <x v="2"/>
    <x v="2"/>
    <x v="2"/>
    <x v="15"/>
    <s v="Jumbo Drum"/>
    <x v="442"/>
    <n v="0.78"/>
    <s v="United States"/>
    <x v="1"/>
    <s v="Erin"/>
    <x v="30"/>
    <x v="590"/>
    <n v="7016"/>
    <x v="140"/>
    <x v="2"/>
    <d v="2015-05-05T00:00:00"/>
    <n v="3"/>
    <x v="0"/>
    <n v="252.48800000000028"/>
    <n v="31"/>
    <n v="7974.21"/>
    <n v="86793"/>
    <n v="1"/>
    <s v="Not Returned"/>
    <n v="0"/>
  </r>
  <r>
    <n v="19374"/>
    <x v="4"/>
    <n v="7.0000000000000007E-2"/>
    <n v="280.98"/>
    <n v="57"/>
    <n v="3167"/>
    <x v="623"/>
    <s v="Returning Customer"/>
    <n v="0"/>
    <x v="2"/>
    <x v="1"/>
    <x v="2"/>
    <x v="15"/>
    <s v="Jumbo Drum"/>
    <x v="442"/>
    <n v="0.78"/>
    <s v="United States"/>
    <x v="2"/>
    <s v="Sam"/>
    <x v="17"/>
    <x v="523"/>
    <n v="32004"/>
    <x v="62"/>
    <x v="3"/>
    <d v="2015-06-20T00:00:00"/>
    <n v="1"/>
    <x v="0"/>
    <n v="-283.9914"/>
    <n v="14"/>
    <n v="3936.61"/>
    <n v="86491"/>
    <n v="0"/>
    <s v="Not Returned"/>
    <n v="0"/>
  </r>
  <r>
    <n v="21270"/>
    <x v="1"/>
    <n v="0"/>
    <n v="209.37"/>
    <n v="69"/>
    <n v="1625"/>
    <x v="715"/>
    <s v="New Customer"/>
    <n v="1"/>
    <x v="0"/>
    <x v="2"/>
    <x v="2"/>
    <x v="13"/>
    <s v="Large Box"/>
    <x v="443"/>
    <n v="0.79"/>
    <s v="United States"/>
    <x v="1"/>
    <s v="Erin"/>
    <x v="1"/>
    <x v="591"/>
    <n v="11542"/>
    <x v="146"/>
    <x v="0"/>
    <d v="2015-02-18T00:00:00"/>
    <n v="2"/>
    <x v="1"/>
    <n v="-263.1119290800001"/>
    <n v="11"/>
    <n v="1959.88"/>
    <n v="90601"/>
    <n v="1"/>
    <s v="Not Returned"/>
    <n v="0"/>
  </r>
  <r>
    <n v="21514"/>
    <x v="3"/>
    <n v="0.1"/>
    <n v="209.37"/>
    <n v="69"/>
    <n v="2892"/>
    <x v="716"/>
    <s v="New Customer"/>
    <n v="1"/>
    <x v="0"/>
    <x v="0"/>
    <x v="2"/>
    <x v="13"/>
    <s v="Large Box"/>
    <x v="443"/>
    <n v="0.79"/>
    <s v="United States"/>
    <x v="0"/>
    <s v="Chris"/>
    <x v="3"/>
    <x v="592"/>
    <n v="48154"/>
    <x v="2"/>
    <x v="0"/>
    <d v="2015-02-25T00:00:00"/>
    <n v="2"/>
    <x v="0"/>
    <n v="-165.59492040000003"/>
    <n v="11"/>
    <n v="2125.12"/>
    <n v="90011"/>
    <n v="0"/>
    <s v="Not Returned"/>
    <n v="0"/>
  </r>
  <r>
    <n v="5272"/>
    <x v="2"/>
    <n v="0"/>
    <n v="291.73"/>
    <n v="48.8"/>
    <n v="68"/>
    <x v="503"/>
    <s v="Returning Customer"/>
    <n v="0"/>
    <x v="2"/>
    <x v="1"/>
    <x v="2"/>
    <x v="15"/>
    <s v="Jumbo Drum"/>
    <x v="444"/>
    <n v="0.56000000000000005"/>
    <s v="United States"/>
    <x v="1"/>
    <s v="Erin"/>
    <x v="1"/>
    <x v="12"/>
    <n v="10177"/>
    <x v="149"/>
    <x v="3"/>
    <d v="2015-01-02T00:00:00"/>
    <n v="0"/>
    <x v="1"/>
    <n v="-308.928"/>
    <n v="4"/>
    <n v="1239.06"/>
    <n v="37537"/>
    <n v="0"/>
    <s v="Not Returned"/>
    <n v="0"/>
  </r>
  <r>
    <n v="22511"/>
    <x v="2"/>
    <n v="0.04"/>
    <n v="291.73"/>
    <n v="48.8"/>
    <n v="2062"/>
    <x v="632"/>
    <s v="Returning Customer"/>
    <n v="0"/>
    <x v="2"/>
    <x v="1"/>
    <x v="2"/>
    <x v="15"/>
    <s v="Jumbo Drum"/>
    <x v="444"/>
    <n v="0.56000000000000005"/>
    <s v="United States"/>
    <x v="2"/>
    <s v="Sam"/>
    <x v="14"/>
    <x v="530"/>
    <n v="23111"/>
    <x v="173"/>
    <x v="3"/>
    <d v="2015-06-30T00:00:00"/>
    <n v="4"/>
    <x v="0"/>
    <n v="-115.90389999999999"/>
    <n v="22"/>
    <n v="6676.61"/>
    <n v="87148"/>
    <n v="1"/>
    <s v="Not Returned"/>
    <n v="0"/>
  </r>
  <r>
    <n v="24677"/>
    <x v="4"/>
    <n v="0.05"/>
    <n v="291.73"/>
    <n v="48.8"/>
    <n v="2073"/>
    <x v="717"/>
    <s v="New Customer"/>
    <n v="1"/>
    <x v="2"/>
    <x v="0"/>
    <x v="2"/>
    <x v="15"/>
    <s v="Jumbo Drum"/>
    <x v="444"/>
    <n v="0.56000000000000005"/>
    <s v="United States"/>
    <x v="0"/>
    <s v="Chris"/>
    <x v="3"/>
    <x v="53"/>
    <n v="48135"/>
    <x v="133"/>
    <x v="1"/>
    <d v="2015-04-09T00:00:00"/>
    <n v="2"/>
    <x v="0"/>
    <n v="550.38080000000002"/>
    <n v="6"/>
    <n v="1818.41"/>
    <n v="88557"/>
    <n v="1"/>
    <s v="Not Returned"/>
    <n v="0"/>
  </r>
  <r>
    <n v="24202"/>
    <x v="1"/>
    <n v="0.06"/>
    <n v="320.98"/>
    <n v="58.95"/>
    <n v="3149"/>
    <x v="718"/>
    <s v="New Customer"/>
    <n v="1"/>
    <x v="2"/>
    <x v="1"/>
    <x v="2"/>
    <x v="15"/>
    <s v="Jumbo Drum"/>
    <x v="445"/>
    <n v="0.56999999999999995"/>
    <s v="United States"/>
    <x v="3"/>
    <s v="William"/>
    <x v="10"/>
    <x v="593"/>
    <n v="83440"/>
    <x v="47"/>
    <x v="4"/>
    <d v="2015-01-16T00:00:00"/>
    <n v="2"/>
    <x v="0"/>
    <n v="971.62200000000007"/>
    <n v="6"/>
    <n v="1952.43"/>
    <n v="89716"/>
    <n v="0"/>
    <s v="Not Returned"/>
    <n v="0"/>
  </r>
  <r>
    <n v="19358"/>
    <x v="3"/>
    <n v="0.08"/>
    <n v="355.98"/>
    <n v="58.92"/>
    <n v="1197"/>
    <x v="719"/>
    <s v="New Customer"/>
    <n v="1"/>
    <x v="2"/>
    <x v="3"/>
    <x v="2"/>
    <x v="15"/>
    <s v="Jumbo Drum"/>
    <x v="446"/>
    <n v="0.64"/>
    <s v="United States"/>
    <x v="1"/>
    <s v="Erin"/>
    <x v="9"/>
    <x v="594"/>
    <n v="1776"/>
    <x v="57"/>
    <x v="4"/>
    <d v="2015-03-20T00:00:00"/>
    <n v="2"/>
    <x v="0"/>
    <n v="103.83"/>
    <n v="4"/>
    <n v="1350.94"/>
    <n v="87583"/>
    <n v="1"/>
    <s v="Not Returned"/>
    <n v="0"/>
  </r>
  <r>
    <n v="22600"/>
    <x v="4"/>
    <n v="0.04"/>
    <n v="355.98"/>
    <n v="58.92"/>
    <n v="1989"/>
    <x v="347"/>
    <s v="Returning Customer"/>
    <n v="0"/>
    <x v="2"/>
    <x v="2"/>
    <x v="2"/>
    <x v="15"/>
    <s v="Jumbo Drum"/>
    <x v="446"/>
    <n v="0.64"/>
    <s v="United States"/>
    <x v="3"/>
    <s v="William"/>
    <x v="12"/>
    <x v="307"/>
    <n v="84117"/>
    <x v="141"/>
    <x v="4"/>
    <d v="2015-01-22T00:00:00"/>
    <n v="1"/>
    <x v="0"/>
    <n v="882.93000000000006"/>
    <n v="8"/>
    <n v="2748.21"/>
    <n v="90000"/>
    <n v="0"/>
    <s v="Not Returned"/>
    <n v="0"/>
  </r>
  <r>
    <n v="2296"/>
    <x v="4"/>
    <n v="0.09"/>
    <n v="355.98"/>
    <n v="58.92"/>
    <n v="2498"/>
    <x v="403"/>
    <s v="Returning Customer"/>
    <n v="0"/>
    <x v="2"/>
    <x v="1"/>
    <x v="2"/>
    <x v="15"/>
    <s v="Jumbo Drum"/>
    <x v="446"/>
    <n v="0.64"/>
    <s v="United States"/>
    <x v="3"/>
    <s v="William"/>
    <x v="6"/>
    <x v="352"/>
    <n v="92024"/>
    <x v="16"/>
    <x v="4"/>
    <d v="2015-02-20T00:00:00"/>
    <n v="2"/>
    <x v="0"/>
    <n v="1240.25"/>
    <n v="30"/>
    <n v="10554.63"/>
    <n v="16547"/>
    <n v="0"/>
    <s v="Not Returned"/>
    <n v="0"/>
  </r>
  <r>
    <n v="20296"/>
    <x v="4"/>
    <n v="0.09"/>
    <n v="355.98"/>
    <n v="58.92"/>
    <n v="2499"/>
    <x v="720"/>
    <s v="New Customer"/>
    <n v="1"/>
    <x v="2"/>
    <x v="1"/>
    <x v="2"/>
    <x v="15"/>
    <s v="Jumbo Drum"/>
    <x v="446"/>
    <n v="0.64"/>
    <s v="United States"/>
    <x v="0"/>
    <s v="Chris"/>
    <x v="23"/>
    <x v="595"/>
    <n v="60901"/>
    <x v="16"/>
    <x v="4"/>
    <d v="2015-02-20T00:00:00"/>
    <n v="2"/>
    <x v="0"/>
    <n v="1240.25"/>
    <n v="8"/>
    <n v="2814.57"/>
    <n v="88319"/>
    <n v="1"/>
    <s v="Not Returned"/>
    <n v="0"/>
  </r>
  <r>
    <n v="25239"/>
    <x v="4"/>
    <n v="0.06"/>
    <n v="355.98"/>
    <n v="58.92"/>
    <n v="3067"/>
    <x v="721"/>
    <s v="New Customer"/>
    <n v="1"/>
    <x v="2"/>
    <x v="0"/>
    <x v="2"/>
    <x v="15"/>
    <s v="Jumbo Drum"/>
    <x v="446"/>
    <n v="0.64"/>
    <s v="United States"/>
    <x v="1"/>
    <s v="Erin"/>
    <x v="18"/>
    <x v="596"/>
    <n v="44515"/>
    <x v="13"/>
    <x v="0"/>
    <d v="2015-03-03T00:00:00"/>
    <n v="1"/>
    <x v="0"/>
    <n v="1660.92"/>
    <n v="14"/>
    <n v="5086.08"/>
    <n v="91376"/>
    <n v="1"/>
    <s v="Not Returned"/>
    <n v="0"/>
  </r>
  <r>
    <n v="18281"/>
    <x v="3"/>
    <n v="0.04"/>
    <n v="296.18"/>
    <n v="54.12"/>
    <n v="83"/>
    <x v="722"/>
    <s v="New Customer"/>
    <n v="1"/>
    <x v="2"/>
    <x v="1"/>
    <x v="2"/>
    <x v="13"/>
    <s v="Jumbo Box"/>
    <x v="447"/>
    <n v="0.76"/>
    <s v="United States"/>
    <x v="1"/>
    <s v="Erin"/>
    <x v="18"/>
    <x v="597"/>
    <n v="44708"/>
    <x v="75"/>
    <x v="6"/>
    <d v="2015-03-15T00:00:00"/>
    <n v="0"/>
    <x v="0"/>
    <n v="-715.7782060000003"/>
    <n v="6"/>
    <n v="1821.89"/>
    <n v="87365"/>
    <n v="1"/>
    <s v="Not Returned"/>
    <n v="0"/>
  </r>
  <r>
    <n v="23842"/>
    <x v="3"/>
    <n v="0.01"/>
    <n v="296.18"/>
    <n v="54.12"/>
    <n v="87"/>
    <x v="270"/>
    <s v="Returning Customer"/>
    <n v="0"/>
    <x v="2"/>
    <x v="1"/>
    <x v="2"/>
    <x v="13"/>
    <s v="Jumbo Box"/>
    <x v="447"/>
    <n v="0.76"/>
    <s v="United States"/>
    <x v="3"/>
    <s v="William"/>
    <x v="6"/>
    <x v="242"/>
    <n v="95687"/>
    <x v="71"/>
    <x v="6"/>
    <d v="2015-03-25T00:00:00"/>
    <n v="3"/>
    <x v="0"/>
    <n v="173.48"/>
    <n v="9"/>
    <n v="2875.72"/>
    <n v="90597"/>
    <n v="0"/>
    <s v="Not Returned"/>
    <n v="0"/>
  </r>
  <r>
    <n v="19159"/>
    <x v="1"/>
    <n v="0.06"/>
    <n v="296.18"/>
    <n v="54.12"/>
    <n v="329"/>
    <x v="723"/>
    <s v="New Customer"/>
    <n v="1"/>
    <x v="2"/>
    <x v="2"/>
    <x v="2"/>
    <x v="13"/>
    <s v="Jumbo Box"/>
    <x v="447"/>
    <n v="0.76"/>
    <s v="United States"/>
    <x v="1"/>
    <s v="Erin"/>
    <x v="27"/>
    <x v="357"/>
    <n v="4073"/>
    <x v="97"/>
    <x v="1"/>
    <d v="2015-04-15T00:00:00"/>
    <n v="1"/>
    <x v="0"/>
    <n v="-715.7782060000003"/>
    <n v="5"/>
    <n v="1170.21"/>
    <n v="89726"/>
    <n v="0"/>
    <s v="Not Returned"/>
    <n v="0"/>
  </r>
  <r>
    <n v="18808"/>
    <x v="2"/>
    <n v="0.08"/>
    <n v="296.18"/>
    <n v="54.12"/>
    <n v="670"/>
    <x v="724"/>
    <s v="New Customer"/>
    <n v="1"/>
    <x v="2"/>
    <x v="2"/>
    <x v="2"/>
    <x v="13"/>
    <s v="Jumbo Box"/>
    <x v="447"/>
    <n v="0.76"/>
    <s v="United States"/>
    <x v="2"/>
    <s v="Sam"/>
    <x v="14"/>
    <x v="536"/>
    <n v="22025"/>
    <x v="85"/>
    <x v="5"/>
    <d v="2015-03-12T00:00:00"/>
    <n v="7"/>
    <x v="0"/>
    <n v="-187.22199999999998"/>
    <n v="5"/>
    <n v="1429.81"/>
    <n v="88474"/>
    <n v="1"/>
    <s v="Not Returned"/>
    <n v="0"/>
  </r>
  <r>
    <n v="21977"/>
    <x v="3"/>
    <n v="7.0000000000000007E-2"/>
    <n v="296.18"/>
    <n v="54.12"/>
    <n v="2157"/>
    <x v="209"/>
    <s v="Returning Customer"/>
    <n v="0"/>
    <x v="2"/>
    <x v="2"/>
    <x v="2"/>
    <x v="13"/>
    <s v="Jumbo Box"/>
    <x v="447"/>
    <n v="0.76"/>
    <s v="United States"/>
    <x v="0"/>
    <s v="Chris"/>
    <x v="3"/>
    <x v="188"/>
    <n v="48093"/>
    <x v="19"/>
    <x v="6"/>
    <d v="2015-05-05T00:00:00"/>
    <n v="2"/>
    <x v="0"/>
    <n v="80.809200000000089"/>
    <n v="6"/>
    <n v="1798.23"/>
    <n v="90386"/>
    <n v="0"/>
    <s v="Not Returned"/>
    <n v="0"/>
  </r>
  <r>
    <n v="24434"/>
    <x v="0"/>
    <n v="0.04"/>
    <n v="296.18"/>
    <n v="154.12"/>
    <n v="2204"/>
    <x v="725"/>
    <s v="New Customer"/>
    <n v="1"/>
    <x v="2"/>
    <x v="0"/>
    <x v="2"/>
    <x v="13"/>
    <s v="Jumbo Box"/>
    <x v="447"/>
    <n v="0.76"/>
    <s v="United States"/>
    <x v="0"/>
    <s v="Chris"/>
    <x v="29"/>
    <x v="598"/>
    <n v="55337"/>
    <x v="77"/>
    <x v="1"/>
    <d v="2015-02-11T00:00:00"/>
    <n v="1"/>
    <x v="0"/>
    <n v="-87.998040000000003"/>
    <n v="20"/>
    <n v="5768.12"/>
    <n v="86053"/>
    <n v="1"/>
    <s v="Not Returned"/>
    <n v="0"/>
  </r>
  <r>
    <n v="18259"/>
    <x v="4"/>
    <n v="0.06"/>
    <n v="113.98"/>
    <n v="30"/>
    <n v="3327"/>
    <x v="726"/>
    <s v="New Customer"/>
    <n v="1"/>
    <x v="2"/>
    <x v="3"/>
    <x v="2"/>
    <x v="15"/>
    <s v="Jumbo Drum"/>
    <x v="448"/>
    <n v="0.69"/>
    <s v="United States"/>
    <x v="0"/>
    <s v="Chris"/>
    <x v="3"/>
    <x v="77"/>
    <n v="48060"/>
    <x v="151"/>
    <x v="3"/>
    <d v="2015-03-08T00:00:00"/>
    <n v="2"/>
    <x v="0"/>
    <n v="-127.3"/>
    <n v="3"/>
    <n v="356.14"/>
    <n v="87272"/>
    <n v="0"/>
    <s v="Not Returned"/>
    <n v="0"/>
  </r>
  <r>
    <n v="22555"/>
    <x v="4"/>
    <n v="0.08"/>
    <n v="243.98"/>
    <n v="43.32"/>
    <n v="2151"/>
    <x v="378"/>
    <s v="Returning Customer"/>
    <n v="0"/>
    <x v="2"/>
    <x v="1"/>
    <x v="2"/>
    <x v="15"/>
    <s v="Jumbo Drum"/>
    <x v="449"/>
    <n v="0.55000000000000004"/>
    <s v="United States"/>
    <x v="0"/>
    <s v="Chris"/>
    <x v="11"/>
    <x v="329"/>
    <n v="52001"/>
    <x v="0"/>
    <x v="0"/>
    <d v="2015-01-06T00:00:00"/>
    <n v="1"/>
    <x v="0"/>
    <n v="-162.8244"/>
    <n v="1"/>
    <n v="248.84"/>
    <n v="90404"/>
    <n v="1"/>
    <s v="Not Returned"/>
    <n v="0"/>
  </r>
  <r>
    <n v="20315"/>
    <x v="2"/>
    <n v="0.09"/>
    <n v="243.98"/>
    <n v="43.32"/>
    <n v="2880"/>
    <x v="727"/>
    <s v="New Customer"/>
    <n v="1"/>
    <x v="2"/>
    <x v="3"/>
    <x v="2"/>
    <x v="15"/>
    <s v="Jumbo Drum"/>
    <x v="449"/>
    <n v="0.55000000000000004"/>
    <s v="United States"/>
    <x v="2"/>
    <s v="Sam"/>
    <x v="17"/>
    <x v="599"/>
    <n v="33160"/>
    <x v="105"/>
    <x v="3"/>
    <d v="2015-05-13T00:00:00"/>
    <n v="5"/>
    <x v="0"/>
    <n v="1059.288"/>
    <n v="25"/>
    <n v="5587.89"/>
    <n v="88627"/>
    <n v="1"/>
    <s v="Not Returned"/>
    <n v="0"/>
  </r>
  <r>
    <n v="18414"/>
    <x v="3"/>
    <n v="0.09"/>
    <n v="120.98"/>
    <n v="30"/>
    <n v="1250"/>
    <x v="298"/>
    <s v="Returning Customer"/>
    <n v="0"/>
    <x v="2"/>
    <x v="1"/>
    <x v="2"/>
    <x v="15"/>
    <s v="Jumbo Drum"/>
    <x v="450"/>
    <n v="0.64"/>
    <s v="United States"/>
    <x v="0"/>
    <s v="Chris"/>
    <x v="23"/>
    <x v="267"/>
    <n v="60110"/>
    <x v="20"/>
    <x v="5"/>
    <d v="2015-04-11T00:00:00"/>
    <n v="2"/>
    <x v="0"/>
    <n v="74.004800000000003"/>
    <n v="22"/>
    <n v="2508.15"/>
    <n v="87877"/>
    <n v="0"/>
    <s v="Not Returned"/>
    <n v="0"/>
  </r>
  <r>
    <n v="24415"/>
    <x v="3"/>
    <n v="0.05"/>
    <n v="120.98"/>
    <n v="30"/>
    <n v="3046"/>
    <x v="728"/>
    <s v="New Customer"/>
    <n v="1"/>
    <x v="2"/>
    <x v="3"/>
    <x v="2"/>
    <x v="15"/>
    <s v="Jumbo Drum"/>
    <x v="450"/>
    <n v="0.64"/>
    <s v="United States"/>
    <x v="0"/>
    <s v="Chris"/>
    <x v="16"/>
    <x v="480"/>
    <n v="66209"/>
    <x v="81"/>
    <x v="5"/>
    <d v="2015-02-14T00:00:00"/>
    <n v="2"/>
    <x v="0"/>
    <n v="-78.759200000000007"/>
    <n v="2"/>
    <n v="251.06"/>
    <n v="86103"/>
    <n v="1"/>
    <s v="Not Returned"/>
    <n v="0"/>
  </r>
  <r>
    <n v="21027"/>
    <x v="3"/>
    <n v="0.03"/>
    <n v="120.98"/>
    <n v="30"/>
    <n v="3069"/>
    <x v="237"/>
    <s v="Returning Customer"/>
    <n v="0"/>
    <x v="2"/>
    <x v="0"/>
    <x v="2"/>
    <x v="15"/>
    <s v="Jumbo Drum"/>
    <x v="450"/>
    <n v="0.64"/>
    <s v="United States"/>
    <x v="0"/>
    <s v="Chris"/>
    <x v="29"/>
    <x v="211"/>
    <n v="55128"/>
    <x v="45"/>
    <x v="0"/>
    <d v="2015-06-03T00:00:00"/>
    <n v="2"/>
    <x v="0"/>
    <n v="638.02800000000002"/>
    <n v="15"/>
    <n v="1894.45"/>
    <n v="88191"/>
    <n v="0"/>
    <s v="Not Returned"/>
    <n v="0"/>
  </r>
  <r>
    <n v="26229"/>
    <x v="0"/>
    <n v="0.1"/>
    <n v="226.67"/>
    <n v="28.16"/>
    <n v="1559"/>
    <x v="729"/>
    <s v="New Customer"/>
    <n v="1"/>
    <x v="2"/>
    <x v="0"/>
    <x v="2"/>
    <x v="15"/>
    <s v="Jumbo Drum"/>
    <x v="451"/>
    <n v="0.59"/>
    <s v="United States"/>
    <x v="2"/>
    <s v="Sam"/>
    <x v="14"/>
    <x v="600"/>
    <n v="24060"/>
    <x v="9"/>
    <x v="4"/>
    <d v="2015-04-17T00:00:00"/>
    <n v="2"/>
    <x v="0"/>
    <n v="-390.76800000000003"/>
    <n v="5"/>
    <n v="1088.26"/>
    <n v="87424"/>
    <n v="1"/>
    <s v="Not Returned"/>
    <n v="0"/>
  </r>
  <r>
    <n v="21066"/>
    <x v="0"/>
    <n v="7.0000000000000007E-2"/>
    <n v="226.67"/>
    <n v="28.16"/>
    <n v="2114"/>
    <x v="53"/>
    <s v="Returning Customer"/>
    <n v="0"/>
    <x v="2"/>
    <x v="1"/>
    <x v="2"/>
    <x v="15"/>
    <s v="Jumbo Drum"/>
    <x v="451"/>
    <n v="0.59"/>
    <s v="United States"/>
    <x v="2"/>
    <s v="Sam"/>
    <x v="14"/>
    <x v="51"/>
    <n v="23518"/>
    <x v="74"/>
    <x v="5"/>
    <d v="2015-02-27T00:00:00"/>
    <n v="1"/>
    <x v="0"/>
    <n v="53.114399999999996"/>
    <n v="1"/>
    <n v="255.83"/>
    <n v="88405"/>
    <n v="0"/>
    <s v="Not Returned"/>
    <n v="0"/>
  </r>
  <r>
    <n v="22370"/>
    <x v="3"/>
    <n v="0.05"/>
    <n v="31.76"/>
    <n v="45.51"/>
    <n v="263"/>
    <x v="730"/>
    <s v="New Customer"/>
    <n v="1"/>
    <x v="2"/>
    <x v="3"/>
    <x v="2"/>
    <x v="13"/>
    <s v="Jumbo Box"/>
    <x v="452"/>
    <n v="0.65"/>
    <s v="United States"/>
    <x v="1"/>
    <s v="Erin"/>
    <x v="18"/>
    <x v="601"/>
    <n v="44106"/>
    <x v="141"/>
    <x v="4"/>
    <d v="2015-01-23T00:00:00"/>
    <n v="2"/>
    <x v="0"/>
    <n v="-2177.9860960000001"/>
    <n v="9"/>
    <n v="304.33999999999997"/>
    <n v="86297"/>
    <n v="1"/>
    <s v="Not Returned"/>
    <n v="0"/>
  </r>
  <r>
    <n v="25916"/>
    <x v="2"/>
    <n v="7.0000000000000007E-2"/>
    <n v="31.76"/>
    <n v="45.51"/>
    <n v="1469"/>
    <x v="515"/>
    <s v="Returning Customer"/>
    <n v="0"/>
    <x v="2"/>
    <x v="3"/>
    <x v="2"/>
    <x v="13"/>
    <s v="Jumbo Box"/>
    <x v="452"/>
    <n v="0.65"/>
    <s v="United States"/>
    <x v="3"/>
    <s v="William"/>
    <x v="12"/>
    <x v="441"/>
    <n v="84015"/>
    <x v="6"/>
    <x v="3"/>
    <d v="2015-06-14T00:00:00"/>
    <n v="2"/>
    <x v="0"/>
    <n v="-1314.992"/>
    <n v="18"/>
    <n v="439.27"/>
    <n v="91116"/>
    <n v="0"/>
    <s v="Not Returned"/>
    <n v="0"/>
  </r>
  <r>
    <n v="20983"/>
    <x v="4"/>
    <n v="0.04"/>
    <n v="70.98"/>
    <n v="26.74"/>
    <n v="2699"/>
    <x v="443"/>
    <s v="Returning Customer"/>
    <n v="0"/>
    <x v="2"/>
    <x v="1"/>
    <x v="2"/>
    <x v="14"/>
    <s v="Jumbo Box"/>
    <x v="453"/>
    <n v="0.6"/>
    <s v="United States"/>
    <x v="3"/>
    <s v="William"/>
    <x v="38"/>
    <x v="384"/>
    <n v="86442"/>
    <x v="121"/>
    <x v="4"/>
    <d v="2015-04-10T00:00:00"/>
    <n v="2"/>
    <x v="0"/>
    <n v="-84.628799999999998"/>
    <n v="19"/>
    <n v="1345.33"/>
    <n v="87679"/>
    <n v="1"/>
    <s v="Not Returned"/>
    <n v="0"/>
  </r>
  <r>
    <n v="21949"/>
    <x v="4"/>
    <n v="0.02"/>
    <n v="70.98"/>
    <n v="46.74"/>
    <n v="738"/>
    <x v="731"/>
    <s v="New Customer"/>
    <n v="1"/>
    <x v="2"/>
    <x v="0"/>
    <x v="2"/>
    <x v="14"/>
    <s v="Jumbo Box"/>
    <x v="454"/>
    <n v="0.56000000000000005"/>
    <s v="United States"/>
    <x v="1"/>
    <s v="Erin"/>
    <x v="30"/>
    <x v="590"/>
    <n v="7016"/>
    <x v="144"/>
    <x v="0"/>
    <d v="2015-06-16T00:00:00"/>
    <n v="1"/>
    <x v="0"/>
    <n v="-178.21600000000001"/>
    <n v="4"/>
    <n v="313.63"/>
    <n v="90361"/>
    <n v="0"/>
    <s v="Not Returned"/>
    <n v="0"/>
  </r>
  <r>
    <n v="25731"/>
    <x v="0"/>
    <n v="0.05"/>
    <n v="70.98"/>
    <n v="46.74"/>
    <n v="1976"/>
    <x v="732"/>
    <s v="New Customer"/>
    <n v="1"/>
    <x v="2"/>
    <x v="0"/>
    <x v="2"/>
    <x v="14"/>
    <s v="Jumbo Box"/>
    <x v="454"/>
    <n v="0.56000000000000005"/>
    <s v="United States"/>
    <x v="0"/>
    <s v="Chris"/>
    <x v="3"/>
    <x v="602"/>
    <n v="48823"/>
    <x v="163"/>
    <x v="2"/>
    <d v="2015-01-11T00:00:00"/>
    <n v="1"/>
    <x v="0"/>
    <n v="-850.65239999999994"/>
    <n v="8"/>
    <n v="551.51"/>
    <n v="89039"/>
    <n v="0"/>
    <s v="Not Returned"/>
    <n v="0"/>
  </r>
  <r>
    <n v="23773"/>
    <x v="1"/>
    <n v="0.09"/>
    <n v="159.31"/>
    <n v="60"/>
    <n v="2162"/>
    <x v="136"/>
    <s v="Returning Customer"/>
    <n v="0"/>
    <x v="2"/>
    <x v="1"/>
    <x v="2"/>
    <x v="13"/>
    <s v="Jumbo Drum"/>
    <x v="455"/>
    <n v="0.55000000000000004"/>
    <s v="United States"/>
    <x v="1"/>
    <s v="Erin"/>
    <x v="5"/>
    <x v="123"/>
    <n v="16146"/>
    <x v="17"/>
    <x v="4"/>
    <d v="2015-05-22T00:00:00"/>
    <n v="2"/>
    <x v="0"/>
    <n v="77.000895400000104"/>
    <n v="41"/>
    <n v="6173.42"/>
    <n v="90387"/>
    <n v="0"/>
    <s v="Not Returned"/>
    <n v="0"/>
  </r>
  <r>
    <n v="6443"/>
    <x v="4"/>
    <n v="0.08"/>
    <n v="140.81"/>
    <n v="24.49"/>
    <n v="1106"/>
    <x v="190"/>
    <s v="Returning Customer"/>
    <n v="0"/>
    <x v="0"/>
    <x v="0"/>
    <x v="2"/>
    <x v="15"/>
    <s v="Large Box"/>
    <x v="456"/>
    <n v="0.56999999999999995"/>
    <s v="United States"/>
    <x v="0"/>
    <s v="Chris"/>
    <x v="0"/>
    <x v="170"/>
    <n v="75220"/>
    <x v="64"/>
    <x v="2"/>
    <d v="2015-06-08T00:00:00"/>
    <n v="2"/>
    <x v="0"/>
    <n v="1232.79"/>
    <n v="81"/>
    <n v="11272.77"/>
    <n v="45824"/>
    <n v="1"/>
    <s v="Not Returned"/>
    <n v="0"/>
  </r>
  <r>
    <n v="20249"/>
    <x v="3"/>
    <n v="0.03"/>
    <n v="320.98"/>
    <n v="24.49"/>
    <n v="2117"/>
    <x v="733"/>
    <s v="New Customer"/>
    <n v="1"/>
    <x v="0"/>
    <x v="2"/>
    <x v="2"/>
    <x v="15"/>
    <s v="Large Box"/>
    <x v="457"/>
    <n v="0.55000000000000004"/>
    <s v="United States"/>
    <x v="0"/>
    <s v="Chris"/>
    <x v="0"/>
    <x v="6"/>
    <n v="75401"/>
    <x v="157"/>
    <x v="0"/>
    <d v="2015-04-22T00:00:00"/>
    <n v="2"/>
    <x v="0"/>
    <n v="4554.4346999999998"/>
    <n v="20"/>
    <n v="6600.63"/>
    <n v="90891"/>
    <n v="0"/>
    <s v="Not Returned"/>
    <n v="0"/>
  </r>
  <r>
    <n v="25860"/>
    <x v="3"/>
    <n v="0.08"/>
    <n v="227.55"/>
    <n v="32.479999999999997"/>
    <n v="2464"/>
    <x v="256"/>
    <s v="Returning Customer"/>
    <n v="0"/>
    <x v="2"/>
    <x v="0"/>
    <x v="2"/>
    <x v="13"/>
    <s v="Jumbo Box"/>
    <x v="458"/>
    <n v="0.68"/>
    <s v="United States"/>
    <x v="2"/>
    <s v="Sam"/>
    <x v="42"/>
    <x v="228"/>
    <n v="71111"/>
    <x v="37"/>
    <x v="0"/>
    <d v="2015-05-11T00:00:00"/>
    <n v="0"/>
    <x v="0"/>
    <n v="-570.16960000000006"/>
    <n v="16"/>
    <n v="2849.64"/>
    <n v="88713"/>
    <n v="0"/>
    <s v="Not Returned"/>
    <n v="0"/>
  </r>
  <r>
    <n v="5273"/>
    <x v="2"/>
    <n v="7.0000000000000007E-2"/>
    <n v="100.98"/>
    <n v="45"/>
    <n v="68"/>
    <x v="503"/>
    <s v="Returning Customer"/>
    <n v="0"/>
    <x v="2"/>
    <x v="1"/>
    <x v="2"/>
    <x v="15"/>
    <s v="Jumbo Drum"/>
    <x v="459"/>
    <n v="0.69"/>
    <s v="United States"/>
    <x v="1"/>
    <s v="Erin"/>
    <x v="1"/>
    <x v="12"/>
    <n v="10177"/>
    <x v="149"/>
    <x v="3"/>
    <d v="2015-01-04T00:00:00"/>
    <n v="2"/>
    <x v="0"/>
    <n v="-1679.7599999999998"/>
    <n v="43"/>
    <n v="4083.19"/>
    <n v="37537"/>
    <n v="0"/>
    <s v="Not Returned"/>
    <n v="0"/>
  </r>
  <r>
    <n v="1041"/>
    <x v="0"/>
    <n v="0.03"/>
    <n v="300.64999999999998"/>
    <n v="24.49"/>
    <n v="3011"/>
    <x v="734"/>
    <s v="New Customer"/>
    <n v="1"/>
    <x v="0"/>
    <x v="1"/>
    <x v="1"/>
    <x v="6"/>
    <s v="Large Box"/>
    <x v="460"/>
    <n v="0.52"/>
    <s v="United States"/>
    <x v="1"/>
    <s v="Erin"/>
    <x v="9"/>
    <x v="40"/>
    <n v="2113"/>
    <x v="111"/>
    <x v="1"/>
    <d v="2015-04-30T00:00:00"/>
    <n v="2"/>
    <x v="0"/>
    <n v="1282.4959999999999"/>
    <n v="32"/>
    <n v="9705.4599999999991"/>
    <n v="7623"/>
    <n v="0"/>
    <s v="Not Returned"/>
    <n v="0"/>
  </r>
  <r>
    <n v="19041"/>
    <x v="0"/>
    <n v="0.03"/>
    <n v="300.64999999999998"/>
    <n v="24.49"/>
    <n v="3012"/>
    <x v="735"/>
    <s v="New Customer"/>
    <n v="1"/>
    <x v="0"/>
    <x v="1"/>
    <x v="1"/>
    <x v="6"/>
    <s v="Large Box"/>
    <x v="460"/>
    <n v="0.52"/>
    <s v="United States"/>
    <x v="1"/>
    <s v="Erin"/>
    <x v="1"/>
    <x v="603"/>
    <n v="14609"/>
    <x v="111"/>
    <x v="1"/>
    <d v="2015-04-30T00:00:00"/>
    <n v="2"/>
    <x v="0"/>
    <n v="1474.8703999999998"/>
    <n v="8"/>
    <n v="2426.36"/>
    <n v="86346"/>
    <n v="0"/>
    <s v="Not Returned"/>
    <n v="0"/>
  </r>
  <r>
    <n v="25531"/>
    <x v="2"/>
    <n v="0"/>
    <n v="78.650000000000006"/>
    <n v="13.99"/>
    <n v="1940"/>
    <x v="175"/>
    <s v="Returning Customer"/>
    <n v="0"/>
    <x v="0"/>
    <x v="1"/>
    <x v="1"/>
    <x v="6"/>
    <s v="Medium Box"/>
    <x v="461"/>
    <n v="0.52"/>
    <s v="United States"/>
    <x v="3"/>
    <s v="William"/>
    <x v="12"/>
    <x v="70"/>
    <n v="84020"/>
    <x v="164"/>
    <x v="6"/>
    <d v="2015-04-26T00:00:00"/>
    <n v="7"/>
    <x v="1"/>
    <n v="386.00669999999991"/>
    <n v="7"/>
    <n v="559.42999999999995"/>
    <n v="88871"/>
    <n v="0"/>
    <s v="Not Returned"/>
    <n v="0"/>
  </r>
  <r>
    <n v="22488"/>
    <x v="1"/>
    <n v="0.01"/>
    <n v="78.650000000000006"/>
    <n v="13.99"/>
    <n v="1967"/>
    <x v="736"/>
    <s v="New Customer"/>
    <n v="1"/>
    <x v="1"/>
    <x v="3"/>
    <x v="1"/>
    <x v="6"/>
    <s v="Medium Box"/>
    <x v="461"/>
    <n v="0.52"/>
    <s v="United States"/>
    <x v="0"/>
    <s v="Chris"/>
    <x v="11"/>
    <x v="355"/>
    <n v="52732"/>
    <x v="57"/>
    <x v="4"/>
    <d v="2015-03-19T00:00:00"/>
    <n v="1"/>
    <x v="0"/>
    <n v="442.36589999999995"/>
    <n v="8"/>
    <n v="641.11"/>
    <n v="89456"/>
    <n v="1"/>
    <s v="Not Returned"/>
    <n v="0"/>
  </r>
  <r>
    <n v="23481"/>
    <x v="1"/>
    <n v="0.08"/>
    <n v="7.77"/>
    <n v="9.23"/>
    <n v="339"/>
    <x v="737"/>
    <s v="New Customer"/>
    <n v="1"/>
    <x v="0"/>
    <x v="1"/>
    <x v="1"/>
    <x v="6"/>
    <s v="Small Box"/>
    <x v="462"/>
    <n v="0.57999999999999996"/>
    <s v="United States"/>
    <x v="1"/>
    <s v="Erin"/>
    <x v="18"/>
    <x v="22"/>
    <n v="43229"/>
    <x v="5"/>
    <x v="1"/>
    <d v="2015-03-18T00:00:00"/>
    <n v="1"/>
    <x v="0"/>
    <n v="-83.65"/>
    <n v="5"/>
    <n v="40.299999999999997"/>
    <n v="90583"/>
    <n v="0"/>
    <s v="Not Returned"/>
    <n v="0"/>
  </r>
  <r>
    <n v="22875"/>
    <x v="0"/>
    <n v="0.08"/>
    <n v="7.77"/>
    <n v="9.23"/>
    <n v="772"/>
    <x v="564"/>
    <s v="Returning Customer"/>
    <n v="0"/>
    <x v="0"/>
    <x v="3"/>
    <x v="1"/>
    <x v="6"/>
    <s v="Small Box"/>
    <x v="462"/>
    <n v="0.57999999999999996"/>
    <s v="United States"/>
    <x v="1"/>
    <s v="Erin"/>
    <x v="5"/>
    <x v="477"/>
    <n v="18103"/>
    <x v="47"/>
    <x v="4"/>
    <d v="2015-01-16T00:00:00"/>
    <n v="2"/>
    <x v="0"/>
    <n v="-209.25"/>
    <n v="7"/>
    <n v="56.44"/>
    <n v="88666"/>
    <n v="0"/>
    <s v="Not Returned"/>
    <n v="0"/>
  </r>
  <r>
    <n v="21325"/>
    <x v="2"/>
    <n v="0.06"/>
    <n v="4.4800000000000004"/>
    <n v="49"/>
    <n v="576"/>
    <x v="738"/>
    <s v="New Customer"/>
    <n v="1"/>
    <x v="0"/>
    <x v="1"/>
    <x v="1"/>
    <x v="6"/>
    <s v="Large Box"/>
    <x v="463"/>
    <n v="0.6"/>
    <s v="United States"/>
    <x v="3"/>
    <s v="William"/>
    <x v="6"/>
    <x v="604"/>
    <n v="91767"/>
    <x v="153"/>
    <x v="1"/>
    <d v="2015-01-17T00:00:00"/>
    <n v="4"/>
    <x v="0"/>
    <n v="-566"/>
    <n v="4"/>
    <n v="32.6"/>
    <n v="88645"/>
    <n v="1"/>
    <s v="Not Returned"/>
    <n v="0"/>
  </r>
  <r>
    <n v="19182"/>
    <x v="3"/>
    <n v="0.03"/>
    <n v="4.4800000000000004"/>
    <n v="49"/>
    <n v="1178"/>
    <x v="672"/>
    <s v="Returning Customer"/>
    <n v="0"/>
    <x v="0"/>
    <x v="0"/>
    <x v="1"/>
    <x v="6"/>
    <s v="Large Box"/>
    <x v="463"/>
    <n v="0.6"/>
    <s v="United States"/>
    <x v="2"/>
    <s v="Sam"/>
    <x v="17"/>
    <x v="561"/>
    <n v="32701"/>
    <x v="20"/>
    <x v="5"/>
    <d v="2015-04-11T00:00:00"/>
    <n v="2"/>
    <x v="0"/>
    <n v="64.265999999999991"/>
    <n v="2"/>
    <n v="21.46"/>
    <n v="89787"/>
    <n v="0"/>
    <s v="Not Returned"/>
    <n v="0"/>
  </r>
  <r>
    <n v="20496"/>
    <x v="2"/>
    <n v="0.08"/>
    <n v="4.4800000000000004"/>
    <n v="49"/>
    <n v="2426"/>
    <x v="210"/>
    <s v="Returning Customer"/>
    <n v="0"/>
    <x v="0"/>
    <x v="3"/>
    <x v="1"/>
    <x v="6"/>
    <s v="Large Box"/>
    <x v="463"/>
    <n v="0.6"/>
    <s v="United States"/>
    <x v="0"/>
    <s v="Chris"/>
    <x v="0"/>
    <x v="189"/>
    <n v="75061"/>
    <x v="140"/>
    <x v="2"/>
    <d v="2015-05-02T00:00:00"/>
    <n v="0"/>
    <x v="0"/>
    <n v="139.58009999999999"/>
    <n v="37"/>
    <n v="202.29"/>
    <n v="90861"/>
    <n v="0"/>
    <s v="Not Returned"/>
    <n v="0"/>
  </r>
  <r>
    <n v="24298"/>
    <x v="2"/>
    <n v="0.1"/>
    <n v="2.2200000000000002"/>
    <n v="5"/>
    <n v="975"/>
    <x v="739"/>
    <s v="New Customer"/>
    <n v="1"/>
    <x v="0"/>
    <x v="1"/>
    <x v="1"/>
    <x v="6"/>
    <s v="Small Box"/>
    <x v="464"/>
    <n v="0.55000000000000004"/>
    <s v="United States"/>
    <x v="1"/>
    <s v="Erin"/>
    <x v="9"/>
    <x v="40"/>
    <n v="2108"/>
    <x v="72"/>
    <x v="2"/>
    <d v="2015-04-09T00:00:00"/>
    <n v="5"/>
    <x v="0"/>
    <n v="-21.319199999999999"/>
    <n v="3"/>
    <n v="8.8000000000000007"/>
    <n v="87260"/>
    <n v="1"/>
    <s v="Not Returned"/>
    <n v="0"/>
  </r>
  <r>
    <n v="21609"/>
    <x v="1"/>
    <n v="0.01"/>
    <n v="3.95"/>
    <n v="5.13"/>
    <n v="679"/>
    <x v="740"/>
    <s v="New Customer"/>
    <n v="1"/>
    <x v="0"/>
    <x v="1"/>
    <x v="1"/>
    <x v="6"/>
    <s v="Small Box"/>
    <x v="465"/>
    <n v="0.59"/>
    <s v="United States"/>
    <x v="3"/>
    <s v="William"/>
    <x v="8"/>
    <x v="605"/>
    <n v="98387"/>
    <x v="7"/>
    <x v="4"/>
    <d v="2015-03-05T00:00:00"/>
    <n v="1"/>
    <x v="0"/>
    <n v="-19.93"/>
    <n v="2"/>
    <n v="10.11"/>
    <n v="88890"/>
    <n v="0"/>
    <s v="Not Returned"/>
    <n v="0"/>
  </r>
  <r>
    <n v="25467"/>
    <x v="1"/>
    <n v="0.05"/>
    <n v="363.25"/>
    <n v="19.989999999999998"/>
    <n v="1142"/>
    <x v="741"/>
    <s v="New Customer"/>
    <n v="1"/>
    <x v="0"/>
    <x v="2"/>
    <x v="1"/>
    <x v="6"/>
    <s v="Small Box"/>
    <x v="466"/>
    <n v="0.56999999999999995"/>
    <s v="United States"/>
    <x v="0"/>
    <s v="Chris"/>
    <x v="0"/>
    <x v="606"/>
    <n v="76706"/>
    <x v="31"/>
    <x v="6"/>
    <d v="2015-01-06T00:00:00"/>
    <n v="2"/>
    <x v="0"/>
    <n v="1766.7795000000001"/>
    <n v="7"/>
    <n v="2560.5500000000002"/>
    <n v="86573"/>
    <n v="1"/>
    <s v="Not Returned"/>
    <n v="0"/>
  </r>
  <r>
    <n v="3065"/>
    <x v="3"/>
    <n v="0.09"/>
    <n v="363.25"/>
    <n v="19.989999999999998"/>
    <n v="2882"/>
    <x v="293"/>
    <s v="Returning Customer"/>
    <n v="0"/>
    <x v="0"/>
    <x v="0"/>
    <x v="1"/>
    <x v="6"/>
    <s v="Small Box"/>
    <x v="466"/>
    <n v="0.56999999999999995"/>
    <s v="United States"/>
    <x v="2"/>
    <s v="Sam"/>
    <x v="4"/>
    <x v="263"/>
    <n v="28206"/>
    <x v="120"/>
    <x v="3"/>
    <d v="2015-06-06T00:00:00"/>
    <n v="1"/>
    <x v="0"/>
    <n v="732.26980000000003"/>
    <n v="21"/>
    <n v="7497.05"/>
    <n v="21958"/>
    <n v="1"/>
    <s v="Not Returned"/>
    <n v="0"/>
  </r>
  <r>
    <n v="21065"/>
    <x v="3"/>
    <n v="0.09"/>
    <n v="363.25"/>
    <n v="19.989999999999998"/>
    <n v="2884"/>
    <x v="742"/>
    <s v="New Customer"/>
    <n v="1"/>
    <x v="0"/>
    <x v="0"/>
    <x v="1"/>
    <x v="6"/>
    <s v="Small Box"/>
    <x v="466"/>
    <n v="0.56999999999999995"/>
    <s v="United States"/>
    <x v="1"/>
    <s v="Erin"/>
    <x v="18"/>
    <x v="607"/>
    <n v="44039"/>
    <x v="120"/>
    <x v="3"/>
    <d v="2015-06-06T00:00:00"/>
    <n v="1"/>
    <x v="0"/>
    <n v="1231.6569"/>
    <n v="5"/>
    <n v="1785.01"/>
    <n v="87633"/>
    <n v="1"/>
    <s v="Not Returned"/>
    <n v="0"/>
  </r>
  <r>
    <n v="18041"/>
    <x v="3"/>
    <n v="0.06"/>
    <n v="363.25"/>
    <n v="19.989999999999998"/>
    <n v="2968"/>
    <x v="743"/>
    <s v="New Customer"/>
    <n v="1"/>
    <x v="0"/>
    <x v="3"/>
    <x v="1"/>
    <x v="6"/>
    <s v="Small Box"/>
    <x v="466"/>
    <n v="0.56999999999999995"/>
    <s v="United States"/>
    <x v="2"/>
    <s v="Sam"/>
    <x v="17"/>
    <x v="608"/>
    <n v="33021"/>
    <x v="15"/>
    <x v="2"/>
    <d v="2015-03-30T00:00:00"/>
    <n v="2"/>
    <x v="0"/>
    <n v="36.164099999999998"/>
    <n v="1"/>
    <n v="344.87"/>
    <n v="86086"/>
    <n v="1"/>
    <s v="Not Returned"/>
    <n v="0"/>
  </r>
  <r>
    <n v="23022"/>
    <x v="0"/>
    <n v="0.05"/>
    <n v="363.25"/>
    <n v="19.989999999999998"/>
    <n v="3283"/>
    <x v="744"/>
    <s v="New Customer"/>
    <n v="1"/>
    <x v="1"/>
    <x v="1"/>
    <x v="1"/>
    <x v="6"/>
    <s v="Small Box"/>
    <x v="466"/>
    <n v="0.56999999999999995"/>
    <s v="United States"/>
    <x v="2"/>
    <s v="Sam"/>
    <x v="17"/>
    <x v="609"/>
    <n v="33156"/>
    <x v="150"/>
    <x v="1"/>
    <d v="2015-04-21T00:00:00"/>
    <n v="0"/>
    <x v="0"/>
    <n v="-269.75549999999998"/>
    <n v="5"/>
    <n v="1867.04"/>
    <n v="90752"/>
    <n v="1"/>
    <s v="Not Returned"/>
    <n v="0"/>
  </r>
  <r>
    <n v="18428"/>
    <x v="3"/>
    <n v="0.05"/>
    <n v="178.47"/>
    <n v="19.989999999999998"/>
    <n v="411"/>
    <x v="745"/>
    <s v="New Customer"/>
    <n v="1"/>
    <x v="1"/>
    <x v="0"/>
    <x v="1"/>
    <x v="9"/>
    <s v="Small Box"/>
    <x v="467"/>
    <n v="0.55000000000000004"/>
    <s v="United States"/>
    <x v="3"/>
    <s v="William"/>
    <x v="6"/>
    <x v="487"/>
    <n v="94601"/>
    <x v="10"/>
    <x v="0"/>
    <d v="2015-05-07T00:00:00"/>
    <n v="3"/>
    <x v="0"/>
    <n v="943"/>
    <n v="9"/>
    <n v="1531.31"/>
    <n v="87905"/>
    <n v="1"/>
    <s v="Not Returned"/>
    <n v="0"/>
  </r>
  <r>
    <n v="22840"/>
    <x v="4"/>
    <n v="0.02"/>
    <n v="178.47"/>
    <n v="19.989999999999998"/>
    <n v="2540"/>
    <x v="746"/>
    <s v="New Customer"/>
    <n v="1"/>
    <x v="0"/>
    <x v="2"/>
    <x v="1"/>
    <x v="9"/>
    <s v="Small Box"/>
    <x v="467"/>
    <n v="0.55000000000000004"/>
    <s v="United States"/>
    <x v="2"/>
    <s v="Sam"/>
    <x v="17"/>
    <x v="610"/>
    <n v="32708"/>
    <x v="133"/>
    <x v="1"/>
    <d v="2015-04-08T00:00:00"/>
    <n v="1"/>
    <x v="0"/>
    <n v="106.98479999999999"/>
    <n v="1"/>
    <n v="193.81"/>
    <n v="91017"/>
    <n v="0"/>
    <s v="Not Returned"/>
    <n v="0"/>
  </r>
  <r>
    <n v="18071"/>
    <x v="1"/>
    <n v="0.1"/>
    <n v="178.47"/>
    <n v="19.989999999999998"/>
    <n v="2803"/>
    <x v="697"/>
    <s v="Returning Customer"/>
    <n v="0"/>
    <x v="0"/>
    <x v="3"/>
    <x v="1"/>
    <x v="9"/>
    <s v="Small Box"/>
    <x v="467"/>
    <n v="0.55000000000000004"/>
    <s v="United States"/>
    <x v="3"/>
    <s v="William"/>
    <x v="6"/>
    <x v="578"/>
    <n v="90022"/>
    <x v="160"/>
    <x v="5"/>
    <d v="2015-02-07T00:00:00"/>
    <n v="2"/>
    <x v="0"/>
    <n v="-170.98"/>
    <n v="1"/>
    <n v="180.14"/>
    <n v="86227"/>
    <n v="0"/>
    <s v="Not Returned"/>
    <n v="0"/>
  </r>
  <r>
    <n v="22201"/>
    <x v="0"/>
    <n v="0.08"/>
    <n v="178.47"/>
    <n v="19.989999999999998"/>
    <n v="3036"/>
    <x v="184"/>
    <s v="Returning Customer"/>
    <n v="0"/>
    <x v="0"/>
    <x v="2"/>
    <x v="1"/>
    <x v="9"/>
    <s v="Small Box"/>
    <x v="467"/>
    <n v="0.55000000000000004"/>
    <s v="United States"/>
    <x v="0"/>
    <s v="Chris"/>
    <x v="43"/>
    <x v="164"/>
    <n v="58554"/>
    <x v="100"/>
    <x v="3"/>
    <d v="2015-03-16T00:00:00"/>
    <n v="3"/>
    <x v="0"/>
    <n v="2267.2199999999998"/>
    <n v="22"/>
    <n v="3802.01"/>
    <n v="89130"/>
    <n v="1"/>
    <s v="Not Returned"/>
    <n v="0"/>
  </r>
  <r>
    <n v="24844"/>
    <x v="1"/>
    <n v="0.09"/>
    <n v="78.69"/>
    <n v="19.989999999999998"/>
    <n v="14"/>
    <x v="747"/>
    <s v="New Customer"/>
    <n v="1"/>
    <x v="0"/>
    <x v="3"/>
    <x v="2"/>
    <x v="7"/>
    <s v="Small Box"/>
    <x v="468"/>
    <n v="0.43"/>
    <s v="United States"/>
    <x v="0"/>
    <s v="Chris"/>
    <x v="29"/>
    <x v="292"/>
    <n v="55372"/>
    <x v="175"/>
    <x v="1"/>
    <d v="2015-05-14T00:00:00"/>
    <n v="2"/>
    <x v="0"/>
    <n v="803.47050000000002"/>
    <n v="16"/>
    <n v="1164.45"/>
    <n v="86838"/>
    <n v="0"/>
    <s v="Not Returned"/>
    <n v="0"/>
  </r>
  <r>
    <n v="22649"/>
    <x v="4"/>
    <n v="0.1"/>
    <n v="78.69"/>
    <n v="19.989999999999998"/>
    <n v="2355"/>
    <x v="371"/>
    <s v="Returning Customer"/>
    <n v="0"/>
    <x v="0"/>
    <x v="0"/>
    <x v="2"/>
    <x v="7"/>
    <s v="Small Box"/>
    <x v="468"/>
    <n v="0.43"/>
    <s v="United States"/>
    <x v="3"/>
    <s v="William"/>
    <x v="6"/>
    <x v="325"/>
    <n v="92236"/>
    <x v="32"/>
    <x v="6"/>
    <d v="2015-02-16T00:00:00"/>
    <n v="1"/>
    <x v="0"/>
    <n v="465.43949999999995"/>
    <n v="9"/>
    <n v="674.55"/>
    <n v="91304"/>
    <n v="1"/>
    <s v="Not Returned"/>
    <n v="0"/>
  </r>
  <r>
    <n v="21946"/>
    <x v="2"/>
    <n v="0.09"/>
    <n v="46.94"/>
    <n v="6.77"/>
    <n v="1442"/>
    <x v="640"/>
    <s v="Returning Customer"/>
    <n v="0"/>
    <x v="1"/>
    <x v="1"/>
    <x v="2"/>
    <x v="7"/>
    <s v="Small Box"/>
    <x v="469"/>
    <n v="0.44"/>
    <s v="United States"/>
    <x v="0"/>
    <s v="Chris"/>
    <x v="22"/>
    <x v="122"/>
    <n v="65807"/>
    <x v="159"/>
    <x v="3"/>
    <d v="2015-01-30T00:00:00"/>
    <n v="0"/>
    <x v="0"/>
    <n v="297.96959999999996"/>
    <n v="10"/>
    <n v="431.84"/>
    <n v="89077"/>
    <n v="0"/>
    <s v="Not Returned"/>
    <n v="0"/>
  </r>
  <r>
    <n v="24869"/>
    <x v="2"/>
    <n v="0.03"/>
    <n v="51.75"/>
    <n v="19.989999999999998"/>
    <n v="646"/>
    <x v="748"/>
    <s v="New Customer"/>
    <n v="1"/>
    <x v="0"/>
    <x v="1"/>
    <x v="2"/>
    <x v="7"/>
    <s v="Small Box"/>
    <x v="470"/>
    <n v="0.55000000000000004"/>
    <s v="United States"/>
    <x v="0"/>
    <s v="Chris"/>
    <x v="29"/>
    <x v="611"/>
    <n v="55379"/>
    <x v="49"/>
    <x v="4"/>
    <d v="2015-06-22T00:00:00"/>
    <n v="5"/>
    <x v="0"/>
    <n v="261.44400000000002"/>
    <n v="16"/>
    <n v="818.81"/>
    <n v="90735"/>
    <n v="1"/>
    <s v="Not Returned"/>
    <n v="0"/>
  </r>
  <r>
    <n v="24471"/>
    <x v="1"/>
    <n v="0.05"/>
    <n v="63.94"/>
    <n v="14.48"/>
    <n v="398"/>
    <x v="749"/>
    <s v="New Customer"/>
    <n v="1"/>
    <x v="0"/>
    <x v="1"/>
    <x v="2"/>
    <x v="7"/>
    <s v="Small Box"/>
    <x v="471"/>
    <n v="0.46"/>
    <s v="United States"/>
    <x v="1"/>
    <s v="Erin"/>
    <x v="18"/>
    <x v="612"/>
    <n v="45406"/>
    <x v="137"/>
    <x v="2"/>
    <d v="2015-05-25T00:00:00"/>
    <n v="2"/>
    <x v="0"/>
    <n v="1372.6307999999999"/>
    <n v="31"/>
    <n v="1989.32"/>
    <n v="89320"/>
    <n v="1"/>
    <s v="Not Returned"/>
    <n v="0"/>
  </r>
  <r>
    <n v="20157"/>
    <x v="1"/>
    <n v="0.02"/>
    <n v="63.94"/>
    <n v="14.48"/>
    <n v="2441"/>
    <x v="750"/>
    <s v="New Customer"/>
    <n v="1"/>
    <x v="0"/>
    <x v="0"/>
    <x v="2"/>
    <x v="7"/>
    <s v="Small Box"/>
    <x v="471"/>
    <n v="0.46"/>
    <s v="United States"/>
    <x v="2"/>
    <s v="Sam"/>
    <x v="17"/>
    <x v="613"/>
    <n v="32935"/>
    <x v="72"/>
    <x v="2"/>
    <d v="2015-04-04T00:00:00"/>
    <n v="0"/>
    <x v="0"/>
    <n v="-100.17"/>
    <n v="11"/>
    <n v="709.7"/>
    <n v="89300"/>
    <n v="0"/>
    <s v="Not Returned"/>
    <n v="0"/>
  </r>
  <r>
    <n v="5689"/>
    <x v="2"/>
    <n v="0.05"/>
    <n v="63.94"/>
    <n v="14.48"/>
    <n v="2882"/>
    <x v="293"/>
    <s v="Returning Customer"/>
    <n v="0"/>
    <x v="1"/>
    <x v="0"/>
    <x v="2"/>
    <x v="7"/>
    <s v="Small Box"/>
    <x v="471"/>
    <n v="0.46"/>
    <s v="United States"/>
    <x v="2"/>
    <s v="Sam"/>
    <x v="4"/>
    <x v="263"/>
    <n v="28206"/>
    <x v="44"/>
    <x v="1"/>
    <d v="2015-07-07T00:00:00"/>
    <n v="7"/>
    <x v="0"/>
    <n v="270.87430000000001"/>
    <n v="21"/>
    <n v="1336.35"/>
    <n v="40224"/>
    <n v="1"/>
    <s v="Not Returned"/>
    <n v="0"/>
  </r>
  <r>
    <n v="23689"/>
    <x v="2"/>
    <n v="0.05"/>
    <n v="63.94"/>
    <n v="14.48"/>
    <n v="2885"/>
    <x v="751"/>
    <s v="New Customer"/>
    <n v="1"/>
    <x v="1"/>
    <x v="0"/>
    <x v="2"/>
    <x v="7"/>
    <s v="Small Box"/>
    <x v="471"/>
    <n v="0.46"/>
    <s v="United States"/>
    <x v="1"/>
    <s v="Erin"/>
    <x v="18"/>
    <x v="614"/>
    <n v="44133"/>
    <x v="44"/>
    <x v="1"/>
    <d v="2015-07-07T00:00:00"/>
    <n v="7"/>
    <x v="0"/>
    <n v="219.54419999999999"/>
    <n v="5"/>
    <n v="318.18"/>
    <n v="87634"/>
    <n v="1"/>
    <s v="Not Returned"/>
    <n v="0"/>
  </r>
  <r>
    <n v="23183"/>
    <x v="0"/>
    <n v="0.03"/>
    <n v="63.94"/>
    <n v="14.48"/>
    <n v="3380"/>
    <x v="644"/>
    <s v="Returning Customer"/>
    <n v="0"/>
    <x v="0"/>
    <x v="2"/>
    <x v="2"/>
    <x v="7"/>
    <s v="Small Box"/>
    <x v="471"/>
    <n v="0.46"/>
    <s v="United States"/>
    <x v="2"/>
    <s v="Sam"/>
    <x v="33"/>
    <x v="541"/>
    <n v="30240"/>
    <x v="157"/>
    <x v="0"/>
    <d v="2015-04-21T00:00:00"/>
    <n v="1"/>
    <x v="0"/>
    <n v="43.691699999999997"/>
    <n v="8"/>
    <n v="522.46"/>
    <n v="88838"/>
    <n v="0"/>
    <s v="Not Returned"/>
    <n v="0"/>
  </r>
  <r>
    <n v="21937"/>
    <x v="3"/>
    <n v="0.06"/>
    <n v="6.68"/>
    <n v="6.93"/>
    <n v="2257"/>
    <x v="752"/>
    <s v="New Customer"/>
    <n v="1"/>
    <x v="0"/>
    <x v="1"/>
    <x v="1"/>
    <x v="1"/>
    <s v="Small Box"/>
    <x v="472"/>
    <n v="0.37"/>
    <s v="United States"/>
    <x v="2"/>
    <s v="Sam"/>
    <x v="4"/>
    <x v="615"/>
    <n v="27604"/>
    <x v="6"/>
    <x v="3"/>
    <d v="2015-06-13T00:00:00"/>
    <n v="1"/>
    <x v="0"/>
    <n v="7.6244999999999994"/>
    <n v="14"/>
    <n v="91.92"/>
    <n v="87965"/>
    <n v="1"/>
    <s v="Not Returned"/>
    <n v="0"/>
  </r>
  <r>
    <n v="21531"/>
    <x v="1"/>
    <n v="0.1"/>
    <n v="6.68"/>
    <n v="6.93"/>
    <n v="2286"/>
    <x v="233"/>
    <s v="Returning Customer"/>
    <n v="0"/>
    <x v="0"/>
    <x v="1"/>
    <x v="1"/>
    <x v="1"/>
    <s v="Small Box"/>
    <x v="472"/>
    <n v="0.37"/>
    <s v="United States"/>
    <x v="2"/>
    <s v="Sam"/>
    <x v="34"/>
    <x v="207"/>
    <n v="29301"/>
    <x v="104"/>
    <x v="4"/>
    <d v="2015-02-07T00:00:00"/>
    <n v="3"/>
    <x v="0"/>
    <n v="-100.072"/>
    <n v="3"/>
    <n v="21.56"/>
    <n v="90145"/>
    <n v="0"/>
    <s v="Not Returned"/>
    <n v="0"/>
  </r>
  <r>
    <n v="18642"/>
    <x v="1"/>
    <n v="0.05"/>
    <n v="6.68"/>
    <n v="6.93"/>
    <n v="2880"/>
    <x v="727"/>
    <s v="Returning Customer"/>
    <n v="0"/>
    <x v="0"/>
    <x v="3"/>
    <x v="1"/>
    <x v="1"/>
    <s v="Small Box"/>
    <x v="472"/>
    <n v="0.37"/>
    <s v="United States"/>
    <x v="2"/>
    <s v="Sam"/>
    <x v="17"/>
    <x v="599"/>
    <n v="33160"/>
    <x v="15"/>
    <x v="2"/>
    <d v="2015-03-29T00:00:00"/>
    <n v="1"/>
    <x v="0"/>
    <n v="-2.3520000000000096"/>
    <n v="11"/>
    <n v="77.2"/>
    <n v="88626"/>
    <n v="1"/>
    <s v="Not Returned"/>
    <n v="0"/>
  </r>
  <r>
    <n v="6891"/>
    <x v="4"/>
    <n v="0.05"/>
    <n v="5.78"/>
    <n v="7.64"/>
    <n v="1129"/>
    <x v="42"/>
    <s v="Returning Customer"/>
    <n v="0"/>
    <x v="1"/>
    <x v="1"/>
    <x v="1"/>
    <x v="1"/>
    <s v="Small Box"/>
    <x v="473"/>
    <n v="0.36"/>
    <s v="United States"/>
    <x v="1"/>
    <s v="Erin"/>
    <x v="9"/>
    <x v="40"/>
    <n v="2118"/>
    <x v="26"/>
    <x v="6"/>
    <d v="2015-03-31T00:00:00"/>
    <n v="2"/>
    <x v="0"/>
    <n v="-116.05"/>
    <n v="29"/>
    <n v="177.41"/>
    <n v="49125"/>
    <n v="1"/>
    <s v="Not Returned"/>
    <n v="0"/>
  </r>
  <r>
    <n v="23509"/>
    <x v="3"/>
    <n v="0.08"/>
    <n v="34.99"/>
    <n v="7.73"/>
    <n v="32"/>
    <x v="432"/>
    <s v="Returning Customer"/>
    <n v="0"/>
    <x v="0"/>
    <x v="1"/>
    <x v="1"/>
    <x v="3"/>
    <s v="Small Box"/>
    <x v="474"/>
    <n v="0.59"/>
    <s v="United States"/>
    <x v="3"/>
    <s v="William"/>
    <x v="20"/>
    <x v="376"/>
    <n v="97526"/>
    <x v="124"/>
    <x v="6"/>
    <d v="2015-02-23T00:00:00"/>
    <n v="1"/>
    <x v="0"/>
    <n v="144.69"/>
    <n v="13"/>
    <n v="424.68"/>
    <n v="89199"/>
    <n v="1"/>
    <s v="Not Returned"/>
    <n v="0"/>
  </r>
  <r>
    <n v="25185"/>
    <x v="4"/>
    <n v="0.05"/>
    <n v="34.99"/>
    <n v="7.73"/>
    <n v="2287"/>
    <x v="468"/>
    <s v="Returning Customer"/>
    <n v="0"/>
    <x v="1"/>
    <x v="1"/>
    <x v="1"/>
    <x v="3"/>
    <s v="Small Box"/>
    <x v="474"/>
    <n v="0.59"/>
    <s v="United States"/>
    <x v="2"/>
    <s v="Sam"/>
    <x v="34"/>
    <x v="403"/>
    <n v="29483"/>
    <x v="76"/>
    <x v="4"/>
    <d v="2015-03-27T00:00:00"/>
    <n v="2"/>
    <x v="0"/>
    <n v="-12.026699999999998"/>
    <n v="12"/>
    <n v="418.75"/>
    <n v="90146"/>
    <n v="0"/>
    <s v="Not Returned"/>
    <n v="0"/>
  </r>
  <r>
    <n v="21857"/>
    <x v="4"/>
    <n v="0.09"/>
    <n v="34.99"/>
    <n v="7.73"/>
    <n v="2847"/>
    <x v="475"/>
    <s v="Returning Customer"/>
    <n v="0"/>
    <x v="0"/>
    <x v="1"/>
    <x v="1"/>
    <x v="3"/>
    <s v="Small Box"/>
    <x v="474"/>
    <n v="0.59"/>
    <s v="United States"/>
    <x v="2"/>
    <s v="Sam"/>
    <x v="2"/>
    <x v="409"/>
    <n v="38017"/>
    <x v="20"/>
    <x v="5"/>
    <d v="2015-04-11T00:00:00"/>
    <n v="2"/>
    <x v="0"/>
    <n v="-208.72039999999998"/>
    <n v="1"/>
    <n v="37.619999999999997"/>
    <n v="85928"/>
    <n v="0"/>
    <s v="Not Returned"/>
    <n v="0"/>
  </r>
  <r>
    <n v="21655"/>
    <x v="2"/>
    <n v="0.03"/>
    <n v="11.66"/>
    <n v="7.95"/>
    <n v="1712"/>
    <x v="753"/>
    <s v="New Customer"/>
    <n v="1"/>
    <x v="0"/>
    <x v="1"/>
    <x v="1"/>
    <x v="3"/>
    <s v="Small Pack"/>
    <x v="475"/>
    <n v="0.57999999999999996"/>
    <s v="United States"/>
    <x v="2"/>
    <s v="Sam"/>
    <x v="33"/>
    <x v="616"/>
    <n v="30907"/>
    <x v="53"/>
    <x v="2"/>
    <d v="2015-04-20T00:00:00"/>
    <n v="9"/>
    <x v="0"/>
    <n v="-31.094000000000001"/>
    <n v="22"/>
    <n v="267.32"/>
    <n v="87749"/>
    <n v="1"/>
    <s v="Not Returned"/>
    <n v="0"/>
  </r>
  <r>
    <n v="25614"/>
    <x v="3"/>
    <n v="0.01"/>
    <n v="11.66"/>
    <n v="7.95"/>
    <n v="3339"/>
    <x v="279"/>
    <s v="Returning Customer"/>
    <n v="0"/>
    <x v="0"/>
    <x v="0"/>
    <x v="1"/>
    <x v="3"/>
    <s v="Small Pack"/>
    <x v="475"/>
    <n v="0.57999999999999996"/>
    <s v="United States"/>
    <x v="2"/>
    <s v="Sam"/>
    <x v="17"/>
    <x v="250"/>
    <n v="32780"/>
    <x v="138"/>
    <x v="6"/>
    <d v="2015-06-15T00:00:00"/>
    <n v="1"/>
    <x v="0"/>
    <n v="-10.368400000000001"/>
    <n v="16"/>
    <n v="193.87"/>
    <n v="85981"/>
    <n v="0"/>
    <s v="Not Returned"/>
    <n v="0"/>
  </r>
  <r>
    <n v="22540"/>
    <x v="3"/>
    <n v="7.0000000000000007E-2"/>
    <n v="65.989999999999995"/>
    <n v="5.99"/>
    <n v="2630"/>
    <x v="555"/>
    <s v="Returning Customer"/>
    <n v="0"/>
    <x v="0"/>
    <x v="3"/>
    <x v="0"/>
    <x v="0"/>
    <s v="Small Box"/>
    <x v="476"/>
    <n v="0.57999999999999996"/>
    <s v="United States"/>
    <x v="0"/>
    <s v="Chris"/>
    <x v="32"/>
    <x v="471"/>
    <n v="73071"/>
    <x v="147"/>
    <x v="4"/>
    <d v="2015-01-08T00:00:00"/>
    <n v="1"/>
    <x v="0"/>
    <n v="-139.18256"/>
    <n v="3"/>
    <n v="165.71"/>
    <n v="85915"/>
    <n v="1"/>
    <s v="Not Returned"/>
    <n v="0"/>
  </r>
  <r>
    <n v="19756"/>
    <x v="3"/>
    <n v="0"/>
    <n v="65.989999999999995"/>
    <n v="5.99"/>
    <n v="3084"/>
    <x v="469"/>
    <s v="Returning Customer"/>
    <n v="0"/>
    <x v="1"/>
    <x v="3"/>
    <x v="0"/>
    <x v="0"/>
    <s v="Small Box"/>
    <x v="476"/>
    <n v="0.57999999999999996"/>
    <s v="United States"/>
    <x v="3"/>
    <s v="William"/>
    <x v="8"/>
    <x v="404"/>
    <n v="98503"/>
    <x v="157"/>
    <x v="0"/>
    <d v="2015-04-22T00:00:00"/>
    <n v="2"/>
    <x v="1"/>
    <n v="313.81200000000001"/>
    <n v="14"/>
    <n v="798.89"/>
    <n v="89879"/>
    <n v="1"/>
    <s v="Not Returned"/>
    <n v="0"/>
  </r>
  <r>
    <n v="22857"/>
    <x v="1"/>
    <n v="0.08"/>
    <n v="125.99"/>
    <n v="4.2"/>
    <n v="3340"/>
    <x v="754"/>
    <s v="New Customer"/>
    <n v="1"/>
    <x v="0"/>
    <x v="0"/>
    <x v="0"/>
    <x v="0"/>
    <s v="Small Box"/>
    <x v="477"/>
    <n v="0.56999999999999995"/>
    <s v="United States"/>
    <x v="3"/>
    <s v="William"/>
    <x v="20"/>
    <x v="617"/>
    <n v="97060"/>
    <x v="153"/>
    <x v="1"/>
    <d v="2015-01-14T00:00:00"/>
    <n v="1"/>
    <x v="0"/>
    <n v="989.81189999999992"/>
    <n v="14"/>
    <n v="1434.51"/>
    <n v="85980"/>
    <n v="1"/>
    <s v="Not Returned"/>
    <n v="0"/>
  </r>
  <r>
    <n v="21959"/>
    <x v="0"/>
    <n v="7.0000000000000007E-2"/>
    <n v="125.99"/>
    <n v="2.5"/>
    <n v="1035"/>
    <x v="755"/>
    <s v="New Customer"/>
    <n v="1"/>
    <x v="0"/>
    <x v="2"/>
    <x v="0"/>
    <x v="0"/>
    <s v="Small Box"/>
    <x v="478"/>
    <n v="0.6"/>
    <s v="United States"/>
    <x v="1"/>
    <s v="Erin"/>
    <x v="18"/>
    <x v="618"/>
    <n v="43015"/>
    <x v="100"/>
    <x v="3"/>
    <d v="2015-03-13T00:00:00"/>
    <n v="0"/>
    <x v="0"/>
    <n v="-604.40600000000006"/>
    <n v="1"/>
    <n v="100.59"/>
    <n v="90710"/>
    <n v="0"/>
    <s v="Not Returned"/>
    <n v="0"/>
  </r>
  <r>
    <n v="22407"/>
    <x v="2"/>
    <n v="0.09"/>
    <n v="125.99"/>
    <n v="2.5"/>
    <n v="1427"/>
    <x v="756"/>
    <s v="New Customer"/>
    <n v="1"/>
    <x v="0"/>
    <x v="2"/>
    <x v="0"/>
    <x v="0"/>
    <s v="Small Box"/>
    <x v="478"/>
    <n v="0.6"/>
    <s v="United States"/>
    <x v="0"/>
    <s v="Chris"/>
    <x v="3"/>
    <x v="450"/>
    <n v="48708"/>
    <x v="160"/>
    <x v="5"/>
    <d v="2015-02-09T00:00:00"/>
    <n v="4"/>
    <x v="0"/>
    <n v="1258.7876999999999"/>
    <n v="18"/>
    <n v="1824.33"/>
    <n v="90905"/>
    <n v="1"/>
    <s v="Not Returned"/>
    <n v="0"/>
  </r>
  <r>
    <n v="19140"/>
    <x v="3"/>
    <n v="0.01"/>
    <n v="125.99"/>
    <n v="2.5"/>
    <n v="1849"/>
    <x v="131"/>
    <s v="Returning Customer"/>
    <n v="0"/>
    <x v="0"/>
    <x v="0"/>
    <x v="0"/>
    <x v="0"/>
    <s v="Small Box"/>
    <x v="478"/>
    <n v="0.6"/>
    <s v="United States"/>
    <x v="2"/>
    <s v="Sam"/>
    <x v="19"/>
    <x v="118"/>
    <n v="36330"/>
    <x v="87"/>
    <x v="4"/>
    <d v="2015-04-02T00:00:00"/>
    <n v="1"/>
    <x v="0"/>
    <n v="-967.83399999999995"/>
    <n v="2"/>
    <n v="220.52"/>
    <n v="89697"/>
    <n v="0"/>
    <s v="Not Returned"/>
    <n v="0"/>
  </r>
  <r>
    <n v="25904"/>
    <x v="1"/>
    <n v="0.06"/>
    <n v="125.99"/>
    <n v="2.5"/>
    <n v="3053"/>
    <x v="757"/>
    <s v="New Customer"/>
    <n v="1"/>
    <x v="0"/>
    <x v="1"/>
    <x v="0"/>
    <x v="0"/>
    <s v="Small Box"/>
    <x v="478"/>
    <n v="0.6"/>
    <s v="United States"/>
    <x v="2"/>
    <s v="Sam"/>
    <x v="25"/>
    <x v="229"/>
    <n v="42071"/>
    <x v="80"/>
    <x v="1"/>
    <d v="2015-02-05T00:00:00"/>
    <n v="2"/>
    <x v="0"/>
    <n v="402.06599999999997"/>
    <n v="11"/>
    <n v="1173.76"/>
    <n v="86662"/>
    <n v="1"/>
    <s v="Not Returned"/>
    <n v="0"/>
  </r>
  <r>
    <n v="24019"/>
    <x v="3"/>
    <n v="0.08"/>
    <n v="65.989999999999995"/>
    <n v="8.99"/>
    <n v="1650"/>
    <x v="260"/>
    <s v="Returning Customer"/>
    <n v="0"/>
    <x v="1"/>
    <x v="1"/>
    <x v="0"/>
    <x v="0"/>
    <s v="Small Box"/>
    <x v="479"/>
    <n v="0.55000000000000004"/>
    <s v="United States"/>
    <x v="2"/>
    <s v="Sam"/>
    <x v="4"/>
    <x v="232"/>
    <n v="27203"/>
    <x v="132"/>
    <x v="2"/>
    <d v="2015-05-11T00:00:00"/>
    <n v="2"/>
    <x v="0"/>
    <n v="-135.226"/>
    <n v="8"/>
    <n v="417.47"/>
    <n v="91042"/>
    <n v="0"/>
    <s v="Not Returned"/>
    <n v="0"/>
  </r>
  <r>
    <n v="18684"/>
    <x v="0"/>
    <n v="0.04"/>
    <n v="65.989999999999995"/>
    <n v="8.99"/>
    <n v="2468"/>
    <x v="297"/>
    <s v="Returning Customer"/>
    <n v="0"/>
    <x v="0"/>
    <x v="1"/>
    <x v="0"/>
    <x v="0"/>
    <s v="Small Box"/>
    <x v="479"/>
    <n v="0.55000000000000004"/>
    <s v="United States"/>
    <x v="2"/>
    <s v="Sam"/>
    <x v="4"/>
    <x v="266"/>
    <n v="28144"/>
    <x v="100"/>
    <x v="3"/>
    <d v="2015-03-14T00:00:00"/>
    <n v="1"/>
    <x v="0"/>
    <n v="-335.041"/>
    <n v="13"/>
    <n v="724.57"/>
    <n v="88137"/>
    <n v="1"/>
    <s v="Not Returned"/>
    <n v="0"/>
  </r>
  <r>
    <n v="18738"/>
    <x v="2"/>
    <n v="0.06"/>
    <n v="205.99"/>
    <n v="5.26"/>
    <n v="693"/>
    <x v="418"/>
    <s v="Returning Customer"/>
    <n v="0"/>
    <x v="0"/>
    <x v="3"/>
    <x v="0"/>
    <x v="0"/>
    <s v="Small Box"/>
    <x v="480"/>
    <n v="0.56000000000000005"/>
    <s v="United States"/>
    <x v="3"/>
    <s v="William"/>
    <x v="21"/>
    <x v="363"/>
    <n v="80229"/>
    <x v="161"/>
    <x v="6"/>
    <d v="2015-03-15T00:00:00"/>
    <n v="7"/>
    <x v="0"/>
    <n v="890.18100000000004"/>
    <n v="11"/>
    <n v="1882.87"/>
    <n v="87812"/>
    <n v="0"/>
    <s v="Not Returned"/>
    <n v="0"/>
  </r>
  <r>
    <n v="19875"/>
    <x v="3"/>
    <n v="0.04"/>
    <n v="205.99"/>
    <n v="5.26"/>
    <n v="1233"/>
    <x v="204"/>
    <s v="Returning Customer"/>
    <n v="0"/>
    <x v="0"/>
    <x v="0"/>
    <x v="0"/>
    <x v="0"/>
    <s v="Small Box"/>
    <x v="480"/>
    <n v="0.56000000000000005"/>
    <s v="United States"/>
    <x v="0"/>
    <s v="Chris"/>
    <x v="0"/>
    <x v="183"/>
    <n v="75028"/>
    <x v="30"/>
    <x v="5"/>
    <d v="2015-06-05T00:00:00"/>
    <n v="1"/>
    <x v="0"/>
    <n v="-0.81400000000001005"/>
    <n v="6"/>
    <n v="1018.61"/>
    <n v="89376"/>
    <n v="0"/>
    <s v="Not Returned"/>
    <n v="0"/>
  </r>
  <r>
    <n v="21402"/>
    <x v="4"/>
    <n v="0.08"/>
    <n v="65.989999999999995"/>
    <n v="5.92"/>
    <n v="1026"/>
    <x v="275"/>
    <s v="Returning Customer"/>
    <n v="0"/>
    <x v="0"/>
    <x v="3"/>
    <x v="0"/>
    <x v="0"/>
    <s v="Small Box"/>
    <x v="481"/>
    <n v="0.57999999999999996"/>
    <s v="United States"/>
    <x v="1"/>
    <s v="Erin"/>
    <x v="1"/>
    <x v="246"/>
    <n v="11722"/>
    <x v="148"/>
    <x v="2"/>
    <d v="2015-02-07T00:00:00"/>
    <n v="0"/>
    <x v="0"/>
    <n v="624.40163999999993"/>
    <n v="22"/>
    <n v="1137.5999999999999"/>
    <n v="89005"/>
    <n v="1"/>
    <s v="Not Returned"/>
    <n v="0"/>
  </r>
  <r>
    <n v="19568"/>
    <x v="2"/>
    <n v="0.08"/>
    <n v="65.989999999999995"/>
    <n v="5.92"/>
    <n v="2071"/>
    <x v="255"/>
    <s v="Returning Customer"/>
    <n v="0"/>
    <x v="1"/>
    <x v="1"/>
    <x v="0"/>
    <x v="0"/>
    <s v="Small Box"/>
    <x v="481"/>
    <n v="0.57999999999999996"/>
    <s v="United States"/>
    <x v="0"/>
    <s v="Chris"/>
    <x v="3"/>
    <x v="227"/>
    <n v="48336"/>
    <x v="65"/>
    <x v="2"/>
    <d v="2015-05-23T00:00:00"/>
    <n v="7"/>
    <x v="0"/>
    <n v="183.84300000000002"/>
    <n v="20"/>
    <n v="1063.81"/>
    <n v="88558"/>
    <n v="0"/>
    <s v="Not Returned"/>
    <n v="0"/>
  </r>
  <r>
    <n v="22763"/>
    <x v="4"/>
    <n v="0.04"/>
    <n v="11.5"/>
    <n v="7.19"/>
    <n v="1485"/>
    <x v="689"/>
    <s v="Returning Customer"/>
    <n v="0"/>
    <x v="0"/>
    <x v="2"/>
    <x v="1"/>
    <x v="10"/>
    <s v="Small Box"/>
    <x v="482"/>
    <n v="0.4"/>
    <s v="United States"/>
    <x v="0"/>
    <s v="Chris"/>
    <x v="23"/>
    <x v="574"/>
    <n v="60516"/>
    <x v="142"/>
    <x v="3"/>
    <d v="2015-02-23T00:00:00"/>
    <n v="3"/>
    <x v="0"/>
    <n v="-23.357880000000002"/>
    <n v="14"/>
    <n v="157.81"/>
    <n v="91236"/>
    <n v="0"/>
    <s v="Not Returned"/>
    <n v="0"/>
  </r>
  <r>
    <n v="19048"/>
    <x v="2"/>
    <n v="7.0000000000000007E-2"/>
    <n v="172.99"/>
    <n v="19.989999999999998"/>
    <n v="1906"/>
    <x v="758"/>
    <s v="New Customer"/>
    <n v="1"/>
    <x v="0"/>
    <x v="1"/>
    <x v="1"/>
    <x v="10"/>
    <s v="Small Box"/>
    <x v="483"/>
    <n v="0.39"/>
    <s v="United States"/>
    <x v="1"/>
    <s v="Erin"/>
    <x v="18"/>
    <x v="391"/>
    <n v="45801"/>
    <x v="35"/>
    <x v="6"/>
    <d v="2015-05-17T00:00:00"/>
    <n v="0"/>
    <x v="0"/>
    <n v="2502.6851999999999"/>
    <n v="22"/>
    <n v="3627.08"/>
    <n v="86500"/>
    <n v="0"/>
    <s v="Not Returned"/>
    <n v="0"/>
  </r>
  <r>
    <n v="22686"/>
    <x v="4"/>
    <n v="0.1"/>
    <n v="1889.99"/>
    <n v="19.989999999999998"/>
    <n v="1928"/>
    <x v="759"/>
    <s v="New Customer"/>
    <n v="1"/>
    <x v="0"/>
    <x v="2"/>
    <x v="1"/>
    <x v="10"/>
    <s v="Small Box"/>
    <x v="484"/>
    <n v="0.36"/>
    <s v="United States"/>
    <x v="2"/>
    <s v="Sam"/>
    <x v="34"/>
    <x v="619"/>
    <n v="29651"/>
    <x v="141"/>
    <x v="4"/>
    <d v="2015-01-21T00:00:00"/>
    <n v="0"/>
    <x v="0"/>
    <n v="-42.545999999999999"/>
    <n v="1"/>
    <n v="1786.04"/>
    <n v="88580"/>
    <n v="1"/>
    <s v="Not Returned"/>
    <n v="0"/>
  </r>
  <r>
    <n v="19246"/>
    <x v="0"/>
    <n v="0.03"/>
    <n v="304.99"/>
    <n v="19.989999999999998"/>
    <n v="2874"/>
    <x v="52"/>
    <s v="Returning Customer"/>
    <n v="0"/>
    <x v="0"/>
    <x v="2"/>
    <x v="1"/>
    <x v="10"/>
    <s v="Small Box"/>
    <x v="485"/>
    <n v="0.4"/>
    <s v="United States"/>
    <x v="0"/>
    <s v="Chris"/>
    <x v="15"/>
    <x v="50"/>
    <n v="68128"/>
    <x v="123"/>
    <x v="0"/>
    <d v="2015-06-24T00:00:00"/>
    <n v="2"/>
    <x v="0"/>
    <n v="4033.6089000000002"/>
    <n v="19"/>
    <n v="5845.81"/>
    <n v="89874"/>
    <n v="0"/>
    <s v="Not Returned"/>
    <n v="0"/>
  </r>
  <r>
    <n v="24691"/>
    <x v="4"/>
    <n v="0.09"/>
    <n v="304.99"/>
    <n v="19.989999999999998"/>
    <n v="3137"/>
    <x v="760"/>
    <s v="New Customer"/>
    <n v="1"/>
    <x v="0"/>
    <x v="1"/>
    <x v="1"/>
    <x v="10"/>
    <s v="Small Box"/>
    <x v="485"/>
    <n v="0.4"/>
    <s v="United States"/>
    <x v="1"/>
    <s v="Erin"/>
    <x v="41"/>
    <x v="620"/>
    <n v="3246"/>
    <x v="177"/>
    <x v="0"/>
    <d v="2015-06-09T00:00:00"/>
    <n v="1"/>
    <x v="0"/>
    <n v="1623.9494999999999"/>
    <n v="8"/>
    <n v="2353.5500000000002"/>
    <n v="86795"/>
    <n v="1"/>
    <s v="Not Returned"/>
    <n v="0"/>
  </r>
  <r>
    <n v="21610"/>
    <x v="1"/>
    <n v="0.02"/>
    <n v="367.99"/>
    <n v="19.989999999999998"/>
    <n v="679"/>
    <x v="740"/>
    <s v="Returning Customer"/>
    <n v="0"/>
    <x v="0"/>
    <x v="1"/>
    <x v="1"/>
    <x v="10"/>
    <s v="Small Box"/>
    <x v="486"/>
    <n v="0.4"/>
    <s v="United States"/>
    <x v="3"/>
    <s v="William"/>
    <x v="8"/>
    <x v="605"/>
    <n v="98387"/>
    <x v="7"/>
    <x v="4"/>
    <d v="2015-03-05T00:00:00"/>
    <n v="1"/>
    <x v="0"/>
    <n v="4568.6072999999997"/>
    <n v="17"/>
    <n v="6621.17"/>
    <n v="88890"/>
    <n v="0"/>
    <s v="Not Returned"/>
    <n v="0"/>
  </r>
  <r>
    <n v="4131"/>
    <x v="3"/>
    <n v="0.05"/>
    <n v="52.4"/>
    <n v="16.11"/>
    <n v="1193"/>
    <x v="307"/>
    <s v="Returning Customer"/>
    <n v="0"/>
    <x v="0"/>
    <x v="0"/>
    <x v="1"/>
    <x v="10"/>
    <s v="Small Box"/>
    <x v="487"/>
    <n v="0.39"/>
    <s v="United States"/>
    <x v="1"/>
    <s v="Erin"/>
    <x v="46"/>
    <x v="275"/>
    <n v="20016"/>
    <x v="73"/>
    <x v="4"/>
    <d v="2015-02-27T00:00:00"/>
    <n v="2"/>
    <x v="0"/>
    <n v="592.52650000000006"/>
    <n v="85"/>
    <n v="4556.63"/>
    <n v="29350"/>
    <n v="0"/>
    <s v="Not Returned"/>
    <n v="0"/>
  </r>
  <r>
    <n v="22131"/>
    <x v="3"/>
    <n v="0.05"/>
    <n v="52.4"/>
    <n v="16.11"/>
    <n v="1200"/>
    <x v="761"/>
    <s v="New Customer"/>
    <n v="1"/>
    <x v="0"/>
    <x v="0"/>
    <x v="1"/>
    <x v="10"/>
    <s v="Small Box"/>
    <x v="487"/>
    <n v="0.39"/>
    <s v="United States"/>
    <x v="1"/>
    <s v="Erin"/>
    <x v="30"/>
    <x v="621"/>
    <n v="7407"/>
    <x v="73"/>
    <x v="4"/>
    <d v="2015-02-27T00:00:00"/>
    <n v="2"/>
    <x v="0"/>
    <n v="776.7743999999999"/>
    <n v="21"/>
    <n v="1125.76"/>
    <n v="87585"/>
    <n v="0"/>
    <s v="Not Returned"/>
    <n v="0"/>
  </r>
  <r>
    <n v="18275"/>
    <x v="2"/>
    <n v="0.05"/>
    <n v="3.98"/>
    <n v="5.26"/>
    <n v="1699"/>
    <x v="762"/>
    <s v="New Customer"/>
    <n v="1"/>
    <x v="0"/>
    <x v="3"/>
    <x v="1"/>
    <x v="10"/>
    <s v="Small Box"/>
    <x v="488"/>
    <n v="0.38"/>
    <s v="United States"/>
    <x v="1"/>
    <s v="Erin"/>
    <x v="5"/>
    <x v="469"/>
    <n v="19057"/>
    <x v="76"/>
    <x v="4"/>
    <d v="2015-03-29T00:00:00"/>
    <n v="4"/>
    <x v="0"/>
    <n v="-152.52449999999999"/>
    <n v="12"/>
    <n v="49.44"/>
    <n v="87345"/>
    <n v="0"/>
    <s v="Not Returned"/>
    <n v="0"/>
  </r>
  <r>
    <n v="23161"/>
    <x v="4"/>
    <n v="7.0000000000000007E-2"/>
    <n v="3.98"/>
    <n v="5.26"/>
    <n v="2561"/>
    <x v="221"/>
    <s v="Returning Customer"/>
    <n v="0"/>
    <x v="0"/>
    <x v="0"/>
    <x v="1"/>
    <x v="10"/>
    <s v="Small Box"/>
    <x v="488"/>
    <n v="0.38"/>
    <s v="United States"/>
    <x v="1"/>
    <s v="Erin"/>
    <x v="1"/>
    <x v="198"/>
    <n v="10562"/>
    <x v="121"/>
    <x v="4"/>
    <d v="2015-04-10T00:00:00"/>
    <n v="2"/>
    <x v="0"/>
    <n v="-59.963760000000001"/>
    <n v="7"/>
    <n v="29.77"/>
    <n v="86466"/>
    <n v="0"/>
    <s v="Not Returned"/>
    <n v="0"/>
  </r>
  <r>
    <n v="18921"/>
    <x v="0"/>
    <n v="0.02"/>
    <n v="39.06"/>
    <n v="10.55"/>
    <n v="1023"/>
    <x v="763"/>
    <s v="New Customer"/>
    <n v="1"/>
    <x v="0"/>
    <x v="3"/>
    <x v="1"/>
    <x v="10"/>
    <s v="Small Box"/>
    <x v="489"/>
    <n v="0.37"/>
    <s v="United States"/>
    <x v="1"/>
    <s v="Erin"/>
    <x v="5"/>
    <x v="622"/>
    <n v="15221"/>
    <x v="46"/>
    <x v="3"/>
    <d v="2015-05-15T00:00:00"/>
    <n v="0"/>
    <x v="0"/>
    <n v="442.0899"/>
    <n v="16"/>
    <n v="640.71"/>
    <n v="88633"/>
    <n v="0"/>
    <s v="Not Returned"/>
    <n v="0"/>
  </r>
  <r>
    <n v="21385"/>
    <x v="2"/>
    <n v="0.05"/>
    <n v="39.06"/>
    <n v="10.55"/>
    <n v="1829"/>
    <x v="525"/>
    <s v="Returning Customer"/>
    <n v="0"/>
    <x v="0"/>
    <x v="1"/>
    <x v="1"/>
    <x v="10"/>
    <s v="Small Box"/>
    <x v="489"/>
    <n v="0.37"/>
    <s v="United States"/>
    <x v="0"/>
    <s v="Chris"/>
    <x v="11"/>
    <x v="448"/>
    <n v="52402"/>
    <x v="1"/>
    <x v="1"/>
    <d v="2015-01-13T00:00:00"/>
    <n v="7"/>
    <x v="0"/>
    <n v="250.98059999999998"/>
    <n v="9"/>
    <n v="363.74"/>
    <n v="86960"/>
    <n v="0"/>
    <s v="Not Returned"/>
    <n v="0"/>
  </r>
  <r>
    <n v="21430"/>
    <x v="4"/>
    <n v="0"/>
    <n v="20.89"/>
    <n v="1.99"/>
    <n v="1341"/>
    <x v="622"/>
    <s v="Returning Customer"/>
    <n v="0"/>
    <x v="0"/>
    <x v="2"/>
    <x v="0"/>
    <x v="11"/>
    <s v="Small Pack"/>
    <x v="490"/>
    <n v="0.48"/>
    <s v="United States"/>
    <x v="1"/>
    <s v="Erin"/>
    <x v="5"/>
    <x v="522"/>
    <n v="17201"/>
    <x v="64"/>
    <x v="2"/>
    <d v="2015-06-08T00:00:00"/>
    <n v="2"/>
    <x v="1"/>
    <n v="-5.2949999999999999"/>
    <n v="4"/>
    <n v="84.56"/>
    <n v="91245"/>
    <n v="0"/>
    <s v="Not Returned"/>
    <n v="0"/>
  </r>
  <r>
    <n v="18415"/>
    <x v="3"/>
    <n v="0.1"/>
    <n v="30.98"/>
    <n v="5.76"/>
    <n v="1250"/>
    <x v="298"/>
    <s v="Returning Customer"/>
    <n v="0"/>
    <x v="0"/>
    <x v="1"/>
    <x v="1"/>
    <x v="1"/>
    <s v="Small Box"/>
    <x v="491"/>
    <n v="0.4"/>
    <s v="United States"/>
    <x v="0"/>
    <s v="Chris"/>
    <x v="23"/>
    <x v="267"/>
    <n v="60110"/>
    <x v="20"/>
    <x v="5"/>
    <d v="2015-04-10T00:00:00"/>
    <n v="1"/>
    <x v="0"/>
    <n v="109.42479999999999"/>
    <n v="8"/>
    <n v="225.62"/>
    <n v="87877"/>
    <n v="0"/>
    <s v="Not Returned"/>
    <n v="0"/>
  </r>
  <r>
    <n v="19482"/>
    <x v="4"/>
    <n v="7.0000000000000007E-2"/>
    <n v="30.98"/>
    <n v="5.76"/>
    <n v="1693"/>
    <x v="46"/>
    <s v="Returning Customer"/>
    <n v="0"/>
    <x v="0"/>
    <x v="0"/>
    <x v="1"/>
    <x v="1"/>
    <s v="Small Box"/>
    <x v="491"/>
    <n v="0.4"/>
    <s v="United States"/>
    <x v="2"/>
    <s v="Sam"/>
    <x v="14"/>
    <x v="44"/>
    <n v="20190"/>
    <x v="102"/>
    <x v="3"/>
    <d v="2015-01-25T00:00:00"/>
    <n v="2"/>
    <x v="0"/>
    <n v="-28.798000000000002"/>
    <n v="11"/>
    <n v="343.79"/>
    <n v="90189"/>
    <n v="0"/>
    <s v="Not Returned"/>
    <n v="0"/>
  </r>
  <r>
    <n v="21391"/>
    <x v="4"/>
    <n v="0.04"/>
    <n v="150.97999999999999"/>
    <n v="16.010000000000002"/>
    <n v="2968"/>
    <x v="743"/>
    <s v="Returning Customer"/>
    <n v="0"/>
    <x v="2"/>
    <x v="3"/>
    <x v="2"/>
    <x v="13"/>
    <s v="Jumbo Box"/>
    <x v="492"/>
    <n v="0.7"/>
    <s v="United States"/>
    <x v="2"/>
    <s v="Sam"/>
    <x v="17"/>
    <x v="608"/>
    <n v="33021"/>
    <x v="124"/>
    <x v="6"/>
    <d v="2015-02-23T00:00:00"/>
    <n v="1"/>
    <x v="0"/>
    <n v="-125.86000000000001"/>
    <n v="5"/>
    <n v="731.38"/>
    <n v="86085"/>
    <n v="0"/>
    <s v="Not Returned"/>
    <n v="0"/>
  </r>
  <r>
    <n v="21720"/>
    <x v="0"/>
    <n v="0.09"/>
    <n v="8.4600000000000009"/>
    <n v="8.99"/>
    <n v="3133"/>
    <x v="75"/>
    <s v="Returning Customer"/>
    <n v="0"/>
    <x v="1"/>
    <x v="1"/>
    <x v="0"/>
    <x v="11"/>
    <s v="Small Pack"/>
    <x v="493"/>
    <n v="0.79"/>
    <s v="United States"/>
    <x v="0"/>
    <s v="Chris"/>
    <x v="23"/>
    <x v="69"/>
    <n v="60540"/>
    <x v="7"/>
    <x v="4"/>
    <d v="2015-03-07T00:00:00"/>
    <n v="3"/>
    <x v="0"/>
    <n v="-100.51"/>
    <n v="5"/>
    <n v="45.03"/>
    <n v="86792"/>
    <n v="0"/>
    <s v="Not Returned"/>
    <n v="0"/>
  </r>
  <r>
    <n v="19146"/>
    <x v="1"/>
    <n v="0.06"/>
    <n v="8.32"/>
    <n v="2.38"/>
    <n v="494"/>
    <x v="764"/>
    <s v="New Customer"/>
    <n v="1"/>
    <x v="0"/>
    <x v="0"/>
    <x v="0"/>
    <x v="11"/>
    <s v="Small Pack"/>
    <x v="494"/>
    <n v="0.74"/>
    <s v="United States"/>
    <x v="3"/>
    <s v="William"/>
    <x v="8"/>
    <x v="10"/>
    <n v="98115"/>
    <x v="46"/>
    <x v="3"/>
    <d v="2015-05-17T00:00:00"/>
    <n v="2"/>
    <x v="0"/>
    <n v="-36.630000000000003"/>
    <n v="12"/>
    <n v="101.26"/>
    <n v="88905"/>
    <n v="0"/>
    <s v="Not Returned"/>
    <n v="0"/>
  </r>
  <r>
    <n v="23907"/>
    <x v="2"/>
    <n v="0.08"/>
    <n v="8.32"/>
    <n v="2.38"/>
    <n v="3355"/>
    <x v="653"/>
    <s v="Returning Customer"/>
    <n v="0"/>
    <x v="1"/>
    <x v="1"/>
    <x v="0"/>
    <x v="11"/>
    <s v="Small Pack"/>
    <x v="494"/>
    <n v="0.74"/>
    <s v="United States"/>
    <x v="3"/>
    <s v="William"/>
    <x v="6"/>
    <x v="547"/>
    <n v="93010"/>
    <x v="56"/>
    <x v="2"/>
    <d v="2015-03-04T00:00:00"/>
    <n v="4"/>
    <x v="0"/>
    <n v="-41.83"/>
    <n v="6"/>
    <n v="48.99"/>
    <n v="88587"/>
    <n v="0"/>
    <s v="Not Returned"/>
    <n v="0"/>
  </r>
  <r>
    <n v="21849"/>
    <x v="4"/>
    <n v="0.04"/>
    <n v="5.98"/>
    <n v="4.38"/>
    <n v="1267"/>
    <x v="765"/>
    <s v="New Customer"/>
    <n v="1"/>
    <x v="0"/>
    <x v="1"/>
    <x v="0"/>
    <x v="11"/>
    <s v="Small Pack"/>
    <x v="495"/>
    <n v="0.75"/>
    <s v="United States"/>
    <x v="2"/>
    <s v="Sam"/>
    <x v="17"/>
    <x v="623"/>
    <n v="33433"/>
    <x v="175"/>
    <x v="1"/>
    <d v="2015-05-14T00:00:00"/>
    <n v="2"/>
    <x v="0"/>
    <n v="-1522.3039999999999"/>
    <n v="11"/>
    <n v="69.75"/>
    <n v="89515"/>
    <n v="0"/>
    <s v="Not Returned"/>
    <n v="0"/>
  </r>
  <r>
    <n v="18941"/>
    <x v="4"/>
    <n v="0"/>
    <n v="15.98"/>
    <n v="8.99"/>
    <n v="3230"/>
    <x v="165"/>
    <s v="Returning Customer"/>
    <n v="0"/>
    <x v="0"/>
    <x v="3"/>
    <x v="0"/>
    <x v="11"/>
    <s v="Small Pack"/>
    <x v="496"/>
    <n v="0.64"/>
    <s v="United States"/>
    <x v="0"/>
    <s v="Chris"/>
    <x v="26"/>
    <x v="148"/>
    <n v="53186"/>
    <x v="141"/>
    <x v="4"/>
    <d v="2015-01-23T00:00:00"/>
    <n v="2"/>
    <x v="1"/>
    <n v="-135.46"/>
    <n v="9"/>
    <n v="152.18"/>
    <n v="87435"/>
    <n v="0"/>
    <s v="Not Returned"/>
    <n v="0"/>
  </r>
  <r>
    <n v="23084"/>
    <x v="3"/>
    <n v="0"/>
    <n v="7.28"/>
    <n v="3.52"/>
    <n v="3243"/>
    <x v="766"/>
    <s v="New Customer"/>
    <n v="1"/>
    <x v="0"/>
    <x v="3"/>
    <x v="0"/>
    <x v="11"/>
    <s v="Small Pack"/>
    <x v="497"/>
    <n v="0.68"/>
    <s v="United States"/>
    <x v="1"/>
    <s v="Erin"/>
    <x v="31"/>
    <x v="366"/>
    <n v="6010"/>
    <x v="176"/>
    <x v="4"/>
    <d v="2015-06-10T00:00:00"/>
    <n v="0"/>
    <x v="1"/>
    <n v="-25.103999999999999"/>
    <n v="3"/>
    <n v="24.44"/>
    <n v="88329"/>
    <n v="1"/>
    <s v="Not Returned"/>
    <n v="0"/>
  </r>
  <r>
    <n v="20872"/>
    <x v="3"/>
    <n v="0.1"/>
    <n v="5.98"/>
    <n v="3.85"/>
    <n v="1026"/>
    <x v="275"/>
    <s v="Returning Customer"/>
    <n v="0"/>
    <x v="0"/>
    <x v="3"/>
    <x v="0"/>
    <x v="11"/>
    <s v="Small Pack"/>
    <x v="498"/>
    <n v="0.68"/>
    <s v="United States"/>
    <x v="1"/>
    <s v="Erin"/>
    <x v="1"/>
    <x v="246"/>
    <n v="11722"/>
    <x v="89"/>
    <x v="3"/>
    <d v="2015-05-30T00:00:00"/>
    <n v="1"/>
    <x v="0"/>
    <n v="18.922000000000011"/>
    <n v="26"/>
    <n v="151.55000000000001"/>
    <n v="89008"/>
    <n v="0"/>
    <s v="Not Returned"/>
    <n v="0"/>
  </r>
  <r>
    <n v="24786"/>
    <x v="4"/>
    <n v="0.03"/>
    <n v="5.98"/>
    <n v="3.85"/>
    <n v="1633"/>
    <x v="767"/>
    <s v="New Customer"/>
    <n v="1"/>
    <x v="0"/>
    <x v="2"/>
    <x v="0"/>
    <x v="11"/>
    <s v="Small Pack"/>
    <x v="498"/>
    <n v="0.68"/>
    <s v="United States"/>
    <x v="2"/>
    <s v="Sam"/>
    <x v="35"/>
    <x v="624"/>
    <n v="38637"/>
    <x v="77"/>
    <x v="1"/>
    <d v="2015-02-12T00:00:00"/>
    <n v="2"/>
    <x v="0"/>
    <n v="-76.106800000000007"/>
    <n v="6"/>
    <n v="38.54"/>
    <n v="90531"/>
    <n v="1"/>
    <s v="Not Returned"/>
    <n v="0"/>
  </r>
  <r>
    <n v="18783"/>
    <x v="3"/>
    <n v="0.03"/>
    <n v="7.37"/>
    <n v="5.53"/>
    <n v="202"/>
    <x v="768"/>
    <s v="New Customer"/>
    <n v="1"/>
    <x v="0"/>
    <x v="1"/>
    <x v="0"/>
    <x v="11"/>
    <s v="Small Pack"/>
    <x v="499"/>
    <n v="0.69"/>
    <s v="United States"/>
    <x v="0"/>
    <s v="Chris"/>
    <x v="32"/>
    <x v="271"/>
    <n v="74006"/>
    <x v="107"/>
    <x v="3"/>
    <d v="2015-01-18T00:00:00"/>
    <n v="2"/>
    <x v="0"/>
    <n v="-133.69999999999999"/>
    <n v="11"/>
    <n v="85.79"/>
    <n v="88972"/>
    <n v="1"/>
    <s v="Not Returned"/>
    <n v="0"/>
  </r>
  <r>
    <n v="24935"/>
    <x v="4"/>
    <n v="0.1"/>
    <n v="7.37"/>
    <n v="5.53"/>
    <n v="1984"/>
    <x v="769"/>
    <s v="New Customer"/>
    <n v="1"/>
    <x v="0"/>
    <x v="0"/>
    <x v="0"/>
    <x v="11"/>
    <s v="Small Pack"/>
    <x v="499"/>
    <n v="0.69"/>
    <s v="United States"/>
    <x v="2"/>
    <s v="Sam"/>
    <x v="34"/>
    <x v="84"/>
    <n v="29915"/>
    <x v="65"/>
    <x v="2"/>
    <d v="2015-05-16T00:00:00"/>
    <n v="0"/>
    <x v="0"/>
    <n v="290.202"/>
    <n v="38"/>
    <n v="269.33"/>
    <n v="91258"/>
    <n v="1"/>
    <s v="Not Returned"/>
    <n v="0"/>
  </r>
  <r>
    <n v="21223"/>
    <x v="4"/>
    <n v="0.04"/>
    <n v="4.9800000000000004"/>
    <n v="4.62"/>
    <n v="290"/>
    <x v="770"/>
    <s v="New Customer"/>
    <n v="1"/>
    <x v="0"/>
    <x v="3"/>
    <x v="0"/>
    <x v="11"/>
    <s v="Small Pack"/>
    <x v="500"/>
    <n v="0.64"/>
    <s v="United States"/>
    <x v="3"/>
    <s v="William"/>
    <x v="21"/>
    <x v="625"/>
    <n v="80538"/>
    <x v="76"/>
    <x v="4"/>
    <d v="2015-03-26T00:00:00"/>
    <n v="1"/>
    <x v="0"/>
    <n v="-135.16"/>
    <n v="20"/>
    <n v="102.54"/>
    <n v="90837"/>
    <n v="1"/>
    <s v="Not Returned"/>
    <n v="0"/>
  </r>
  <r>
    <n v="7811"/>
    <x v="1"/>
    <n v="0.01"/>
    <n v="4.9800000000000004"/>
    <n v="4.62"/>
    <n v="1228"/>
    <x v="771"/>
    <s v="New Customer"/>
    <n v="1"/>
    <x v="1"/>
    <x v="3"/>
    <x v="0"/>
    <x v="11"/>
    <s v="Small Pack"/>
    <x v="500"/>
    <n v="0.64"/>
    <s v="United States"/>
    <x v="1"/>
    <s v="Erin"/>
    <x v="5"/>
    <x v="82"/>
    <n v="19140"/>
    <x v="146"/>
    <x v="0"/>
    <d v="2015-02-18T00:00:00"/>
    <n v="2"/>
    <x v="0"/>
    <n v="-111.72"/>
    <n v="41"/>
    <n v="228.3"/>
    <n v="55874"/>
    <n v="0"/>
    <s v="Returned"/>
    <n v="1"/>
  </r>
  <r>
    <n v="25811"/>
    <x v="1"/>
    <n v="0.01"/>
    <n v="4.9800000000000004"/>
    <n v="4.62"/>
    <n v="1229"/>
    <x v="772"/>
    <s v="New Customer"/>
    <n v="1"/>
    <x v="1"/>
    <x v="3"/>
    <x v="0"/>
    <x v="11"/>
    <s v="Small Pack"/>
    <x v="500"/>
    <n v="0.64"/>
    <s v="United States"/>
    <x v="0"/>
    <s v="Chris"/>
    <x v="0"/>
    <x v="375"/>
    <n v="75482"/>
    <x v="146"/>
    <x v="0"/>
    <d v="2015-02-18T00:00:00"/>
    <n v="2"/>
    <x v="0"/>
    <n v="-111.72"/>
    <n v="10"/>
    <n v="55.68"/>
    <n v="90378"/>
    <n v="1"/>
    <s v="Not Returned"/>
    <n v="0"/>
  </r>
  <r>
    <n v="23053"/>
    <x v="4"/>
    <n v="0.06"/>
    <n v="4.9800000000000004"/>
    <n v="4.62"/>
    <n v="2323"/>
    <x v="395"/>
    <s v="Returning Customer"/>
    <n v="0"/>
    <x v="1"/>
    <x v="3"/>
    <x v="0"/>
    <x v="11"/>
    <s v="Small Pack"/>
    <x v="500"/>
    <n v="0.64"/>
    <s v="United States"/>
    <x v="3"/>
    <s v="William"/>
    <x v="6"/>
    <x v="325"/>
    <n v="92236"/>
    <x v="62"/>
    <x v="3"/>
    <d v="2015-06-19T00:00:00"/>
    <n v="0"/>
    <x v="0"/>
    <n v="-27.004999999999999"/>
    <n v="7"/>
    <n v="38.74"/>
    <n v="88722"/>
    <n v="1"/>
    <s v="Not Returned"/>
    <n v="0"/>
  </r>
  <r>
    <n v="25662"/>
    <x v="4"/>
    <n v="0.05"/>
    <n v="4.9800000000000004"/>
    <n v="4.62"/>
    <n v="2653"/>
    <x v="688"/>
    <s v="Returning Customer"/>
    <n v="0"/>
    <x v="0"/>
    <x v="0"/>
    <x v="0"/>
    <x v="11"/>
    <s v="Small Pack"/>
    <x v="500"/>
    <n v="0.64"/>
    <s v="United States"/>
    <x v="0"/>
    <s v="Chris"/>
    <x v="16"/>
    <x v="573"/>
    <n v="67037"/>
    <x v="124"/>
    <x v="6"/>
    <d v="2015-02-23T00:00:00"/>
    <n v="1"/>
    <x v="0"/>
    <n v="-98.35"/>
    <n v="7"/>
    <n v="34.32"/>
    <n v="89360"/>
    <n v="0"/>
    <s v="Not Returned"/>
    <n v="0"/>
  </r>
  <r>
    <n v="24637"/>
    <x v="0"/>
    <n v="0.03"/>
    <n v="4.9800000000000004"/>
    <n v="4.62"/>
    <n v="3209"/>
    <x v="773"/>
    <s v="New Customer"/>
    <n v="1"/>
    <x v="1"/>
    <x v="1"/>
    <x v="0"/>
    <x v="11"/>
    <s v="Small Pack"/>
    <x v="500"/>
    <n v="0.64"/>
    <s v="United States"/>
    <x v="3"/>
    <s v="William"/>
    <x v="6"/>
    <x v="626"/>
    <n v="90210"/>
    <x v="158"/>
    <x v="6"/>
    <d v="2015-06-29T00:00:00"/>
    <n v="1"/>
    <x v="0"/>
    <n v="-30.45"/>
    <n v="8"/>
    <n v="44.24"/>
    <n v="90739"/>
    <n v="1"/>
    <s v="Not Returned"/>
    <n v="0"/>
  </r>
  <r>
    <n v="4556"/>
    <x v="1"/>
    <n v="7.0000000000000007E-2"/>
    <n v="5.0199999999999996"/>
    <n v="5.14"/>
    <n v="699"/>
    <x v="54"/>
    <s v="Returning Customer"/>
    <n v="0"/>
    <x v="0"/>
    <x v="0"/>
    <x v="0"/>
    <x v="11"/>
    <s v="Small Pack"/>
    <x v="501"/>
    <n v="0.79"/>
    <s v="United States"/>
    <x v="3"/>
    <s v="William"/>
    <x v="6"/>
    <x v="27"/>
    <n v="90041"/>
    <x v="96"/>
    <x v="5"/>
    <d v="2015-01-31T00:00:00"/>
    <n v="2"/>
    <x v="0"/>
    <n v="-168.72"/>
    <n v="42"/>
    <n v="210.1"/>
    <n v="32420"/>
    <n v="0"/>
    <s v="Not Returned"/>
    <n v="0"/>
  </r>
  <r>
    <n v="20158"/>
    <x v="1"/>
    <n v="0.01"/>
    <n v="5.0199999999999996"/>
    <n v="5.14"/>
    <n v="2442"/>
    <x v="774"/>
    <s v="New Customer"/>
    <n v="1"/>
    <x v="0"/>
    <x v="0"/>
    <x v="0"/>
    <x v="11"/>
    <s v="Small Pack"/>
    <x v="501"/>
    <n v="0.79"/>
    <s v="United States"/>
    <x v="2"/>
    <s v="Sam"/>
    <x v="17"/>
    <x v="627"/>
    <n v="32953"/>
    <x v="72"/>
    <x v="2"/>
    <d v="2015-04-06T00:00:00"/>
    <n v="2"/>
    <x v="0"/>
    <n v="-3.9479999999999995"/>
    <n v="5"/>
    <n v="27.42"/>
    <n v="89300"/>
    <n v="0"/>
    <s v="Not Returned"/>
    <n v="0"/>
  </r>
  <r>
    <n v="22787"/>
    <x v="1"/>
    <n v="0"/>
    <n v="5.0199999999999996"/>
    <n v="5.14"/>
    <n v="2797"/>
    <x v="290"/>
    <s v="Returning Customer"/>
    <n v="0"/>
    <x v="0"/>
    <x v="0"/>
    <x v="0"/>
    <x v="11"/>
    <s v="Small Pack"/>
    <x v="501"/>
    <n v="0.79"/>
    <s v="United States"/>
    <x v="1"/>
    <s v="Erin"/>
    <x v="5"/>
    <x v="261"/>
    <n v="15122"/>
    <x v="163"/>
    <x v="2"/>
    <d v="2015-01-11T00:00:00"/>
    <n v="1"/>
    <x v="1"/>
    <n v="-159.30279999999999"/>
    <n v="8"/>
    <n v="43.94"/>
    <n v="87552"/>
    <n v="1"/>
    <s v="Not Returned"/>
    <n v="0"/>
  </r>
  <r>
    <n v="20498"/>
    <x v="4"/>
    <n v="0.03"/>
    <n v="60.98"/>
    <n v="1.99"/>
    <n v="2071"/>
    <x v="255"/>
    <s v="Returning Customer"/>
    <n v="0"/>
    <x v="0"/>
    <x v="1"/>
    <x v="0"/>
    <x v="11"/>
    <s v="Small Pack"/>
    <x v="502"/>
    <n v="0.5"/>
    <s v="United States"/>
    <x v="0"/>
    <s v="Chris"/>
    <x v="3"/>
    <x v="227"/>
    <n v="48336"/>
    <x v="131"/>
    <x v="6"/>
    <d v="2015-02-01T00:00:00"/>
    <n v="0"/>
    <x v="0"/>
    <n v="976.2672"/>
    <n v="23"/>
    <n v="1414.88"/>
    <n v="88555"/>
    <n v="0"/>
    <s v="Not Returned"/>
    <n v="0"/>
  </r>
  <r>
    <n v="21491"/>
    <x v="2"/>
    <n v="0.03"/>
    <n v="35.409999999999997"/>
    <n v="1.99"/>
    <n v="1670"/>
    <x v="775"/>
    <s v="New Customer"/>
    <n v="1"/>
    <x v="0"/>
    <x v="3"/>
    <x v="0"/>
    <x v="11"/>
    <s v="Small Pack"/>
    <x v="503"/>
    <n v="0.43"/>
    <s v="United States"/>
    <x v="2"/>
    <s v="Sam"/>
    <x v="14"/>
    <x v="600"/>
    <n v="24060"/>
    <x v="170"/>
    <x v="3"/>
    <d v="2015-04-26T00:00:00"/>
    <n v="2"/>
    <x v="0"/>
    <n v="1912.4219999999998"/>
    <n v="10"/>
    <n v="367.52"/>
    <n v="86722"/>
    <n v="0"/>
    <s v="Not Returned"/>
    <n v="0"/>
  </r>
  <r>
    <n v="24278"/>
    <x v="0"/>
    <n v="0.02"/>
    <n v="33.979999999999997"/>
    <n v="1.99"/>
    <n v="2738"/>
    <x v="776"/>
    <s v="New Customer"/>
    <n v="1"/>
    <x v="0"/>
    <x v="3"/>
    <x v="0"/>
    <x v="11"/>
    <s v="Small Pack"/>
    <x v="504"/>
    <n v="0.45"/>
    <s v="United States"/>
    <x v="1"/>
    <s v="Erin"/>
    <x v="40"/>
    <x v="401"/>
    <n v="5403"/>
    <x v="118"/>
    <x v="0"/>
    <d v="2015-04-15T00:00:00"/>
    <n v="2"/>
    <x v="0"/>
    <n v="164.06129999999999"/>
    <n v="7"/>
    <n v="237.77"/>
    <n v="89017"/>
    <n v="1"/>
    <s v="Not Returned"/>
    <n v="0"/>
  </r>
  <r>
    <n v="22613"/>
    <x v="1"/>
    <n v="0.06"/>
    <n v="8.1199999999999992"/>
    <n v="2.83"/>
    <n v="696"/>
    <x v="486"/>
    <s v="Returning Customer"/>
    <n v="0"/>
    <x v="0"/>
    <x v="1"/>
    <x v="0"/>
    <x v="11"/>
    <s v="Small Pack"/>
    <x v="505"/>
    <n v="0.77"/>
    <s v="United States"/>
    <x v="0"/>
    <s v="Chris"/>
    <x v="7"/>
    <x v="419"/>
    <n v="46307"/>
    <x v="8"/>
    <x v="3"/>
    <d v="2015-03-28T00:00:00"/>
    <n v="1"/>
    <x v="0"/>
    <n v="-82.83"/>
    <n v="10"/>
    <n v="78.540000000000006"/>
    <n v="89847"/>
    <n v="0"/>
    <s v="Not Returned"/>
    <n v="0"/>
  </r>
  <r>
    <n v="4613"/>
    <x v="1"/>
    <n v="0.06"/>
    <n v="8.1199999999999992"/>
    <n v="2.83"/>
    <n v="698"/>
    <x v="10"/>
    <s v="Returning Customer"/>
    <n v="0"/>
    <x v="0"/>
    <x v="1"/>
    <x v="0"/>
    <x v="11"/>
    <s v="Small Pack"/>
    <x v="505"/>
    <n v="0.77"/>
    <s v="United States"/>
    <x v="3"/>
    <s v="William"/>
    <x v="8"/>
    <x v="10"/>
    <n v="98105"/>
    <x v="8"/>
    <x v="3"/>
    <d v="2015-03-28T00:00:00"/>
    <n v="1"/>
    <x v="0"/>
    <n v="-82.83"/>
    <n v="41"/>
    <n v="322.02999999999997"/>
    <n v="32869"/>
    <n v="0"/>
    <s v="Not Returned"/>
    <n v="0"/>
  </r>
  <r>
    <n v="18901"/>
    <x v="1"/>
    <n v="0.01"/>
    <n v="8.1199999999999992"/>
    <n v="2.83"/>
    <n v="1808"/>
    <x v="777"/>
    <s v="New Customer"/>
    <n v="1"/>
    <x v="1"/>
    <x v="2"/>
    <x v="0"/>
    <x v="11"/>
    <s v="Small Pack"/>
    <x v="505"/>
    <n v="0.77"/>
    <s v="United States"/>
    <x v="1"/>
    <s v="Erin"/>
    <x v="45"/>
    <x v="628"/>
    <n v="26101"/>
    <x v="5"/>
    <x v="1"/>
    <d v="2015-03-18T00:00:00"/>
    <n v="1"/>
    <x v="0"/>
    <n v="-40.76"/>
    <n v="10"/>
    <n v="88.64"/>
    <n v="89251"/>
    <n v="1"/>
    <s v="Not Returned"/>
    <n v="0"/>
  </r>
  <r>
    <n v="21236"/>
    <x v="3"/>
    <n v="0.08"/>
    <n v="8.1199999999999992"/>
    <n v="2.83"/>
    <n v="3096"/>
    <x v="366"/>
    <s v="Returning Customer"/>
    <n v="0"/>
    <x v="1"/>
    <x v="0"/>
    <x v="0"/>
    <x v="11"/>
    <s v="Small Pack"/>
    <x v="505"/>
    <n v="0.77"/>
    <s v="United States"/>
    <x v="1"/>
    <s v="Erin"/>
    <x v="18"/>
    <x v="117"/>
    <n v="43026"/>
    <x v="79"/>
    <x v="6"/>
    <d v="2015-05-25T00:00:00"/>
    <n v="1"/>
    <x v="0"/>
    <n v="-59.73"/>
    <n v="12"/>
    <n v="98.77"/>
    <n v="86221"/>
    <n v="0"/>
    <s v="Not Returned"/>
    <n v="0"/>
  </r>
  <r>
    <n v="25606"/>
    <x v="3"/>
    <n v="0"/>
    <n v="8.1199999999999992"/>
    <n v="2.83"/>
    <n v="3222"/>
    <x v="98"/>
    <s v="Returning Customer"/>
    <n v="0"/>
    <x v="0"/>
    <x v="1"/>
    <x v="0"/>
    <x v="11"/>
    <s v="Small Pack"/>
    <x v="505"/>
    <n v="0.77"/>
    <s v="United States"/>
    <x v="2"/>
    <s v="Sam"/>
    <x v="17"/>
    <x v="92"/>
    <n v="32303"/>
    <x v="27"/>
    <x v="5"/>
    <d v="2015-03-20T00:00:00"/>
    <n v="1"/>
    <x v="1"/>
    <n v="-159.32"/>
    <n v="17"/>
    <n v="147.62"/>
    <n v="90814"/>
    <n v="0"/>
    <s v="Not Returned"/>
    <n v="0"/>
  </r>
  <r>
    <n v="23557"/>
    <x v="4"/>
    <n v="0.06"/>
    <n v="4.7699999999999996"/>
    <n v="2.39"/>
    <n v="2391"/>
    <x v="778"/>
    <s v="New Customer"/>
    <n v="1"/>
    <x v="0"/>
    <x v="1"/>
    <x v="0"/>
    <x v="11"/>
    <s v="Small Pack"/>
    <x v="506"/>
    <n v="0.72"/>
    <s v="United States"/>
    <x v="1"/>
    <s v="Erin"/>
    <x v="1"/>
    <x v="629"/>
    <n v="11572"/>
    <x v="39"/>
    <x v="0"/>
    <d v="2015-05-26T00:00:00"/>
    <n v="1"/>
    <x v="0"/>
    <n v="-45.64"/>
    <n v="9"/>
    <n v="42.46"/>
    <n v="91122"/>
    <n v="0"/>
    <s v="Not Returned"/>
    <n v="0"/>
  </r>
  <r>
    <n v="26378"/>
    <x v="2"/>
    <n v="0.06"/>
    <n v="4.2"/>
    <n v="2.2599999999999998"/>
    <n v="1128"/>
    <x v="779"/>
    <s v="New Customer"/>
    <n v="1"/>
    <x v="0"/>
    <x v="0"/>
    <x v="1"/>
    <x v="1"/>
    <s v="Wrap Bag"/>
    <x v="507"/>
    <n v="0.36"/>
    <s v="United States"/>
    <x v="0"/>
    <s v="Chris"/>
    <x v="0"/>
    <x v="630"/>
    <n v="78539"/>
    <x v="123"/>
    <x v="0"/>
    <d v="2015-06-27T00:00:00"/>
    <n v="5"/>
    <x v="0"/>
    <n v="9.7799999999999994"/>
    <n v="13"/>
    <n v="55.97"/>
    <n v="87222"/>
    <n v="0"/>
    <s v="Not Returned"/>
    <n v="0"/>
  </r>
  <r>
    <n v="24159"/>
    <x v="1"/>
    <n v="0.05"/>
    <n v="4.2"/>
    <n v="2.2599999999999998"/>
    <n v="1702"/>
    <x v="710"/>
    <s v="Returning Customer"/>
    <n v="0"/>
    <x v="1"/>
    <x v="2"/>
    <x v="1"/>
    <x v="1"/>
    <s v="Wrap Bag"/>
    <x v="507"/>
    <n v="0.36"/>
    <s v="United States"/>
    <x v="2"/>
    <s v="Sam"/>
    <x v="35"/>
    <x v="586"/>
    <n v="39301"/>
    <x v="25"/>
    <x v="2"/>
    <d v="2015-01-19T00:00:00"/>
    <n v="2"/>
    <x v="0"/>
    <n v="20.393369999999997"/>
    <n v="3"/>
    <n v="13.57"/>
    <n v="90473"/>
    <n v="0"/>
    <s v="Not Returned"/>
    <n v="0"/>
  </r>
  <r>
    <n v="22175"/>
    <x v="0"/>
    <n v="0.01"/>
    <n v="7.98"/>
    <n v="6.5"/>
    <n v="2963"/>
    <x v="780"/>
    <s v="New Customer"/>
    <n v="1"/>
    <x v="0"/>
    <x v="0"/>
    <x v="1"/>
    <x v="9"/>
    <s v="Medium Box"/>
    <x v="508"/>
    <n v="0.59"/>
    <s v="United States"/>
    <x v="1"/>
    <s v="Erin"/>
    <x v="37"/>
    <x v="631"/>
    <n v="21220"/>
    <x v="123"/>
    <x v="0"/>
    <d v="2015-06-23T00:00:00"/>
    <n v="1"/>
    <x v="0"/>
    <n v="-34.591999999999999"/>
    <n v="4"/>
    <n v="34.909999999999997"/>
    <n v="88612"/>
    <n v="1"/>
    <s v="Not Returned"/>
    <n v="0"/>
  </r>
  <r>
    <n v="18493"/>
    <x v="4"/>
    <n v="0.02"/>
    <n v="20.89"/>
    <n v="11.52"/>
    <n v="617"/>
    <x v="781"/>
    <s v="New Customer"/>
    <n v="1"/>
    <x v="0"/>
    <x v="0"/>
    <x v="1"/>
    <x v="9"/>
    <s v="Small Box"/>
    <x v="509"/>
    <n v="0.83"/>
    <s v="United States"/>
    <x v="3"/>
    <s v="William"/>
    <x v="21"/>
    <x v="108"/>
    <n v="81001"/>
    <x v="48"/>
    <x v="4"/>
    <d v="2015-04-30T00:00:00"/>
    <n v="1"/>
    <x v="0"/>
    <n v="-276.11279999999999"/>
    <n v="13"/>
    <n v="279.27999999999997"/>
    <n v="88198"/>
    <n v="0"/>
    <s v="Not Returned"/>
    <n v="0"/>
  </r>
  <r>
    <n v="25228"/>
    <x v="1"/>
    <n v="0.09"/>
    <n v="20.89"/>
    <n v="11.52"/>
    <n v="2066"/>
    <x v="65"/>
    <s v="Returning Customer"/>
    <n v="0"/>
    <x v="0"/>
    <x v="2"/>
    <x v="1"/>
    <x v="9"/>
    <s v="Small Box"/>
    <x v="509"/>
    <n v="0.83"/>
    <s v="United States"/>
    <x v="2"/>
    <s v="Sam"/>
    <x v="4"/>
    <x v="60"/>
    <n v="28079"/>
    <x v="156"/>
    <x v="5"/>
    <d v="2015-03-27T00:00:00"/>
    <n v="1"/>
    <x v="0"/>
    <n v="-133.54599999999999"/>
    <n v="7"/>
    <n v="146.5"/>
    <n v="85833"/>
    <n v="1"/>
    <s v="Not Returned"/>
    <n v="0"/>
  </r>
  <r>
    <n v="25027"/>
    <x v="1"/>
    <n v="0.05"/>
    <n v="35.89"/>
    <n v="14.72"/>
    <n v="1018"/>
    <x v="782"/>
    <s v="New Customer"/>
    <n v="1"/>
    <x v="0"/>
    <x v="2"/>
    <x v="1"/>
    <x v="2"/>
    <s v="Small Box"/>
    <x v="510"/>
    <n v="0.4"/>
    <s v="United States"/>
    <x v="2"/>
    <s v="Sam"/>
    <x v="4"/>
    <x v="632"/>
    <n v="27511"/>
    <x v="121"/>
    <x v="4"/>
    <d v="2015-04-09T00:00:00"/>
    <n v="1"/>
    <x v="0"/>
    <n v="22.866"/>
    <n v="19"/>
    <n v="680.39"/>
    <n v="88391"/>
    <n v="0"/>
    <s v="Not Returned"/>
    <n v="0"/>
  </r>
  <r>
    <n v="18795"/>
    <x v="1"/>
    <n v="0.09"/>
    <n v="20.48"/>
    <n v="6.32"/>
    <n v="1974"/>
    <x v="47"/>
    <s v="Returning Customer"/>
    <n v="0"/>
    <x v="0"/>
    <x v="0"/>
    <x v="1"/>
    <x v="6"/>
    <s v="Small Box"/>
    <x v="511"/>
    <n v="0.57999999999999996"/>
    <s v="United States"/>
    <x v="0"/>
    <s v="Chris"/>
    <x v="3"/>
    <x v="45"/>
    <n v="48127"/>
    <x v="17"/>
    <x v="4"/>
    <d v="2015-05-21T00:00:00"/>
    <n v="1"/>
    <x v="0"/>
    <n v="-16.89"/>
    <n v="5"/>
    <n v="99.02"/>
    <n v="89040"/>
    <n v="0"/>
    <s v="Not Returned"/>
    <n v="0"/>
  </r>
  <r>
    <n v="23963"/>
    <x v="2"/>
    <n v="0.01"/>
    <n v="20.48"/>
    <n v="6.32"/>
    <n v="2270"/>
    <x v="783"/>
    <s v="New Customer"/>
    <n v="1"/>
    <x v="0"/>
    <x v="3"/>
    <x v="1"/>
    <x v="6"/>
    <s v="Small Box"/>
    <x v="511"/>
    <n v="0.57999999999999996"/>
    <s v="United States"/>
    <x v="2"/>
    <s v="Sam"/>
    <x v="34"/>
    <x v="633"/>
    <n v="29662"/>
    <x v="101"/>
    <x v="3"/>
    <d v="2015-02-08T00:00:00"/>
    <n v="2"/>
    <x v="0"/>
    <n v="711.24479999999994"/>
    <n v="18"/>
    <n v="375.03"/>
    <n v="89572"/>
    <n v="0"/>
    <s v="Not Returned"/>
    <n v="0"/>
  </r>
  <r>
    <n v="18400"/>
    <x v="3"/>
    <n v="0.04"/>
    <n v="90.24"/>
    <n v="0.99"/>
    <n v="2667"/>
    <x v="784"/>
    <s v="New Customer"/>
    <n v="1"/>
    <x v="0"/>
    <x v="2"/>
    <x v="1"/>
    <x v="6"/>
    <s v="Small Box"/>
    <x v="512"/>
    <n v="0.56000000000000005"/>
    <s v="United States"/>
    <x v="1"/>
    <s v="Erin"/>
    <x v="18"/>
    <x v="452"/>
    <n v="44107"/>
    <x v="129"/>
    <x v="5"/>
    <d v="2015-04-04T00:00:00"/>
    <n v="2"/>
    <x v="0"/>
    <n v="246.2748"/>
    <n v="4"/>
    <n v="356.92"/>
    <n v="87831"/>
    <n v="0"/>
    <s v="Not Returned"/>
    <n v="0"/>
  </r>
  <r>
    <n v="21235"/>
    <x v="3"/>
    <n v="0.08"/>
    <n v="40.98"/>
    <n v="7.2"/>
    <n v="3096"/>
    <x v="366"/>
    <s v="Returning Customer"/>
    <n v="0"/>
    <x v="1"/>
    <x v="0"/>
    <x v="1"/>
    <x v="6"/>
    <s v="Small Box"/>
    <x v="513"/>
    <n v="0.6"/>
    <s v="United States"/>
    <x v="1"/>
    <s v="Erin"/>
    <x v="18"/>
    <x v="117"/>
    <n v="43026"/>
    <x v="79"/>
    <x v="6"/>
    <d v="2015-05-25T00:00:00"/>
    <n v="1"/>
    <x v="0"/>
    <n v="-16.64"/>
    <n v="3"/>
    <n v="119.86"/>
    <n v="86221"/>
    <n v="0"/>
    <s v="Not Returned"/>
    <n v="0"/>
  </r>
  <r>
    <n v="22672"/>
    <x v="4"/>
    <n v="0.04"/>
    <n v="177.98"/>
    <n v="0.99"/>
    <n v="1442"/>
    <x v="640"/>
    <s v="Returning Customer"/>
    <n v="0"/>
    <x v="0"/>
    <x v="1"/>
    <x v="1"/>
    <x v="6"/>
    <s v="Small Box"/>
    <x v="514"/>
    <n v="0.56000000000000005"/>
    <s v="United States"/>
    <x v="0"/>
    <s v="Chris"/>
    <x v="22"/>
    <x v="122"/>
    <n v="65807"/>
    <x v="58"/>
    <x v="5"/>
    <d v="2015-06-27T00:00:00"/>
    <n v="2"/>
    <x v="0"/>
    <n v="1909.8854999999996"/>
    <n v="15"/>
    <n v="2767.95"/>
    <n v="89076"/>
    <n v="1"/>
    <s v="Not Returned"/>
    <n v="0"/>
  </r>
  <r>
    <n v="26157"/>
    <x v="3"/>
    <n v="7.0000000000000007E-2"/>
    <n v="177.98"/>
    <n v="0.99"/>
    <n v="2771"/>
    <x v="785"/>
    <s v="New Customer"/>
    <n v="1"/>
    <x v="0"/>
    <x v="1"/>
    <x v="1"/>
    <x v="6"/>
    <s v="Small Box"/>
    <x v="514"/>
    <n v="0.56000000000000005"/>
    <s v="United States"/>
    <x v="2"/>
    <s v="Sam"/>
    <x v="33"/>
    <x v="634"/>
    <n v="30344"/>
    <x v="91"/>
    <x v="2"/>
    <d v="2015-06-13T00:00:00"/>
    <n v="0"/>
    <x v="0"/>
    <n v="-191.548"/>
    <n v="3"/>
    <n v="536.29"/>
    <n v="88974"/>
    <n v="1"/>
    <s v="Not Returned"/>
    <n v="0"/>
  </r>
  <r>
    <n v="18142"/>
    <x v="4"/>
    <n v="0.09"/>
    <n v="207.48"/>
    <n v="0.99"/>
    <n v="2264"/>
    <x v="786"/>
    <s v="New Customer"/>
    <n v="1"/>
    <x v="0"/>
    <x v="1"/>
    <x v="1"/>
    <x v="6"/>
    <s v="Small Box"/>
    <x v="515"/>
    <n v="0.55000000000000004"/>
    <s v="United States"/>
    <x v="0"/>
    <s v="Chris"/>
    <x v="22"/>
    <x v="635"/>
    <n v="64804"/>
    <x v="60"/>
    <x v="0"/>
    <d v="2015-01-29T00:00:00"/>
    <n v="3"/>
    <x v="0"/>
    <n v="359.83"/>
    <n v="3"/>
    <n v="577.75"/>
    <n v="86611"/>
    <n v="1"/>
    <s v="Not Returned"/>
    <n v="0"/>
  </r>
  <r>
    <n v="20357"/>
    <x v="0"/>
    <n v="0.09"/>
    <n v="207.48"/>
    <n v="0.99"/>
    <n v="3095"/>
    <x v="787"/>
    <s v="New Customer"/>
    <n v="1"/>
    <x v="0"/>
    <x v="0"/>
    <x v="1"/>
    <x v="6"/>
    <s v="Small Box"/>
    <x v="515"/>
    <n v="0.55000000000000004"/>
    <s v="United States"/>
    <x v="1"/>
    <s v="Erin"/>
    <x v="18"/>
    <x v="636"/>
    <n v="45011"/>
    <x v="167"/>
    <x v="0"/>
    <d v="2015-01-21T00:00:00"/>
    <n v="2"/>
    <x v="0"/>
    <n v="683.9556"/>
    <n v="5"/>
    <n v="991.24"/>
    <n v="86220"/>
    <n v="1"/>
    <s v="Not Returned"/>
    <n v="0"/>
  </r>
  <r>
    <n v="20858"/>
    <x v="4"/>
    <n v="0"/>
    <n v="73.98"/>
    <n v="12.14"/>
    <n v="266"/>
    <x v="788"/>
    <s v="New Customer"/>
    <n v="1"/>
    <x v="1"/>
    <x v="1"/>
    <x v="0"/>
    <x v="11"/>
    <s v="Small Box"/>
    <x v="516"/>
    <n v="0.67"/>
    <s v="United States"/>
    <x v="0"/>
    <s v="Chris"/>
    <x v="0"/>
    <x v="637"/>
    <n v="78207"/>
    <x v="78"/>
    <x v="0"/>
    <d v="2015-05-20T00:00:00"/>
    <n v="2"/>
    <x v="1"/>
    <n v="326.25"/>
    <n v="17"/>
    <n v="1300.81"/>
    <n v="90593"/>
    <n v="1"/>
    <s v="Not Returned"/>
    <n v="0"/>
  </r>
  <r>
    <n v="19381"/>
    <x v="4"/>
    <n v="0.08"/>
    <n v="73.98"/>
    <n v="4"/>
    <n v="3041"/>
    <x v="57"/>
    <s v="Returning Customer"/>
    <n v="0"/>
    <x v="0"/>
    <x v="1"/>
    <x v="0"/>
    <x v="11"/>
    <s v="Small Box"/>
    <x v="516"/>
    <n v="0.77"/>
    <s v="United States"/>
    <x v="0"/>
    <s v="Chris"/>
    <x v="16"/>
    <x v="53"/>
    <n v="67846"/>
    <x v="46"/>
    <x v="3"/>
    <d v="2015-05-18T00:00:00"/>
    <n v="3"/>
    <x v="0"/>
    <n v="97.159999999999926"/>
    <n v="17"/>
    <n v="1181.67"/>
    <n v="86102"/>
    <n v="0"/>
    <s v="Not Returned"/>
    <n v="0"/>
  </r>
  <r>
    <n v="21485"/>
    <x v="1"/>
    <n v="0.01"/>
    <n v="73.98"/>
    <n v="12.14"/>
    <n v="3350"/>
    <x v="789"/>
    <s v="New Customer"/>
    <n v="1"/>
    <x v="0"/>
    <x v="3"/>
    <x v="0"/>
    <x v="11"/>
    <s v="Small Box"/>
    <x v="516"/>
    <n v="0.67"/>
    <s v="United States"/>
    <x v="3"/>
    <s v="William"/>
    <x v="8"/>
    <x v="638"/>
    <n v="98444"/>
    <x v="102"/>
    <x v="3"/>
    <d v="2015-01-25T00:00:00"/>
    <n v="2"/>
    <x v="0"/>
    <n v="-29.065600000000003"/>
    <n v="5"/>
    <n v="384.22"/>
    <n v="91296"/>
    <n v="1"/>
    <s v="Not Returned"/>
    <n v="0"/>
  </r>
  <r>
    <n v="18320"/>
    <x v="3"/>
    <n v="0.05"/>
    <n v="73.98"/>
    <n v="12.14"/>
    <n v="3374"/>
    <x v="335"/>
    <s v="Returning Customer"/>
    <n v="0"/>
    <x v="0"/>
    <x v="2"/>
    <x v="0"/>
    <x v="11"/>
    <s v="Small Box"/>
    <x v="516"/>
    <n v="0.67"/>
    <s v="United States"/>
    <x v="1"/>
    <s v="Erin"/>
    <x v="37"/>
    <x v="298"/>
    <n v="21113"/>
    <x v="94"/>
    <x v="0"/>
    <d v="2015-06-30T00:00:00"/>
    <n v="1"/>
    <x v="0"/>
    <n v="-1.904000000000019"/>
    <n v="8"/>
    <n v="600.4"/>
    <n v="87474"/>
    <n v="0"/>
    <s v="Not Returned"/>
    <n v="0"/>
  </r>
  <r>
    <n v="19225"/>
    <x v="2"/>
    <n v="0.1"/>
    <n v="40.479999999999997"/>
    <n v="19.989999999999998"/>
    <n v="696"/>
    <x v="486"/>
    <s v="Returning Customer"/>
    <n v="0"/>
    <x v="0"/>
    <x v="1"/>
    <x v="0"/>
    <x v="11"/>
    <s v="Small Box"/>
    <x v="517"/>
    <n v="0.77"/>
    <s v="United States"/>
    <x v="0"/>
    <s v="Chris"/>
    <x v="7"/>
    <x v="419"/>
    <n v="46307"/>
    <x v="133"/>
    <x v="1"/>
    <d v="2015-04-09T00:00:00"/>
    <n v="2"/>
    <x v="0"/>
    <n v="-580.32000000000005"/>
    <n v="9"/>
    <n v="355.84"/>
    <n v="89848"/>
    <n v="1"/>
    <s v="Not Returned"/>
    <n v="0"/>
  </r>
  <r>
    <n v="1225"/>
    <x v="2"/>
    <n v="0.1"/>
    <n v="40.479999999999997"/>
    <n v="19.989999999999998"/>
    <n v="698"/>
    <x v="10"/>
    <s v="Returning Customer"/>
    <n v="0"/>
    <x v="0"/>
    <x v="1"/>
    <x v="0"/>
    <x v="11"/>
    <s v="Small Box"/>
    <x v="517"/>
    <n v="0.77"/>
    <s v="United States"/>
    <x v="3"/>
    <s v="William"/>
    <x v="8"/>
    <x v="10"/>
    <n v="98105"/>
    <x v="133"/>
    <x v="1"/>
    <d v="2015-04-09T00:00:00"/>
    <n v="2"/>
    <x v="0"/>
    <n v="-580.32000000000005"/>
    <n v="36"/>
    <n v="1423.35"/>
    <n v="8994"/>
    <n v="1"/>
    <s v="Not Returned"/>
    <n v="0"/>
  </r>
  <r>
    <n v="23751"/>
    <x v="3"/>
    <n v="0.09"/>
    <n v="40.479999999999997"/>
    <n v="19.989999999999998"/>
    <n v="1623"/>
    <x v="641"/>
    <s v="Returning Customer"/>
    <n v="0"/>
    <x v="0"/>
    <x v="3"/>
    <x v="0"/>
    <x v="11"/>
    <s v="Small Box"/>
    <x v="517"/>
    <n v="0.77"/>
    <s v="United States"/>
    <x v="0"/>
    <s v="Chris"/>
    <x v="7"/>
    <x v="538"/>
    <n v="46375"/>
    <x v="79"/>
    <x v="6"/>
    <d v="2015-05-26T00:00:00"/>
    <n v="2"/>
    <x v="0"/>
    <n v="65.394000000000062"/>
    <n v="12"/>
    <n v="472.44"/>
    <n v="87611"/>
    <n v="0"/>
    <s v="Not Returned"/>
    <n v="0"/>
  </r>
  <r>
    <n v="21399"/>
    <x v="0"/>
    <n v="0"/>
    <n v="40.479999999999997"/>
    <n v="19.989999999999998"/>
    <n v="2720"/>
    <x v="790"/>
    <s v="New Customer"/>
    <n v="1"/>
    <x v="0"/>
    <x v="3"/>
    <x v="0"/>
    <x v="11"/>
    <s v="Small Box"/>
    <x v="517"/>
    <n v="0.77"/>
    <s v="United States"/>
    <x v="2"/>
    <s v="Sam"/>
    <x v="33"/>
    <x v="639"/>
    <n v="30721"/>
    <x v="113"/>
    <x v="1"/>
    <d v="2015-06-17T00:00:00"/>
    <n v="1"/>
    <x v="1"/>
    <n v="-25.634"/>
    <n v="6"/>
    <n v="264.95"/>
    <n v="88766"/>
    <n v="1"/>
    <s v="Not Returned"/>
    <n v="0"/>
  </r>
  <r>
    <n v="22662"/>
    <x v="3"/>
    <n v="0.1"/>
    <n v="73.98"/>
    <n v="4"/>
    <n v="1027"/>
    <x v="429"/>
    <s v="Returning Customer"/>
    <n v="0"/>
    <x v="0"/>
    <x v="3"/>
    <x v="0"/>
    <x v="11"/>
    <s v="Small Box"/>
    <x v="518"/>
    <n v="0.79"/>
    <s v="United States"/>
    <x v="1"/>
    <s v="Erin"/>
    <x v="1"/>
    <x v="373"/>
    <n v="14225"/>
    <x v="92"/>
    <x v="5"/>
    <d v="2015-03-13T00:00:00"/>
    <n v="1"/>
    <x v="0"/>
    <n v="-229.87"/>
    <n v="5"/>
    <n v="347.23"/>
    <n v="89004"/>
    <n v="0"/>
    <s v="Not Returned"/>
    <n v="0"/>
  </r>
  <r>
    <n v="21771"/>
    <x v="0"/>
    <n v="0.02"/>
    <n v="73.98"/>
    <n v="14.52"/>
    <n v="1261"/>
    <x v="791"/>
    <s v="New Customer"/>
    <n v="1"/>
    <x v="0"/>
    <x v="2"/>
    <x v="0"/>
    <x v="11"/>
    <s v="Small Box"/>
    <x v="518"/>
    <n v="0.65"/>
    <s v="United States"/>
    <x v="3"/>
    <s v="William"/>
    <x v="21"/>
    <x v="640"/>
    <n v="80020"/>
    <x v="86"/>
    <x v="5"/>
    <d v="2015-05-10T00:00:00"/>
    <n v="3"/>
    <x v="0"/>
    <n v="43.538000000000011"/>
    <n v="5"/>
    <n v="378.23"/>
    <n v="89730"/>
    <n v="1"/>
    <s v="Not Returned"/>
    <n v="0"/>
  </r>
  <r>
    <n v="20539"/>
    <x v="1"/>
    <n v="0.03"/>
    <n v="73.98"/>
    <n v="14.52"/>
    <n v="1367"/>
    <x v="792"/>
    <s v="New Customer"/>
    <n v="1"/>
    <x v="0"/>
    <x v="0"/>
    <x v="0"/>
    <x v="11"/>
    <s v="Small Box"/>
    <x v="518"/>
    <n v="0.65"/>
    <s v="United States"/>
    <x v="0"/>
    <s v="Chris"/>
    <x v="0"/>
    <x v="641"/>
    <n v="79424"/>
    <x v="147"/>
    <x v="4"/>
    <d v="2015-01-10T00:00:00"/>
    <n v="3"/>
    <x v="0"/>
    <n v="-326.23159999999996"/>
    <n v="1"/>
    <n v="79.02"/>
    <n v="90513"/>
    <n v="1"/>
    <s v="Not Returned"/>
    <n v="0"/>
  </r>
  <r>
    <n v="19733"/>
    <x v="4"/>
    <n v="0"/>
    <n v="73.98"/>
    <n v="14.52"/>
    <n v="2037"/>
    <x v="793"/>
    <s v="New Customer"/>
    <n v="1"/>
    <x v="0"/>
    <x v="3"/>
    <x v="0"/>
    <x v="11"/>
    <s v="Small Box"/>
    <x v="518"/>
    <n v="0.65"/>
    <s v="United States"/>
    <x v="3"/>
    <s v="William"/>
    <x v="47"/>
    <x v="361"/>
    <n v="59715"/>
    <x v="92"/>
    <x v="5"/>
    <d v="2015-03-14T00:00:00"/>
    <n v="2"/>
    <x v="1"/>
    <n v="-88.61"/>
    <n v="4"/>
    <n v="305.70999999999998"/>
    <n v="89333"/>
    <n v="1"/>
    <s v="Not Returned"/>
    <n v="0"/>
  </r>
  <r>
    <n v="21186"/>
    <x v="0"/>
    <n v="0.06"/>
    <n v="45.99"/>
    <n v="4.99"/>
    <n v="1014"/>
    <x v="548"/>
    <s v="Returning Customer"/>
    <n v="0"/>
    <x v="1"/>
    <x v="2"/>
    <x v="0"/>
    <x v="0"/>
    <s v="Small Box"/>
    <x v="519"/>
    <n v="0.56000000000000005"/>
    <s v="United States"/>
    <x v="2"/>
    <s v="Sam"/>
    <x v="39"/>
    <x v="466"/>
    <n v="72022"/>
    <x v="52"/>
    <x v="6"/>
    <d v="2015-03-02T00:00:00"/>
    <n v="1"/>
    <x v="0"/>
    <n v="-329.78399999999999"/>
    <n v="10"/>
    <n v="370.81"/>
    <n v="88387"/>
    <n v="0"/>
    <s v="Not Returned"/>
    <n v="0"/>
  </r>
  <r>
    <n v="21620"/>
    <x v="1"/>
    <n v="0.01"/>
    <n v="45.99"/>
    <n v="4.99"/>
    <n v="3279"/>
    <x v="600"/>
    <s v="Returning Customer"/>
    <n v="0"/>
    <x v="0"/>
    <x v="2"/>
    <x v="0"/>
    <x v="0"/>
    <s v="Small Box"/>
    <x v="519"/>
    <n v="0.56000000000000005"/>
    <s v="United States"/>
    <x v="2"/>
    <s v="Sam"/>
    <x v="34"/>
    <x v="504"/>
    <n v="29203"/>
    <x v="90"/>
    <x v="2"/>
    <d v="2015-03-16T00:00:00"/>
    <n v="2"/>
    <x v="0"/>
    <n v="24.018000000000001"/>
    <n v="3"/>
    <n v="125.19"/>
    <n v="90767"/>
    <n v="1"/>
    <s v="Not Returned"/>
    <n v="0"/>
  </r>
  <r>
    <n v="24388"/>
    <x v="0"/>
    <n v="0"/>
    <n v="195.99"/>
    <n v="4.2"/>
    <n v="638"/>
    <x v="25"/>
    <s v="Returning Customer"/>
    <n v="0"/>
    <x v="1"/>
    <x v="0"/>
    <x v="0"/>
    <x v="0"/>
    <s v="Small Box"/>
    <x v="520"/>
    <n v="0.56999999999999995"/>
    <s v="United States"/>
    <x v="3"/>
    <s v="William"/>
    <x v="6"/>
    <x v="25"/>
    <n v="95062"/>
    <x v="21"/>
    <x v="5"/>
    <d v="2015-05-02T00:00:00"/>
    <n v="2"/>
    <x v="1"/>
    <n v="719.47679999999991"/>
    <n v="6"/>
    <n v="1042.72"/>
    <n v="87954"/>
    <n v="0"/>
    <s v="Not Returned"/>
    <n v="0"/>
  </r>
  <r>
    <n v="6388"/>
    <x v="0"/>
    <n v="0"/>
    <n v="195.99"/>
    <n v="4.2"/>
    <n v="640"/>
    <x v="26"/>
    <s v="Returning Customer"/>
    <n v="0"/>
    <x v="1"/>
    <x v="0"/>
    <x v="0"/>
    <x v="0"/>
    <s v="Small Box"/>
    <x v="520"/>
    <n v="0.56999999999999995"/>
    <s v="United States"/>
    <x v="3"/>
    <s v="William"/>
    <x v="8"/>
    <x v="10"/>
    <n v="98119"/>
    <x v="21"/>
    <x v="5"/>
    <d v="2015-05-02T00:00:00"/>
    <n v="2"/>
    <x v="1"/>
    <n v="1030.509"/>
    <n v="24"/>
    <n v="4170.87"/>
    <n v="45380"/>
    <n v="0"/>
    <s v="Not Returned"/>
    <n v="0"/>
  </r>
  <r>
    <n v="23151"/>
    <x v="4"/>
    <n v="0.06"/>
    <n v="70.89"/>
    <n v="89.3"/>
    <n v="2903"/>
    <x v="794"/>
    <s v="New Customer"/>
    <n v="1"/>
    <x v="2"/>
    <x v="3"/>
    <x v="2"/>
    <x v="13"/>
    <s v="Jumbo Box"/>
    <x v="521"/>
    <n v="0.72"/>
    <s v="United States"/>
    <x v="1"/>
    <s v="Erin"/>
    <x v="18"/>
    <x v="642"/>
    <n v="43068"/>
    <x v="58"/>
    <x v="5"/>
    <d v="2015-06-25T00:00:00"/>
    <n v="0"/>
    <x v="0"/>
    <n v="65.077020000000005"/>
    <n v="6"/>
    <n v="364.26"/>
    <n v="87374"/>
    <n v="1"/>
    <s v="Not Returned"/>
    <n v="0"/>
  </r>
  <r>
    <n v="23100"/>
    <x v="1"/>
    <n v="0.05"/>
    <n v="2.08"/>
    <n v="2.56"/>
    <n v="211"/>
    <x v="1"/>
    <s v="Returning Customer"/>
    <n v="0"/>
    <x v="0"/>
    <x v="2"/>
    <x v="1"/>
    <x v="5"/>
    <s v="Small Pack"/>
    <x v="522"/>
    <n v="0.55000000000000004"/>
    <s v="United States"/>
    <x v="1"/>
    <s v="Erin"/>
    <x v="1"/>
    <x v="1"/>
    <n v="13501"/>
    <x v="12"/>
    <x v="1"/>
    <d v="2015-06-03T00:00:00"/>
    <n v="1"/>
    <x v="0"/>
    <n v="-36.25"/>
    <n v="20"/>
    <n v="42.29"/>
    <n v="85966"/>
    <n v="0"/>
    <s v="Not Returned"/>
    <n v="0"/>
  </r>
  <r>
    <n v="18892"/>
    <x v="0"/>
    <n v="0.05"/>
    <n v="2.08"/>
    <n v="2.56"/>
    <n v="2358"/>
    <x v="795"/>
    <s v="New Customer"/>
    <n v="1"/>
    <x v="0"/>
    <x v="2"/>
    <x v="1"/>
    <x v="5"/>
    <s v="Small Pack"/>
    <x v="522"/>
    <n v="0.55000000000000004"/>
    <s v="United States"/>
    <x v="2"/>
    <s v="Sam"/>
    <x v="17"/>
    <x v="386"/>
    <n v="33311"/>
    <x v="3"/>
    <x v="2"/>
    <d v="2015-02-16T00:00:00"/>
    <n v="2"/>
    <x v="0"/>
    <n v="-1045.0160000000001"/>
    <n v="19"/>
    <n v="40.93"/>
    <n v="88268"/>
    <n v="1"/>
    <s v="Not Returned"/>
    <n v="0"/>
  </r>
  <r>
    <n v="25582"/>
    <x v="2"/>
    <n v="7.0000000000000007E-2"/>
    <n v="154.13"/>
    <n v="69"/>
    <n v="145"/>
    <x v="796"/>
    <s v="New Customer"/>
    <n v="1"/>
    <x v="1"/>
    <x v="2"/>
    <x v="2"/>
    <x v="13"/>
    <s v="Large Box"/>
    <x v="523"/>
    <n v="0.68"/>
    <s v="United States"/>
    <x v="1"/>
    <s v="Erin"/>
    <x v="5"/>
    <x v="643"/>
    <n v="15122"/>
    <x v="103"/>
    <x v="0"/>
    <d v="2015-03-16T00:00:00"/>
    <n v="0"/>
    <x v="0"/>
    <n v="-634.73410000000013"/>
    <n v="3"/>
    <n v="453.62"/>
    <n v="91089"/>
    <n v="1"/>
    <s v="Not Returned"/>
    <n v="0"/>
  </r>
  <r>
    <n v="20693"/>
    <x v="0"/>
    <n v="0.1"/>
    <n v="154.13"/>
    <n v="69"/>
    <n v="397"/>
    <x v="797"/>
    <s v="New Customer"/>
    <n v="1"/>
    <x v="0"/>
    <x v="1"/>
    <x v="2"/>
    <x v="13"/>
    <s v="Large Box"/>
    <x v="523"/>
    <n v="0.68"/>
    <s v="United States"/>
    <x v="1"/>
    <s v="Erin"/>
    <x v="18"/>
    <x v="644"/>
    <n v="44221"/>
    <x v="68"/>
    <x v="0"/>
    <d v="2015-02-03T00:00:00"/>
    <n v="1"/>
    <x v="0"/>
    <n v="-372.48597100000006"/>
    <n v="8"/>
    <n v="1216.32"/>
    <n v="89319"/>
    <n v="1"/>
    <s v="Not Returned"/>
    <n v="0"/>
  </r>
  <r>
    <n v="4015"/>
    <x v="0"/>
    <n v="0.09"/>
    <n v="154.13"/>
    <n v="69"/>
    <n v="604"/>
    <x v="798"/>
    <s v="New Customer"/>
    <n v="1"/>
    <x v="1"/>
    <x v="1"/>
    <x v="2"/>
    <x v="13"/>
    <s v="Large Box"/>
    <x v="523"/>
    <n v="0.68"/>
    <s v="United States"/>
    <x v="3"/>
    <s v="William"/>
    <x v="6"/>
    <x v="27"/>
    <n v="90045"/>
    <x v="90"/>
    <x v="2"/>
    <d v="2015-03-15T00:00:00"/>
    <n v="1"/>
    <x v="0"/>
    <n v="-1763.7477000000003"/>
    <n v="38"/>
    <n v="5679.59"/>
    <n v="28647"/>
    <n v="1"/>
    <s v="Not Returned"/>
    <n v="0"/>
  </r>
  <r>
    <n v="22015"/>
    <x v="0"/>
    <n v="0.09"/>
    <n v="154.13"/>
    <n v="69"/>
    <n v="605"/>
    <x v="799"/>
    <s v="New Customer"/>
    <n v="1"/>
    <x v="1"/>
    <x v="1"/>
    <x v="2"/>
    <x v="13"/>
    <s v="Large Box"/>
    <x v="523"/>
    <n v="0.68"/>
    <s v="United States"/>
    <x v="1"/>
    <s v="Erin"/>
    <x v="1"/>
    <x v="645"/>
    <n v="11795"/>
    <x v="90"/>
    <x v="2"/>
    <d v="2015-03-15T00:00:00"/>
    <n v="1"/>
    <x v="0"/>
    <n v="-1763.7477000000003"/>
    <n v="10"/>
    <n v="1494.63"/>
    <n v="91144"/>
    <n v="1"/>
    <s v="Not Returned"/>
    <n v="0"/>
  </r>
  <r>
    <n v="18940"/>
    <x v="4"/>
    <n v="0.01"/>
    <n v="24.95"/>
    <n v="2.99"/>
    <n v="3229"/>
    <x v="800"/>
    <s v="New Customer"/>
    <n v="1"/>
    <x v="0"/>
    <x v="3"/>
    <x v="1"/>
    <x v="10"/>
    <s v="Small Box"/>
    <x v="524"/>
    <n v="0.39"/>
    <s v="United States"/>
    <x v="0"/>
    <s v="Chris"/>
    <x v="26"/>
    <x v="646"/>
    <n v="54880"/>
    <x v="141"/>
    <x v="4"/>
    <d v="2015-01-22T00:00:00"/>
    <n v="1"/>
    <x v="0"/>
    <n v="261.38579999999996"/>
    <n v="15"/>
    <n v="378.82"/>
    <n v="87435"/>
    <n v="0"/>
    <s v="Not Returned"/>
    <n v="0"/>
  </r>
  <r>
    <n v="19270"/>
    <x v="4"/>
    <n v="0.09"/>
    <n v="71.37"/>
    <n v="69"/>
    <n v="2352"/>
    <x v="207"/>
    <s v="Returning Customer"/>
    <n v="0"/>
    <x v="0"/>
    <x v="2"/>
    <x v="2"/>
    <x v="13"/>
    <s v="Large Box"/>
    <x v="525"/>
    <n v="0.68"/>
    <s v="United States"/>
    <x v="1"/>
    <s v="Erin"/>
    <x v="37"/>
    <x v="186"/>
    <n v="21501"/>
    <x v="162"/>
    <x v="1"/>
    <d v="2015-06-24T00:00:00"/>
    <n v="1"/>
    <x v="0"/>
    <n v="-1537.1356000000003"/>
    <n v="19"/>
    <n v="1302.98"/>
    <n v="86166"/>
    <n v="1"/>
    <s v="Not Returned"/>
    <n v="0"/>
  </r>
  <r>
    <n v="22028"/>
    <x v="3"/>
    <n v="0.02"/>
    <n v="71.37"/>
    <n v="69"/>
    <n v="2486"/>
    <x v="801"/>
    <s v="New Customer"/>
    <n v="1"/>
    <x v="0"/>
    <x v="3"/>
    <x v="2"/>
    <x v="13"/>
    <s v="Large Box"/>
    <x v="525"/>
    <n v="0.68"/>
    <s v="United States"/>
    <x v="2"/>
    <s v="Sam"/>
    <x v="33"/>
    <x v="647"/>
    <n v="30458"/>
    <x v="101"/>
    <x v="3"/>
    <d v="2015-02-07T00:00:00"/>
    <n v="1"/>
    <x v="0"/>
    <n v="-439.90800000000002"/>
    <n v="4"/>
    <n v="237.62"/>
    <n v="91414"/>
    <n v="0"/>
    <s v="Not Returned"/>
    <n v="0"/>
  </r>
  <r>
    <n v="21492"/>
    <x v="2"/>
    <n v="0"/>
    <n v="142.86000000000001"/>
    <n v="19.989999999999998"/>
    <n v="1670"/>
    <x v="775"/>
    <s v="Returning Customer"/>
    <n v="0"/>
    <x v="0"/>
    <x v="3"/>
    <x v="1"/>
    <x v="9"/>
    <s v="Small Box"/>
    <x v="526"/>
    <n v="0.56000000000000005"/>
    <s v="United States"/>
    <x v="2"/>
    <s v="Sam"/>
    <x v="14"/>
    <x v="600"/>
    <n v="24060"/>
    <x v="170"/>
    <x v="3"/>
    <d v="2015-05-03T00:00:00"/>
    <n v="9"/>
    <x v="1"/>
    <n v="-739.32600000000002"/>
    <n v="11"/>
    <n v="1576.35"/>
    <n v="86722"/>
    <n v="0"/>
    <s v="Not Returned"/>
    <n v="0"/>
  </r>
  <r>
    <n v="20270"/>
    <x v="4"/>
    <n v="0.03"/>
    <n v="142.86000000000001"/>
    <n v="19.989999999999998"/>
    <n v="2859"/>
    <x v="802"/>
    <s v="New Customer"/>
    <n v="1"/>
    <x v="0"/>
    <x v="1"/>
    <x v="1"/>
    <x v="9"/>
    <s v="Small Box"/>
    <x v="526"/>
    <n v="0.56000000000000005"/>
    <s v="United States"/>
    <x v="2"/>
    <s v="Sam"/>
    <x v="17"/>
    <x v="648"/>
    <n v="32601"/>
    <x v="87"/>
    <x v="4"/>
    <d v="2015-04-03T00:00:00"/>
    <n v="2"/>
    <x v="0"/>
    <n v="-8.3881000000000014"/>
    <n v="23"/>
    <n v="3292.02"/>
    <n v="88281"/>
    <n v="1"/>
    <s v="Not Returned"/>
    <n v="0"/>
  </r>
  <r>
    <n v="18693"/>
    <x v="0"/>
    <n v="0.04"/>
    <n v="2.52"/>
    <n v="1.92"/>
    <n v="1257"/>
    <x v="700"/>
    <s v="Returning Customer"/>
    <n v="0"/>
    <x v="0"/>
    <x v="2"/>
    <x v="1"/>
    <x v="5"/>
    <s v="Wrap Bag"/>
    <x v="527"/>
    <n v="0.82"/>
    <s v="United States"/>
    <x v="3"/>
    <s v="William"/>
    <x v="21"/>
    <x v="202"/>
    <n v="80013"/>
    <x v="170"/>
    <x v="3"/>
    <d v="2015-04-24T00:00:00"/>
    <n v="0"/>
    <x v="0"/>
    <n v="-8.2080000000000002"/>
    <n v="1"/>
    <n v="3.13"/>
    <n v="86536"/>
    <n v="1"/>
    <s v="Not Returned"/>
    <n v="0"/>
  </r>
  <r>
    <n v="21147"/>
    <x v="1"/>
    <n v="0"/>
    <n v="16.059999999999999"/>
    <n v="8.34"/>
    <n v="1625"/>
    <x v="715"/>
    <s v="Returning Customer"/>
    <n v="0"/>
    <x v="0"/>
    <x v="2"/>
    <x v="1"/>
    <x v="9"/>
    <s v="Small Box"/>
    <x v="528"/>
    <n v="0.59"/>
    <s v="United States"/>
    <x v="1"/>
    <s v="Erin"/>
    <x v="1"/>
    <x v="591"/>
    <n v="11542"/>
    <x v="8"/>
    <x v="3"/>
    <d v="2015-03-28T00:00:00"/>
    <n v="1"/>
    <x v="1"/>
    <n v="-28.09"/>
    <n v="1"/>
    <n v="19.16"/>
    <n v="90600"/>
    <n v="0"/>
    <s v="Not Returned"/>
    <n v="0"/>
  </r>
  <r>
    <n v="21518"/>
    <x v="4"/>
    <n v="7.0000000000000007E-2"/>
    <n v="2036.48"/>
    <n v="14.7"/>
    <n v="524"/>
    <x v="602"/>
    <s v="Returning Customer"/>
    <n v="0"/>
    <x v="2"/>
    <x v="0"/>
    <x v="0"/>
    <x v="8"/>
    <s v="Jumbo Drum"/>
    <x v="529"/>
    <n v="0.55000000000000004"/>
    <s v="United States"/>
    <x v="2"/>
    <s v="Sam"/>
    <x v="2"/>
    <x v="505"/>
    <n v="37922"/>
    <x v="119"/>
    <x v="1"/>
    <d v="2015-01-22T00:00:00"/>
    <n v="2"/>
    <x v="0"/>
    <n v="-11.536000000000001"/>
    <n v="1"/>
    <n v="1893.93"/>
    <n v="91127"/>
    <n v="0"/>
    <s v="Not Returned"/>
    <n v="0"/>
  </r>
  <r>
    <n v="349"/>
    <x v="4"/>
    <n v="7.0000000000000007E-2"/>
    <n v="2036.48"/>
    <n v="14.7"/>
    <n v="553"/>
    <x v="194"/>
    <s v="Returning Customer"/>
    <n v="0"/>
    <x v="2"/>
    <x v="1"/>
    <x v="0"/>
    <x v="8"/>
    <s v="Jumbo Drum"/>
    <x v="529"/>
    <n v="0.55000000000000004"/>
    <s v="United States"/>
    <x v="3"/>
    <s v="William"/>
    <x v="6"/>
    <x v="27"/>
    <n v="90008"/>
    <x v="136"/>
    <x v="2"/>
    <d v="2015-02-21T00:00:00"/>
    <n v="0"/>
    <x v="0"/>
    <n v="4073.25"/>
    <n v="25"/>
    <n v="43046.2"/>
    <n v="2433"/>
    <n v="1"/>
    <s v="Not Returned"/>
    <n v="0"/>
  </r>
  <r>
    <n v="18349"/>
    <x v="4"/>
    <n v="7.0000000000000007E-2"/>
    <n v="2036.48"/>
    <n v="14.7"/>
    <n v="555"/>
    <x v="360"/>
    <s v="Returning Customer"/>
    <n v="0"/>
    <x v="2"/>
    <x v="1"/>
    <x v="0"/>
    <x v="8"/>
    <s v="Jumbo Drum"/>
    <x v="529"/>
    <n v="0.55000000000000004"/>
    <s v="United States"/>
    <x v="3"/>
    <s v="William"/>
    <x v="12"/>
    <x v="317"/>
    <n v="84062"/>
    <x v="136"/>
    <x v="2"/>
    <d v="2015-02-21T00:00:00"/>
    <n v="0"/>
    <x v="0"/>
    <n v="6028.41"/>
    <n v="6"/>
    <n v="10331.09"/>
    <n v="86190"/>
    <n v="1"/>
    <s v="Not Returned"/>
    <n v="0"/>
  </r>
  <r>
    <n v="22824"/>
    <x v="2"/>
    <n v="0.04"/>
    <n v="2036.48"/>
    <n v="14.7"/>
    <n v="1425"/>
    <x v="803"/>
    <s v="New Customer"/>
    <n v="1"/>
    <x v="2"/>
    <x v="3"/>
    <x v="0"/>
    <x v="8"/>
    <s v="Jumbo Drum"/>
    <x v="529"/>
    <n v="0.55000000000000004"/>
    <s v="United States"/>
    <x v="3"/>
    <s v="William"/>
    <x v="21"/>
    <x v="303"/>
    <n v="80525"/>
    <x v="40"/>
    <x v="5"/>
    <d v="2015-01-06T00:00:00"/>
    <n v="5"/>
    <x v="0"/>
    <n v="-4793.0039999999999"/>
    <n v="1"/>
    <n v="2013.67"/>
    <n v="89450"/>
    <n v="1"/>
    <s v="Not Returned"/>
    <n v="0"/>
  </r>
  <r>
    <n v="20602"/>
    <x v="3"/>
    <n v="0.01"/>
    <n v="2036.48"/>
    <n v="14.7"/>
    <n v="2489"/>
    <x v="27"/>
    <s v="Returning Customer"/>
    <n v="0"/>
    <x v="2"/>
    <x v="0"/>
    <x v="0"/>
    <x v="8"/>
    <s v="Jumbo Drum"/>
    <x v="529"/>
    <n v="0.55000000000000004"/>
    <s v="United States"/>
    <x v="3"/>
    <s v="William"/>
    <x v="6"/>
    <x v="26"/>
    <n v="94521"/>
    <x v="128"/>
    <x v="4"/>
    <d v="2015-02-13T00:00:00"/>
    <n v="2"/>
    <x v="0"/>
    <n v="-1596.7457999999999"/>
    <n v="2"/>
    <n v="3786.84"/>
    <n v="86883"/>
    <n v="1"/>
    <s v="Not Returned"/>
    <n v="0"/>
  </r>
  <r>
    <n v="22231"/>
    <x v="0"/>
    <n v="0.06"/>
    <n v="80.97"/>
    <n v="33.6"/>
    <n v="2122"/>
    <x v="804"/>
    <s v="New Customer"/>
    <n v="1"/>
    <x v="2"/>
    <x v="0"/>
    <x v="0"/>
    <x v="8"/>
    <s v="Jumbo Drum"/>
    <x v="530"/>
    <n v="0.37"/>
    <s v="United States"/>
    <x v="2"/>
    <s v="Sam"/>
    <x v="39"/>
    <x v="649"/>
    <n v="72116"/>
    <x v="131"/>
    <x v="6"/>
    <d v="2015-02-03T00:00:00"/>
    <n v="2"/>
    <x v="0"/>
    <n v="-15.1844"/>
    <n v="10"/>
    <n v="799.76"/>
    <n v="89664"/>
    <n v="1"/>
    <s v="Not Returned"/>
    <n v="0"/>
  </r>
  <r>
    <n v="19192"/>
    <x v="3"/>
    <n v="0.1"/>
    <n v="80.97"/>
    <n v="33.6"/>
    <n v="2837"/>
    <x v="430"/>
    <s v="Returning Customer"/>
    <n v="0"/>
    <x v="2"/>
    <x v="2"/>
    <x v="0"/>
    <x v="8"/>
    <s v="Jumbo Drum"/>
    <x v="530"/>
    <n v="0.37"/>
    <s v="United States"/>
    <x v="0"/>
    <s v="Chris"/>
    <x v="32"/>
    <x v="374"/>
    <n v="74133"/>
    <x v="161"/>
    <x v="6"/>
    <d v="2015-03-11T00:00:00"/>
    <n v="3"/>
    <x v="0"/>
    <n v="-149.4573"/>
    <n v="3"/>
    <n v="232.16"/>
    <n v="89801"/>
    <n v="0"/>
    <s v="Not Returned"/>
    <n v="0"/>
  </r>
  <r>
    <n v="19749"/>
    <x v="2"/>
    <n v="0.1"/>
    <n v="80.97"/>
    <n v="33.6"/>
    <n v="3366"/>
    <x v="805"/>
    <s v="New Customer"/>
    <n v="1"/>
    <x v="2"/>
    <x v="2"/>
    <x v="0"/>
    <x v="8"/>
    <s v="Jumbo Drum"/>
    <x v="530"/>
    <n v="0.37"/>
    <s v="United States"/>
    <x v="1"/>
    <s v="Erin"/>
    <x v="18"/>
    <x v="73"/>
    <n v="45373"/>
    <x v="79"/>
    <x v="6"/>
    <d v="2015-05-29T00:00:00"/>
    <n v="5"/>
    <x v="0"/>
    <n v="66.22"/>
    <n v="11"/>
    <n v="837.57"/>
    <n v="90501"/>
    <n v="0"/>
    <s v="Not Returned"/>
    <n v="0"/>
  </r>
  <r>
    <n v="24463"/>
    <x v="1"/>
    <n v="0.06"/>
    <n v="90.97"/>
    <n v="14"/>
    <n v="1815"/>
    <x v="806"/>
    <s v="New Customer"/>
    <n v="1"/>
    <x v="2"/>
    <x v="2"/>
    <x v="0"/>
    <x v="8"/>
    <s v="Jumbo Drum"/>
    <x v="531"/>
    <n v="0.36"/>
    <s v="United States"/>
    <x v="2"/>
    <s v="Sam"/>
    <x v="35"/>
    <x v="650"/>
    <n v="39208"/>
    <x v="128"/>
    <x v="4"/>
    <d v="2015-02-12T00:00:00"/>
    <n v="1"/>
    <x v="0"/>
    <n v="47.334000000000003"/>
    <n v="14"/>
    <n v="1263.3499999999999"/>
    <n v="90525"/>
    <n v="1"/>
    <s v="Not Returned"/>
    <n v="0"/>
  </r>
  <r>
    <n v="19566"/>
    <x v="2"/>
    <n v="0.09"/>
    <n v="90.97"/>
    <n v="14"/>
    <n v="2437"/>
    <x v="807"/>
    <s v="New Customer"/>
    <n v="1"/>
    <x v="2"/>
    <x v="2"/>
    <x v="0"/>
    <x v="8"/>
    <s v="Jumbo Drum"/>
    <x v="531"/>
    <n v="0.36"/>
    <s v="United States"/>
    <x v="0"/>
    <s v="Chris"/>
    <x v="26"/>
    <x v="651"/>
    <n v="53150"/>
    <x v="52"/>
    <x v="6"/>
    <d v="2015-03-03T00:00:00"/>
    <n v="2"/>
    <x v="0"/>
    <n v="35.290000000000049"/>
    <n v="3"/>
    <n v="260"/>
    <n v="90301"/>
    <n v="1"/>
    <s v="Not Returned"/>
    <n v="0"/>
  </r>
  <r>
    <n v="4724"/>
    <x v="3"/>
    <n v="0.04"/>
    <n v="90.97"/>
    <n v="28"/>
    <n v="898"/>
    <x v="229"/>
    <s v="Returning Customer"/>
    <n v="0"/>
    <x v="2"/>
    <x v="3"/>
    <x v="0"/>
    <x v="8"/>
    <s v="Jumbo Drum"/>
    <x v="532"/>
    <n v="0.38"/>
    <s v="United States"/>
    <x v="1"/>
    <s v="Erin"/>
    <x v="1"/>
    <x v="12"/>
    <n v="10039"/>
    <x v="22"/>
    <x v="0"/>
    <d v="2015-01-13T00:00:00"/>
    <n v="1"/>
    <x v="0"/>
    <n v="-173.09520000000001"/>
    <n v="6"/>
    <n v="573.30999999999995"/>
    <n v="33635"/>
    <n v="0"/>
    <s v="Not Returned"/>
    <n v="0"/>
  </r>
  <r>
    <n v="22724"/>
    <x v="3"/>
    <n v="0.04"/>
    <n v="90.97"/>
    <n v="28"/>
    <n v="899"/>
    <x v="230"/>
    <s v="Returning Customer"/>
    <n v="0"/>
    <x v="2"/>
    <x v="3"/>
    <x v="0"/>
    <x v="8"/>
    <s v="Jumbo Drum"/>
    <x v="532"/>
    <n v="0.38"/>
    <s v="United States"/>
    <x v="1"/>
    <s v="Erin"/>
    <x v="5"/>
    <x v="204"/>
    <n v="16602"/>
    <x v="22"/>
    <x v="0"/>
    <d v="2015-01-13T00:00:00"/>
    <n v="1"/>
    <x v="0"/>
    <n v="-173.09520000000001"/>
    <n v="2"/>
    <n v="191.1"/>
    <n v="86263"/>
    <n v="0"/>
    <s v="Not Returned"/>
    <n v="0"/>
  </r>
  <r>
    <n v="23793"/>
    <x v="1"/>
    <n v="0.1"/>
    <n v="218.08"/>
    <n v="18.059999999999999"/>
    <n v="1450"/>
    <x v="808"/>
    <s v="New Customer"/>
    <n v="1"/>
    <x v="1"/>
    <x v="0"/>
    <x v="2"/>
    <x v="15"/>
    <s v="Large Box"/>
    <x v="533"/>
    <n v="0.56999999999999995"/>
    <s v="United States"/>
    <x v="3"/>
    <s v="William"/>
    <x v="6"/>
    <x v="652"/>
    <n v="96150"/>
    <x v="79"/>
    <x v="6"/>
    <d v="2015-05-25T00:00:00"/>
    <n v="1"/>
    <x v="0"/>
    <n v="1318.83"/>
    <n v="12"/>
    <n v="2366.5100000000002"/>
    <n v="86735"/>
    <n v="1"/>
    <s v="Not Returned"/>
    <n v="0"/>
  </r>
  <r>
    <n v="21229"/>
    <x v="4"/>
    <n v="0.06"/>
    <n v="218.08"/>
    <n v="18.059999999999999"/>
    <n v="3206"/>
    <x v="809"/>
    <s v="New Customer"/>
    <n v="1"/>
    <x v="1"/>
    <x v="0"/>
    <x v="2"/>
    <x v="15"/>
    <s v="Large Box"/>
    <x v="533"/>
    <n v="0.56999999999999995"/>
    <s v="United States"/>
    <x v="3"/>
    <s v="William"/>
    <x v="10"/>
    <x v="653"/>
    <n v="83301"/>
    <x v="34"/>
    <x v="5"/>
    <d v="2015-05-23T00:00:00"/>
    <n v="2"/>
    <x v="0"/>
    <n v="969.42"/>
    <n v="7"/>
    <n v="1488.51"/>
    <n v="87934"/>
    <n v="1"/>
    <s v="Not Returned"/>
    <n v="0"/>
  </r>
  <r>
    <n v="19002"/>
    <x v="3"/>
    <n v="0.03"/>
    <n v="33.979999999999997"/>
    <n v="19.989999999999998"/>
    <n v="1000"/>
    <x v="810"/>
    <s v="New Customer"/>
    <n v="1"/>
    <x v="0"/>
    <x v="3"/>
    <x v="2"/>
    <x v="7"/>
    <s v="Small Box"/>
    <x v="534"/>
    <n v="0.55000000000000004"/>
    <s v="United States"/>
    <x v="1"/>
    <s v="Erin"/>
    <x v="40"/>
    <x v="654"/>
    <n v="5201"/>
    <x v="90"/>
    <x v="2"/>
    <d v="2015-03-15T00:00:00"/>
    <n v="1"/>
    <x v="0"/>
    <n v="-0.74000000000000909"/>
    <n v="12"/>
    <n v="432.44"/>
    <n v="89433"/>
    <n v="0"/>
    <s v="Not Returned"/>
    <n v="0"/>
  </r>
  <r>
    <n v="25121"/>
    <x v="3"/>
    <n v="0.03"/>
    <n v="28.53"/>
    <n v="1.49"/>
    <n v="234"/>
    <x v="538"/>
    <s v="Returning Customer"/>
    <n v="0"/>
    <x v="0"/>
    <x v="3"/>
    <x v="1"/>
    <x v="10"/>
    <s v="Small Box"/>
    <x v="535"/>
    <n v="0.38"/>
    <s v="United States"/>
    <x v="0"/>
    <s v="Chris"/>
    <x v="11"/>
    <x v="157"/>
    <n v="50208"/>
    <x v="8"/>
    <x v="3"/>
    <d v="2015-03-29T00:00:00"/>
    <n v="2"/>
    <x v="0"/>
    <n v="136.33709999999999"/>
    <n v="7"/>
    <n v="197.59"/>
    <n v="90238"/>
    <n v="0"/>
    <s v="Not Returned"/>
    <n v="0"/>
  </r>
  <r>
    <n v="19553"/>
    <x v="2"/>
    <n v="0.03"/>
    <n v="28.53"/>
    <n v="1.49"/>
    <n v="1191"/>
    <x v="811"/>
    <s v="New Customer"/>
    <n v="1"/>
    <x v="0"/>
    <x v="3"/>
    <x v="1"/>
    <x v="10"/>
    <s v="Small Box"/>
    <x v="535"/>
    <n v="0.38"/>
    <s v="United States"/>
    <x v="1"/>
    <s v="Erin"/>
    <x v="31"/>
    <x v="655"/>
    <n v="6050"/>
    <x v="158"/>
    <x v="6"/>
    <d v="2015-07-01T00:00:00"/>
    <n v="3"/>
    <x v="0"/>
    <n v="59.440499999999993"/>
    <n v="3"/>
    <n v="88.84"/>
    <n v="87587"/>
    <n v="0"/>
    <s v="Not Returned"/>
    <n v="0"/>
  </r>
  <r>
    <n v="1553"/>
    <x v="2"/>
    <n v="0.03"/>
    <n v="28.53"/>
    <n v="1.49"/>
    <n v="1193"/>
    <x v="307"/>
    <s v="Returning Customer"/>
    <n v="0"/>
    <x v="0"/>
    <x v="3"/>
    <x v="1"/>
    <x v="10"/>
    <s v="Small Box"/>
    <x v="535"/>
    <n v="0.38"/>
    <s v="United States"/>
    <x v="1"/>
    <s v="Erin"/>
    <x v="46"/>
    <x v="275"/>
    <n v="20016"/>
    <x v="158"/>
    <x v="6"/>
    <d v="2015-07-01T00:00:00"/>
    <n v="3"/>
    <x v="0"/>
    <n v="39.626999999999995"/>
    <n v="11"/>
    <n v="325.73"/>
    <n v="11206"/>
    <n v="0"/>
    <s v="Not Returned"/>
    <n v="0"/>
  </r>
  <r>
    <n v="25456"/>
    <x v="1"/>
    <n v="0.06"/>
    <n v="28.53"/>
    <n v="1.49"/>
    <n v="2330"/>
    <x v="812"/>
    <s v="New Customer"/>
    <n v="1"/>
    <x v="0"/>
    <x v="2"/>
    <x v="1"/>
    <x v="10"/>
    <s v="Small Box"/>
    <x v="535"/>
    <n v="0.38"/>
    <s v="United States"/>
    <x v="0"/>
    <s v="Chris"/>
    <x v="11"/>
    <x v="656"/>
    <n v="52302"/>
    <x v="116"/>
    <x v="1"/>
    <d v="2015-03-27T00:00:00"/>
    <n v="3"/>
    <x v="0"/>
    <n v="74.638500000000008"/>
    <n v="5"/>
    <n v="134.09"/>
    <n v="90964"/>
    <n v="1"/>
    <s v="Not Returned"/>
    <n v="0"/>
  </r>
  <r>
    <n v="19838"/>
    <x v="3"/>
    <n v="0.03"/>
    <n v="28.53"/>
    <n v="1.49"/>
    <n v="3354"/>
    <x v="263"/>
    <s v="Returning Customer"/>
    <n v="0"/>
    <x v="0"/>
    <x v="1"/>
    <x v="1"/>
    <x v="10"/>
    <s v="Small Box"/>
    <x v="535"/>
    <n v="0.38"/>
    <s v="United States"/>
    <x v="3"/>
    <s v="William"/>
    <x v="6"/>
    <x v="235"/>
    <n v="92231"/>
    <x v="65"/>
    <x v="2"/>
    <d v="2015-05-17T00:00:00"/>
    <n v="1"/>
    <x v="0"/>
    <n v="137.67569999999998"/>
    <n v="7"/>
    <n v="199.53"/>
    <n v="88589"/>
    <n v="0"/>
    <s v="Not Returned"/>
    <n v="0"/>
  </r>
  <r>
    <n v="22597"/>
    <x v="3"/>
    <n v="0.09"/>
    <n v="28.53"/>
    <n v="1.49"/>
    <n v="3359"/>
    <x v="813"/>
    <s v="New Customer"/>
    <n v="1"/>
    <x v="0"/>
    <x v="2"/>
    <x v="1"/>
    <x v="10"/>
    <s v="Small Box"/>
    <x v="535"/>
    <n v="0.38"/>
    <s v="United States"/>
    <x v="0"/>
    <s v="Chris"/>
    <x v="26"/>
    <x v="657"/>
    <n v="53213"/>
    <x v="111"/>
    <x v="1"/>
    <d v="2015-04-30T00:00:00"/>
    <n v="2"/>
    <x v="0"/>
    <n v="107.45461999999999"/>
    <n v="6"/>
    <n v="157.33000000000001"/>
    <n v="91437"/>
    <n v="1"/>
    <s v="Not Returned"/>
    <n v="0"/>
  </r>
  <r>
    <n v="25841"/>
    <x v="1"/>
    <n v="0.02"/>
    <n v="28.53"/>
    <n v="1.49"/>
    <n v="3381"/>
    <x v="814"/>
    <s v="New Customer"/>
    <n v="1"/>
    <x v="0"/>
    <x v="2"/>
    <x v="1"/>
    <x v="10"/>
    <s v="Small Box"/>
    <x v="535"/>
    <n v="0.38"/>
    <s v="United States"/>
    <x v="2"/>
    <s v="Sam"/>
    <x v="33"/>
    <x v="658"/>
    <n v="31204"/>
    <x v="48"/>
    <x v="4"/>
    <d v="2015-04-29T00:00:00"/>
    <n v="0"/>
    <x v="0"/>
    <n v="1.9919999999999998"/>
    <n v="18"/>
    <n v="513.33000000000004"/>
    <n v="88840"/>
    <n v="1"/>
    <s v="Not Returned"/>
    <n v="0"/>
  </r>
  <r>
    <n v="24638"/>
    <x v="0"/>
    <n v="0.04"/>
    <n v="15.98"/>
    <n v="4"/>
    <n v="395"/>
    <x v="815"/>
    <s v="New Customer"/>
    <n v="1"/>
    <x v="0"/>
    <x v="1"/>
    <x v="0"/>
    <x v="11"/>
    <s v="Small Box"/>
    <x v="536"/>
    <n v="0.37"/>
    <s v="United States"/>
    <x v="2"/>
    <s v="Sam"/>
    <x v="4"/>
    <x v="659"/>
    <n v="28001"/>
    <x v="122"/>
    <x v="5"/>
    <d v="2015-06-19T00:00:00"/>
    <n v="1"/>
    <x v="0"/>
    <n v="-19.208000000000002"/>
    <n v="4"/>
    <n v="64.59"/>
    <n v="86384"/>
    <n v="0"/>
    <s v="Not Returned"/>
    <n v="0"/>
  </r>
  <r>
    <n v="21970"/>
    <x v="2"/>
    <n v="0.1"/>
    <n v="15.98"/>
    <n v="4"/>
    <n v="920"/>
    <x v="615"/>
    <s v="Returning Customer"/>
    <n v="0"/>
    <x v="0"/>
    <x v="1"/>
    <x v="0"/>
    <x v="11"/>
    <s v="Small Box"/>
    <x v="536"/>
    <n v="0.37"/>
    <s v="United States"/>
    <x v="3"/>
    <s v="William"/>
    <x v="6"/>
    <x v="181"/>
    <n v="92374"/>
    <x v="8"/>
    <x v="3"/>
    <d v="2015-04-01T00:00:00"/>
    <n v="5"/>
    <x v="0"/>
    <n v="92.722199999999987"/>
    <n v="9"/>
    <n v="134.38"/>
    <n v="90491"/>
    <n v="1"/>
    <s v="Not Returned"/>
    <n v="0"/>
  </r>
  <r>
    <n v="25126"/>
    <x v="2"/>
    <n v="0.04"/>
    <n v="100.98"/>
    <n v="7.18"/>
    <n v="2423"/>
    <x v="816"/>
    <s v="New Customer"/>
    <n v="1"/>
    <x v="0"/>
    <x v="2"/>
    <x v="0"/>
    <x v="11"/>
    <s v="Small Box"/>
    <x v="537"/>
    <n v="0.4"/>
    <s v="United States"/>
    <x v="0"/>
    <s v="Chris"/>
    <x v="0"/>
    <x v="660"/>
    <n v="76053"/>
    <x v="141"/>
    <x v="4"/>
    <d v="2015-01-26T00:00:00"/>
    <n v="5"/>
    <x v="0"/>
    <n v="269.94"/>
    <n v="4"/>
    <n v="414.91"/>
    <n v="89054"/>
    <n v="1"/>
    <s v="Not Returned"/>
    <n v="0"/>
  </r>
  <r>
    <n v="19819"/>
    <x v="4"/>
    <n v="0.05"/>
    <n v="100.98"/>
    <n v="7.18"/>
    <n v="2737"/>
    <x v="531"/>
    <s v="Returning Customer"/>
    <n v="0"/>
    <x v="0"/>
    <x v="3"/>
    <x v="0"/>
    <x v="11"/>
    <s v="Small Box"/>
    <x v="537"/>
    <n v="0.4"/>
    <s v="United States"/>
    <x v="1"/>
    <s v="Erin"/>
    <x v="40"/>
    <x v="138"/>
    <n v="5701"/>
    <x v="98"/>
    <x v="4"/>
    <d v="2015-04-24T00:00:00"/>
    <n v="2"/>
    <x v="0"/>
    <n v="566.6072999999999"/>
    <n v="8"/>
    <n v="821.17"/>
    <n v="89018"/>
    <n v="1"/>
    <s v="Not Returned"/>
    <n v="0"/>
  </r>
  <r>
    <n v="19723"/>
    <x v="1"/>
    <n v="7.0000000000000007E-2"/>
    <n v="80.98"/>
    <n v="7.18"/>
    <n v="2290"/>
    <x v="348"/>
    <s v="Returning Customer"/>
    <n v="0"/>
    <x v="0"/>
    <x v="1"/>
    <x v="0"/>
    <x v="11"/>
    <s v="Small Box"/>
    <x v="538"/>
    <n v="0.48"/>
    <s v="United States"/>
    <x v="0"/>
    <s v="Chris"/>
    <x v="29"/>
    <x v="308"/>
    <n v="55433"/>
    <x v="104"/>
    <x v="4"/>
    <d v="2015-02-06T00:00:00"/>
    <n v="2"/>
    <x v="0"/>
    <n v="779.47230000000002"/>
    <n v="15"/>
    <n v="1129.67"/>
    <n v="88164"/>
    <n v="1"/>
    <s v="Not Returned"/>
    <n v="0"/>
  </r>
  <r>
    <n v="5568"/>
    <x v="2"/>
    <n v="0.03"/>
    <n v="30.98"/>
    <n v="6.5"/>
    <n v="1129"/>
    <x v="42"/>
    <s v="Returning Customer"/>
    <n v="0"/>
    <x v="0"/>
    <x v="1"/>
    <x v="0"/>
    <x v="11"/>
    <s v="Small Box"/>
    <x v="539"/>
    <n v="0.79"/>
    <s v="United States"/>
    <x v="1"/>
    <s v="Erin"/>
    <x v="9"/>
    <x v="40"/>
    <n v="2118"/>
    <x v="91"/>
    <x v="2"/>
    <d v="2015-06-17T00:00:00"/>
    <n v="4"/>
    <x v="0"/>
    <n v="-144.19999999999999"/>
    <n v="44"/>
    <n v="1332.09"/>
    <n v="39430"/>
    <n v="1"/>
    <s v="Not Returned"/>
    <n v="0"/>
  </r>
  <r>
    <n v="23568"/>
    <x v="2"/>
    <n v="0.03"/>
    <n v="30.98"/>
    <n v="6.5"/>
    <n v="1132"/>
    <x v="322"/>
    <s v="Returning Customer"/>
    <n v="0"/>
    <x v="0"/>
    <x v="1"/>
    <x v="0"/>
    <x v="11"/>
    <s v="Small Box"/>
    <x v="539"/>
    <n v="0.79"/>
    <s v="United States"/>
    <x v="0"/>
    <s v="Chris"/>
    <x v="0"/>
    <x v="288"/>
    <n v="76039"/>
    <x v="91"/>
    <x v="2"/>
    <d v="2015-06-17T00:00:00"/>
    <n v="4"/>
    <x v="0"/>
    <n v="-115.35999999999999"/>
    <n v="11"/>
    <n v="333.02"/>
    <n v="88104"/>
    <n v="1"/>
    <s v="Not Returned"/>
    <n v="0"/>
  </r>
  <r>
    <n v="23958"/>
    <x v="4"/>
    <n v="0.02"/>
    <n v="30.98"/>
    <n v="6.5"/>
    <n v="1472"/>
    <x v="596"/>
    <s v="Returning Customer"/>
    <n v="0"/>
    <x v="1"/>
    <x v="2"/>
    <x v="0"/>
    <x v="11"/>
    <s v="Small Box"/>
    <x v="539"/>
    <n v="0.79"/>
    <s v="United States"/>
    <x v="1"/>
    <s v="Erin"/>
    <x v="18"/>
    <x v="501"/>
    <n v="44145"/>
    <x v="44"/>
    <x v="1"/>
    <d v="2015-07-01T00:00:00"/>
    <n v="1"/>
    <x v="0"/>
    <n v="-44.624000000000002"/>
    <n v="17"/>
    <n v="552.89"/>
    <n v="87078"/>
    <n v="1"/>
    <s v="Not Returned"/>
    <n v="0"/>
  </r>
  <r>
    <n v="21632"/>
    <x v="0"/>
    <n v="0.1"/>
    <n v="9.85"/>
    <n v="4.82"/>
    <n v="2059"/>
    <x v="817"/>
    <s v="New Customer"/>
    <n v="1"/>
    <x v="0"/>
    <x v="1"/>
    <x v="1"/>
    <x v="3"/>
    <s v="Wrap Bag"/>
    <x v="540"/>
    <n v="0.47"/>
    <s v="United States"/>
    <x v="2"/>
    <s v="Sam"/>
    <x v="4"/>
    <x v="661"/>
    <n v="27260"/>
    <x v="8"/>
    <x v="3"/>
    <d v="2015-03-28T00:00:00"/>
    <n v="1"/>
    <x v="0"/>
    <n v="374.904"/>
    <n v="12"/>
    <n v="114.91"/>
    <n v="88041"/>
    <n v="0"/>
    <s v="Not Returned"/>
    <n v="0"/>
  </r>
  <r>
    <n v="3926"/>
    <x v="0"/>
    <n v="0.02"/>
    <n v="209.84"/>
    <n v="21.21"/>
    <n v="1044"/>
    <x v="554"/>
    <s v="Returning Customer"/>
    <n v="0"/>
    <x v="0"/>
    <x v="2"/>
    <x v="2"/>
    <x v="7"/>
    <s v="Large Box"/>
    <x v="541"/>
    <n v="0.59"/>
    <s v="United States"/>
    <x v="3"/>
    <s v="William"/>
    <x v="6"/>
    <x v="27"/>
    <n v="90004"/>
    <x v="138"/>
    <x v="6"/>
    <d v="2015-06-14T00:00:00"/>
    <n v="0"/>
    <x v="0"/>
    <n v="2593.14"/>
    <n v="62"/>
    <n v="13546.94"/>
    <n v="28001"/>
    <n v="0"/>
    <s v="Not Returned"/>
    <n v="0"/>
  </r>
  <r>
    <n v="21982"/>
    <x v="0"/>
    <n v="0.02"/>
    <n v="209.84"/>
    <n v="21.21"/>
    <n v="2630"/>
    <x v="555"/>
    <s v="Returning Customer"/>
    <n v="0"/>
    <x v="0"/>
    <x v="3"/>
    <x v="2"/>
    <x v="7"/>
    <s v="Large Box"/>
    <x v="541"/>
    <n v="0.59"/>
    <s v="United States"/>
    <x v="0"/>
    <s v="Chris"/>
    <x v="32"/>
    <x v="471"/>
    <n v="73071"/>
    <x v="0"/>
    <x v="0"/>
    <d v="2015-01-06T00:00:00"/>
    <n v="1"/>
    <x v="0"/>
    <n v="1507.6430999999998"/>
    <n v="10"/>
    <n v="2184.9899999999998"/>
    <n v="85914"/>
    <n v="0"/>
    <s v="Not Returned"/>
    <n v="0"/>
  </r>
  <r>
    <n v="18499"/>
    <x v="4"/>
    <n v="0.1"/>
    <n v="110.99"/>
    <n v="8.99"/>
    <n v="1351"/>
    <x v="818"/>
    <s v="New Customer"/>
    <n v="1"/>
    <x v="1"/>
    <x v="2"/>
    <x v="0"/>
    <x v="0"/>
    <s v="Small Box"/>
    <x v="542"/>
    <n v="0.56999999999999995"/>
    <s v="United States"/>
    <x v="2"/>
    <s v="Sam"/>
    <x v="17"/>
    <x v="662"/>
    <n v="33063"/>
    <x v="125"/>
    <x v="1"/>
    <d v="2015-01-29T00:00:00"/>
    <n v="2"/>
    <x v="0"/>
    <n v="3285.48"/>
    <n v="7"/>
    <n v="627.78"/>
    <n v="88232"/>
    <n v="1"/>
    <s v="Not Returned"/>
    <n v="0"/>
  </r>
  <r>
    <n v="24627"/>
    <x v="2"/>
    <n v="0.04"/>
    <n v="125.99"/>
    <n v="8.99"/>
    <n v="358"/>
    <x v="819"/>
    <s v="New Customer"/>
    <n v="1"/>
    <x v="0"/>
    <x v="1"/>
    <x v="0"/>
    <x v="0"/>
    <s v="Small Box"/>
    <x v="543"/>
    <n v="0.59"/>
    <s v="United States"/>
    <x v="1"/>
    <s v="Erin"/>
    <x v="5"/>
    <x v="663"/>
    <n v="19406"/>
    <x v="50"/>
    <x v="3"/>
    <d v="2015-01-16T00:00:00"/>
    <n v="7"/>
    <x v="0"/>
    <n v="-627.82191999999998"/>
    <n v="1"/>
    <n v="107.95"/>
    <n v="91130"/>
    <n v="1"/>
    <s v="Not Returned"/>
    <n v="0"/>
  </r>
  <r>
    <n v="1529"/>
    <x v="3"/>
    <n v="0.01"/>
    <n v="125.99"/>
    <n v="8.99"/>
    <n v="2867"/>
    <x v="820"/>
    <s v="New Customer"/>
    <n v="1"/>
    <x v="0"/>
    <x v="1"/>
    <x v="0"/>
    <x v="0"/>
    <s v="Small Box"/>
    <x v="543"/>
    <n v="0.59"/>
    <s v="United States"/>
    <x v="1"/>
    <s v="Erin"/>
    <x v="46"/>
    <x v="275"/>
    <n v="20016"/>
    <x v="63"/>
    <x v="3"/>
    <d v="2015-04-18T00:00:00"/>
    <n v="1"/>
    <x v="0"/>
    <n v="-582.64799999999991"/>
    <n v="2"/>
    <n v="226.88"/>
    <n v="11013"/>
    <n v="1"/>
    <s v="Not Returned"/>
    <n v="0"/>
  </r>
  <r>
    <n v="19529"/>
    <x v="3"/>
    <n v="0.01"/>
    <n v="125.99"/>
    <n v="8.99"/>
    <n v="2868"/>
    <x v="634"/>
    <s v="Returning Customer"/>
    <n v="0"/>
    <x v="0"/>
    <x v="1"/>
    <x v="0"/>
    <x v="0"/>
    <s v="Small Box"/>
    <x v="543"/>
    <n v="0.59"/>
    <s v="United States"/>
    <x v="3"/>
    <s v="William"/>
    <x v="8"/>
    <x v="532"/>
    <n v="98026"/>
    <x v="63"/>
    <x v="3"/>
    <d v="2015-04-18T00:00:00"/>
    <n v="1"/>
    <x v="0"/>
    <n v="-582.64799999999991"/>
    <n v="1"/>
    <n v="113.44"/>
    <n v="85827"/>
    <n v="1"/>
    <s v="Not Returned"/>
    <n v="0"/>
  </r>
  <r>
    <n v="22342"/>
    <x v="2"/>
    <n v="0.01"/>
    <n v="125.99"/>
    <n v="8.99"/>
    <n v="3385"/>
    <x v="821"/>
    <s v="New Customer"/>
    <n v="1"/>
    <x v="0"/>
    <x v="1"/>
    <x v="0"/>
    <x v="0"/>
    <s v="Small Box"/>
    <x v="543"/>
    <n v="0.59"/>
    <s v="United States"/>
    <x v="1"/>
    <s v="Erin"/>
    <x v="18"/>
    <x v="664"/>
    <n v="44512"/>
    <x v="107"/>
    <x v="3"/>
    <d v="2015-01-21T00:00:00"/>
    <n v="5"/>
    <x v="0"/>
    <n v="426.46032000000002"/>
    <n v="6"/>
    <n v="680.65"/>
    <n v="88745"/>
    <n v="0"/>
    <s v="Not Returned"/>
    <n v="0"/>
  </r>
  <r>
    <n v="25351"/>
    <x v="4"/>
    <n v="0.05"/>
    <n v="10.98"/>
    <n v="4.8"/>
    <n v="428"/>
    <x v="111"/>
    <s v="Returning Customer"/>
    <n v="0"/>
    <x v="0"/>
    <x v="1"/>
    <x v="1"/>
    <x v="2"/>
    <s v="Small Box"/>
    <x v="544"/>
    <n v="0.36"/>
    <s v="United States"/>
    <x v="3"/>
    <s v="William"/>
    <x v="28"/>
    <x v="102"/>
    <n v="89701"/>
    <x v="172"/>
    <x v="1"/>
    <d v="2015-03-05T00:00:00"/>
    <n v="2"/>
    <x v="0"/>
    <n v="90.62"/>
    <n v="22"/>
    <n v="243.11"/>
    <n v="88480"/>
    <n v="1"/>
    <s v="Not Returned"/>
    <n v="0"/>
  </r>
  <r>
    <n v="18762"/>
    <x v="2"/>
    <n v="7.0000000000000007E-2"/>
    <n v="10.98"/>
    <n v="4.8"/>
    <n v="1432"/>
    <x v="822"/>
    <s v="New Customer"/>
    <n v="1"/>
    <x v="0"/>
    <x v="1"/>
    <x v="1"/>
    <x v="2"/>
    <s v="Small Box"/>
    <x v="544"/>
    <n v="0.36"/>
    <s v="United States"/>
    <x v="0"/>
    <s v="Chris"/>
    <x v="7"/>
    <x v="335"/>
    <n v="46203"/>
    <x v="14"/>
    <x v="2"/>
    <d v="2015-06-27T00:00:00"/>
    <n v="7"/>
    <x v="0"/>
    <n v="52.92"/>
    <n v="16"/>
    <n v="165.21"/>
    <n v="86827"/>
    <n v="1"/>
    <s v="Not Returned"/>
    <n v="0"/>
  </r>
  <r>
    <n v="19501"/>
    <x v="3"/>
    <n v="0.09"/>
    <n v="12.88"/>
    <n v="4.59"/>
    <n v="1618"/>
    <x v="823"/>
    <s v="New Customer"/>
    <n v="1"/>
    <x v="0"/>
    <x v="0"/>
    <x v="1"/>
    <x v="5"/>
    <s v="Wrap Bag"/>
    <x v="545"/>
    <n v="0.82"/>
    <s v="United States"/>
    <x v="0"/>
    <s v="Chris"/>
    <x v="7"/>
    <x v="665"/>
    <n v="46322"/>
    <x v="42"/>
    <x v="0"/>
    <d v="2015-04-06T00:00:00"/>
    <n v="0"/>
    <x v="0"/>
    <n v="-175.13"/>
    <n v="13"/>
    <n v="158.13"/>
    <n v="90248"/>
    <n v="0"/>
    <s v="Not Returned"/>
    <n v="0"/>
  </r>
  <r>
    <n v="21190"/>
    <x v="1"/>
    <n v="0.05"/>
    <n v="12.88"/>
    <n v="4.59"/>
    <n v="2458"/>
    <x v="824"/>
    <s v="New Customer"/>
    <n v="1"/>
    <x v="0"/>
    <x v="2"/>
    <x v="1"/>
    <x v="5"/>
    <s v="Wrap Bag"/>
    <x v="545"/>
    <n v="0.82"/>
    <s v="United States"/>
    <x v="0"/>
    <s v="Chris"/>
    <x v="29"/>
    <x v="666"/>
    <n v="55410"/>
    <x v="137"/>
    <x v="2"/>
    <d v="2015-05-25T00:00:00"/>
    <n v="2"/>
    <x v="0"/>
    <n v="5.980000000000004"/>
    <n v="3"/>
    <n v="42.35"/>
    <n v="91286"/>
    <n v="1"/>
    <s v="Not Returned"/>
    <n v="0"/>
  </r>
  <r>
    <n v="19419"/>
    <x v="2"/>
    <n v="0.03"/>
    <n v="5.08"/>
    <n v="2.0299999999999998"/>
    <n v="1781"/>
    <x v="825"/>
    <s v="New Customer"/>
    <n v="1"/>
    <x v="0"/>
    <x v="2"/>
    <x v="2"/>
    <x v="7"/>
    <s v="Wrap Bag"/>
    <x v="546"/>
    <n v="0.51"/>
    <s v="United States"/>
    <x v="3"/>
    <s v="William"/>
    <x v="6"/>
    <x v="667"/>
    <n v="94070"/>
    <x v="147"/>
    <x v="4"/>
    <d v="2015-01-12T00:00:00"/>
    <n v="5"/>
    <x v="0"/>
    <n v="15.1524"/>
    <n v="4"/>
    <n v="21.96"/>
    <n v="89858"/>
    <n v="1"/>
    <s v="Not Returned"/>
    <n v="0"/>
  </r>
  <r>
    <n v="23482"/>
    <x v="1"/>
    <n v="7.0000000000000007E-2"/>
    <n v="7.59"/>
    <n v="4"/>
    <n v="339"/>
    <x v="737"/>
    <s v="Returning Customer"/>
    <n v="0"/>
    <x v="0"/>
    <x v="1"/>
    <x v="2"/>
    <x v="7"/>
    <s v="Wrap Bag"/>
    <x v="547"/>
    <n v="0.42"/>
    <s v="United States"/>
    <x v="1"/>
    <s v="Erin"/>
    <x v="18"/>
    <x v="22"/>
    <n v="43229"/>
    <x v="5"/>
    <x v="1"/>
    <d v="2015-03-19T00:00:00"/>
    <n v="2"/>
    <x v="0"/>
    <n v="24.39"/>
    <n v="15"/>
    <n v="111.88"/>
    <n v="90583"/>
    <n v="0"/>
    <s v="Not Returned"/>
    <n v="0"/>
  </r>
  <r>
    <n v="25813"/>
    <x v="0"/>
    <n v="0"/>
    <n v="7.59"/>
    <n v="4"/>
    <n v="444"/>
    <x v="826"/>
    <s v="New Customer"/>
    <n v="1"/>
    <x v="0"/>
    <x v="3"/>
    <x v="2"/>
    <x v="7"/>
    <s v="Wrap Bag"/>
    <x v="547"/>
    <n v="0.42"/>
    <s v="United States"/>
    <x v="0"/>
    <s v="Chris"/>
    <x v="23"/>
    <x v="543"/>
    <n v="61801"/>
    <x v="39"/>
    <x v="0"/>
    <d v="2015-05-28T00:00:00"/>
    <n v="3"/>
    <x v="1"/>
    <n v="86.438000000000002"/>
    <n v="43"/>
    <n v="355.92"/>
    <n v="88085"/>
    <n v="1"/>
    <s v="Not Returned"/>
    <n v="0"/>
  </r>
  <r>
    <n v="25179"/>
    <x v="2"/>
    <n v="0.05"/>
    <n v="7.59"/>
    <n v="4"/>
    <n v="1151"/>
    <x v="827"/>
    <s v="New Customer"/>
    <n v="1"/>
    <x v="0"/>
    <x v="1"/>
    <x v="2"/>
    <x v="7"/>
    <s v="Wrap Bag"/>
    <x v="547"/>
    <n v="0.42"/>
    <s v="United States"/>
    <x v="1"/>
    <s v="Erin"/>
    <x v="9"/>
    <x v="668"/>
    <n v="1075"/>
    <x v="109"/>
    <x v="1"/>
    <d v="2015-06-09T00:00:00"/>
    <n v="0"/>
    <x v="0"/>
    <n v="6.0926999999999998"/>
    <n v="1"/>
    <n v="8.83"/>
    <n v="91344"/>
    <n v="1"/>
    <s v="Not Returned"/>
    <n v="0"/>
  </r>
  <r>
    <n v="19287"/>
    <x v="4"/>
    <n v="7.0000000000000007E-2"/>
    <n v="7.59"/>
    <n v="4"/>
    <n v="1711"/>
    <x v="828"/>
    <s v="New Customer"/>
    <n v="1"/>
    <x v="0"/>
    <x v="1"/>
    <x v="2"/>
    <x v="7"/>
    <s v="Wrap Bag"/>
    <x v="547"/>
    <n v="0.42"/>
    <s v="United States"/>
    <x v="2"/>
    <s v="Sam"/>
    <x v="33"/>
    <x v="669"/>
    <n v="30062"/>
    <x v="103"/>
    <x v="0"/>
    <d v="2015-03-18T00:00:00"/>
    <n v="2"/>
    <x v="0"/>
    <n v="-167.048"/>
    <n v="3"/>
    <n v="22.48"/>
    <n v="87747"/>
    <n v="1"/>
    <s v="Not Returned"/>
    <n v="0"/>
  </r>
  <r>
    <n v="19243"/>
    <x v="0"/>
    <n v="0.01"/>
    <n v="7.59"/>
    <n v="4"/>
    <n v="2289"/>
    <x v="829"/>
    <s v="New Customer"/>
    <n v="1"/>
    <x v="0"/>
    <x v="2"/>
    <x v="2"/>
    <x v="7"/>
    <s v="Wrap Bag"/>
    <x v="547"/>
    <n v="0.42"/>
    <s v="United States"/>
    <x v="0"/>
    <s v="Chris"/>
    <x v="29"/>
    <x v="598"/>
    <n v="55337"/>
    <x v="10"/>
    <x v="0"/>
    <d v="2015-05-04T00:00:00"/>
    <n v="0"/>
    <x v="0"/>
    <n v="2.9700000000000006"/>
    <n v="17"/>
    <n v="136.25"/>
    <n v="88165"/>
    <n v="1"/>
    <s v="Not Returned"/>
    <n v="0"/>
  </r>
  <r>
    <n v="19107"/>
    <x v="2"/>
    <n v="0.08"/>
    <n v="4.8899999999999997"/>
    <n v="4.93"/>
    <n v="353"/>
    <x v="830"/>
    <s v="New Customer"/>
    <n v="1"/>
    <x v="1"/>
    <x v="2"/>
    <x v="0"/>
    <x v="11"/>
    <s v="Small Pack"/>
    <x v="548"/>
    <n v="0.66"/>
    <s v="United States"/>
    <x v="3"/>
    <s v="William"/>
    <x v="38"/>
    <x v="670"/>
    <n v="85301"/>
    <x v="82"/>
    <x v="5"/>
    <d v="2015-05-14T00:00:00"/>
    <n v="0"/>
    <x v="0"/>
    <n v="-165.45"/>
    <n v="17"/>
    <n v="84.76"/>
    <n v="89647"/>
    <n v="0"/>
    <s v="Not Returned"/>
    <n v="0"/>
  </r>
  <r>
    <n v="21596"/>
    <x v="3"/>
    <n v="0.02"/>
    <n v="4.8899999999999997"/>
    <n v="4.93"/>
    <n v="1533"/>
    <x v="831"/>
    <s v="New Customer"/>
    <n v="1"/>
    <x v="0"/>
    <x v="1"/>
    <x v="0"/>
    <x v="11"/>
    <s v="Small Pack"/>
    <x v="548"/>
    <n v="0.66"/>
    <s v="United States"/>
    <x v="0"/>
    <s v="Chris"/>
    <x v="22"/>
    <x v="671"/>
    <n v="63130"/>
    <x v="101"/>
    <x v="3"/>
    <d v="2015-02-07T00:00:00"/>
    <n v="1"/>
    <x v="0"/>
    <n v="-56.445999999999998"/>
    <n v="14"/>
    <n v="74.010000000000005"/>
    <n v="91328"/>
    <n v="0"/>
    <s v="Not Returned"/>
    <n v="0"/>
  </r>
  <r>
    <n v="6406"/>
    <x v="4"/>
    <n v="0.02"/>
    <n v="16.48"/>
    <n v="1.99"/>
    <n v="1413"/>
    <x v="628"/>
    <s v="Returning Customer"/>
    <n v="0"/>
    <x v="1"/>
    <x v="1"/>
    <x v="0"/>
    <x v="11"/>
    <s v="Small Pack"/>
    <x v="549"/>
    <n v="0.42"/>
    <s v="United States"/>
    <x v="1"/>
    <s v="Erin"/>
    <x v="9"/>
    <x v="40"/>
    <n v="2113"/>
    <x v="68"/>
    <x v="0"/>
    <d v="2015-02-04T00:00:00"/>
    <n v="2"/>
    <x v="0"/>
    <n v="69.61"/>
    <n v="27"/>
    <n v="484.56"/>
    <n v="45539"/>
    <n v="1"/>
    <s v="Not Returned"/>
    <n v="0"/>
  </r>
  <r>
    <n v="20619"/>
    <x v="1"/>
    <n v="0.06"/>
    <n v="16.48"/>
    <n v="1.99"/>
    <n v="1719"/>
    <x v="832"/>
    <s v="New Customer"/>
    <n v="1"/>
    <x v="0"/>
    <x v="1"/>
    <x v="0"/>
    <x v="11"/>
    <s v="Small Pack"/>
    <x v="549"/>
    <n v="0.42"/>
    <s v="United States"/>
    <x v="2"/>
    <s v="Sam"/>
    <x v="19"/>
    <x v="672"/>
    <n v="35473"/>
    <x v="25"/>
    <x v="2"/>
    <d v="2015-01-19T00:00:00"/>
    <n v="2"/>
    <x v="0"/>
    <n v="-144.59200000000001"/>
    <n v="8"/>
    <n v="128.13"/>
    <n v="90786"/>
    <n v="1"/>
    <s v="Not Returned"/>
    <n v="0"/>
  </r>
  <r>
    <n v="19581"/>
    <x v="1"/>
    <n v="0.01"/>
    <n v="16.48"/>
    <n v="1.99"/>
    <n v="1997"/>
    <x v="90"/>
    <s v="Returning Customer"/>
    <n v="0"/>
    <x v="0"/>
    <x v="0"/>
    <x v="0"/>
    <x v="11"/>
    <s v="Small Pack"/>
    <x v="549"/>
    <n v="0.42"/>
    <s v="United States"/>
    <x v="2"/>
    <s v="Sam"/>
    <x v="34"/>
    <x v="84"/>
    <n v="29915"/>
    <x v="86"/>
    <x v="5"/>
    <d v="2015-05-08T00:00:00"/>
    <n v="1"/>
    <x v="0"/>
    <n v="739.67399999999998"/>
    <n v="7"/>
    <n v="122.93"/>
    <n v="90334"/>
    <n v="1"/>
    <s v="Not Returned"/>
    <n v="0"/>
  </r>
  <r>
    <n v="24498"/>
    <x v="1"/>
    <n v="0.05"/>
    <n v="17.48"/>
    <n v="1.99"/>
    <n v="258"/>
    <x v="833"/>
    <s v="New Customer"/>
    <n v="1"/>
    <x v="0"/>
    <x v="0"/>
    <x v="0"/>
    <x v="11"/>
    <s v="Small Pack"/>
    <x v="550"/>
    <n v="0.45"/>
    <s v="United States"/>
    <x v="2"/>
    <s v="Sam"/>
    <x v="17"/>
    <x v="673"/>
    <n v="33772"/>
    <x v="149"/>
    <x v="3"/>
    <d v="2015-01-04T00:00:00"/>
    <n v="2"/>
    <x v="0"/>
    <n v="-127.00800000000001"/>
    <n v="3"/>
    <n v="52.47"/>
    <n v="85858"/>
    <n v="1"/>
    <s v="Not Returned"/>
    <n v="0"/>
  </r>
  <r>
    <n v="23211"/>
    <x v="3"/>
    <n v="0.03"/>
    <n v="17.48"/>
    <n v="1.99"/>
    <n v="3283"/>
    <x v="744"/>
    <s v="Returning Customer"/>
    <n v="0"/>
    <x v="0"/>
    <x v="1"/>
    <x v="0"/>
    <x v="11"/>
    <s v="Small Pack"/>
    <x v="550"/>
    <n v="0.45"/>
    <s v="United States"/>
    <x v="2"/>
    <s v="Sam"/>
    <x v="17"/>
    <x v="609"/>
    <n v="33156"/>
    <x v="126"/>
    <x v="6"/>
    <d v="2015-05-11T00:00:00"/>
    <n v="1"/>
    <x v="0"/>
    <n v="710.80739999999992"/>
    <n v="31"/>
    <n v="537.79999999999995"/>
    <n v="90753"/>
    <n v="1"/>
    <s v="Not Returned"/>
    <n v="0"/>
  </r>
  <r>
    <n v="23011"/>
    <x v="1"/>
    <n v="0.05"/>
    <n v="12.97"/>
    <n v="1.49"/>
    <n v="1363"/>
    <x v="217"/>
    <s v="Returning Customer"/>
    <n v="0"/>
    <x v="0"/>
    <x v="0"/>
    <x v="1"/>
    <x v="10"/>
    <s v="Small Box"/>
    <x v="551"/>
    <n v="0.35"/>
    <s v="United States"/>
    <x v="2"/>
    <s v="Sam"/>
    <x v="17"/>
    <x v="195"/>
    <n v="32707"/>
    <x v="104"/>
    <x v="4"/>
    <d v="2015-02-06T00:00:00"/>
    <n v="2"/>
    <x v="0"/>
    <n v="5.4659999999999993"/>
    <n v="2"/>
    <n v="26.37"/>
    <n v="89993"/>
    <n v="0"/>
    <s v="Not Returned"/>
    <n v="0"/>
  </r>
  <r>
    <n v="23583"/>
    <x v="0"/>
    <n v="0"/>
    <n v="12.97"/>
    <n v="1.49"/>
    <n v="2555"/>
    <x v="61"/>
    <s v="Returning Customer"/>
    <n v="0"/>
    <x v="0"/>
    <x v="2"/>
    <x v="1"/>
    <x v="10"/>
    <s v="Small Box"/>
    <x v="551"/>
    <n v="0.35"/>
    <s v="United States"/>
    <x v="0"/>
    <s v="Chris"/>
    <x v="26"/>
    <x v="57"/>
    <n v="53711"/>
    <x v="68"/>
    <x v="0"/>
    <d v="2015-02-03T00:00:00"/>
    <n v="1"/>
    <x v="1"/>
    <n v="180.23489999999998"/>
    <n v="19"/>
    <n v="261.20999999999998"/>
    <n v="86529"/>
    <n v="0"/>
    <s v="Not Returned"/>
    <n v="0"/>
  </r>
  <r>
    <n v="21863"/>
    <x v="0"/>
    <n v="0.1"/>
    <n v="6.74"/>
    <n v="1.72"/>
    <n v="2718"/>
    <x v="834"/>
    <s v="New Customer"/>
    <n v="1"/>
    <x v="0"/>
    <x v="0"/>
    <x v="1"/>
    <x v="1"/>
    <s v="Wrap Bag"/>
    <x v="552"/>
    <n v="0.35"/>
    <s v="United States"/>
    <x v="0"/>
    <s v="Chris"/>
    <x v="23"/>
    <x v="674"/>
    <n v="60438"/>
    <x v="52"/>
    <x v="6"/>
    <d v="2015-03-03T00:00:00"/>
    <n v="2"/>
    <x v="0"/>
    <n v="65.41"/>
    <n v="15"/>
    <n v="98.17"/>
    <n v="89394"/>
    <n v="1"/>
    <s v="Not Returned"/>
    <n v="0"/>
  </r>
  <r>
    <n v="25122"/>
    <x v="3"/>
    <n v="0.01"/>
    <n v="15.28"/>
    <n v="1.99"/>
    <n v="234"/>
    <x v="538"/>
    <s v="Returning Customer"/>
    <n v="0"/>
    <x v="0"/>
    <x v="3"/>
    <x v="0"/>
    <x v="11"/>
    <s v="Small Pack"/>
    <x v="553"/>
    <n v="0.42"/>
    <s v="United States"/>
    <x v="0"/>
    <s v="Chris"/>
    <x v="11"/>
    <x v="157"/>
    <n v="50208"/>
    <x v="8"/>
    <x v="3"/>
    <d v="2015-03-29T00:00:00"/>
    <n v="2"/>
    <x v="0"/>
    <n v="-12.46"/>
    <n v="2"/>
    <n v="33.04"/>
    <n v="90238"/>
    <n v="0"/>
    <s v="Not Returned"/>
    <n v="0"/>
  </r>
  <r>
    <n v="22355"/>
    <x v="3"/>
    <n v="0.02"/>
    <n v="15.28"/>
    <n v="1.99"/>
    <n v="428"/>
    <x v="111"/>
    <s v="Returning Customer"/>
    <n v="0"/>
    <x v="0"/>
    <x v="1"/>
    <x v="0"/>
    <x v="11"/>
    <s v="Small Pack"/>
    <x v="553"/>
    <n v="0.42"/>
    <s v="United States"/>
    <x v="3"/>
    <s v="William"/>
    <x v="28"/>
    <x v="102"/>
    <n v="89701"/>
    <x v="69"/>
    <x v="5"/>
    <d v="2015-01-16T00:00:00"/>
    <n v="1"/>
    <x v="0"/>
    <n v="163.1574"/>
    <n v="15"/>
    <n v="236.46"/>
    <n v="88479"/>
    <n v="0"/>
    <s v="Not Returned"/>
    <n v="0"/>
  </r>
  <r>
    <n v="18497"/>
    <x v="3"/>
    <n v="0.03"/>
    <n v="15.28"/>
    <n v="1.99"/>
    <n v="2049"/>
    <x v="835"/>
    <s v="New Customer"/>
    <n v="1"/>
    <x v="0"/>
    <x v="1"/>
    <x v="0"/>
    <x v="11"/>
    <s v="Small Pack"/>
    <x v="553"/>
    <n v="0.42"/>
    <s v="United States"/>
    <x v="2"/>
    <s v="Sam"/>
    <x v="14"/>
    <x v="675"/>
    <n v="22801"/>
    <x v="135"/>
    <x v="6"/>
    <d v="2015-06-23T00:00:00"/>
    <n v="2"/>
    <x v="0"/>
    <n v="-266.68600000000004"/>
    <n v="19"/>
    <n v="290.98"/>
    <n v="88220"/>
    <n v="0"/>
    <s v="Not Returned"/>
    <n v="0"/>
  </r>
  <r>
    <n v="25624"/>
    <x v="0"/>
    <n v="0.09"/>
    <n v="28.48"/>
    <n v="1.99"/>
    <n v="288"/>
    <x v="836"/>
    <s v="New Customer"/>
    <n v="1"/>
    <x v="0"/>
    <x v="3"/>
    <x v="0"/>
    <x v="11"/>
    <s v="Small Pack"/>
    <x v="554"/>
    <n v="0.4"/>
    <s v="United States"/>
    <x v="0"/>
    <s v="Chris"/>
    <x v="16"/>
    <x v="676"/>
    <n v="67212"/>
    <x v="107"/>
    <x v="3"/>
    <d v="2015-01-19T00:00:00"/>
    <n v="3"/>
    <x v="0"/>
    <n v="132.68699999999998"/>
    <n v="7"/>
    <n v="192.3"/>
    <n v="89762"/>
    <n v="0"/>
    <s v="Not Returned"/>
    <n v="0"/>
  </r>
  <r>
    <n v="21184"/>
    <x v="0"/>
    <n v="0.09"/>
    <n v="28.48"/>
    <n v="1.99"/>
    <n v="1014"/>
    <x v="548"/>
    <s v="Returning Customer"/>
    <n v="0"/>
    <x v="0"/>
    <x v="2"/>
    <x v="0"/>
    <x v="11"/>
    <s v="Small Pack"/>
    <x v="554"/>
    <n v="0.4"/>
    <s v="United States"/>
    <x v="2"/>
    <s v="Sam"/>
    <x v="39"/>
    <x v="466"/>
    <n v="72022"/>
    <x v="52"/>
    <x v="6"/>
    <d v="2015-03-02T00:00:00"/>
    <n v="1"/>
    <x v="0"/>
    <n v="-17.149999999999999"/>
    <n v="6"/>
    <n v="160.16999999999999"/>
    <n v="88387"/>
    <n v="0"/>
    <s v="Not Returned"/>
    <n v="0"/>
  </r>
  <r>
    <n v="23499"/>
    <x v="4"/>
    <n v="0.09"/>
    <n v="28.48"/>
    <n v="1.99"/>
    <n v="2059"/>
    <x v="817"/>
    <s v="Returning Customer"/>
    <n v="0"/>
    <x v="0"/>
    <x v="1"/>
    <x v="0"/>
    <x v="11"/>
    <s v="Small Pack"/>
    <x v="554"/>
    <n v="0.4"/>
    <s v="United States"/>
    <x v="2"/>
    <s v="Sam"/>
    <x v="4"/>
    <x v="661"/>
    <n v="27260"/>
    <x v="25"/>
    <x v="2"/>
    <d v="2015-01-18T00:00:00"/>
    <n v="1"/>
    <x v="0"/>
    <n v="-1250.7460000000001"/>
    <n v="13"/>
    <n v="336.92"/>
    <n v="88039"/>
    <n v="1"/>
    <s v="Not Returned"/>
    <n v="0"/>
  </r>
  <r>
    <n v="18164"/>
    <x v="3"/>
    <n v="0.03"/>
    <n v="28.48"/>
    <n v="1.99"/>
    <n v="2206"/>
    <x v="14"/>
    <s v="Returning Customer"/>
    <n v="0"/>
    <x v="0"/>
    <x v="0"/>
    <x v="0"/>
    <x v="11"/>
    <s v="Small Pack"/>
    <x v="554"/>
    <n v="0.4"/>
    <s v="United States"/>
    <x v="0"/>
    <s v="Chris"/>
    <x v="11"/>
    <x v="14"/>
    <n v="50501"/>
    <x v="0"/>
    <x v="0"/>
    <d v="2015-01-06T00:00:00"/>
    <n v="1"/>
    <x v="0"/>
    <n v="-35.290399999999998"/>
    <n v="2"/>
    <n v="55.25"/>
    <n v="86258"/>
    <n v="0"/>
    <s v="Not Returned"/>
    <n v="0"/>
  </r>
  <r>
    <n v="18735"/>
    <x v="0"/>
    <n v="0.1"/>
    <n v="31.78"/>
    <n v="1.99"/>
    <n v="767"/>
    <x v="837"/>
    <s v="New Customer"/>
    <n v="1"/>
    <x v="0"/>
    <x v="1"/>
    <x v="0"/>
    <x v="11"/>
    <s v="Small Pack"/>
    <x v="555"/>
    <n v="0.42"/>
    <s v="United States"/>
    <x v="0"/>
    <s v="Chris"/>
    <x v="23"/>
    <x v="677"/>
    <n v="61201"/>
    <x v="159"/>
    <x v="3"/>
    <d v="2015-02-01T00:00:00"/>
    <n v="2"/>
    <x v="0"/>
    <n v="232.28159999999997"/>
    <n v="11"/>
    <n v="336.64"/>
    <n v="86279"/>
    <n v="1"/>
    <s v="Not Returned"/>
    <n v="0"/>
  </r>
  <r>
    <n v="18251"/>
    <x v="4"/>
    <n v="7.0000000000000007E-2"/>
    <n v="31.78"/>
    <n v="1.99"/>
    <n v="2052"/>
    <x v="132"/>
    <s v="Returning Customer"/>
    <n v="0"/>
    <x v="0"/>
    <x v="2"/>
    <x v="0"/>
    <x v="11"/>
    <s v="Small Pack"/>
    <x v="555"/>
    <n v="0.42"/>
    <s v="United States"/>
    <x v="3"/>
    <s v="William"/>
    <x v="36"/>
    <x v="119"/>
    <n v="87105"/>
    <x v="11"/>
    <x v="5"/>
    <d v="2015-02-21T00:00:00"/>
    <n v="2"/>
    <x v="0"/>
    <n v="265.11180000000002"/>
    <n v="13"/>
    <n v="384.22"/>
    <n v="87234"/>
    <n v="0"/>
    <s v="Not Returned"/>
    <n v="0"/>
  </r>
  <r>
    <n v="7137"/>
    <x v="2"/>
    <n v="0.02"/>
    <n v="43.98"/>
    <n v="1.99"/>
    <n v="2882"/>
    <x v="293"/>
    <s v="Returning Customer"/>
    <n v="0"/>
    <x v="0"/>
    <x v="0"/>
    <x v="0"/>
    <x v="11"/>
    <s v="Small Pack"/>
    <x v="556"/>
    <n v="0.44"/>
    <s v="United States"/>
    <x v="2"/>
    <s v="Sam"/>
    <x v="4"/>
    <x v="263"/>
    <n v="28206"/>
    <x v="141"/>
    <x v="4"/>
    <d v="2015-01-25T00:00:00"/>
    <n v="4"/>
    <x v="0"/>
    <n v="333.76049999999998"/>
    <n v="40"/>
    <n v="1724.01"/>
    <n v="50917"/>
    <n v="1"/>
    <s v="Not Returned"/>
    <n v="0"/>
  </r>
  <r>
    <n v="24937"/>
    <x v="0"/>
    <n v="0.04"/>
    <n v="9.7799999999999994"/>
    <n v="1.99"/>
    <n v="1473"/>
    <x v="838"/>
    <s v="New Customer"/>
    <n v="1"/>
    <x v="1"/>
    <x v="2"/>
    <x v="0"/>
    <x v="11"/>
    <s v="Small Pack"/>
    <x v="557"/>
    <n v="0.43"/>
    <s v="United States"/>
    <x v="1"/>
    <s v="Erin"/>
    <x v="18"/>
    <x v="678"/>
    <n v="44691"/>
    <x v="141"/>
    <x v="4"/>
    <d v="2015-01-22T00:00:00"/>
    <n v="1"/>
    <x v="0"/>
    <n v="61.292699999999996"/>
    <n v="9"/>
    <n v="88.83"/>
    <n v="87076"/>
    <n v="1"/>
    <s v="Not Returned"/>
    <n v="0"/>
  </r>
  <r>
    <n v="26011"/>
    <x v="0"/>
    <n v="0.08"/>
    <n v="1.81"/>
    <n v="0.75"/>
    <n v="890"/>
    <x v="0"/>
    <s v="Returning Customer"/>
    <n v="0"/>
    <x v="0"/>
    <x v="0"/>
    <x v="2"/>
    <x v="15"/>
    <s v="Jumbo Drum"/>
    <x v="558"/>
    <n v="0.57999999999999996"/>
    <s v="United States"/>
    <x v="0"/>
    <s v="Chris"/>
    <x v="0"/>
    <x v="0"/>
    <n v="76021"/>
    <x v="0"/>
    <x v="0"/>
    <d v="2015-01-06T00:00:00"/>
    <n v="1"/>
    <x v="0"/>
    <n v="1.3224"/>
    <n v="11"/>
    <n v="19.97"/>
    <n v="89536"/>
    <n v="0"/>
    <s v="Not Returned"/>
    <n v="0"/>
  </r>
  <r>
    <n v="23920"/>
    <x v="2"/>
    <n v="7.0000000000000007E-2"/>
    <n v="33.94"/>
    <n v="19.190000000000001"/>
    <n v="2204"/>
    <x v="725"/>
    <s v="Returning Customer"/>
    <n v="0"/>
    <x v="2"/>
    <x v="2"/>
    <x v="2"/>
    <x v="15"/>
    <s v="Jumbo Drum"/>
    <x v="558"/>
    <n v="0.57999999999999996"/>
    <s v="United States"/>
    <x v="0"/>
    <s v="Chris"/>
    <x v="29"/>
    <x v="598"/>
    <n v="55337"/>
    <x v="104"/>
    <x v="4"/>
    <d v="2015-02-08T00:00:00"/>
    <n v="4"/>
    <x v="0"/>
    <n v="-157.56"/>
    <n v="5"/>
    <n v="169.46"/>
    <n v="86051"/>
    <n v="0"/>
    <s v="Not Returned"/>
    <n v="0"/>
  </r>
  <r>
    <n v="21961"/>
    <x v="3"/>
    <n v="0.06"/>
    <n v="10.97"/>
    <n v="6.5"/>
    <n v="3176"/>
    <x v="839"/>
    <s v="New Customer"/>
    <n v="1"/>
    <x v="0"/>
    <x v="0"/>
    <x v="0"/>
    <x v="11"/>
    <s v="Small Box"/>
    <x v="559"/>
    <n v="0.64"/>
    <s v="United States"/>
    <x v="2"/>
    <s v="Sam"/>
    <x v="17"/>
    <x v="679"/>
    <n v="32216"/>
    <x v="10"/>
    <x v="0"/>
    <d v="2015-05-06T00:00:00"/>
    <n v="2"/>
    <x v="0"/>
    <n v="65.597999999999999"/>
    <n v="19"/>
    <n v="215.25"/>
    <n v="90820"/>
    <n v="1"/>
    <s v="Not Returned"/>
    <n v="0"/>
  </r>
  <r>
    <n v="21746"/>
    <x v="4"/>
    <n v="0.09"/>
    <n v="77.510000000000005"/>
    <n v="4"/>
    <n v="1814"/>
    <x v="840"/>
    <s v="New Customer"/>
    <n v="1"/>
    <x v="1"/>
    <x v="2"/>
    <x v="0"/>
    <x v="11"/>
    <s v="Small Box"/>
    <x v="560"/>
    <n v="0.76"/>
    <s v="United States"/>
    <x v="2"/>
    <s v="Sam"/>
    <x v="35"/>
    <x v="680"/>
    <n v="38654"/>
    <x v="137"/>
    <x v="2"/>
    <d v="2015-05-25T00:00:00"/>
    <n v="2"/>
    <x v="0"/>
    <n v="-986.52399999999989"/>
    <n v="17"/>
    <n v="1300.54"/>
    <n v="90524"/>
    <n v="0"/>
    <s v="Not Returned"/>
    <n v="0"/>
  </r>
  <r>
    <n v="21638"/>
    <x v="3"/>
    <n v="0.09"/>
    <n v="77.510000000000005"/>
    <n v="4"/>
    <n v="1957"/>
    <x v="841"/>
    <s v="New Customer"/>
    <n v="1"/>
    <x v="0"/>
    <x v="0"/>
    <x v="0"/>
    <x v="11"/>
    <s v="Small Box"/>
    <x v="560"/>
    <n v="0.76"/>
    <s v="United States"/>
    <x v="0"/>
    <s v="Chris"/>
    <x v="22"/>
    <x v="671"/>
    <n v="63130"/>
    <x v="133"/>
    <x v="1"/>
    <d v="2015-04-09T00:00:00"/>
    <n v="2"/>
    <x v="0"/>
    <n v="-387.1044"/>
    <n v="1"/>
    <n v="77.47"/>
    <n v="89818"/>
    <n v="1"/>
    <s v="Not Returned"/>
    <n v="0"/>
  </r>
  <r>
    <n v="23398"/>
    <x v="4"/>
    <n v="0.05"/>
    <n v="83.1"/>
    <n v="6.13"/>
    <n v="1028"/>
    <x v="842"/>
    <s v="New Customer"/>
    <n v="1"/>
    <x v="1"/>
    <x v="3"/>
    <x v="0"/>
    <x v="11"/>
    <s v="Small Box"/>
    <x v="561"/>
    <n v="0.45"/>
    <s v="United States"/>
    <x v="1"/>
    <s v="Erin"/>
    <x v="1"/>
    <x v="681"/>
    <n v="11725"/>
    <x v="105"/>
    <x v="3"/>
    <d v="2015-05-09T00:00:00"/>
    <n v="1"/>
    <x v="0"/>
    <n v="1152.5276999999999"/>
    <n v="20"/>
    <n v="1670.33"/>
    <n v="89007"/>
    <n v="1"/>
    <s v="Not Returned"/>
    <n v="0"/>
  </r>
  <r>
    <n v="21096"/>
    <x v="3"/>
    <n v="0.01"/>
    <n v="30.97"/>
    <n v="4"/>
    <n v="2973"/>
    <x v="843"/>
    <s v="New Customer"/>
    <n v="1"/>
    <x v="0"/>
    <x v="2"/>
    <x v="0"/>
    <x v="11"/>
    <s v="Small Box"/>
    <x v="562"/>
    <n v="0.74"/>
    <s v="United States"/>
    <x v="0"/>
    <s v="Chris"/>
    <x v="26"/>
    <x v="682"/>
    <n v="53151"/>
    <x v="118"/>
    <x v="0"/>
    <d v="2015-04-15T00:00:00"/>
    <n v="2"/>
    <x v="0"/>
    <n v="17.102799999999998"/>
    <n v="17"/>
    <n v="523.05999999999995"/>
    <n v="87186"/>
    <n v="0"/>
    <s v="Not Returned"/>
    <n v="0"/>
  </r>
  <r>
    <n v="23428"/>
    <x v="0"/>
    <n v="0.08"/>
    <n v="30.97"/>
    <n v="4"/>
    <n v="3367"/>
    <x v="287"/>
    <s v="Returning Customer"/>
    <n v="0"/>
    <x v="0"/>
    <x v="2"/>
    <x v="0"/>
    <x v="11"/>
    <s v="Small Box"/>
    <x v="562"/>
    <n v="0.74"/>
    <s v="United States"/>
    <x v="1"/>
    <s v="Erin"/>
    <x v="18"/>
    <x v="258"/>
    <n v="43221"/>
    <x v="140"/>
    <x v="2"/>
    <d v="2015-05-03T00:00:00"/>
    <n v="1"/>
    <x v="0"/>
    <n v="10.680000000000014"/>
    <n v="26"/>
    <n v="758.97"/>
    <n v="90502"/>
    <n v="0"/>
    <s v="Not Returned"/>
    <n v="0"/>
  </r>
  <r>
    <n v="22470"/>
    <x v="2"/>
    <n v="0.1"/>
    <n v="39.979999999999997"/>
    <n v="4"/>
    <n v="152"/>
    <x v="517"/>
    <s v="Returning Customer"/>
    <n v="0"/>
    <x v="0"/>
    <x v="3"/>
    <x v="0"/>
    <x v="11"/>
    <s v="Small Box"/>
    <x v="563"/>
    <n v="0.7"/>
    <s v="United States"/>
    <x v="2"/>
    <s v="Sam"/>
    <x v="2"/>
    <x v="442"/>
    <n v="37918"/>
    <x v="122"/>
    <x v="5"/>
    <d v="2015-06-22T00:00:00"/>
    <n v="4"/>
    <x v="0"/>
    <n v="360.24"/>
    <n v="21"/>
    <n v="772.56"/>
    <n v="89525"/>
    <n v="1"/>
    <s v="Not Returned"/>
    <n v="0"/>
  </r>
  <r>
    <n v="18720"/>
    <x v="3"/>
    <n v="0.01"/>
    <n v="39.979999999999997"/>
    <n v="4"/>
    <n v="2649"/>
    <x v="844"/>
    <s v="New Customer"/>
    <n v="1"/>
    <x v="0"/>
    <x v="1"/>
    <x v="0"/>
    <x v="11"/>
    <s v="Small Box"/>
    <x v="563"/>
    <n v="0.7"/>
    <s v="United States"/>
    <x v="1"/>
    <s v="Erin"/>
    <x v="37"/>
    <x v="107"/>
    <n v="21040"/>
    <x v="18"/>
    <x v="5"/>
    <d v="2015-06-12T00:00:00"/>
    <n v="1"/>
    <x v="0"/>
    <n v="-30.808"/>
    <n v="5"/>
    <n v="203.29"/>
    <n v="88814"/>
    <n v="1"/>
    <s v="Not Returned"/>
    <n v="0"/>
  </r>
  <r>
    <n v="18438"/>
    <x v="2"/>
    <n v="0.01"/>
    <n v="39.979999999999997"/>
    <n v="4"/>
    <n v="3206"/>
    <x v="809"/>
    <s v="Returning Customer"/>
    <n v="0"/>
    <x v="0"/>
    <x v="0"/>
    <x v="0"/>
    <x v="11"/>
    <s v="Small Box"/>
    <x v="563"/>
    <n v="0.7"/>
    <s v="United States"/>
    <x v="3"/>
    <s v="William"/>
    <x v="10"/>
    <x v="653"/>
    <n v="83301"/>
    <x v="28"/>
    <x v="0"/>
    <d v="2015-04-04T00:00:00"/>
    <n v="5"/>
    <x v="0"/>
    <n v="51.590000000000053"/>
    <n v="6"/>
    <n v="257.52"/>
    <n v="87933"/>
    <n v="0"/>
    <s v="Not Returned"/>
    <n v="0"/>
  </r>
  <r>
    <n v="19265"/>
    <x v="2"/>
    <n v="0.04"/>
    <n v="50.98"/>
    <n v="6.5"/>
    <n v="800"/>
    <x v="845"/>
    <s v="New Customer"/>
    <n v="1"/>
    <x v="0"/>
    <x v="0"/>
    <x v="0"/>
    <x v="11"/>
    <s v="Small Box"/>
    <x v="564"/>
    <n v="0.73"/>
    <s v="United States"/>
    <x v="3"/>
    <s v="William"/>
    <x v="12"/>
    <x v="426"/>
    <n v="84067"/>
    <x v="15"/>
    <x v="2"/>
    <d v="2015-04-03T00:00:00"/>
    <n v="6"/>
    <x v="0"/>
    <n v="-13.28"/>
    <n v="11"/>
    <n v="568.25"/>
    <n v="89910"/>
    <n v="0"/>
    <s v="Not Returned"/>
    <n v="0"/>
  </r>
  <r>
    <n v="21455"/>
    <x v="2"/>
    <n v="0.09"/>
    <n v="50.98"/>
    <n v="6.5"/>
    <n v="1527"/>
    <x v="36"/>
    <s v="Returning Customer"/>
    <n v="0"/>
    <x v="0"/>
    <x v="2"/>
    <x v="0"/>
    <x v="11"/>
    <s v="Small Box"/>
    <x v="564"/>
    <n v="0.73"/>
    <s v="United States"/>
    <x v="2"/>
    <s v="Sam"/>
    <x v="19"/>
    <x v="34"/>
    <n v="35601"/>
    <x v="34"/>
    <x v="5"/>
    <d v="2015-05-28T00:00:00"/>
    <n v="7"/>
    <x v="0"/>
    <n v="70.175999999999988"/>
    <n v="28"/>
    <n v="1395.41"/>
    <n v="86815"/>
    <n v="1"/>
    <s v="Not Returned"/>
    <n v="0"/>
  </r>
  <r>
    <n v="20636"/>
    <x v="0"/>
    <n v="0.01"/>
    <n v="50.98"/>
    <n v="6.5"/>
    <n v="1767"/>
    <x v="846"/>
    <s v="New Customer"/>
    <n v="1"/>
    <x v="0"/>
    <x v="2"/>
    <x v="0"/>
    <x v="11"/>
    <s v="Small Box"/>
    <x v="564"/>
    <n v="0.73"/>
    <s v="United States"/>
    <x v="2"/>
    <s v="Sam"/>
    <x v="33"/>
    <x v="683"/>
    <n v="30265"/>
    <x v="156"/>
    <x v="5"/>
    <d v="2015-03-27T00:00:00"/>
    <n v="1"/>
    <x v="0"/>
    <n v="5.3396999999999997"/>
    <n v="16"/>
    <n v="818.49"/>
    <n v="89211"/>
    <n v="1"/>
    <s v="Not Returned"/>
    <n v="0"/>
  </r>
  <r>
    <n v="25625"/>
    <x v="0"/>
    <n v="0.08"/>
    <n v="65.989999999999995"/>
    <n v="4.99"/>
    <n v="288"/>
    <x v="836"/>
    <s v="Returning Customer"/>
    <n v="0"/>
    <x v="1"/>
    <x v="3"/>
    <x v="0"/>
    <x v="0"/>
    <s v="Small Box"/>
    <x v="565"/>
    <n v="0.57999999999999996"/>
    <s v="United States"/>
    <x v="0"/>
    <s v="Chris"/>
    <x v="16"/>
    <x v="676"/>
    <n v="67212"/>
    <x v="107"/>
    <x v="3"/>
    <d v="2015-01-18T00:00:00"/>
    <n v="2"/>
    <x v="0"/>
    <n v="496.89"/>
    <n v="14"/>
    <n v="748.1"/>
    <n v="89762"/>
    <n v="0"/>
    <s v="Not Returned"/>
    <n v="0"/>
  </r>
  <r>
    <n v="5339"/>
    <x v="3"/>
    <n v="0.09"/>
    <n v="17.989999999999998"/>
    <n v="8.65"/>
    <n v="2670"/>
    <x v="511"/>
    <s v="Returning Customer"/>
    <n v="0"/>
    <x v="0"/>
    <x v="2"/>
    <x v="1"/>
    <x v="3"/>
    <s v="Small Box"/>
    <x v="566"/>
    <n v="0.56999999999999995"/>
    <s v="United States"/>
    <x v="3"/>
    <s v="William"/>
    <x v="6"/>
    <x v="27"/>
    <n v="90049"/>
    <x v="89"/>
    <x v="3"/>
    <d v="2015-05-29T00:00:00"/>
    <n v="0"/>
    <x v="0"/>
    <n v="-80.53"/>
    <n v="71"/>
    <n v="1191.58"/>
    <n v="37924"/>
    <n v="0"/>
    <s v="Returned"/>
    <n v="1"/>
  </r>
  <r>
    <n v="462"/>
    <x v="4"/>
    <n v="7.0000000000000007E-2"/>
    <n v="179.99"/>
    <n v="19.989999999999998"/>
    <n v="471"/>
    <x v="847"/>
    <s v="New Customer"/>
    <n v="1"/>
    <x v="1"/>
    <x v="0"/>
    <x v="0"/>
    <x v="11"/>
    <s v="Small Box"/>
    <x v="567"/>
    <n v="0.48"/>
    <s v="United States"/>
    <x v="2"/>
    <s v="Sam"/>
    <x v="33"/>
    <x v="100"/>
    <n v="30318"/>
    <x v="178"/>
    <x v="6"/>
    <d v="2015-02-08T00:00:00"/>
    <n v="0"/>
    <x v="0"/>
    <n v="-568.53510000000006"/>
    <n v="4"/>
    <n v="718.03"/>
    <n v="3138"/>
    <n v="1"/>
    <s v="Not Returned"/>
    <n v="0"/>
  </r>
  <r>
    <n v="18462"/>
    <x v="4"/>
    <n v="7.0000000000000007E-2"/>
    <n v="179.99"/>
    <n v="19.989999999999998"/>
    <n v="472"/>
    <x v="848"/>
    <s v="New Customer"/>
    <n v="1"/>
    <x v="1"/>
    <x v="0"/>
    <x v="0"/>
    <x v="11"/>
    <s v="Small Box"/>
    <x v="567"/>
    <n v="0.48"/>
    <s v="United States"/>
    <x v="1"/>
    <s v="Erin"/>
    <x v="37"/>
    <x v="684"/>
    <n v="21133"/>
    <x v="178"/>
    <x v="6"/>
    <d v="2015-02-08T00:00:00"/>
    <n v="0"/>
    <x v="0"/>
    <n v="-427.47"/>
    <n v="1"/>
    <n v="179.51"/>
    <n v="88023"/>
    <n v="1"/>
    <s v="Not Returned"/>
    <n v="0"/>
  </r>
  <r>
    <n v="19113"/>
    <x v="1"/>
    <n v="0.1"/>
    <n v="179.99"/>
    <n v="19.989999999999998"/>
    <n v="2196"/>
    <x v="352"/>
    <s v="Returning Customer"/>
    <n v="0"/>
    <x v="0"/>
    <x v="3"/>
    <x v="0"/>
    <x v="11"/>
    <s v="Small Box"/>
    <x v="567"/>
    <n v="0.48"/>
    <s v="United States"/>
    <x v="1"/>
    <s v="Erin"/>
    <x v="1"/>
    <x v="311"/>
    <n v="14701"/>
    <x v="133"/>
    <x v="1"/>
    <d v="2015-04-08T00:00:00"/>
    <n v="1"/>
    <x v="0"/>
    <n v="1208.9903999999999"/>
    <n v="14"/>
    <n v="2458.0500000000002"/>
    <n v="89175"/>
    <n v="0"/>
    <s v="Not Returned"/>
    <n v="0"/>
  </r>
  <r>
    <n v="25536"/>
    <x v="3"/>
    <n v="7.0000000000000007E-2"/>
    <n v="179.99"/>
    <n v="19.989999999999998"/>
    <n v="2456"/>
    <x v="489"/>
    <s v="Returning Customer"/>
    <n v="0"/>
    <x v="0"/>
    <x v="2"/>
    <x v="0"/>
    <x v="11"/>
    <s v="Small Box"/>
    <x v="567"/>
    <n v="0.48"/>
    <s v="United States"/>
    <x v="2"/>
    <s v="Sam"/>
    <x v="19"/>
    <x v="422"/>
    <n v="36608"/>
    <x v="29"/>
    <x v="5"/>
    <d v="2015-01-23T00:00:00"/>
    <n v="1"/>
    <x v="0"/>
    <n v="733.2822000000001"/>
    <n v="7"/>
    <n v="1188.6300000000001"/>
    <n v="89218"/>
    <n v="0"/>
    <s v="Not Returned"/>
    <n v="0"/>
  </r>
  <r>
    <n v="18664"/>
    <x v="1"/>
    <n v="0.03"/>
    <n v="162.93"/>
    <n v="19.989999999999998"/>
    <n v="578"/>
    <x v="849"/>
    <s v="New Customer"/>
    <n v="1"/>
    <x v="0"/>
    <x v="1"/>
    <x v="1"/>
    <x v="2"/>
    <s v="Small Box"/>
    <x v="568"/>
    <n v="0.39"/>
    <s v="United States"/>
    <x v="1"/>
    <s v="Erin"/>
    <x v="31"/>
    <x v="685"/>
    <n v="6770"/>
    <x v="93"/>
    <x v="4"/>
    <d v="2015-05-14T00:00:00"/>
    <n v="1"/>
    <x v="0"/>
    <n v="293.14"/>
    <n v="3"/>
    <n v="515.88"/>
    <n v="88644"/>
    <n v="0"/>
    <s v="Not Returned"/>
    <n v="0"/>
  </r>
  <r>
    <n v="18412"/>
    <x v="3"/>
    <n v="0.09"/>
    <n v="34.76"/>
    <n v="8.2200000000000006"/>
    <n v="2141"/>
    <x v="392"/>
    <s v="Returning Customer"/>
    <n v="0"/>
    <x v="0"/>
    <x v="2"/>
    <x v="1"/>
    <x v="9"/>
    <s v="Small Box"/>
    <x v="569"/>
    <n v="0.56999999999999995"/>
    <s v="United States"/>
    <x v="3"/>
    <s v="William"/>
    <x v="21"/>
    <x v="342"/>
    <n v="81301"/>
    <x v="16"/>
    <x v="4"/>
    <d v="2015-02-20T00:00:00"/>
    <n v="2"/>
    <x v="0"/>
    <n v="45.3324"/>
    <n v="7"/>
    <n v="242.97"/>
    <n v="87570"/>
    <n v="0"/>
    <s v="Not Returned"/>
    <n v="0"/>
  </r>
  <r>
    <n v="22213"/>
    <x v="0"/>
    <n v="0.09"/>
    <n v="1.82"/>
    <n v="0.83"/>
    <n v="3069"/>
    <x v="237"/>
    <s v="Returning Customer"/>
    <n v="0"/>
    <x v="0"/>
    <x v="0"/>
    <x v="1"/>
    <x v="3"/>
    <s v="Wrap Bag"/>
    <x v="570"/>
    <n v="0.56999999999999995"/>
    <s v="United States"/>
    <x v="0"/>
    <s v="Chris"/>
    <x v="29"/>
    <x v="211"/>
    <n v="55128"/>
    <x v="3"/>
    <x v="2"/>
    <d v="2015-02-15T00:00:00"/>
    <n v="1"/>
    <x v="0"/>
    <n v="-6.734"/>
    <n v="22"/>
    <n v="36.82"/>
    <n v="88192"/>
    <n v="1"/>
    <s v="Not Returned"/>
    <n v="0"/>
  </r>
  <r>
    <n v="18013"/>
    <x v="4"/>
    <n v="0.03"/>
    <n v="1.68"/>
    <n v="0.7"/>
    <n v="1737"/>
    <x v="208"/>
    <s v="Returning Customer"/>
    <n v="0"/>
    <x v="1"/>
    <x v="1"/>
    <x v="1"/>
    <x v="3"/>
    <s v="Wrap Bag"/>
    <x v="571"/>
    <n v="0.6"/>
    <s v="United States"/>
    <x v="2"/>
    <s v="Sam"/>
    <x v="4"/>
    <x v="187"/>
    <n v="27529"/>
    <x v="115"/>
    <x v="4"/>
    <d v="2015-06-05T00:00:00"/>
    <n v="2"/>
    <x v="0"/>
    <n v="-106.42100000000001"/>
    <n v="11"/>
    <n v="20.239999999999998"/>
    <n v="85866"/>
    <n v="0"/>
    <s v="Not Returned"/>
    <n v="0"/>
  </r>
  <r>
    <n v="23099"/>
    <x v="1"/>
    <n v="0"/>
    <n v="11.55"/>
    <n v="2.36"/>
    <n v="210"/>
    <x v="79"/>
    <s v="Returning Customer"/>
    <n v="0"/>
    <x v="0"/>
    <x v="2"/>
    <x v="1"/>
    <x v="3"/>
    <s v="Wrap Bag"/>
    <x v="572"/>
    <n v="0.55000000000000004"/>
    <s v="United States"/>
    <x v="1"/>
    <s v="Erin"/>
    <x v="1"/>
    <x v="73"/>
    <n v="12180"/>
    <x v="12"/>
    <x v="1"/>
    <d v="2015-06-03T00:00:00"/>
    <n v="1"/>
    <x v="1"/>
    <n v="23.594999999999999"/>
    <n v="5"/>
    <n v="62.98"/>
    <n v="85966"/>
    <n v="0"/>
    <s v="Not Returned"/>
    <n v="0"/>
  </r>
  <r>
    <n v="25732"/>
    <x v="0"/>
    <n v="0.05"/>
    <n v="11.55"/>
    <n v="2.36"/>
    <n v="1976"/>
    <x v="732"/>
    <s v="Returning Customer"/>
    <n v="0"/>
    <x v="0"/>
    <x v="0"/>
    <x v="1"/>
    <x v="3"/>
    <s v="Wrap Bag"/>
    <x v="572"/>
    <n v="0.55000000000000004"/>
    <s v="United States"/>
    <x v="0"/>
    <s v="Chris"/>
    <x v="3"/>
    <x v="602"/>
    <n v="48823"/>
    <x v="163"/>
    <x v="2"/>
    <d v="2015-01-12T00:00:00"/>
    <n v="2"/>
    <x v="0"/>
    <n v="98.525099999999981"/>
    <n v="12"/>
    <n v="142.79"/>
    <n v="89039"/>
    <n v="0"/>
    <s v="Not Returned"/>
    <n v="0"/>
  </r>
  <r>
    <n v="6587"/>
    <x v="1"/>
    <n v="0.1"/>
    <n v="11.55"/>
    <n v="2.36"/>
    <n v="2618"/>
    <x v="31"/>
    <s v="Returning Customer"/>
    <n v="0"/>
    <x v="0"/>
    <x v="1"/>
    <x v="1"/>
    <x v="3"/>
    <s v="Wrap Bag"/>
    <x v="572"/>
    <n v="0.55000000000000004"/>
    <s v="United States"/>
    <x v="1"/>
    <s v="Erin"/>
    <x v="1"/>
    <x v="12"/>
    <n v="10004"/>
    <x v="25"/>
    <x v="2"/>
    <d v="2015-01-18T00:00:00"/>
    <n v="1"/>
    <x v="0"/>
    <n v="15.808000000000003"/>
    <n v="25"/>
    <n v="280.43"/>
    <n v="46884"/>
    <n v="0"/>
    <s v="Not Returned"/>
    <n v="0"/>
  </r>
  <r>
    <n v="23342"/>
    <x v="0"/>
    <n v="0.02"/>
    <n v="11.55"/>
    <n v="2.36"/>
    <n v="2770"/>
    <x v="850"/>
    <s v="New Customer"/>
    <n v="1"/>
    <x v="0"/>
    <x v="1"/>
    <x v="1"/>
    <x v="3"/>
    <s v="Wrap Bag"/>
    <x v="572"/>
    <n v="0.55000000000000004"/>
    <s v="United States"/>
    <x v="2"/>
    <s v="Sam"/>
    <x v="33"/>
    <x v="686"/>
    <n v="30338"/>
    <x v="161"/>
    <x v="6"/>
    <d v="2015-03-10T00:00:00"/>
    <n v="2"/>
    <x v="0"/>
    <n v="1289.3819999999998"/>
    <n v="14"/>
    <n v="159.53"/>
    <n v="88975"/>
    <n v="1"/>
    <s v="Not Returned"/>
    <n v="0"/>
  </r>
  <r>
    <n v="21313"/>
    <x v="4"/>
    <n v="0.1"/>
    <n v="11.55"/>
    <n v="2.36"/>
    <n v="2931"/>
    <x v="851"/>
    <s v="New Customer"/>
    <n v="1"/>
    <x v="0"/>
    <x v="3"/>
    <x v="1"/>
    <x v="3"/>
    <s v="Wrap Bag"/>
    <x v="572"/>
    <n v="0.55000000000000004"/>
    <s v="United States"/>
    <x v="3"/>
    <s v="William"/>
    <x v="6"/>
    <x v="687"/>
    <n v="95630"/>
    <x v="56"/>
    <x v="2"/>
    <d v="2015-02-28T00:00:00"/>
    <n v="0"/>
    <x v="0"/>
    <n v="69.767200000000003"/>
    <n v="12"/>
    <n v="135.77000000000001"/>
    <n v="87619"/>
    <n v="1"/>
    <s v="Not Returned"/>
    <n v="0"/>
  </r>
  <r>
    <n v="20687"/>
    <x v="4"/>
    <n v="0.08"/>
    <n v="4.13"/>
    <n v="1.17"/>
    <n v="2450"/>
    <x v="852"/>
    <s v="New Customer"/>
    <n v="1"/>
    <x v="0"/>
    <x v="2"/>
    <x v="1"/>
    <x v="3"/>
    <s v="Wrap Bag"/>
    <x v="573"/>
    <n v="0.56999999999999995"/>
    <s v="United States"/>
    <x v="0"/>
    <s v="Chris"/>
    <x v="26"/>
    <x v="688"/>
    <n v="53545"/>
    <x v="137"/>
    <x v="2"/>
    <d v="2015-05-25T00:00:00"/>
    <n v="2"/>
    <x v="0"/>
    <n v="-5.54"/>
    <n v="1"/>
    <n v="4.21"/>
    <n v="90322"/>
    <n v="1"/>
    <s v="Not Returned"/>
    <n v="0"/>
  </r>
  <r>
    <n v="20698"/>
    <x v="1"/>
    <n v="0.06"/>
    <n v="1.76"/>
    <n v="0.7"/>
    <n v="56"/>
    <x v="505"/>
    <s v="Returning Customer"/>
    <n v="0"/>
    <x v="0"/>
    <x v="0"/>
    <x v="1"/>
    <x v="3"/>
    <s v="Wrap Bag"/>
    <x v="574"/>
    <n v="0.56000000000000005"/>
    <s v="United States"/>
    <x v="1"/>
    <s v="Erin"/>
    <x v="1"/>
    <x v="433"/>
    <n v="14150"/>
    <x v="157"/>
    <x v="0"/>
    <d v="2015-04-21T00:00:00"/>
    <n v="1"/>
    <x v="0"/>
    <n v="-1.6524000000000001"/>
    <n v="17"/>
    <n v="29.57"/>
    <n v="88075"/>
    <n v="0"/>
    <s v="Not Returned"/>
    <n v="0"/>
  </r>
  <r>
    <n v="21351"/>
    <x v="0"/>
    <n v="0.06"/>
    <n v="1.76"/>
    <n v="0.7"/>
    <n v="854"/>
    <x v="853"/>
    <s v="New Customer"/>
    <n v="1"/>
    <x v="0"/>
    <x v="1"/>
    <x v="1"/>
    <x v="3"/>
    <s v="Wrap Bag"/>
    <x v="574"/>
    <n v="0.56000000000000005"/>
    <s v="United States"/>
    <x v="1"/>
    <s v="Erin"/>
    <x v="31"/>
    <x v="689"/>
    <n v="6405"/>
    <x v="21"/>
    <x v="5"/>
    <d v="2015-05-02T00:00:00"/>
    <n v="2"/>
    <x v="0"/>
    <n v="1.2236"/>
    <n v="22"/>
    <n v="39.26"/>
    <n v="88571"/>
    <n v="0"/>
    <s v="Not Returned"/>
    <n v="0"/>
  </r>
  <r>
    <n v="21988"/>
    <x v="1"/>
    <n v="0.01"/>
    <n v="1.76"/>
    <n v="0.7"/>
    <n v="2372"/>
    <x v="854"/>
    <s v="New Customer"/>
    <n v="1"/>
    <x v="0"/>
    <x v="1"/>
    <x v="1"/>
    <x v="3"/>
    <s v="Wrap Bag"/>
    <x v="574"/>
    <n v="0.56000000000000005"/>
    <s v="United States"/>
    <x v="0"/>
    <s v="Chris"/>
    <x v="29"/>
    <x v="690"/>
    <n v="55803"/>
    <x v="75"/>
    <x v="6"/>
    <d v="2015-03-16T00:00:00"/>
    <n v="1"/>
    <x v="0"/>
    <n v="-1.56"/>
    <n v="4"/>
    <n v="7.2"/>
    <n v="90714"/>
    <n v="1"/>
    <s v="Not Returned"/>
    <n v="0"/>
  </r>
  <r>
    <n v="7491"/>
    <x v="4"/>
    <n v="0.01"/>
    <n v="1.76"/>
    <n v="0.7"/>
    <n v="3079"/>
    <x v="88"/>
    <s v="Returning Customer"/>
    <n v="0"/>
    <x v="0"/>
    <x v="3"/>
    <x v="1"/>
    <x v="3"/>
    <s v="Wrap Bag"/>
    <x v="574"/>
    <n v="0.56000000000000005"/>
    <s v="United States"/>
    <x v="1"/>
    <s v="Erin"/>
    <x v="5"/>
    <x v="82"/>
    <n v="19112"/>
    <x v="18"/>
    <x v="5"/>
    <d v="2015-06-12T00:00:00"/>
    <n v="1"/>
    <x v="0"/>
    <n v="3.13"/>
    <n v="71"/>
    <n v="129.72"/>
    <n v="53476"/>
    <n v="0"/>
    <s v="Not Returned"/>
    <n v="0"/>
  </r>
  <r>
    <n v="22530"/>
    <x v="3"/>
    <n v="0.03"/>
    <n v="5.84"/>
    <n v="1.2"/>
    <n v="1213"/>
    <x v="855"/>
    <s v="New Customer"/>
    <n v="1"/>
    <x v="0"/>
    <x v="1"/>
    <x v="1"/>
    <x v="3"/>
    <s v="Wrap Bag"/>
    <x v="575"/>
    <n v="0.55000000000000004"/>
    <s v="United States"/>
    <x v="0"/>
    <s v="Chris"/>
    <x v="7"/>
    <x v="691"/>
    <n v="46530"/>
    <x v="69"/>
    <x v="5"/>
    <d v="2015-01-17T00:00:00"/>
    <n v="2"/>
    <x v="0"/>
    <n v="-9.9999999999997868E-3"/>
    <n v="2"/>
    <n v="11.74"/>
    <n v="88600"/>
    <n v="0"/>
    <s v="Not Returned"/>
    <n v="0"/>
  </r>
  <r>
    <n v="19233"/>
    <x v="2"/>
    <n v="0.01"/>
    <n v="5.84"/>
    <n v="1.2"/>
    <n v="3275"/>
    <x v="441"/>
    <s v="Returning Customer"/>
    <n v="0"/>
    <x v="0"/>
    <x v="3"/>
    <x v="1"/>
    <x v="3"/>
    <s v="Wrap Bag"/>
    <x v="575"/>
    <n v="0.55000000000000004"/>
    <s v="United States"/>
    <x v="3"/>
    <s v="William"/>
    <x v="8"/>
    <x v="309"/>
    <n v="98273"/>
    <x v="40"/>
    <x v="5"/>
    <d v="2015-01-10T00:00:00"/>
    <n v="9"/>
    <x v="0"/>
    <n v="20.38"/>
    <n v="6"/>
    <n v="36.090000000000003"/>
    <n v="86234"/>
    <n v="0"/>
    <s v="Not Returned"/>
    <n v="0"/>
  </r>
  <r>
    <n v="20551"/>
    <x v="4"/>
    <n v="0"/>
    <n v="5.98"/>
    <n v="0.96"/>
    <n v="1827"/>
    <x v="127"/>
    <s v="Returning Customer"/>
    <n v="0"/>
    <x v="0"/>
    <x v="1"/>
    <x v="1"/>
    <x v="3"/>
    <s v="Wrap Bag"/>
    <x v="576"/>
    <n v="0.6"/>
    <s v="United States"/>
    <x v="0"/>
    <s v="Chris"/>
    <x v="11"/>
    <x v="115"/>
    <n v="52601"/>
    <x v="11"/>
    <x v="5"/>
    <d v="2015-02-20T00:00:00"/>
    <n v="1"/>
    <x v="1"/>
    <n v="38.039699999999996"/>
    <n v="9"/>
    <n v="55.13"/>
    <n v="86956"/>
    <n v="0"/>
    <s v="Not Returned"/>
    <n v="0"/>
  </r>
  <r>
    <n v="25338"/>
    <x v="0"/>
    <n v="0.04"/>
    <n v="5.98"/>
    <n v="0.96"/>
    <n v="2353"/>
    <x v="117"/>
    <s v="Returning Customer"/>
    <n v="0"/>
    <x v="0"/>
    <x v="1"/>
    <x v="1"/>
    <x v="3"/>
    <s v="Wrap Bag"/>
    <x v="576"/>
    <n v="0.6"/>
    <s v="United States"/>
    <x v="1"/>
    <s v="Erin"/>
    <x v="37"/>
    <x v="107"/>
    <n v="21040"/>
    <x v="48"/>
    <x v="4"/>
    <d v="2015-04-30T00:00:00"/>
    <n v="1"/>
    <x v="0"/>
    <n v="52.697600000000001"/>
    <n v="22"/>
    <n v="131.79"/>
    <n v="86164"/>
    <n v="0"/>
    <s v="Not Returned"/>
    <n v="0"/>
  </r>
  <r>
    <n v="18437"/>
    <x v="2"/>
    <n v="7.0000000000000007E-2"/>
    <n v="5.98"/>
    <n v="0.96"/>
    <n v="3205"/>
    <x v="856"/>
    <s v="New Customer"/>
    <n v="1"/>
    <x v="0"/>
    <x v="0"/>
    <x v="1"/>
    <x v="3"/>
    <s v="Wrap Bag"/>
    <x v="576"/>
    <n v="0.6"/>
    <s v="United States"/>
    <x v="3"/>
    <s v="William"/>
    <x v="10"/>
    <x v="593"/>
    <n v="83440"/>
    <x v="28"/>
    <x v="0"/>
    <d v="2015-04-03T00:00:00"/>
    <n v="4"/>
    <x v="0"/>
    <n v="32.83"/>
    <n v="10"/>
    <n v="56.4"/>
    <n v="87933"/>
    <n v="0"/>
    <s v="Not Returned"/>
    <n v="0"/>
  </r>
  <r>
    <n v="23694"/>
    <x v="4"/>
    <n v="0.08"/>
    <n v="2.78"/>
    <n v="1.25"/>
    <n v="2334"/>
    <x v="711"/>
    <s v="Returning Customer"/>
    <n v="0"/>
    <x v="0"/>
    <x v="3"/>
    <x v="1"/>
    <x v="3"/>
    <s v="Wrap Bag"/>
    <x v="577"/>
    <n v="0.59"/>
    <s v="United States"/>
    <x v="0"/>
    <s v="Chris"/>
    <x v="26"/>
    <x v="587"/>
    <n v="53220"/>
    <x v="20"/>
    <x v="5"/>
    <d v="2015-04-10T00:00:00"/>
    <n v="1"/>
    <x v="0"/>
    <n v="-8.77"/>
    <n v="7"/>
    <n v="19.46"/>
    <n v="89609"/>
    <n v="0"/>
    <s v="Not Returned"/>
    <n v="0"/>
  </r>
  <r>
    <n v="21725"/>
    <x v="3"/>
    <n v="0.06"/>
    <n v="2.78"/>
    <n v="1.25"/>
    <n v="2418"/>
    <x v="437"/>
    <s v="Returning Customer"/>
    <n v="0"/>
    <x v="0"/>
    <x v="0"/>
    <x v="1"/>
    <x v="3"/>
    <s v="Wrap Bag"/>
    <x v="577"/>
    <n v="0.59"/>
    <s v="United States"/>
    <x v="2"/>
    <s v="Sam"/>
    <x v="14"/>
    <x v="380"/>
    <n v="23805"/>
    <x v="163"/>
    <x v="2"/>
    <d v="2015-01-12T00:00:00"/>
    <n v="2"/>
    <x v="0"/>
    <n v="66.359999999999985"/>
    <n v="10"/>
    <n v="28.09"/>
    <n v="86753"/>
    <n v="0"/>
    <s v="Not Returned"/>
    <n v="0"/>
  </r>
  <r>
    <n v="23984"/>
    <x v="4"/>
    <n v="0.1"/>
    <n v="2.78"/>
    <n v="1.25"/>
    <n v="2487"/>
    <x v="85"/>
    <s v="Returning Customer"/>
    <n v="0"/>
    <x v="0"/>
    <x v="3"/>
    <x v="1"/>
    <x v="3"/>
    <s v="Wrap Bag"/>
    <x v="577"/>
    <n v="0.59"/>
    <s v="United States"/>
    <x v="2"/>
    <s v="Sam"/>
    <x v="33"/>
    <x v="79"/>
    <n v="30084"/>
    <x v="14"/>
    <x v="2"/>
    <d v="2015-06-21T00:00:00"/>
    <n v="1"/>
    <x v="0"/>
    <n v="0.7854000000000001"/>
    <n v="18"/>
    <n v="46.42"/>
    <n v="91415"/>
    <n v="0"/>
    <s v="Not Returned"/>
    <n v="0"/>
  </r>
  <r>
    <n v="18508"/>
    <x v="2"/>
    <n v="0.04"/>
    <n v="2.78"/>
    <n v="1.25"/>
    <n v="2858"/>
    <x v="451"/>
    <s v="Returning Customer"/>
    <n v="0"/>
    <x v="0"/>
    <x v="1"/>
    <x v="1"/>
    <x v="3"/>
    <s v="Wrap Bag"/>
    <x v="577"/>
    <n v="0.59"/>
    <s v="United States"/>
    <x v="2"/>
    <s v="Sam"/>
    <x v="17"/>
    <x v="95"/>
    <n v="32259"/>
    <x v="137"/>
    <x v="2"/>
    <d v="2015-05-23T00:00:00"/>
    <n v="0"/>
    <x v="0"/>
    <n v="213"/>
    <n v="28"/>
    <n v="80.27"/>
    <n v="88282"/>
    <n v="0"/>
    <s v="Not Returned"/>
    <n v="0"/>
  </r>
  <r>
    <n v="19129"/>
    <x v="2"/>
    <n v="0.03"/>
    <n v="4.28"/>
    <n v="1.6"/>
    <n v="950"/>
    <x v="329"/>
    <s v="Returning Customer"/>
    <n v="0"/>
    <x v="0"/>
    <x v="0"/>
    <x v="1"/>
    <x v="3"/>
    <s v="Wrap Bag"/>
    <x v="578"/>
    <n v="0.57999999999999996"/>
    <s v="United States"/>
    <x v="0"/>
    <s v="Chris"/>
    <x v="29"/>
    <x v="292"/>
    <n v="55372"/>
    <x v="71"/>
    <x v="6"/>
    <d v="2015-03-29T00:00:00"/>
    <n v="7"/>
    <x v="0"/>
    <n v="-6.2"/>
    <n v="1"/>
    <n v="4.55"/>
    <n v="89084"/>
    <n v="0"/>
    <s v="Not Returned"/>
    <n v="0"/>
  </r>
  <r>
    <n v="24846"/>
    <x v="1"/>
    <n v="0.08"/>
    <n v="3.28"/>
    <n v="2.31"/>
    <n v="14"/>
    <x v="747"/>
    <s v="Returning Customer"/>
    <n v="0"/>
    <x v="0"/>
    <x v="3"/>
    <x v="1"/>
    <x v="3"/>
    <s v="Wrap Bag"/>
    <x v="579"/>
    <n v="0.56000000000000005"/>
    <s v="United States"/>
    <x v="0"/>
    <s v="Chris"/>
    <x v="29"/>
    <x v="292"/>
    <n v="55372"/>
    <x v="175"/>
    <x v="1"/>
    <d v="2015-05-13T00:00:00"/>
    <n v="1"/>
    <x v="0"/>
    <n v="-24.03"/>
    <n v="7"/>
    <n v="22.23"/>
    <n v="86838"/>
    <n v="0"/>
    <s v="Not Returned"/>
    <n v="0"/>
  </r>
  <r>
    <n v="20632"/>
    <x v="3"/>
    <n v="0.02"/>
    <n v="1.68"/>
    <n v="1.57"/>
    <n v="24"/>
    <x v="857"/>
    <s v="New Customer"/>
    <n v="1"/>
    <x v="0"/>
    <x v="1"/>
    <x v="1"/>
    <x v="3"/>
    <s v="Wrap Bag"/>
    <x v="580"/>
    <n v="0.59"/>
    <s v="United States"/>
    <x v="3"/>
    <s v="William"/>
    <x v="6"/>
    <x v="692"/>
    <n v="92677"/>
    <x v="112"/>
    <x v="4"/>
    <d v="2015-01-30T00:00:00"/>
    <n v="2"/>
    <x v="0"/>
    <n v="-5.3071999999999999"/>
    <n v="1"/>
    <n v="2.25"/>
    <n v="87651"/>
    <n v="0"/>
    <s v="Not Returned"/>
    <n v="0"/>
  </r>
  <r>
    <n v="522"/>
    <x v="3"/>
    <n v="7.0000000000000007E-2"/>
    <n v="1.68"/>
    <n v="1.57"/>
    <n v="181"/>
    <x v="858"/>
    <s v="New Customer"/>
    <n v="1"/>
    <x v="0"/>
    <x v="1"/>
    <x v="1"/>
    <x v="3"/>
    <s v="Wrap Bag"/>
    <x v="580"/>
    <n v="0.59"/>
    <s v="United States"/>
    <x v="3"/>
    <s v="William"/>
    <x v="6"/>
    <x v="390"/>
    <n v="94122"/>
    <x v="83"/>
    <x v="3"/>
    <d v="2015-05-23T00:00:00"/>
    <n v="1"/>
    <x v="0"/>
    <n v="-35.75"/>
    <n v="116"/>
    <n v="186.59"/>
    <n v="3585"/>
    <n v="1"/>
    <s v="Not Returned"/>
    <n v="0"/>
  </r>
  <r>
    <n v="18522"/>
    <x v="3"/>
    <n v="7.0000000000000007E-2"/>
    <n v="1.68"/>
    <n v="1.57"/>
    <n v="188"/>
    <x v="859"/>
    <s v="New Customer"/>
    <n v="1"/>
    <x v="0"/>
    <x v="1"/>
    <x v="1"/>
    <x v="3"/>
    <s v="Wrap Bag"/>
    <x v="580"/>
    <n v="0.59"/>
    <s v="United States"/>
    <x v="0"/>
    <s v="Chris"/>
    <x v="0"/>
    <x v="648"/>
    <n v="76240"/>
    <x v="83"/>
    <x v="3"/>
    <d v="2015-05-23T00:00:00"/>
    <n v="1"/>
    <x v="0"/>
    <n v="7.1500000000000057"/>
    <n v="29"/>
    <n v="46.65"/>
    <n v="88361"/>
    <n v="0"/>
    <s v="Not Returned"/>
    <n v="0"/>
  </r>
  <r>
    <n v="24512"/>
    <x v="3"/>
    <n v="0.1"/>
    <n v="1.68"/>
    <n v="1.57"/>
    <n v="283"/>
    <x v="860"/>
    <s v="New Customer"/>
    <n v="1"/>
    <x v="0"/>
    <x v="1"/>
    <x v="1"/>
    <x v="3"/>
    <s v="Wrap Bag"/>
    <x v="580"/>
    <n v="0.59"/>
    <s v="United States"/>
    <x v="1"/>
    <s v="Erin"/>
    <x v="30"/>
    <x v="16"/>
    <n v="7101"/>
    <x v="49"/>
    <x v="4"/>
    <d v="2015-06-18T00:00:00"/>
    <n v="1"/>
    <x v="0"/>
    <n v="-11.57"/>
    <n v="11"/>
    <n v="18.71"/>
    <n v="89293"/>
    <n v="1"/>
    <s v="Not Returned"/>
    <n v="0"/>
  </r>
  <r>
    <n v="24132"/>
    <x v="3"/>
    <n v="0.05"/>
    <n v="1.68"/>
    <n v="1.57"/>
    <n v="550"/>
    <x v="7"/>
    <s v="Returning Customer"/>
    <n v="0"/>
    <x v="0"/>
    <x v="1"/>
    <x v="1"/>
    <x v="3"/>
    <s v="Wrap Bag"/>
    <x v="580"/>
    <n v="0.59"/>
    <s v="United States"/>
    <x v="0"/>
    <s v="Chris"/>
    <x v="0"/>
    <x v="7"/>
    <n v="78155"/>
    <x v="159"/>
    <x v="3"/>
    <d v="2015-01-31T00:00:00"/>
    <n v="1"/>
    <x v="0"/>
    <n v="-33.340000000000003"/>
    <n v="11"/>
    <n v="18.75"/>
    <n v="90909"/>
    <n v="0"/>
    <s v="Not Returned"/>
    <n v="0"/>
  </r>
  <r>
    <n v="19782"/>
    <x v="0"/>
    <n v="0.01"/>
    <n v="1.68"/>
    <n v="1.57"/>
    <n v="593"/>
    <x v="861"/>
    <s v="New Customer"/>
    <n v="1"/>
    <x v="0"/>
    <x v="3"/>
    <x v="1"/>
    <x v="3"/>
    <s v="Wrap Bag"/>
    <x v="580"/>
    <n v="0.59"/>
    <s v="United States"/>
    <x v="0"/>
    <s v="Chris"/>
    <x v="23"/>
    <x v="693"/>
    <n v="60517"/>
    <x v="25"/>
    <x v="2"/>
    <d v="2015-01-19T00:00:00"/>
    <n v="2"/>
    <x v="0"/>
    <n v="-53.444000000000003"/>
    <n v="12"/>
    <n v="20.37"/>
    <n v="86307"/>
    <n v="0"/>
    <s v="Not Returned"/>
    <n v="0"/>
  </r>
  <r>
    <n v="2768"/>
    <x v="4"/>
    <n v="0.08"/>
    <n v="1.68"/>
    <n v="1.57"/>
    <n v="2498"/>
    <x v="403"/>
    <s v="Returning Customer"/>
    <n v="0"/>
    <x v="0"/>
    <x v="3"/>
    <x v="1"/>
    <x v="3"/>
    <s v="Wrap Bag"/>
    <x v="580"/>
    <n v="0.59"/>
    <s v="United States"/>
    <x v="3"/>
    <s v="William"/>
    <x v="6"/>
    <x v="352"/>
    <n v="92024"/>
    <x v="160"/>
    <x v="5"/>
    <d v="2015-02-06T00:00:00"/>
    <n v="1"/>
    <x v="0"/>
    <n v="-46.25"/>
    <n v="88"/>
    <n v="148.36000000000001"/>
    <n v="20007"/>
    <n v="1"/>
    <s v="Not Returned"/>
    <n v="0"/>
  </r>
  <r>
    <n v="18498"/>
    <x v="3"/>
    <n v="0.09"/>
    <n v="1.76"/>
    <n v="0.7"/>
    <n v="2049"/>
    <x v="835"/>
    <s v="Returning Customer"/>
    <n v="0"/>
    <x v="0"/>
    <x v="1"/>
    <x v="1"/>
    <x v="3"/>
    <s v="Wrap Bag"/>
    <x v="581"/>
    <n v="0.56000000000000005"/>
    <s v="United States"/>
    <x v="2"/>
    <s v="Sam"/>
    <x v="14"/>
    <x v="675"/>
    <n v="22801"/>
    <x v="135"/>
    <x v="6"/>
    <d v="2015-06-24T00:00:00"/>
    <n v="3"/>
    <x v="0"/>
    <n v="-12.277999999999999"/>
    <n v="13"/>
    <n v="21.77"/>
    <n v="88220"/>
    <n v="0"/>
    <s v="Not Returned"/>
    <n v="0"/>
  </r>
  <r>
    <n v="21061"/>
    <x v="3"/>
    <n v="0.09"/>
    <n v="3.28"/>
    <n v="0.98"/>
    <n v="1595"/>
    <x v="474"/>
    <s v="Returning Customer"/>
    <n v="0"/>
    <x v="0"/>
    <x v="1"/>
    <x v="1"/>
    <x v="3"/>
    <s v="Wrap Bag"/>
    <x v="582"/>
    <n v="0.59"/>
    <s v="United States"/>
    <x v="1"/>
    <s v="Erin"/>
    <x v="45"/>
    <x v="408"/>
    <n v="25705"/>
    <x v="37"/>
    <x v="0"/>
    <d v="2015-05-13T00:00:00"/>
    <n v="2"/>
    <x v="0"/>
    <n v="17.754000000000001"/>
    <n v="42"/>
    <n v="134.97"/>
    <n v="90796"/>
    <n v="0"/>
    <s v="Not Returned"/>
    <n v="0"/>
  </r>
  <r>
    <n v="23863"/>
    <x v="3"/>
    <n v="0.09"/>
    <n v="2.78"/>
    <n v="0.97"/>
    <n v="445"/>
    <x v="63"/>
    <s v="Returning Customer"/>
    <n v="0"/>
    <x v="0"/>
    <x v="3"/>
    <x v="1"/>
    <x v="3"/>
    <s v="Wrap Bag"/>
    <x v="583"/>
    <n v="0.59"/>
    <s v="United States"/>
    <x v="0"/>
    <s v="Chris"/>
    <x v="15"/>
    <x v="51"/>
    <n v="68701"/>
    <x v="162"/>
    <x v="1"/>
    <d v="2015-06-24T00:00:00"/>
    <n v="1"/>
    <x v="0"/>
    <n v="-3.7840000000000003"/>
    <n v="11"/>
    <n v="29.02"/>
    <n v="88084"/>
    <n v="0"/>
    <s v="Not Returned"/>
    <n v="0"/>
  </r>
  <r>
    <n v="21103"/>
    <x v="0"/>
    <n v="0.09"/>
    <n v="2.88"/>
    <n v="0.7"/>
    <n v="152"/>
    <x v="517"/>
    <s v="Returning Customer"/>
    <n v="0"/>
    <x v="0"/>
    <x v="0"/>
    <x v="1"/>
    <x v="3"/>
    <s v="Wrap Bag"/>
    <x v="584"/>
    <n v="0.56000000000000005"/>
    <s v="United States"/>
    <x v="2"/>
    <s v="Sam"/>
    <x v="2"/>
    <x v="442"/>
    <n v="37918"/>
    <x v="69"/>
    <x v="5"/>
    <d v="2015-01-16T00:00:00"/>
    <n v="1"/>
    <x v="0"/>
    <n v="-172.71800000000002"/>
    <n v="2"/>
    <n v="5.5"/>
    <n v="89520"/>
    <n v="1"/>
    <s v="Not Returned"/>
    <n v="0"/>
  </r>
  <r>
    <n v="19145"/>
    <x v="0"/>
    <n v="0.08"/>
    <n v="4.28"/>
    <n v="0.94"/>
    <n v="1636"/>
    <x v="84"/>
    <s v="Returning Customer"/>
    <n v="0"/>
    <x v="0"/>
    <x v="2"/>
    <x v="1"/>
    <x v="3"/>
    <s v="Wrap Bag"/>
    <x v="585"/>
    <n v="0.56000000000000005"/>
    <s v="United States"/>
    <x v="3"/>
    <s v="William"/>
    <x v="6"/>
    <x v="78"/>
    <n v="93905"/>
    <x v="47"/>
    <x v="4"/>
    <d v="2015-01-17T00:00:00"/>
    <n v="3"/>
    <x v="0"/>
    <n v="10.5792"/>
    <n v="7"/>
    <n v="29.18"/>
    <n v="89704"/>
    <n v="0"/>
    <s v="Not Returned"/>
    <n v="0"/>
  </r>
  <r>
    <n v="1617"/>
    <x v="2"/>
    <n v="0.06"/>
    <n v="4.28"/>
    <n v="0.94"/>
    <n v="2491"/>
    <x v="28"/>
    <s v="Returning Customer"/>
    <n v="0"/>
    <x v="0"/>
    <x v="0"/>
    <x v="1"/>
    <x v="3"/>
    <s v="Wrap Bag"/>
    <x v="585"/>
    <n v="0.56000000000000005"/>
    <s v="United States"/>
    <x v="3"/>
    <s v="William"/>
    <x v="6"/>
    <x v="27"/>
    <n v="90045"/>
    <x v="145"/>
    <x v="6"/>
    <d v="2015-04-28T00:00:00"/>
    <n v="2"/>
    <x v="0"/>
    <n v="0.36999999999999922"/>
    <n v="9"/>
    <n v="38.96"/>
    <n v="11712"/>
    <n v="1"/>
    <s v="Not Returned"/>
    <n v="0"/>
  </r>
  <r>
    <n v="19617"/>
    <x v="2"/>
    <n v="0.06"/>
    <n v="4.28"/>
    <n v="0.94"/>
    <n v="2495"/>
    <x v="862"/>
    <s v="New Customer"/>
    <n v="1"/>
    <x v="0"/>
    <x v="0"/>
    <x v="1"/>
    <x v="3"/>
    <s v="Wrap Bag"/>
    <x v="585"/>
    <n v="0.56000000000000005"/>
    <s v="United States"/>
    <x v="3"/>
    <s v="William"/>
    <x v="48"/>
    <x v="694"/>
    <n v="82901"/>
    <x v="145"/>
    <x v="6"/>
    <d v="2015-04-28T00:00:00"/>
    <n v="2"/>
    <x v="0"/>
    <n v="0.36999999999999922"/>
    <n v="2"/>
    <n v="8.66"/>
    <n v="86885"/>
    <n v="0"/>
    <s v="Not Returned"/>
    <n v="0"/>
  </r>
  <r>
    <n v="22294"/>
    <x v="4"/>
    <n v="0.02"/>
    <n v="4.28"/>
    <n v="0.94"/>
    <n v="3226"/>
    <x v="478"/>
    <s v="Returning Customer"/>
    <n v="0"/>
    <x v="0"/>
    <x v="3"/>
    <x v="1"/>
    <x v="3"/>
    <s v="Wrap Bag"/>
    <x v="585"/>
    <n v="0.56000000000000005"/>
    <s v="United States"/>
    <x v="2"/>
    <s v="Sam"/>
    <x v="2"/>
    <x v="285"/>
    <n v="37075"/>
    <x v="47"/>
    <x v="4"/>
    <d v="2015-01-15T00:00:00"/>
    <n v="1"/>
    <x v="0"/>
    <n v="-105.126"/>
    <n v="4"/>
    <n v="17.89"/>
    <n v="86507"/>
    <n v="0"/>
    <s v="Not Returned"/>
    <n v="0"/>
  </r>
  <r>
    <n v="2046"/>
    <x v="0"/>
    <n v="0.06"/>
    <n v="3.28"/>
    <n v="3.97"/>
    <n v="894"/>
    <x v="498"/>
    <s v="Returning Customer"/>
    <n v="0"/>
    <x v="0"/>
    <x v="1"/>
    <x v="1"/>
    <x v="3"/>
    <s v="Wrap Bag"/>
    <x v="586"/>
    <n v="0.56000000000000005"/>
    <s v="United States"/>
    <x v="1"/>
    <s v="Erin"/>
    <x v="46"/>
    <x v="275"/>
    <n v="20024"/>
    <x v="163"/>
    <x v="2"/>
    <d v="2015-01-11T00:00:00"/>
    <n v="1"/>
    <x v="0"/>
    <n v="-86"/>
    <n v="19"/>
    <n v="63.14"/>
    <n v="14596"/>
    <n v="0"/>
    <s v="Not Returned"/>
    <n v="0"/>
  </r>
  <r>
    <n v="20046"/>
    <x v="0"/>
    <n v="0.06"/>
    <n v="3.28"/>
    <n v="3.97"/>
    <n v="896"/>
    <x v="499"/>
    <s v="Returning Customer"/>
    <n v="0"/>
    <x v="0"/>
    <x v="1"/>
    <x v="1"/>
    <x v="3"/>
    <s v="Wrap Bag"/>
    <x v="586"/>
    <n v="0.56000000000000005"/>
    <s v="United States"/>
    <x v="0"/>
    <s v="Chris"/>
    <x v="0"/>
    <x v="429"/>
    <n v="76201"/>
    <x v="163"/>
    <x v="2"/>
    <d v="2015-01-11T00:00:00"/>
    <n v="1"/>
    <x v="0"/>
    <n v="-66.650000000000006"/>
    <n v="5"/>
    <n v="16.62"/>
    <n v="90166"/>
    <n v="0"/>
    <s v="Not Returned"/>
    <n v="0"/>
  </r>
  <r>
    <n v="19811"/>
    <x v="4"/>
    <n v="0.02"/>
    <n v="3.28"/>
    <n v="3.97"/>
    <n v="1433"/>
    <x v="669"/>
    <s v="Returning Customer"/>
    <n v="0"/>
    <x v="1"/>
    <x v="1"/>
    <x v="1"/>
    <x v="3"/>
    <s v="Wrap Bag"/>
    <x v="586"/>
    <n v="0.56000000000000005"/>
    <s v="United States"/>
    <x v="0"/>
    <s v="Chris"/>
    <x v="7"/>
    <x v="559"/>
    <n v="47130"/>
    <x v="85"/>
    <x v="5"/>
    <d v="2015-03-06T00:00:00"/>
    <n v="1"/>
    <x v="0"/>
    <n v="-66.349999999999994"/>
    <n v="7"/>
    <n v="25.15"/>
    <n v="86826"/>
    <n v="0"/>
    <s v="Not Returned"/>
    <n v="0"/>
  </r>
  <r>
    <n v="22451"/>
    <x v="4"/>
    <n v="0.05"/>
    <n v="3.28"/>
    <n v="3.97"/>
    <n v="2164"/>
    <x v="166"/>
    <s v="Returning Customer"/>
    <n v="0"/>
    <x v="0"/>
    <x v="3"/>
    <x v="1"/>
    <x v="3"/>
    <s v="Wrap Bag"/>
    <x v="586"/>
    <n v="0.56000000000000005"/>
    <s v="United States"/>
    <x v="3"/>
    <s v="William"/>
    <x v="6"/>
    <x v="149"/>
    <n v="91104"/>
    <x v="50"/>
    <x v="3"/>
    <d v="2015-01-09T00:00:00"/>
    <n v="0"/>
    <x v="0"/>
    <n v="-144.9188"/>
    <n v="11"/>
    <n v="36.299999999999997"/>
    <n v="88794"/>
    <n v="0"/>
    <s v="Not Returned"/>
    <n v="0"/>
  </r>
  <r>
    <n v="23512"/>
    <x v="2"/>
    <n v="7.0000000000000007E-2"/>
    <n v="3.28"/>
    <n v="3.97"/>
    <n v="2215"/>
    <x v="863"/>
    <s v="New Customer"/>
    <n v="1"/>
    <x v="0"/>
    <x v="1"/>
    <x v="1"/>
    <x v="3"/>
    <s v="Wrap Bag"/>
    <x v="586"/>
    <n v="0.56000000000000005"/>
    <s v="United States"/>
    <x v="1"/>
    <s v="Erin"/>
    <x v="18"/>
    <x v="695"/>
    <n v="44646"/>
    <x v="162"/>
    <x v="1"/>
    <d v="2015-06-23T00:00:00"/>
    <n v="0"/>
    <x v="0"/>
    <n v="-22.175999999999998"/>
    <n v="4"/>
    <n v="14.76"/>
    <n v="90314"/>
    <n v="0"/>
    <s v="Not Returned"/>
    <n v="0"/>
  </r>
  <r>
    <n v="23655"/>
    <x v="4"/>
    <n v="0.04"/>
    <n v="2.94"/>
    <n v="0.7"/>
    <n v="33"/>
    <x v="864"/>
    <s v="New Customer"/>
    <n v="1"/>
    <x v="0"/>
    <x v="1"/>
    <x v="1"/>
    <x v="3"/>
    <s v="Wrap Bag"/>
    <x v="587"/>
    <n v="0.57999999999999996"/>
    <s v="United States"/>
    <x v="3"/>
    <s v="William"/>
    <x v="20"/>
    <x v="696"/>
    <n v="97030"/>
    <x v="144"/>
    <x v="0"/>
    <d v="2015-06-16T00:00:00"/>
    <n v="1"/>
    <x v="0"/>
    <n v="24.312000000000001"/>
    <n v="18"/>
    <n v="53.1"/>
    <n v="89201"/>
    <n v="0"/>
    <s v="Not Returned"/>
    <n v="0"/>
  </r>
  <r>
    <n v="20182"/>
    <x v="0"/>
    <n v="0.09"/>
    <n v="2.94"/>
    <n v="0.7"/>
    <n v="2979"/>
    <x v="317"/>
    <s v="Returning Customer"/>
    <n v="0"/>
    <x v="0"/>
    <x v="1"/>
    <x v="1"/>
    <x v="3"/>
    <s v="Wrap Bag"/>
    <x v="587"/>
    <n v="0.57999999999999996"/>
    <s v="United States"/>
    <x v="0"/>
    <s v="Chris"/>
    <x v="43"/>
    <x v="283"/>
    <n v="58601"/>
    <x v="125"/>
    <x v="1"/>
    <d v="2015-01-28T00:00:00"/>
    <n v="1"/>
    <x v="0"/>
    <n v="6.3840000000000003"/>
    <n v="9"/>
    <n v="25.22"/>
    <n v="86544"/>
    <n v="0"/>
    <s v="Not Returned"/>
    <n v="0"/>
  </r>
  <r>
    <n v="22449"/>
    <x v="4"/>
    <n v="0.09"/>
    <n v="2.78"/>
    <n v="0.97"/>
    <n v="2165"/>
    <x v="865"/>
    <s v="New Customer"/>
    <n v="1"/>
    <x v="0"/>
    <x v="3"/>
    <x v="1"/>
    <x v="3"/>
    <s v="Wrap Bag"/>
    <x v="588"/>
    <n v="0.59"/>
    <s v="United States"/>
    <x v="1"/>
    <s v="Erin"/>
    <x v="27"/>
    <x v="194"/>
    <n v="4330"/>
    <x v="50"/>
    <x v="3"/>
    <d v="2015-01-11T00:00:00"/>
    <n v="2"/>
    <x v="0"/>
    <n v="-5.0716000000000001"/>
    <n v="6"/>
    <n v="16.03"/>
    <n v="88794"/>
    <n v="0"/>
    <s v="Not Returned"/>
    <n v="0"/>
  </r>
  <r>
    <n v="18011"/>
    <x v="2"/>
    <n v="0.09"/>
    <n v="2.88"/>
    <n v="0.7"/>
    <n v="259"/>
    <x v="866"/>
    <s v="New Customer"/>
    <n v="1"/>
    <x v="0"/>
    <x v="0"/>
    <x v="1"/>
    <x v="3"/>
    <s v="Wrap Bag"/>
    <x v="589"/>
    <n v="0.56000000000000005"/>
    <s v="United States"/>
    <x v="3"/>
    <s v="William"/>
    <x v="36"/>
    <x v="697"/>
    <n v="87505"/>
    <x v="167"/>
    <x v="0"/>
    <d v="2015-01-19T00:00:00"/>
    <n v="0"/>
    <x v="0"/>
    <n v="5.7532000000000005"/>
    <n v="10"/>
    <n v="26.38"/>
    <n v="85857"/>
    <n v="1"/>
    <s v="Not Returned"/>
    <n v="0"/>
  </r>
  <r>
    <n v="20523"/>
    <x v="4"/>
    <n v="0"/>
    <n v="2.88"/>
    <n v="0.7"/>
    <n v="1391"/>
    <x v="867"/>
    <s v="New Customer"/>
    <n v="1"/>
    <x v="1"/>
    <x v="0"/>
    <x v="1"/>
    <x v="3"/>
    <s v="Wrap Bag"/>
    <x v="589"/>
    <n v="0.56000000000000005"/>
    <s v="United States"/>
    <x v="3"/>
    <s v="William"/>
    <x v="6"/>
    <x v="698"/>
    <n v="94086"/>
    <x v="170"/>
    <x v="3"/>
    <d v="2015-04-24T00:00:00"/>
    <n v="0"/>
    <x v="1"/>
    <n v="-0.10999999999999943"/>
    <n v="1"/>
    <n v="7.96"/>
    <n v="88727"/>
    <n v="1"/>
    <s v="Not Returned"/>
    <n v="0"/>
  </r>
  <r>
    <n v="21747"/>
    <x v="4"/>
    <n v="0"/>
    <n v="2.88"/>
    <n v="0.7"/>
    <n v="1814"/>
    <x v="840"/>
    <s v="Returning Customer"/>
    <n v="0"/>
    <x v="0"/>
    <x v="2"/>
    <x v="1"/>
    <x v="3"/>
    <s v="Wrap Bag"/>
    <x v="589"/>
    <n v="0.56000000000000005"/>
    <s v="United States"/>
    <x v="2"/>
    <s v="Sam"/>
    <x v="35"/>
    <x v="680"/>
    <n v="38654"/>
    <x v="137"/>
    <x v="2"/>
    <d v="2015-05-25T00:00:00"/>
    <n v="2"/>
    <x v="1"/>
    <n v="-141.666"/>
    <n v="13"/>
    <n v="38.06"/>
    <n v="90524"/>
    <n v="0"/>
    <s v="Not Returned"/>
    <n v="0"/>
  </r>
  <r>
    <n v="21283"/>
    <x v="3"/>
    <n v="0.03"/>
    <n v="3.28"/>
    <n v="3.97"/>
    <n v="1782"/>
    <x v="868"/>
    <s v="New Customer"/>
    <n v="1"/>
    <x v="0"/>
    <x v="2"/>
    <x v="1"/>
    <x v="3"/>
    <s v="Wrap Bag"/>
    <x v="590"/>
    <n v="0.56000000000000005"/>
    <s v="United States"/>
    <x v="3"/>
    <s v="William"/>
    <x v="6"/>
    <x v="699"/>
    <n v="92672"/>
    <x v="1"/>
    <x v="1"/>
    <d v="2015-01-08T00:00:00"/>
    <n v="2"/>
    <x v="0"/>
    <n v="-90.755600000000001"/>
    <n v="7"/>
    <n v="24.57"/>
    <n v="89856"/>
    <n v="1"/>
    <s v="Not Returned"/>
    <n v="0"/>
  </r>
  <r>
    <n v="22827"/>
    <x v="3"/>
    <n v="0.05"/>
    <n v="3.28"/>
    <n v="3.97"/>
    <n v="2376"/>
    <x v="535"/>
    <s v="Returning Customer"/>
    <n v="0"/>
    <x v="0"/>
    <x v="1"/>
    <x v="1"/>
    <x v="3"/>
    <s v="Wrap Bag"/>
    <x v="590"/>
    <n v="0.56000000000000005"/>
    <s v="United States"/>
    <x v="3"/>
    <s v="William"/>
    <x v="10"/>
    <x v="456"/>
    <n v="83843"/>
    <x v="85"/>
    <x v="5"/>
    <d v="2015-03-06T00:00:00"/>
    <n v="1"/>
    <x v="0"/>
    <n v="-100.24"/>
    <n v="18"/>
    <n v="61.29"/>
    <n v="91321"/>
    <n v="0"/>
    <s v="Not Returned"/>
    <n v="0"/>
  </r>
  <r>
    <n v="20203"/>
    <x v="4"/>
    <n v="0.08"/>
    <n v="3.28"/>
    <n v="3.97"/>
    <n v="3320"/>
    <x v="869"/>
    <s v="New Customer"/>
    <n v="1"/>
    <x v="0"/>
    <x v="3"/>
    <x v="1"/>
    <x v="3"/>
    <s v="Wrap Bag"/>
    <x v="590"/>
    <n v="0.56000000000000005"/>
    <s v="United States"/>
    <x v="2"/>
    <s v="Sam"/>
    <x v="2"/>
    <x v="579"/>
    <n v="38301"/>
    <x v="66"/>
    <x v="0"/>
    <d v="2015-04-28T00:00:00"/>
    <n v="1"/>
    <x v="0"/>
    <n v="0.42660000000000337"/>
    <n v="18"/>
    <n v="57.24"/>
    <n v="90103"/>
    <n v="0"/>
    <s v="Not Returned"/>
    <n v="0"/>
  </r>
  <r>
    <n v="1147"/>
    <x v="1"/>
    <n v="0.08"/>
    <n v="2.94"/>
    <n v="0.96"/>
    <n v="491"/>
    <x v="870"/>
    <s v="New Customer"/>
    <n v="1"/>
    <x v="0"/>
    <x v="0"/>
    <x v="1"/>
    <x v="3"/>
    <s v="Wrap Bag"/>
    <x v="591"/>
    <n v="0.57999999999999996"/>
    <s v="United States"/>
    <x v="1"/>
    <s v="Erin"/>
    <x v="1"/>
    <x v="12"/>
    <n v="10154"/>
    <x v="46"/>
    <x v="3"/>
    <d v="2015-05-17T00:00:00"/>
    <n v="2"/>
    <x v="0"/>
    <n v="-2.12"/>
    <n v="23"/>
    <n v="66.7"/>
    <n v="8353"/>
    <n v="1"/>
    <s v="Returned"/>
    <n v="1"/>
  </r>
  <r>
    <n v="19147"/>
    <x v="1"/>
    <n v="0.08"/>
    <n v="2.94"/>
    <n v="0.96"/>
    <n v="494"/>
    <x v="764"/>
    <s v="Returning Customer"/>
    <n v="0"/>
    <x v="0"/>
    <x v="0"/>
    <x v="1"/>
    <x v="3"/>
    <s v="Wrap Bag"/>
    <x v="591"/>
    <n v="0.57999999999999996"/>
    <s v="United States"/>
    <x v="3"/>
    <s v="William"/>
    <x v="8"/>
    <x v="10"/>
    <n v="98115"/>
    <x v="46"/>
    <x v="3"/>
    <d v="2015-05-17T00:00:00"/>
    <n v="2"/>
    <x v="0"/>
    <n v="-2.12"/>
    <n v="6"/>
    <n v="17.399999999999999"/>
    <n v="88905"/>
    <n v="0"/>
    <s v="Not Returned"/>
    <n v="0"/>
  </r>
  <r>
    <n v="20428"/>
    <x v="2"/>
    <n v="0.03"/>
    <n v="2.94"/>
    <n v="0.96"/>
    <n v="960"/>
    <x v="871"/>
    <s v="New Customer"/>
    <n v="1"/>
    <x v="0"/>
    <x v="2"/>
    <x v="1"/>
    <x v="3"/>
    <s v="Wrap Bag"/>
    <x v="591"/>
    <n v="0.57999999999999996"/>
    <s v="United States"/>
    <x v="3"/>
    <s v="William"/>
    <x v="6"/>
    <x v="700"/>
    <n v="90278"/>
    <x v="104"/>
    <x v="4"/>
    <d v="2015-02-08T00:00:00"/>
    <n v="4"/>
    <x v="0"/>
    <n v="-4.2"/>
    <n v="1"/>
    <n v="3.51"/>
    <n v="89401"/>
    <n v="1"/>
    <s v="Not Returned"/>
    <n v="0"/>
  </r>
  <r>
    <n v="2428"/>
    <x v="2"/>
    <n v="0.03"/>
    <n v="2.94"/>
    <n v="0.96"/>
    <n v="962"/>
    <x v="872"/>
    <s v="New Customer"/>
    <n v="1"/>
    <x v="0"/>
    <x v="2"/>
    <x v="1"/>
    <x v="3"/>
    <s v="Wrap Bag"/>
    <x v="591"/>
    <n v="0.57999999999999996"/>
    <s v="United States"/>
    <x v="0"/>
    <s v="Chris"/>
    <x v="23"/>
    <x v="105"/>
    <n v="60610"/>
    <x v="104"/>
    <x v="4"/>
    <d v="2015-02-08T00:00:00"/>
    <n v="4"/>
    <x v="0"/>
    <n v="-4.2"/>
    <n v="2"/>
    <n v="7.01"/>
    <n v="17636"/>
    <n v="1"/>
    <s v="Not Returned"/>
    <n v="0"/>
  </r>
  <r>
    <n v="23261"/>
    <x v="0"/>
    <n v="0.09"/>
    <n v="2.94"/>
    <n v="0.96"/>
    <n v="1894"/>
    <x v="671"/>
    <s v="Returning Customer"/>
    <n v="0"/>
    <x v="0"/>
    <x v="2"/>
    <x v="1"/>
    <x v="3"/>
    <s v="Wrap Bag"/>
    <x v="591"/>
    <n v="0.57999999999999996"/>
    <s v="United States"/>
    <x v="0"/>
    <s v="Chris"/>
    <x v="26"/>
    <x v="560"/>
    <n v="54915"/>
    <x v="152"/>
    <x v="1"/>
    <d v="2015-02-26T00:00:00"/>
    <n v="2"/>
    <x v="0"/>
    <n v="-1.84"/>
    <n v="1"/>
    <n v="3.77"/>
    <n v="91261"/>
    <n v="0"/>
    <s v="Not Returned"/>
    <n v="0"/>
  </r>
  <r>
    <n v="20980"/>
    <x v="1"/>
    <n v="0.08"/>
    <n v="2.94"/>
    <n v="0.96"/>
    <n v="2178"/>
    <x v="873"/>
    <s v="New Customer"/>
    <n v="1"/>
    <x v="0"/>
    <x v="3"/>
    <x v="1"/>
    <x v="3"/>
    <s v="Wrap Bag"/>
    <x v="591"/>
    <n v="0.57999999999999996"/>
    <s v="United States"/>
    <x v="1"/>
    <s v="Erin"/>
    <x v="9"/>
    <x v="701"/>
    <n v="1610"/>
    <x v="125"/>
    <x v="1"/>
    <d v="2015-01-29T00:00:00"/>
    <n v="2"/>
    <x v="0"/>
    <n v="-1.18"/>
    <n v="9"/>
    <n v="25.35"/>
    <n v="89465"/>
    <n v="1"/>
    <s v="Not Returned"/>
    <n v="0"/>
  </r>
  <r>
    <n v="18516"/>
    <x v="1"/>
    <n v="0.06"/>
    <n v="2.94"/>
    <n v="0.96"/>
    <n v="2858"/>
    <x v="451"/>
    <s v="Returning Customer"/>
    <n v="0"/>
    <x v="0"/>
    <x v="1"/>
    <x v="1"/>
    <x v="3"/>
    <s v="Wrap Bag"/>
    <x v="591"/>
    <n v="0.57999999999999996"/>
    <s v="United States"/>
    <x v="2"/>
    <s v="Sam"/>
    <x v="17"/>
    <x v="95"/>
    <n v="32259"/>
    <x v="35"/>
    <x v="6"/>
    <d v="2015-05-18T00:00:00"/>
    <n v="1"/>
    <x v="0"/>
    <n v="-8.8759999999999994"/>
    <n v="3"/>
    <n v="8.7899999999999991"/>
    <n v="88279"/>
    <n v="1"/>
    <s v="Not Returned"/>
    <n v="0"/>
  </r>
  <r>
    <n v="19860"/>
    <x v="0"/>
    <n v="0.09"/>
    <n v="2.88"/>
    <n v="0.7"/>
    <n v="2791"/>
    <x v="874"/>
    <s v="New Customer"/>
    <n v="1"/>
    <x v="0"/>
    <x v="1"/>
    <x v="1"/>
    <x v="3"/>
    <s v="Wrap Bag"/>
    <x v="592"/>
    <n v="0.56000000000000005"/>
    <s v="United States"/>
    <x v="0"/>
    <s v="Chris"/>
    <x v="3"/>
    <x v="702"/>
    <n v="48071"/>
    <x v="69"/>
    <x v="5"/>
    <d v="2015-01-15T00:00:00"/>
    <n v="0"/>
    <x v="0"/>
    <n v="4.8499999999999996"/>
    <n v="7"/>
    <n v="19.29"/>
    <n v="88758"/>
    <n v="1"/>
    <s v="Not Returned"/>
    <n v="0"/>
  </r>
  <r>
    <n v="24847"/>
    <x v="1"/>
    <n v="0.05"/>
    <n v="3.28"/>
    <n v="4.2"/>
    <n v="14"/>
    <x v="747"/>
    <s v="Returning Customer"/>
    <n v="0"/>
    <x v="0"/>
    <x v="3"/>
    <x v="1"/>
    <x v="3"/>
    <s v="Wrap Bag"/>
    <x v="593"/>
    <n v="0.56000000000000005"/>
    <s v="United States"/>
    <x v="0"/>
    <s v="Chris"/>
    <x v="29"/>
    <x v="292"/>
    <n v="55372"/>
    <x v="175"/>
    <x v="1"/>
    <d v="2015-05-13T00:00:00"/>
    <n v="1"/>
    <x v="0"/>
    <n v="-37.03"/>
    <n v="4"/>
    <n v="13.99"/>
    <n v="86838"/>
    <n v="0"/>
    <s v="Not Returned"/>
    <n v="0"/>
  </r>
  <r>
    <n v="24776"/>
    <x v="2"/>
    <n v="0.02"/>
    <n v="4.57"/>
    <n v="5.42"/>
    <n v="666"/>
    <x v="875"/>
    <s v="New Customer"/>
    <n v="1"/>
    <x v="0"/>
    <x v="1"/>
    <x v="1"/>
    <x v="10"/>
    <s v="Small Box"/>
    <x v="594"/>
    <n v="0.37"/>
    <s v="United States"/>
    <x v="2"/>
    <s v="Sam"/>
    <x v="2"/>
    <x v="703"/>
    <n v="37211"/>
    <x v="98"/>
    <x v="4"/>
    <d v="2015-04-26T00:00:00"/>
    <n v="4"/>
    <x v="0"/>
    <n v="-352.81399999999996"/>
    <n v="11"/>
    <n v="54.04"/>
    <n v="88679"/>
    <n v="1"/>
    <s v="Not Returned"/>
    <n v="0"/>
  </r>
  <r>
    <n v="6776"/>
    <x v="2"/>
    <n v="0.02"/>
    <n v="4.57"/>
    <n v="5.42"/>
    <n v="667"/>
    <x v="583"/>
    <s v="Returning Customer"/>
    <n v="0"/>
    <x v="0"/>
    <x v="1"/>
    <x v="1"/>
    <x v="10"/>
    <s v="Small Box"/>
    <x v="594"/>
    <n v="0.37"/>
    <s v="United States"/>
    <x v="0"/>
    <s v="Chris"/>
    <x v="0"/>
    <x v="170"/>
    <n v="75203"/>
    <x v="98"/>
    <x v="4"/>
    <d v="2015-04-26T00:00:00"/>
    <n v="4"/>
    <x v="0"/>
    <n v="-124.28049999999999"/>
    <n v="45"/>
    <n v="221.06"/>
    <n v="48257"/>
    <n v="1"/>
    <s v="Not Returned"/>
    <n v="0"/>
  </r>
  <r>
    <n v="19517"/>
    <x v="0"/>
    <n v="0.06"/>
    <n v="60.98"/>
    <n v="30"/>
    <n v="3224"/>
    <x v="876"/>
    <s v="New Customer"/>
    <n v="1"/>
    <x v="2"/>
    <x v="3"/>
    <x v="2"/>
    <x v="15"/>
    <s v="Jumbo Drum"/>
    <x v="595"/>
    <n v="0.7"/>
    <s v="United States"/>
    <x v="2"/>
    <s v="Sam"/>
    <x v="2"/>
    <x v="704"/>
    <n v="37066"/>
    <x v="87"/>
    <x v="4"/>
    <d v="2015-04-02T00:00:00"/>
    <n v="1"/>
    <x v="0"/>
    <n v="-74.088000000000008"/>
    <n v="2"/>
    <n v="125.9"/>
    <n v="86508"/>
    <n v="1"/>
    <s v="Not Returned"/>
    <n v="0"/>
  </r>
  <r>
    <n v="20001"/>
    <x v="4"/>
    <n v="0.01"/>
    <n v="150.97999999999999"/>
    <n v="30"/>
    <n v="799"/>
    <x v="129"/>
    <s v="Returning Customer"/>
    <n v="0"/>
    <x v="2"/>
    <x v="0"/>
    <x v="2"/>
    <x v="15"/>
    <s v="Jumbo Drum"/>
    <x v="596"/>
    <n v="0.74"/>
    <s v="United States"/>
    <x v="2"/>
    <s v="Sam"/>
    <x v="34"/>
    <x v="84"/>
    <n v="29915"/>
    <x v="1"/>
    <x v="1"/>
    <d v="2015-01-08T00:00:00"/>
    <n v="2"/>
    <x v="0"/>
    <n v="131.38200000000001"/>
    <n v="6"/>
    <n v="958.46"/>
    <n v="89909"/>
    <n v="0"/>
    <s v="Not Returned"/>
    <n v="0"/>
  </r>
  <r>
    <n v="18652"/>
    <x v="1"/>
    <n v="7.0000000000000007E-2"/>
    <n v="70.98"/>
    <n v="30"/>
    <n v="2256"/>
    <x v="877"/>
    <s v="New Customer"/>
    <n v="1"/>
    <x v="2"/>
    <x v="1"/>
    <x v="2"/>
    <x v="15"/>
    <s v="Jumbo Drum"/>
    <x v="597"/>
    <n v="0.73"/>
    <s v="United States"/>
    <x v="2"/>
    <s v="Sam"/>
    <x v="4"/>
    <x v="4"/>
    <n v="28560"/>
    <x v="116"/>
    <x v="1"/>
    <d v="2015-03-26T00:00:00"/>
    <n v="2"/>
    <x v="0"/>
    <n v="-222.95"/>
    <n v="20"/>
    <n v="1373.47"/>
    <n v="87964"/>
    <n v="1"/>
    <s v="Not Returned"/>
    <n v="0"/>
  </r>
  <r>
    <n v="20216"/>
    <x v="2"/>
    <n v="7.0000000000000007E-2"/>
    <n v="12.64"/>
    <n v="4.9800000000000004"/>
    <n v="518"/>
    <x v="878"/>
    <s v="New Customer"/>
    <n v="1"/>
    <x v="0"/>
    <x v="2"/>
    <x v="2"/>
    <x v="7"/>
    <s v="Small Pack"/>
    <x v="598"/>
    <n v="0.48"/>
    <s v="United States"/>
    <x v="0"/>
    <s v="Chris"/>
    <x v="22"/>
    <x v="498"/>
    <n v="63105"/>
    <x v="120"/>
    <x v="3"/>
    <d v="2015-06-12T00:00:00"/>
    <n v="7"/>
    <x v="0"/>
    <n v="113.41499999999999"/>
    <n v="16"/>
    <n v="199.76"/>
    <n v="90867"/>
    <n v="1"/>
    <s v="Not Returned"/>
    <n v="0"/>
  </r>
  <r>
    <n v="23360"/>
    <x v="4"/>
    <n v="0.06"/>
    <n v="12.64"/>
    <n v="4.9800000000000004"/>
    <n v="3361"/>
    <x v="444"/>
    <s v="Returning Customer"/>
    <n v="0"/>
    <x v="0"/>
    <x v="2"/>
    <x v="2"/>
    <x v="7"/>
    <s v="Small Pack"/>
    <x v="598"/>
    <n v="0.48"/>
    <s v="United States"/>
    <x v="0"/>
    <s v="Chris"/>
    <x v="26"/>
    <x v="385"/>
    <n v="53095"/>
    <x v="130"/>
    <x v="3"/>
    <d v="2015-03-22T00:00:00"/>
    <n v="2"/>
    <x v="0"/>
    <n v="65.63"/>
    <n v="8"/>
    <n v="98.16"/>
    <n v="91435"/>
    <n v="0"/>
    <s v="Not Returned"/>
    <n v="0"/>
  </r>
  <r>
    <n v="20830"/>
    <x v="3"/>
    <n v="0.03"/>
    <n v="14.34"/>
    <n v="5"/>
    <n v="1360"/>
    <x v="879"/>
    <s v="New Customer"/>
    <n v="1"/>
    <x v="0"/>
    <x v="0"/>
    <x v="2"/>
    <x v="7"/>
    <s v="Small Pack"/>
    <x v="599"/>
    <n v="0.49"/>
    <s v="United States"/>
    <x v="0"/>
    <s v="Chris"/>
    <x v="11"/>
    <x v="705"/>
    <n v="52761"/>
    <x v="60"/>
    <x v="0"/>
    <d v="2015-01-27T00:00:00"/>
    <n v="1"/>
    <x v="0"/>
    <n v="82.310099999999991"/>
    <n v="8"/>
    <n v="119.29"/>
    <n v="89595"/>
    <n v="0"/>
    <s v="Not Returned"/>
    <n v="0"/>
  </r>
  <r>
    <n v="22582"/>
    <x v="1"/>
    <n v="0.02"/>
    <n v="53.98"/>
    <n v="5.5"/>
    <n v="2466"/>
    <x v="509"/>
    <s v="Returning Customer"/>
    <n v="0"/>
    <x v="1"/>
    <x v="1"/>
    <x v="0"/>
    <x v="11"/>
    <s v="Small Box"/>
    <x v="600"/>
    <n v="0.62"/>
    <s v="United States"/>
    <x v="0"/>
    <s v="Chris"/>
    <x v="3"/>
    <x v="436"/>
    <n v="49783"/>
    <x v="70"/>
    <x v="3"/>
    <d v="2015-02-28T00:00:00"/>
    <n v="1"/>
    <x v="0"/>
    <n v="101.97200000000001"/>
    <n v="8"/>
    <n v="438.33"/>
    <n v="88136"/>
    <n v="0"/>
    <s v="Not Returned"/>
    <n v="0"/>
  </r>
  <r>
    <n v="19694"/>
    <x v="4"/>
    <n v="0.04"/>
    <n v="130.97999999999999"/>
    <n v="30"/>
    <n v="447"/>
    <x v="70"/>
    <s v="Returning Customer"/>
    <n v="0"/>
    <x v="2"/>
    <x v="1"/>
    <x v="2"/>
    <x v="15"/>
    <s v="Jumbo Drum"/>
    <x v="601"/>
    <n v="0.78"/>
    <s v="United States"/>
    <x v="0"/>
    <s v="Chris"/>
    <x v="29"/>
    <x v="18"/>
    <n v="55113"/>
    <x v="58"/>
    <x v="5"/>
    <d v="2015-06-28T00:00:00"/>
    <n v="3"/>
    <x v="0"/>
    <n v="-82.903999999999996"/>
    <n v="1"/>
    <n v="159.51"/>
    <n v="90449"/>
    <n v="0"/>
    <s v="Not Returned"/>
    <n v="0"/>
  </r>
  <r>
    <n v="18667"/>
    <x v="0"/>
    <n v="0.02"/>
    <n v="130.97999999999999"/>
    <n v="30"/>
    <n v="665"/>
    <x v="582"/>
    <s v="Returning Customer"/>
    <n v="0"/>
    <x v="2"/>
    <x v="1"/>
    <x v="2"/>
    <x v="15"/>
    <s v="Jumbo Drum"/>
    <x v="601"/>
    <n v="0.78"/>
    <s v="United States"/>
    <x v="2"/>
    <s v="Sam"/>
    <x v="2"/>
    <x v="182"/>
    <n v="37130"/>
    <x v="84"/>
    <x v="2"/>
    <d v="2015-04-19T00:00:00"/>
    <n v="1"/>
    <x v="0"/>
    <n v="90.762"/>
    <n v="6"/>
    <n v="793.39"/>
    <n v="88678"/>
    <n v="1"/>
    <s v="Not Returned"/>
    <n v="0"/>
  </r>
  <r>
    <n v="7632"/>
    <x v="1"/>
    <n v="0.09"/>
    <n v="130.97999999999999"/>
    <n v="30"/>
    <n v="1217"/>
    <x v="880"/>
    <s v="New Customer"/>
    <n v="1"/>
    <x v="2"/>
    <x v="3"/>
    <x v="2"/>
    <x v="15"/>
    <s v="Jumbo Drum"/>
    <x v="601"/>
    <n v="0.78"/>
    <s v="United States"/>
    <x v="1"/>
    <s v="Erin"/>
    <x v="9"/>
    <x v="40"/>
    <n v="2112"/>
    <x v="111"/>
    <x v="1"/>
    <d v="2015-05-01T00:00:00"/>
    <n v="3"/>
    <x v="0"/>
    <n v="-421.76"/>
    <n v="41"/>
    <n v="5258.94"/>
    <n v="54595"/>
    <n v="1"/>
    <s v="Returned"/>
    <n v="1"/>
  </r>
  <r>
    <n v="25632"/>
    <x v="1"/>
    <n v="0.09"/>
    <n v="130.97999999999999"/>
    <n v="30"/>
    <n v="1227"/>
    <x v="881"/>
    <s v="New Customer"/>
    <n v="1"/>
    <x v="2"/>
    <x v="3"/>
    <x v="2"/>
    <x v="15"/>
    <s v="Jumbo Drum"/>
    <x v="601"/>
    <n v="0.78"/>
    <s v="United States"/>
    <x v="1"/>
    <s v="Erin"/>
    <x v="40"/>
    <x v="401"/>
    <n v="5403"/>
    <x v="111"/>
    <x v="1"/>
    <d v="2015-05-01T00:00:00"/>
    <n v="3"/>
    <x v="0"/>
    <n v="-421.76"/>
    <n v="10"/>
    <n v="1282.67"/>
    <n v="90800"/>
    <n v="0"/>
    <s v="Not Returned"/>
    <n v="0"/>
  </r>
  <r>
    <n v="21171"/>
    <x v="0"/>
    <n v="0.1"/>
    <n v="130.97999999999999"/>
    <n v="30"/>
    <n v="2385"/>
    <x v="882"/>
    <s v="New Customer"/>
    <n v="1"/>
    <x v="2"/>
    <x v="3"/>
    <x v="2"/>
    <x v="15"/>
    <s v="Jumbo Drum"/>
    <x v="601"/>
    <n v="0.78"/>
    <s v="United States"/>
    <x v="3"/>
    <s v="William"/>
    <x v="36"/>
    <x v="706"/>
    <n v="88001"/>
    <x v="83"/>
    <x v="3"/>
    <d v="2015-05-24T00:00:00"/>
    <n v="2"/>
    <x v="0"/>
    <n v="2000.11"/>
    <n v="18"/>
    <n v="2259.9899999999998"/>
    <n v="89184"/>
    <n v="1"/>
    <s v="Not Returned"/>
    <n v="0"/>
  </r>
  <r>
    <n v="19697"/>
    <x v="2"/>
    <n v="0.04"/>
    <n v="180.98"/>
    <n v="30"/>
    <n v="1934"/>
    <x v="883"/>
    <s v="New Customer"/>
    <n v="1"/>
    <x v="2"/>
    <x v="2"/>
    <x v="2"/>
    <x v="15"/>
    <s v="Jumbo Drum"/>
    <x v="602"/>
    <n v="0.69"/>
    <s v="United States"/>
    <x v="0"/>
    <s v="Chris"/>
    <x v="0"/>
    <x v="707"/>
    <n v="78626"/>
    <x v="117"/>
    <x v="2"/>
    <d v="2015-05-30T00:00:00"/>
    <n v="0"/>
    <x v="0"/>
    <n v="52.988000000000056"/>
    <n v="3"/>
    <n v="561.65"/>
    <n v="86688"/>
    <n v="0"/>
    <s v="Not Returned"/>
    <n v="0"/>
  </r>
  <r>
    <n v="23495"/>
    <x v="2"/>
    <n v="0"/>
    <n v="180.98"/>
    <n v="30"/>
    <n v="2486"/>
    <x v="801"/>
    <s v="Returning Customer"/>
    <n v="0"/>
    <x v="2"/>
    <x v="3"/>
    <x v="2"/>
    <x v="15"/>
    <s v="Jumbo Drum"/>
    <x v="602"/>
    <n v="0.69"/>
    <s v="United States"/>
    <x v="2"/>
    <s v="Sam"/>
    <x v="33"/>
    <x v="647"/>
    <n v="30458"/>
    <x v="80"/>
    <x v="1"/>
    <d v="2015-02-05T00:00:00"/>
    <n v="2"/>
    <x v="1"/>
    <n v="9.2040000000000006"/>
    <n v="11"/>
    <n v="2084.16"/>
    <n v="91416"/>
    <n v="1"/>
    <s v="Not Returned"/>
    <n v="0"/>
  </r>
  <r>
    <n v="6243"/>
    <x v="4"/>
    <n v="0.04"/>
    <n v="160.97999999999999"/>
    <n v="30"/>
    <n v="94"/>
    <x v="340"/>
    <s v="Returning Customer"/>
    <n v="0"/>
    <x v="2"/>
    <x v="2"/>
    <x v="2"/>
    <x v="15"/>
    <s v="Jumbo Drum"/>
    <x v="603"/>
    <n v="0.62"/>
    <s v="United States"/>
    <x v="0"/>
    <s v="Chris"/>
    <x v="23"/>
    <x v="105"/>
    <n v="60601"/>
    <x v="19"/>
    <x v="6"/>
    <d v="2015-05-05T00:00:00"/>
    <n v="2"/>
    <x v="0"/>
    <n v="116.1"/>
    <n v="37"/>
    <n v="6276.34"/>
    <n v="44231"/>
    <n v="0"/>
    <s v="Not Returned"/>
    <n v="0"/>
  </r>
  <r>
    <n v="24243"/>
    <x v="4"/>
    <n v="0.04"/>
    <n v="160.97999999999999"/>
    <n v="30"/>
    <n v="97"/>
    <x v="23"/>
    <s v="Returning Customer"/>
    <n v="0"/>
    <x v="2"/>
    <x v="2"/>
    <x v="2"/>
    <x v="15"/>
    <s v="Jumbo Drum"/>
    <x v="603"/>
    <n v="0.62"/>
    <s v="United States"/>
    <x v="0"/>
    <s v="Chris"/>
    <x v="16"/>
    <x v="23"/>
    <n v="66502"/>
    <x v="19"/>
    <x v="6"/>
    <d v="2015-05-05T00:00:00"/>
    <n v="2"/>
    <x v="0"/>
    <n v="255.42000000000002"/>
    <n v="9"/>
    <n v="1526.68"/>
    <n v="87306"/>
    <n v="0"/>
    <s v="Not Returned"/>
    <n v="0"/>
  </r>
  <r>
    <n v="23853"/>
    <x v="2"/>
    <n v="0.03"/>
    <n v="160.97999999999999"/>
    <n v="30"/>
    <n v="389"/>
    <x v="884"/>
    <s v="New Customer"/>
    <n v="1"/>
    <x v="2"/>
    <x v="1"/>
    <x v="2"/>
    <x v="15"/>
    <s v="Jumbo Drum"/>
    <x v="603"/>
    <n v="0.62"/>
    <s v="United States"/>
    <x v="0"/>
    <s v="Chris"/>
    <x v="15"/>
    <x v="708"/>
    <n v="68502"/>
    <x v="101"/>
    <x v="3"/>
    <d v="2015-02-10T00:00:00"/>
    <n v="4"/>
    <x v="0"/>
    <n v="1273.2086999999999"/>
    <n v="11"/>
    <n v="1845.23"/>
    <n v="90338"/>
    <n v="1"/>
    <s v="Not Returned"/>
    <n v="0"/>
  </r>
  <r>
    <n v="19357"/>
    <x v="1"/>
    <n v="0.02"/>
    <n v="160.97999999999999"/>
    <n v="30"/>
    <n v="1138"/>
    <x v="885"/>
    <s v="New Customer"/>
    <n v="1"/>
    <x v="2"/>
    <x v="2"/>
    <x v="2"/>
    <x v="15"/>
    <s v="Jumbo Drum"/>
    <x v="603"/>
    <n v="0.62"/>
    <s v="United States"/>
    <x v="0"/>
    <s v="Chris"/>
    <x v="0"/>
    <x v="709"/>
    <n v="75056"/>
    <x v="146"/>
    <x v="0"/>
    <d v="2015-02-19T00:00:00"/>
    <n v="3"/>
    <x v="0"/>
    <n v="-51.116"/>
    <n v="1"/>
    <n v="192.49"/>
    <n v="86574"/>
    <n v="1"/>
    <s v="Not Returned"/>
    <n v="0"/>
  </r>
  <r>
    <n v="20593"/>
    <x v="1"/>
    <n v="0.01"/>
    <n v="160.97999999999999"/>
    <n v="30"/>
    <n v="1238"/>
    <x v="886"/>
    <s v="New Customer"/>
    <n v="1"/>
    <x v="2"/>
    <x v="1"/>
    <x v="2"/>
    <x v="15"/>
    <s v="Jumbo Drum"/>
    <x v="603"/>
    <n v="0.62"/>
    <s v="United States"/>
    <x v="0"/>
    <s v="Chris"/>
    <x v="0"/>
    <x v="710"/>
    <n v="75104"/>
    <x v="108"/>
    <x v="2"/>
    <d v="2015-02-02T00:00:00"/>
    <n v="2"/>
    <x v="0"/>
    <n v="788.79"/>
    <n v="10"/>
    <n v="1634.67"/>
    <n v="86075"/>
    <n v="0"/>
    <s v="Not Returned"/>
    <n v="0"/>
  </r>
  <r>
    <n v="22259"/>
    <x v="2"/>
    <n v="0.09"/>
    <n v="160.97999999999999"/>
    <n v="30"/>
    <n v="2202"/>
    <x v="292"/>
    <s v="Returning Customer"/>
    <n v="0"/>
    <x v="2"/>
    <x v="2"/>
    <x v="2"/>
    <x v="15"/>
    <s v="Jumbo Drum"/>
    <x v="603"/>
    <n v="0.62"/>
    <s v="United States"/>
    <x v="0"/>
    <s v="Chris"/>
    <x v="29"/>
    <x v="262"/>
    <n v="55429"/>
    <x v="108"/>
    <x v="2"/>
    <d v="2015-01-31T00:00:00"/>
    <n v="0"/>
    <x v="0"/>
    <n v="357.428"/>
    <n v="11"/>
    <n v="1635.38"/>
    <n v="86050"/>
    <n v="0"/>
    <s v="Not Returned"/>
    <n v="0"/>
  </r>
  <r>
    <n v="19840"/>
    <x v="4"/>
    <n v="0.03"/>
    <n v="160.97999999999999"/>
    <n v="30"/>
    <n v="2561"/>
    <x v="221"/>
    <s v="Returning Customer"/>
    <n v="0"/>
    <x v="2"/>
    <x v="0"/>
    <x v="2"/>
    <x v="15"/>
    <s v="Jumbo Drum"/>
    <x v="603"/>
    <n v="0.62"/>
    <s v="United States"/>
    <x v="1"/>
    <s v="Erin"/>
    <x v="1"/>
    <x v="198"/>
    <n v="10562"/>
    <x v="71"/>
    <x v="6"/>
    <d v="2015-03-25T00:00:00"/>
    <n v="3"/>
    <x v="0"/>
    <n v="1261.4718"/>
    <n v="11"/>
    <n v="1828.22"/>
    <n v="86465"/>
    <n v="1"/>
    <s v="Not Returned"/>
    <n v="0"/>
  </r>
  <r>
    <n v="18629"/>
    <x v="1"/>
    <n v="0.03"/>
    <n v="160.97999999999999"/>
    <n v="30"/>
    <n v="3356"/>
    <x v="13"/>
    <s v="Returning Customer"/>
    <n v="0"/>
    <x v="2"/>
    <x v="1"/>
    <x v="2"/>
    <x v="15"/>
    <s v="Jumbo Drum"/>
    <x v="603"/>
    <n v="0.62"/>
    <s v="United States"/>
    <x v="3"/>
    <s v="William"/>
    <x v="10"/>
    <x v="13"/>
    <n v="83616"/>
    <x v="10"/>
    <x v="0"/>
    <d v="2015-05-05T00:00:00"/>
    <n v="1"/>
    <x v="0"/>
    <n v="1304.9000000000001"/>
    <n v="18"/>
    <n v="2934.16"/>
    <n v="88588"/>
    <n v="0"/>
    <s v="Not Returned"/>
    <n v="0"/>
  </r>
  <r>
    <n v="21950"/>
    <x v="4"/>
    <n v="0.06"/>
    <n v="350.98"/>
    <n v="30"/>
    <n v="736"/>
    <x v="887"/>
    <s v="New Customer"/>
    <n v="1"/>
    <x v="2"/>
    <x v="0"/>
    <x v="2"/>
    <x v="15"/>
    <s v="Jumbo Drum"/>
    <x v="604"/>
    <n v="0.61"/>
    <s v="United States"/>
    <x v="1"/>
    <s v="Erin"/>
    <x v="41"/>
    <x v="17"/>
    <n v="3079"/>
    <x v="144"/>
    <x v="0"/>
    <d v="2015-06-17T00:00:00"/>
    <n v="2"/>
    <x v="0"/>
    <n v="797.85599999999999"/>
    <n v="6"/>
    <n v="2016.32"/>
    <n v="90361"/>
    <n v="0"/>
    <s v="Not Returned"/>
    <n v="0"/>
  </r>
  <r>
    <n v="24953"/>
    <x v="3"/>
    <n v="0.06"/>
    <n v="350.98"/>
    <n v="30"/>
    <n v="915"/>
    <x v="888"/>
    <s v="New Customer"/>
    <n v="1"/>
    <x v="2"/>
    <x v="2"/>
    <x v="2"/>
    <x v="15"/>
    <s v="Jumbo Drum"/>
    <x v="604"/>
    <n v="0.61"/>
    <s v="United States"/>
    <x v="0"/>
    <s v="Chris"/>
    <x v="0"/>
    <x v="711"/>
    <n v="77803"/>
    <x v="31"/>
    <x v="6"/>
    <d v="2015-01-05T00:00:00"/>
    <n v="1"/>
    <x v="0"/>
    <n v="-489.41559999999998"/>
    <n v="1"/>
    <n v="346.52"/>
    <n v="86356"/>
    <n v="1"/>
    <s v="Not Returned"/>
    <n v="0"/>
  </r>
  <r>
    <n v="24122"/>
    <x v="0"/>
    <n v="0.03"/>
    <n v="350.98"/>
    <n v="30"/>
    <n v="2776"/>
    <x v="889"/>
    <s v="New Customer"/>
    <n v="1"/>
    <x v="2"/>
    <x v="0"/>
    <x v="2"/>
    <x v="15"/>
    <s v="Jumbo Drum"/>
    <x v="604"/>
    <n v="0.61"/>
    <s v="United States"/>
    <x v="1"/>
    <s v="Erin"/>
    <x v="37"/>
    <x v="712"/>
    <n v="20877"/>
    <x v="22"/>
    <x v="0"/>
    <d v="2015-01-15T00:00:00"/>
    <n v="3"/>
    <x v="0"/>
    <n v="2692.4420999999998"/>
    <n v="11"/>
    <n v="3902.09"/>
    <n v="91228"/>
    <n v="0"/>
    <s v="Not Returned"/>
    <n v="0"/>
  </r>
  <r>
    <n v="24113"/>
    <x v="0"/>
    <n v="0"/>
    <n v="100.89"/>
    <n v="42"/>
    <n v="2225"/>
    <x v="890"/>
    <s v="New Customer"/>
    <n v="1"/>
    <x v="2"/>
    <x v="3"/>
    <x v="2"/>
    <x v="15"/>
    <s v="Jumbo Drum"/>
    <x v="605"/>
    <n v="0.61"/>
    <s v="United States"/>
    <x v="3"/>
    <s v="William"/>
    <x v="36"/>
    <x v="713"/>
    <n v="88240"/>
    <x v="136"/>
    <x v="2"/>
    <d v="2015-02-22T00:00:00"/>
    <n v="1"/>
    <x v="1"/>
    <n v="1500.12"/>
    <n v="15"/>
    <n v="1608.11"/>
    <n v="89970"/>
    <n v="1"/>
    <s v="Not Returned"/>
    <n v="0"/>
  </r>
  <r>
    <n v="24848"/>
    <x v="1"/>
    <n v="0.05"/>
    <n v="3.58"/>
    <n v="1.63"/>
    <n v="14"/>
    <x v="747"/>
    <s v="Returning Customer"/>
    <n v="0"/>
    <x v="0"/>
    <x v="3"/>
    <x v="1"/>
    <x v="12"/>
    <s v="Wrap Bag"/>
    <x v="606"/>
    <n v="0.36"/>
    <s v="United States"/>
    <x v="0"/>
    <s v="Chris"/>
    <x v="29"/>
    <x v="292"/>
    <n v="55372"/>
    <x v="175"/>
    <x v="1"/>
    <d v="2015-05-13T00:00:00"/>
    <n v="1"/>
    <x v="0"/>
    <n v="-0.71"/>
    <n v="4"/>
    <n v="14.26"/>
    <n v="86838"/>
    <n v="0"/>
    <s v="Not Returned"/>
    <n v="0"/>
  </r>
  <r>
    <n v="18159"/>
    <x v="2"/>
    <n v="0.06"/>
    <n v="3.58"/>
    <n v="1.63"/>
    <n v="1933"/>
    <x v="891"/>
    <s v="New Customer"/>
    <n v="1"/>
    <x v="0"/>
    <x v="1"/>
    <x v="1"/>
    <x v="12"/>
    <s v="Wrap Bag"/>
    <x v="606"/>
    <n v="0.36"/>
    <s v="United States"/>
    <x v="0"/>
    <s v="Chris"/>
    <x v="0"/>
    <x v="714"/>
    <n v="75043"/>
    <x v="164"/>
    <x v="6"/>
    <d v="2015-04-23T00:00:00"/>
    <n v="4"/>
    <x v="0"/>
    <n v="14"/>
    <n v="10"/>
    <n v="34.76"/>
    <n v="86687"/>
    <n v="1"/>
    <s v="Not Returned"/>
    <n v="0"/>
  </r>
  <r>
    <n v="20939"/>
    <x v="2"/>
    <n v="0.01"/>
    <n v="3.58"/>
    <n v="1.63"/>
    <n v="2578"/>
    <x v="325"/>
    <s v="Returning Customer"/>
    <n v="0"/>
    <x v="0"/>
    <x v="2"/>
    <x v="1"/>
    <x v="12"/>
    <s v="Wrap Bag"/>
    <x v="606"/>
    <n v="0.36"/>
    <s v="United States"/>
    <x v="2"/>
    <s v="Sam"/>
    <x v="19"/>
    <x v="290"/>
    <n v="36801"/>
    <x v="140"/>
    <x v="2"/>
    <d v="2015-05-06T00:00:00"/>
    <n v="4"/>
    <x v="0"/>
    <n v="-128.85599999999999"/>
    <n v="26"/>
    <n v="93.57"/>
    <n v="88298"/>
    <n v="0"/>
    <s v="Not Returned"/>
    <n v="0"/>
  </r>
  <r>
    <n v="5421"/>
    <x v="2"/>
    <n v="0.02"/>
    <n v="1.1399999999999999"/>
    <n v="0.7"/>
    <n v="894"/>
    <x v="498"/>
    <s v="Returning Customer"/>
    <n v="0"/>
    <x v="0"/>
    <x v="1"/>
    <x v="1"/>
    <x v="12"/>
    <s v="Wrap Bag"/>
    <x v="607"/>
    <n v="0.38"/>
    <s v="United States"/>
    <x v="1"/>
    <s v="Erin"/>
    <x v="46"/>
    <x v="275"/>
    <n v="20024"/>
    <x v="68"/>
    <x v="0"/>
    <d v="2015-02-02T00:00:00"/>
    <n v="0"/>
    <x v="0"/>
    <n v="-0.49"/>
    <n v="38"/>
    <n v="44.85"/>
    <n v="38529"/>
    <n v="1"/>
    <s v="Not Returned"/>
    <n v="0"/>
  </r>
  <r>
    <n v="20184"/>
    <x v="0"/>
    <n v="0.06"/>
    <n v="1.1399999999999999"/>
    <n v="0.7"/>
    <n v="2980"/>
    <x v="278"/>
    <s v="Returning Customer"/>
    <n v="0"/>
    <x v="0"/>
    <x v="1"/>
    <x v="1"/>
    <x v="12"/>
    <s v="Wrap Bag"/>
    <x v="607"/>
    <n v="0.38"/>
    <s v="United States"/>
    <x v="1"/>
    <s v="Erin"/>
    <x v="18"/>
    <x v="249"/>
    <n v="44870"/>
    <x v="125"/>
    <x v="1"/>
    <d v="2015-01-30T00:00:00"/>
    <n v="3"/>
    <x v="0"/>
    <n v="-3.782"/>
    <n v="13"/>
    <n v="14.53"/>
    <n v="86544"/>
    <n v="0"/>
    <s v="Not Returned"/>
    <n v="0"/>
  </r>
  <r>
    <n v="21040"/>
    <x v="2"/>
    <n v="0.08"/>
    <n v="399.98"/>
    <n v="12.06"/>
    <n v="166"/>
    <x v="892"/>
    <s v="New Customer"/>
    <n v="1"/>
    <x v="2"/>
    <x v="0"/>
    <x v="0"/>
    <x v="8"/>
    <s v="Jumbo Box"/>
    <x v="608"/>
    <n v="0.56000000000000005"/>
    <s v="United States"/>
    <x v="2"/>
    <s v="Sam"/>
    <x v="2"/>
    <x v="715"/>
    <n v="37087"/>
    <x v="166"/>
    <x v="6"/>
    <d v="2015-01-18T00:00:00"/>
    <n v="7"/>
    <x v="0"/>
    <n v="28.514099999999999"/>
    <n v="5"/>
    <n v="1839.91"/>
    <n v="89426"/>
    <n v="1"/>
    <s v="Not Returned"/>
    <n v="0"/>
  </r>
  <r>
    <n v="5501"/>
    <x v="1"/>
    <n v="0.05"/>
    <n v="399.98"/>
    <n v="12.06"/>
    <n v="2107"/>
    <x v="893"/>
    <s v="New Customer"/>
    <n v="1"/>
    <x v="2"/>
    <x v="1"/>
    <x v="0"/>
    <x v="8"/>
    <s v="Jumbo Box"/>
    <x v="608"/>
    <n v="0.56000000000000005"/>
    <s v="United States"/>
    <x v="0"/>
    <s v="Chris"/>
    <x v="23"/>
    <x v="105"/>
    <n v="60601"/>
    <x v="64"/>
    <x v="2"/>
    <d v="2015-06-06T00:00:00"/>
    <n v="0"/>
    <x v="0"/>
    <n v="567.59"/>
    <n v="24"/>
    <n v="9666.7199999999993"/>
    <n v="39015"/>
    <n v="0"/>
    <s v="Not Returned"/>
    <n v="0"/>
  </r>
  <r>
    <n v="22595"/>
    <x v="0"/>
    <n v="0.03"/>
    <n v="399.98"/>
    <n v="12.06"/>
    <n v="2203"/>
    <x v="894"/>
    <s v="New Customer"/>
    <n v="1"/>
    <x v="2"/>
    <x v="2"/>
    <x v="0"/>
    <x v="8"/>
    <s v="Jumbo Box"/>
    <x v="608"/>
    <n v="0.56000000000000005"/>
    <s v="United States"/>
    <x v="0"/>
    <s v="Chris"/>
    <x v="29"/>
    <x v="716"/>
    <n v="55445"/>
    <x v="31"/>
    <x v="6"/>
    <d v="2015-01-06T00:00:00"/>
    <n v="2"/>
    <x v="0"/>
    <n v="-663.51419999999996"/>
    <n v="2"/>
    <n v="807"/>
    <n v="86052"/>
    <n v="1"/>
    <s v="Not Returned"/>
    <n v="0"/>
  </r>
  <r>
    <n v="18885"/>
    <x v="4"/>
    <n v="0"/>
    <n v="442.14"/>
    <n v="14.7"/>
    <n v="236"/>
    <x v="895"/>
    <s v="New Customer"/>
    <n v="1"/>
    <x v="2"/>
    <x v="1"/>
    <x v="0"/>
    <x v="8"/>
    <s v="Jumbo Drum"/>
    <x v="609"/>
    <n v="0.56000000000000005"/>
    <s v="United States"/>
    <x v="3"/>
    <s v="William"/>
    <x v="21"/>
    <x v="717"/>
    <n v="80027"/>
    <x v="124"/>
    <x v="6"/>
    <d v="2015-02-22T00:00:00"/>
    <n v="0"/>
    <x v="1"/>
    <n v="3294.8258999999994"/>
    <n v="10"/>
    <n v="4775.1099999999997"/>
    <n v="86621"/>
    <n v="1"/>
    <s v="Not Returned"/>
    <n v="0"/>
  </r>
  <r>
    <n v="25005"/>
    <x v="4"/>
    <n v="0"/>
    <n v="442.14"/>
    <n v="14.7"/>
    <n v="1279"/>
    <x v="896"/>
    <s v="New Customer"/>
    <n v="1"/>
    <x v="2"/>
    <x v="1"/>
    <x v="0"/>
    <x v="8"/>
    <s v="Jumbo Drum"/>
    <x v="609"/>
    <n v="0.56000000000000005"/>
    <s v="United States"/>
    <x v="0"/>
    <s v="Chris"/>
    <x v="7"/>
    <x v="718"/>
    <n v="46324"/>
    <x v="85"/>
    <x v="5"/>
    <d v="2015-03-05T00:00:00"/>
    <n v="0"/>
    <x v="1"/>
    <n v="501.51"/>
    <n v="5"/>
    <n v="2343.34"/>
    <n v="90115"/>
    <n v="1"/>
    <s v="Not Returned"/>
    <n v="0"/>
  </r>
  <r>
    <n v="21835"/>
    <x v="2"/>
    <n v="0.05"/>
    <n v="442.14"/>
    <n v="14.7"/>
    <n v="2157"/>
    <x v="209"/>
    <s v="Returning Customer"/>
    <n v="0"/>
    <x v="2"/>
    <x v="2"/>
    <x v="0"/>
    <x v="8"/>
    <s v="Jumbo Drum"/>
    <x v="609"/>
    <n v="0.56000000000000005"/>
    <s v="United States"/>
    <x v="0"/>
    <s v="Chris"/>
    <x v="3"/>
    <x v="188"/>
    <n v="48093"/>
    <x v="103"/>
    <x v="0"/>
    <d v="2015-03-25T00:00:00"/>
    <n v="9"/>
    <x v="0"/>
    <n v="2963.48"/>
    <n v="14"/>
    <n v="5880.46"/>
    <n v="90385"/>
    <n v="0"/>
    <s v="Not Returned"/>
    <n v="0"/>
  </r>
  <r>
    <n v="24770"/>
    <x v="0"/>
    <n v="0.1"/>
    <n v="442.14"/>
    <n v="14.7"/>
    <n v="2973"/>
    <x v="843"/>
    <s v="Returning Customer"/>
    <n v="0"/>
    <x v="2"/>
    <x v="2"/>
    <x v="0"/>
    <x v="8"/>
    <s v="Jumbo Drum"/>
    <x v="609"/>
    <n v="0.56000000000000005"/>
    <s v="United States"/>
    <x v="0"/>
    <s v="Chris"/>
    <x v="26"/>
    <x v="682"/>
    <n v="53151"/>
    <x v="17"/>
    <x v="4"/>
    <d v="2015-05-21T00:00:00"/>
    <n v="1"/>
    <x v="0"/>
    <n v="137.68794000000014"/>
    <n v="6"/>
    <n v="2411.4299999999998"/>
    <n v="87187"/>
    <n v="1"/>
    <s v="Not Returned"/>
    <n v="0"/>
  </r>
  <r>
    <n v="914"/>
    <x v="0"/>
    <n v="0.02"/>
    <n v="1360.14"/>
    <n v="14.7"/>
    <n v="491"/>
    <x v="870"/>
    <s v="Returning Customer"/>
    <n v="0"/>
    <x v="2"/>
    <x v="0"/>
    <x v="0"/>
    <x v="8"/>
    <s v="Jumbo Drum"/>
    <x v="610"/>
    <n v="0.59"/>
    <s v="United States"/>
    <x v="1"/>
    <s v="Erin"/>
    <x v="1"/>
    <x v="12"/>
    <n v="10154"/>
    <x v="14"/>
    <x v="2"/>
    <d v="2015-06-22T00:00:00"/>
    <n v="2"/>
    <x v="0"/>
    <n v="2028.12"/>
    <n v="22"/>
    <n v="31670.6"/>
    <n v="6562"/>
    <n v="1"/>
    <s v="Not Returned"/>
    <n v="0"/>
  </r>
  <r>
    <n v="18914"/>
    <x v="0"/>
    <n v="0.02"/>
    <n v="1360.14"/>
    <n v="14.7"/>
    <n v="494"/>
    <x v="764"/>
    <s v="Returning Customer"/>
    <n v="0"/>
    <x v="2"/>
    <x v="0"/>
    <x v="0"/>
    <x v="8"/>
    <s v="Jumbo Drum"/>
    <x v="610"/>
    <n v="0.59"/>
    <s v="United States"/>
    <x v="3"/>
    <s v="William"/>
    <x v="8"/>
    <x v="10"/>
    <n v="98115"/>
    <x v="14"/>
    <x v="2"/>
    <d v="2015-06-22T00:00:00"/>
    <n v="2"/>
    <x v="0"/>
    <n v="3042.18"/>
    <n v="6"/>
    <n v="8637.44"/>
    <n v="88908"/>
    <n v="0"/>
    <s v="Not Returned"/>
    <n v="0"/>
  </r>
  <r>
    <n v="18218"/>
    <x v="1"/>
    <n v="0.04"/>
    <n v="1360.14"/>
    <n v="14.7"/>
    <n v="2522"/>
    <x v="897"/>
    <s v="New Customer"/>
    <n v="1"/>
    <x v="2"/>
    <x v="2"/>
    <x v="0"/>
    <x v="8"/>
    <s v="Jumbo Drum"/>
    <x v="610"/>
    <n v="0.59"/>
    <s v="United States"/>
    <x v="1"/>
    <s v="Erin"/>
    <x v="40"/>
    <x v="115"/>
    <n v="5401"/>
    <x v="120"/>
    <x v="3"/>
    <d v="2015-06-08T00:00:00"/>
    <n v="3"/>
    <x v="0"/>
    <n v="2639.0099999999998"/>
    <n v="6"/>
    <n v="7303.05"/>
    <n v="87033"/>
    <n v="0"/>
    <s v="Not Returned"/>
    <n v="0"/>
  </r>
  <r>
    <n v="19123"/>
    <x v="1"/>
    <n v="0.04"/>
    <n v="510.14"/>
    <n v="14.7"/>
    <n v="2583"/>
    <x v="898"/>
    <s v="New Customer"/>
    <n v="1"/>
    <x v="2"/>
    <x v="2"/>
    <x v="0"/>
    <x v="8"/>
    <s v="Jumbo Drum"/>
    <x v="611"/>
    <n v="0.56000000000000005"/>
    <s v="United States"/>
    <x v="0"/>
    <s v="Chris"/>
    <x v="3"/>
    <x v="719"/>
    <n v="49423"/>
    <x v="99"/>
    <x v="6"/>
    <d v="2015-06-09T00:00:00"/>
    <n v="2"/>
    <x v="0"/>
    <n v="-251.40390000000002"/>
    <n v="3"/>
    <n v="1527.97"/>
    <n v="89657"/>
    <n v="0"/>
    <s v="Not Returned"/>
    <n v="0"/>
  </r>
  <r>
    <n v="22117"/>
    <x v="0"/>
    <n v="7.0000000000000007E-2"/>
    <n v="3502.14"/>
    <n v="8.73"/>
    <n v="53"/>
    <x v="899"/>
    <s v="New Customer"/>
    <n v="1"/>
    <x v="2"/>
    <x v="1"/>
    <x v="0"/>
    <x v="8"/>
    <s v="Jumbo Box"/>
    <x v="612"/>
    <n v="0.56999999999999995"/>
    <s v="United States"/>
    <x v="3"/>
    <s v="William"/>
    <x v="8"/>
    <x v="212"/>
    <n v="98052"/>
    <x v="112"/>
    <x v="4"/>
    <d v="2015-01-30T00:00:00"/>
    <n v="2"/>
    <x v="0"/>
    <n v="-6923.5991999999997"/>
    <n v="1"/>
    <n v="3267.55"/>
    <n v="88425"/>
    <n v="1"/>
    <s v="Not Returned"/>
    <n v="0"/>
  </r>
  <r>
    <n v="19618"/>
    <x v="0"/>
    <n v="0.01"/>
    <n v="3502.14"/>
    <n v="8.73"/>
    <n v="3151"/>
    <x v="178"/>
    <s v="Returning Customer"/>
    <n v="0"/>
    <x v="2"/>
    <x v="1"/>
    <x v="0"/>
    <x v="8"/>
    <s v="Jumbo Box"/>
    <x v="612"/>
    <n v="0.56999999999999995"/>
    <s v="United States"/>
    <x v="3"/>
    <s v="William"/>
    <x v="6"/>
    <x v="159"/>
    <n v="92277"/>
    <x v="104"/>
    <x v="4"/>
    <d v="2015-02-05T00:00:00"/>
    <n v="1"/>
    <x v="0"/>
    <n v="-4075.9339920000002"/>
    <n v="1"/>
    <n v="3501.79"/>
    <n v="88544"/>
    <n v="0"/>
    <s v="Not Returned"/>
    <n v="0"/>
  </r>
  <r>
    <n v="19772"/>
    <x v="0"/>
    <n v="0.09"/>
    <n v="58.14"/>
    <n v="36.61"/>
    <n v="918"/>
    <x v="900"/>
    <s v="New Customer"/>
    <n v="1"/>
    <x v="2"/>
    <x v="1"/>
    <x v="2"/>
    <x v="14"/>
    <s v="Jumbo Box"/>
    <x v="613"/>
    <n v="0.61"/>
    <s v="United States"/>
    <x v="3"/>
    <s v="William"/>
    <x v="6"/>
    <x v="21"/>
    <n v="91730"/>
    <x v="17"/>
    <x v="4"/>
    <d v="2015-05-21T00:00:00"/>
    <n v="1"/>
    <x v="0"/>
    <n v="187.41200000000026"/>
    <n v="39"/>
    <n v="2115.06"/>
    <n v="90493"/>
    <n v="1"/>
    <s v="Not Returned"/>
    <n v="0"/>
  </r>
  <r>
    <n v="20964"/>
    <x v="2"/>
    <n v="0.02"/>
    <n v="58.14"/>
    <n v="36.61"/>
    <n v="3176"/>
    <x v="839"/>
    <s v="Returning Customer"/>
    <n v="0"/>
    <x v="2"/>
    <x v="0"/>
    <x v="2"/>
    <x v="14"/>
    <s v="Jumbo Box"/>
    <x v="613"/>
    <n v="0.61"/>
    <s v="United States"/>
    <x v="2"/>
    <s v="Sam"/>
    <x v="17"/>
    <x v="679"/>
    <n v="32216"/>
    <x v="58"/>
    <x v="5"/>
    <d v="2015-07-01T00:00:00"/>
    <n v="6"/>
    <x v="0"/>
    <n v="0.25800000000000001"/>
    <n v="22"/>
    <n v="1358.02"/>
    <n v="90821"/>
    <n v="0"/>
    <s v="Not Returned"/>
    <n v="0"/>
  </r>
  <r>
    <n v="19739"/>
    <x v="1"/>
    <n v="0"/>
    <n v="137.47999999999999"/>
    <n v="32.18"/>
    <n v="3076"/>
    <x v="901"/>
    <s v="New Customer"/>
    <n v="1"/>
    <x v="2"/>
    <x v="3"/>
    <x v="2"/>
    <x v="14"/>
    <s v="Jumbo Box"/>
    <x v="614"/>
    <n v="0.78"/>
    <s v="United States"/>
    <x v="1"/>
    <s v="Erin"/>
    <x v="18"/>
    <x v="720"/>
    <n v="44224"/>
    <x v="147"/>
    <x v="4"/>
    <d v="2015-01-08T00:00:00"/>
    <n v="1"/>
    <x v="1"/>
    <n v="-203.27"/>
    <n v="2"/>
    <n v="296.75"/>
    <n v="88241"/>
    <n v="1"/>
    <s v="Not Returned"/>
    <n v="0"/>
  </r>
  <r>
    <n v="1739"/>
    <x v="1"/>
    <n v="0"/>
    <n v="137.47999999999999"/>
    <n v="32.18"/>
    <n v="3079"/>
    <x v="88"/>
    <s v="Returning Customer"/>
    <n v="0"/>
    <x v="2"/>
    <x v="3"/>
    <x v="2"/>
    <x v="14"/>
    <s v="Jumbo Box"/>
    <x v="614"/>
    <n v="0.78"/>
    <s v="United States"/>
    <x v="1"/>
    <s v="Erin"/>
    <x v="5"/>
    <x v="82"/>
    <n v="19112"/>
    <x v="147"/>
    <x v="4"/>
    <d v="2015-01-08T00:00:00"/>
    <n v="1"/>
    <x v="1"/>
    <n v="-203.27"/>
    <n v="10"/>
    <n v="1483.76"/>
    <n v="12480"/>
    <n v="1"/>
    <s v="Not Returned"/>
    <n v="0"/>
  </r>
  <r>
    <n v="19169"/>
    <x v="2"/>
    <n v="0.1"/>
    <n v="130.97999999999999"/>
    <n v="54.74"/>
    <n v="286"/>
    <x v="173"/>
    <s v="Returning Customer"/>
    <n v="0"/>
    <x v="2"/>
    <x v="3"/>
    <x v="2"/>
    <x v="14"/>
    <s v="Jumbo Box"/>
    <x v="615"/>
    <n v="0.69"/>
    <s v="United States"/>
    <x v="0"/>
    <s v="Chris"/>
    <x v="16"/>
    <x v="156"/>
    <n v="66203"/>
    <x v="49"/>
    <x v="4"/>
    <d v="2015-06-21T00:00:00"/>
    <n v="4"/>
    <x v="0"/>
    <n v="-530.24"/>
    <n v="9"/>
    <n v="1155.73"/>
    <n v="89761"/>
    <n v="0"/>
    <s v="Not Returned"/>
    <n v="0"/>
  </r>
  <r>
    <n v="23629"/>
    <x v="2"/>
    <n v="0.06"/>
    <n v="130.97999999999999"/>
    <n v="54.74"/>
    <n v="751"/>
    <x v="902"/>
    <s v="New Customer"/>
    <n v="1"/>
    <x v="2"/>
    <x v="1"/>
    <x v="2"/>
    <x v="14"/>
    <s v="Jumbo Box"/>
    <x v="615"/>
    <n v="0.69"/>
    <s v="United States"/>
    <x v="2"/>
    <s v="Sam"/>
    <x v="25"/>
    <x v="707"/>
    <n v="40324"/>
    <x v="70"/>
    <x v="3"/>
    <d v="2015-03-06T00:00:00"/>
    <n v="7"/>
    <x v="0"/>
    <n v="14.76"/>
    <n v="3"/>
    <n v="411.64"/>
    <n v="91201"/>
    <n v="1"/>
    <s v="Not Returned"/>
    <n v="0"/>
  </r>
  <r>
    <n v="25917"/>
    <x v="2"/>
    <n v="0.04"/>
    <n v="130.97999999999999"/>
    <n v="54.74"/>
    <n v="1466"/>
    <x v="22"/>
    <s v="Returning Customer"/>
    <n v="0"/>
    <x v="2"/>
    <x v="3"/>
    <x v="2"/>
    <x v="14"/>
    <s v="Jumbo Box"/>
    <x v="615"/>
    <n v="0.69"/>
    <s v="United States"/>
    <x v="0"/>
    <s v="Chris"/>
    <x v="15"/>
    <x v="22"/>
    <n v="68601"/>
    <x v="6"/>
    <x v="3"/>
    <d v="2015-06-12T00:00:00"/>
    <n v="0"/>
    <x v="0"/>
    <n v="-723.78399999999999"/>
    <n v="14"/>
    <n v="1781.66"/>
    <n v="91116"/>
    <n v="0"/>
    <s v="Not Returned"/>
    <n v="0"/>
  </r>
  <r>
    <n v="18507"/>
    <x v="2"/>
    <n v="0.1"/>
    <n v="130.97999999999999"/>
    <n v="54.74"/>
    <n v="2858"/>
    <x v="451"/>
    <s v="Returning Customer"/>
    <n v="0"/>
    <x v="2"/>
    <x v="1"/>
    <x v="2"/>
    <x v="14"/>
    <s v="Jumbo Box"/>
    <x v="615"/>
    <n v="0.69"/>
    <s v="United States"/>
    <x v="2"/>
    <s v="Sam"/>
    <x v="17"/>
    <x v="95"/>
    <n v="32259"/>
    <x v="137"/>
    <x v="2"/>
    <d v="2015-05-23T00:00:00"/>
    <n v="0"/>
    <x v="0"/>
    <n v="669.61199999999997"/>
    <n v="42"/>
    <n v="5295.03"/>
    <n v="88282"/>
    <n v="0"/>
    <s v="Not Returned"/>
    <n v="0"/>
  </r>
  <r>
    <n v="25557"/>
    <x v="0"/>
    <n v="0.02"/>
    <n v="120.98"/>
    <n v="58.64"/>
    <n v="2020"/>
    <x v="903"/>
    <s v="New Customer"/>
    <n v="1"/>
    <x v="2"/>
    <x v="2"/>
    <x v="2"/>
    <x v="14"/>
    <s v="Jumbo Box"/>
    <x v="616"/>
    <n v="0.75"/>
    <s v="United States"/>
    <x v="1"/>
    <s v="Erin"/>
    <x v="5"/>
    <x v="721"/>
    <n v="15239"/>
    <x v="155"/>
    <x v="3"/>
    <d v="2015-02-15T00:00:00"/>
    <n v="2"/>
    <x v="0"/>
    <n v="-1330.5"/>
    <n v="11"/>
    <n v="1370.99"/>
    <n v="86933"/>
    <n v="1"/>
    <s v="Not Returned"/>
    <n v="0"/>
  </r>
  <r>
    <n v="3392"/>
    <x v="4"/>
    <n v="0.02"/>
    <n v="200.98"/>
    <n v="55.96"/>
    <n v="373"/>
    <x v="144"/>
    <s v="Returning Customer"/>
    <n v="0"/>
    <x v="2"/>
    <x v="3"/>
    <x v="2"/>
    <x v="14"/>
    <s v="Jumbo Box"/>
    <x v="617"/>
    <n v="0.75"/>
    <s v="United States"/>
    <x v="0"/>
    <s v="Chris"/>
    <x v="3"/>
    <x v="3"/>
    <n v="48234"/>
    <x v="90"/>
    <x v="2"/>
    <d v="2015-03-16T00:00:00"/>
    <n v="2"/>
    <x v="0"/>
    <n v="-163.63"/>
    <n v="45"/>
    <n v="9539.6"/>
    <n v="24193"/>
    <n v="0"/>
    <s v="Not Returned"/>
    <n v="0"/>
  </r>
  <r>
    <n v="21392"/>
    <x v="4"/>
    <n v="0.02"/>
    <n v="200.98"/>
    <n v="55.96"/>
    <n v="375"/>
    <x v="904"/>
    <s v="New Customer"/>
    <n v="1"/>
    <x v="2"/>
    <x v="3"/>
    <x v="2"/>
    <x v="14"/>
    <s v="Jumbo Box"/>
    <x v="617"/>
    <n v="0.75"/>
    <s v="United States"/>
    <x v="2"/>
    <s v="Sam"/>
    <x v="2"/>
    <x v="722"/>
    <n v="37814"/>
    <x v="90"/>
    <x v="2"/>
    <d v="2015-03-16T00:00:00"/>
    <n v="2"/>
    <x v="0"/>
    <n v="-224.94779999999997"/>
    <n v="11"/>
    <n v="2331.9"/>
    <n v="90917"/>
    <n v="0"/>
    <s v="Not Returned"/>
    <n v="0"/>
  </r>
  <r>
    <n v="23862"/>
    <x v="3"/>
    <n v="0.09"/>
    <n v="200.98"/>
    <n v="55.96"/>
    <n v="445"/>
    <x v="63"/>
    <s v="Returning Customer"/>
    <n v="0"/>
    <x v="2"/>
    <x v="3"/>
    <x v="2"/>
    <x v="14"/>
    <s v="Jumbo Box"/>
    <x v="617"/>
    <n v="0.75"/>
    <s v="United States"/>
    <x v="0"/>
    <s v="Chris"/>
    <x v="15"/>
    <x v="51"/>
    <n v="68701"/>
    <x v="162"/>
    <x v="1"/>
    <d v="2015-06-24T00:00:00"/>
    <n v="1"/>
    <x v="0"/>
    <n v="-512.87200000000007"/>
    <n v="9"/>
    <n v="1766.68"/>
    <n v="88084"/>
    <n v="0"/>
    <s v="Not Returned"/>
    <n v="0"/>
  </r>
  <r>
    <n v="23803"/>
    <x v="2"/>
    <n v="0.02"/>
    <n v="21.98"/>
    <n v="2.87"/>
    <n v="2823"/>
    <x v="905"/>
    <s v="New Customer"/>
    <n v="1"/>
    <x v="0"/>
    <x v="1"/>
    <x v="1"/>
    <x v="3"/>
    <s v="Small Pack"/>
    <x v="618"/>
    <n v="0.55000000000000004"/>
    <s v="United States"/>
    <x v="3"/>
    <s v="William"/>
    <x v="28"/>
    <x v="723"/>
    <n v="89031"/>
    <x v="21"/>
    <x v="5"/>
    <d v="2015-05-02T00:00:00"/>
    <n v="2"/>
    <x v="0"/>
    <n v="165.6345"/>
    <n v="11"/>
    <n v="240.05"/>
    <n v="87240"/>
    <n v="1"/>
    <s v="Not Returned"/>
    <n v="0"/>
  </r>
  <r>
    <n v="18416"/>
    <x v="3"/>
    <n v="0"/>
    <n v="21.98"/>
    <n v="2.87"/>
    <n v="2840"/>
    <x v="236"/>
    <s v="Returning Customer"/>
    <n v="0"/>
    <x v="0"/>
    <x v="1"/>
    <x v="1"/>
    <x v="3"/>
    <s v="Small Pack"/>
    <x v="618"/>
    <n v="0.55000000000000004"/>
    <s v="United States"/>
    <x v="2"/>
    <s v="Sam"/>
    <x v="17"/>
    <x v="210"/>
    <n v="33161"/>
    <x v="27"/>
    <x v="5"/>
    <d v="2015-03-20T00:00:00"/>
    <n v="1"/>
    <x v="1"/>
    <n v="21.095999999999997"/>
    <n v="16"/>
    <n v="360.03"/>
    <n v="87884"/>
    <n v="1"/>
    <s v="Not Returned"/>
    <n v="0"/>
  </r>
  <r>
    <n v="21122"/>
    <x v="4"/>
    <n v="0.06"/>
    <n v="34.58"/>
    <n v="8.99"/>
    <n v="3113"/>
    <x v="645"/>
    <s v="Returning Customer"/>
    <n v="0"/>
    <x v="1"/>
    <x v="1"/>
    <x v="1"/>
    <x v="3"/>
    <s v="Small Pack"/>
    <x v="619"/>
    <n v="0.56000000000000005"/>
    <s v="United States"/>
    <x v="2"/>
    <s v="Sam"/>
    <x v="42"/>
    <x v="542"/>
    <n v="70560"/>
    <x v="35"/>
    <x v="6"/>
    <d v="2015-05-19T00:00:00"/>
    <n v="2"/>
    <x v="0"/>
    <n v="384.5043"/>
    <n v="13"/>
    <n v="456.58"/>
    <n v="86860"/>
    <n v="0"/>
    <s v="Not Returned"/>
    <n v="0"/>
  </r>
  <r>
    <n v="25795"/>
    <x v="4"/>
    <n v="0.01"/>
    <n v="145.44999999999999"/>
    <n v="17.850000000000001"/>
    <n v="959"/>
    <x v="906"/>
    <s v="New Customer"/>
    <n v="1"/>
    <x v="2"/>
    <x v="1"/>
    <x v="0"/>
    <x v="8"/>
    <s v="Jumbo Drum"/>
    <x v="620"/>
    <n v="0.56000000000000005"/>
    <s v="United States"/>
    <x v="0"/>
    <s v="Chris"/>
    <x v="0"/>
    <x v="514"/>
    <n v="76028"/>
    <x v="71"/>
    <x v="6"/>
    <d v="2015-03-23T00:00:00"/>
    <n v="1"/>
    <x v="0"/>
    <n v="837.68069999999989"/>
    <n v="8"/>
    <n v="1214.03"/>
    <n v="91581"/>
    <n v="1"/>
    <s v="Not Returned"/>
    <n v="0"/>
  </r>
  <r>
    <n v="23919"/>
    <x v="2"/>
    <n v="0.08"/>
    <n v="145.44999999999999"/>
    <n v="17.850000000000001"/>
    <n v="2203"/>
    <x v="894"/>
    <s v="Returning Customer"/>
    <n v="0"/>
    <x v="2"/>
    <x v="2"/>
    <x v="0"/>
    <x v="8"/>
    <s v="Jumbo Drum"/>
    <x v="620"/>
    <n v="0.56000000000000005"/>
    <s v="United States"/>
    <x v="0"/>
    <s v="Chris"/>
    <x v="29"/>
    <x v="716"/>
    <n v="55445"/>
    <x v="104"/>
    <x v="4"/>
    <d v="2015-02-04T00:00:00"/>
    <n v="0"/>
    <x v="0"/>
    <n v="751.58"/>
    <n v="8"/>
    <n v="1117.6600000000001"/>
    <n v="86051"/>
    <n v="0"/>
    <s v="Not Returned"/>
    <n v="0"/>
  </r>
  <r>
    <n v="21983"/>
    <x v="0"/>
    <n v="0"/>
    <n v="145.44999999999999"/>
    <n v="17.850000000000001"/>
    <n v="2630"/>
    <x v="555"/>
    <s v="Returning Customer"/>
    <n v="0"/>
    <x v="2"/>
    <x v="3"/>
    <x v="0"/>
    <x v="8"/>
    <s v="Jumbo Drum"/>
    <x v="620"/>
    <n v="0.56000000000000005"/>
    <s v="United States"/>
    <x v="0"/>
    <s v="Chris"/>
    <x v="32"/>
    <x v="471"/>
    <n v="73071"/>
    <x v="0"/>
    <x v="0"/>
    <d v="2015-01-07T00:00:00"/>
    <n v="2"/>
    <x v="1"/>
    <n v="801.74680000000012"/>
    <n v="8"/>
    <n v="1191.2"/>
    <n v="85914"/>
    <n v="0"/>
    <s v="Not Returned"/>
    <n v="0"/>
  </r>
  <r>
    <n v="19663"/>
    <x v="4"/>
    <n v="0"/>
    <n v="213.45"/>
    <n v="14.7"/>
    <n v="193"/>
    <x v="907"/>
    <s v="New Customer"/>
    <n v="1"/>
    <x v="2"/>
    <x v="1"/>
    <x v="0"/>
    <x v="8"/>
    <s v="Jumbo Drum"/>
    <x v="621"/>
    <n v="0.59"/>
    <s v="United States"/>
    <x v="3"/>
    <s v="William"/>
    <x v="12"/>
    <x v="30"/>
    <n v="84041"/>
    <x v="61"/>
    <x v="2"/>
    <d v="2015-01-05T00:00:00"/>
    <n v="2"/>
    <x v="1"/>
    <n v="-560.81417999999996"/>
    <n v="1"/>
    <n v="224.12"/>
    <n v="90430"/>
    <n v="1"/>
    <s v="Not Returned"/>
    <n v="0"/>
  </r>
  <r>
    <n v="21145"/>
    <x v="1"/>
    <n v="0.08"/>
    <n v="213.45"/>
    <n v="14.7"/>
    <n v="1625"/>
    <x v="715"/>
    <s v="Returning Customer"/>
    <n v="0"/>
    <x v="2"/>
    <x v="2"/>
    <x v="0"/>
    <x v="8"/>
    <s v="Jumbo Drum"/>
    <x v="621"/>
    <n v="0.59"/>
    <s v="United States"/>
    <x v="1"/>
    <s v="Erin"/>
    <x v="1"/>
    <x v="591"/>
    <n v="11542"/>
    <x v="8"/>
    <x v="3"/>
    <d v="2015-03-29T00:00:00"/>
    <n v="2"/>
    <x v="0"/>
    <n v="1674.7541999999999"/>
    <n v="12"/>
    <n v="2427.1799999999998"/>
    <n v="90600"/>
    <n v="0"/>
    <s v="Not Returned"/>
    <n v="0"/>
  </r>
  <r>
    <n v="22754"/>
    <x v="4"/>
    <n v="0.08"/>
    <n v="297.64"/>
    <n v="14.7"/>
    <n v="466"/>
    <x v="908"/>
    <s v="New Customer"/>
    <n v="1"/>
    <x v="2"/>
    <x v="3"/>
    <x v="0"/>
    <x v="8"/>
    <s v="Jumbo Drum"/>
    <x v="622"/>
    <n v="0.56999999999999995"/>
    <s v="United States"/>
    <x v="1"/>
    <s v="Erin"/>
    <x v="9"/>
    <x v="370"/>
    <n v="2019"/>
    <x v="166"/>
    <x v="6"/>
    <d v="2015-01-11T00:00:00"/>
    <n v="0"/>
    <x v="0"/>
    <n v="496.79679999999996"/>
    <n v="5"/>
    <n v="1132.8399999999999"/>
    <n v="88060"/>
    <n v="0"/>
    <s v="Not Returned"/>
    <n v="0"/>
  </r>
  <r>
    <n v="21976"/>
    <x v="3"/>
    <n v="0.05"/>
    <n v="297.48"/>
    <n v="18.059999999999999"/>
    <n v="2157"/>
    <x v="209"/>
    <s v="Returning Customer"/>
    <n v="0"/>
    <x v="2"/>
    <x v="2"/>
    <x v="0"/>
    <x v="8"/>
    <s v="Jumbo Drum"/>
    <x v="622"/>
    <n v="0.6"/>
    <s v="United States"/>
    <x v="0"/>
    <s v="Chris"/>
    <x v="3"/>
    <x v="188"/>
    <n v="48093"/>
    <x v="19"/>
    <x v="6"/>
    <d v="2015-05-04T00:00:00"/>
    <n v="1"/>
    <x v="0"/>
    <n v="709.85200000000009"/>
    <n v="14"/>
    <n v="4075.18"/>
    <n v="90386"/>
    <n v="0"/>
    <s v="Not Returned"/>
    <n v="0"/>
  </r>
  <r>
    <n v="20776"/>
    <x v="2"/>
    <n v="0.03"/>
    <n v="297.64"/>
    <n v="14.7"/>
    <n v="2346"/>
    <x v="402"/>
    <s v="Returning Customer"/>
    <n v="0"/>
    <x v="2"/>
    <x v="1"/>
    <x v="0"/>
    <x v="8"/>
    <s v="Jumbo Drum"/>
    <x v="622"/>
    <n v="0.56999999999999995"/>
    <s v="United States"/>
    <x v="2"/>
    <s v="Sam"/>
    <x v="25"/>
    <x v="351"/>
    <n v="40258"/>
    <x v="163"/>
    <x v="2"/>
    <d v="2015-01-15T00:00:00"/>
    <n v="5"/>
    <x v="0"/>
    <n v="-48.971999999999994"/>
    <n v="12"/>
    <n v="3707.05"/>
    <n v="89503"/>
    <n v="1"/>
    <s v="Not Returned"/>
    <n v="0"/>
  </r>
  <r>
    <n v="20850"/>
    <x v="0"/>
    <n v="0.01"/>
    <n v="297.48"/>
    <n v="18.059999999999999"/>
    <n v="2604"/>
    <x v="909"/>
    <s v="New Customer"/>
    <n v="1"/>
    <x v="2"/>
    <x v="1"/>
    <x v="0"/>
    <x v="8"/>
    <s v="Jumbo Drum"/>
    <x v="622"/>
    <n v="0.6"/>
    <s v="United States"/>
    <x v="1"/>
    <s v="Erin"/>
    <x v="30"/>
    <x v="724"/>
    <n v="8830"/>
    <x v="59"/>
    <x v="6"/>
    <d v="2015-04-06T00:00:00"/>
    <n v="1"/>
    <x v="0"/>
    <n v="-338.18083200000001"/>
    <n v="3"/>
    <n v="945.36"/>
    <n v="87383"/>
    <n v="0"/>
    <s v="Not Returned"/>
    <n v="0"/>
  </r>
  <r>
    <n v="24926"/>
    <x v="0"/>
    <n v="0.09"/>
    <n v="517.48"/>
    <n v="16.63"/>
    <n v="1020"/>
    <x v="172"/>
    <s v="Returning Customer"/>
    <n v="0"/>
    <x v="2"/>
    <x v="3"/>
    <x v="0"/>
    <x v="8"/>
    <s v="Jumbo Box"/>
    <x v="623"/>
    <n v="0.59"/>
    <s v="United States"/>
    <x v="0"/>
    <s v="Chris"/>
    <x v="16"/>
    <x v="155"/>
    <n v="66762"/>
    <x v="165"/>
    <x v="2"/>
    <d v="2015-03-07T00:00:00"/>
    <n v="0"/>
    <x v="0"/>
    <n v="909.36"/>
    <n v="5"/>
    <n v="2354.54"/>
    <n v="88632"/>
    <n v="1"/>
    <s v="Not Returned"/>
    <n v="0"/>
  </r>
  <r>
    <n v="18492"/>
    <x v="4"/>
    <n v="0.02"/>
    <n v="15.57"/>
    <n v="1.39"/>
    <n v="617"/>
    <x v="781"/>
    <s v="Returning Customer"/>
    <n v="0"/>
    <x v="0"/>
    <x v="0"/>
    <x v="1"/>
    <x v="2"/>
    <s v="Small Box"/>
    <x v="624"/>
    <n v="0.38"/>
    <s v="United States"/>
    <x v="3"/>
    <s v="William"/>
    <x v="21"/>
    <x v="108"/>
    <n v="81001"/>
    <x v="48"/>
    <x v="4"/>
    <d v="2015-04-30T00:00:00"/>
    <n v="1"/>
    <x v="0"/>
    <n v="23.5428"/>
    <n v="3"/>
    <n v="46.23"/>
    <n v="88198"/>
    <n v="0"/>
    <s v="Not Returned"/>
    <n v="0"/>
  </r>
  <r>
    <n v="20965"/>
    <x v="2"/>
    <n v="0.03"/>
    <n v="15.57"/>
    <n v="1.39"/>
    <n v="3176"/>
    <x v="839"/>
    <s v="Returning Customer"/>
    <n v="0"/>
    <x v="0"/>
    <x v="0"/>
    <x v="1"/>
    <x v="2"/>
    <s v="Small Box"/>
    <x v="624"/>
    <n v="0.38"/>
    <s v="United States"/>
    <x v="2"/>
    <s v="Sam"/>
    <x v="17"/>
    <x v="679"/>
    <n v="32216"/>
    <x v="58"/>
    <x v="5"/>
    <d v="2015-07-01T00:00:00"/>
    <n v="6"/>
    <x v="0"/>
    <n v="63.222000000000001"/>
    <n v="22"/>
    <n v="358.84"/>
    <n v="90821"/>
    <n v="0"/>
    <s v="Not Returned"/>
    <n v="0"/>
  </r>
  <r>
    <n v="19058"/>
    <x v="0"/>
    <n v="0.09"/>
    <n v="32.979999999999997"/>
    <n v="5.5"/>
    <n v="151"/>
    <x v="910"/>
    <s v="New Customer"/>
    <n v="1"/>
    <x v="0"/>
    <x v="2"/>
    <x v="0"/>
    <x v="11"/>
    <s v="Small Box"/>
    <x v="625"/>
    <n v="0.75"/>
    <s v="United States"/>
    <x v="2"/>
    <s v="Sam"/>
    <x v="2"/>
    <x v="725"/>
    <n v="37664"/>
    <x v="29"/>
    <x v="5"/>
    <d v="2015-01-23T00:00:00"/>
    <n v="1"/>
    <x v="0"/>
    <n v="-20.258000000000003"/>
    <n v="2"/>
    <n v="62.46"/>
    <n v="89521"/>
    <n v="1"/>
    <s v="Not Returned"/>
    <n v="0"/>
  </r>
  <r>
    <n v="18665"/>
    <x v="1"/>
    <n v="0.01"/>
    <n v="11.58"/>
    <n v="5.72"/>
    <n v="579"/>
    <x v="911"/>
    <s v="New Customer"/>
    <n v="1"/>
    <x v="0"/>
    <x v="1"/>
    <x v="1"/>
    <x v="2"/>
    <s v="Small Box"/>
    <x v="626"/>
    <n v="0.35"/>
    <s v="United States"/>
    <x v="1"/>
    <s v="Erin"/>
    <x v="31"/>
    <x v="494"/>
    <n v="6478"/>
    <x v="93"/>
    <x v="4"/>
    <d v="2015-05-15T00:00:00"/>
    <n v="2"/>
    <x v="0"/>
    <n v="-6.61"/>
    <n v="2"/>
    <n v="25.06"/>
    <n v="88644"/>
    <n v="0"/>
    <s v="Not Returned"/>
    <n v="0"/>
  </r>
  <r>
    <n v="22127"/>
    <x v="2"/>
    <n v="0.1"/>
    <n v="11.58"/>
    <n v="6.97"/>
    <n v="1580"/>
    <x v="912"/>
    <s v="New Customer"/>
    <n v="1"/>
    <x v="0"/>
    <x v="1"/>
    <x v="1"/>
    <x v="2"/>
    <s v="Small Box"/>
    <x v="626"/>
    <n v="0.35"/>
    <s v="United States"/>
    <x v="1"/>
    <s v="Erin"/>
    <x v="27"/>
    <x v="726"/>
    <n v="4901"/>
    <x v="146"/>
    <x v="0"/>
    <d v="2015-02-20T00:00:00"/>
    <n v="4"/>
    <x v="0"/>
    <n v="-8.3979999999999997"/>
    <n v="1"/>
    <n v="14.53"/>
    <n v="90934"/>
    <n v="1"/>
    <s v="Not Returned"/>
    <n v="0"/>
  </r>
  <r>
    <n v="26220"/>
    <x v="1"/>
    <n v="0.02"/>
    <n v="11.58"/>
    <n v="5.72"/>
    <n v="1971"/>
    <x v="913"/>
    <s v="New Customer"/>
    <n v="1"/>
    <x v="0"/>
    <x v="1"/>
    <x v="1"/>
    <x v="2"/>
    <s v="Small Box"/>
    <x v="626"/>
    <n v="0.35"/>
    <s v="United States"/>
    <x v="2"/>
    <s v="Sam"/>
    <x v="35"/>
    <x v="727"/>
    <n v="38801"/>
    <x v="127"/>
    <x v="6"/>
    <d v="2015-01-19T00:00:00"/>
    <n v="1"/>
    <x v="0"/>
    <n v="-259.75599999999997"/>
    <n v="3"/>
    <n v="35.479999999999997"/>
    <n v="91550"/>
    <n v="0"/>
    <s v="Not Returned"/>
    <n v="0"/>
  </r>
  <r>
    <n v="22526"/>
    <x v="1"/>
    <n v="0.05"/>
    <n v="11.58"/>
    <n v="6.97"/>
    <n v="2339"/>
    <x v="914"/>
    <s v="New Customer"/>
    <n v="1"/>
    <x v="0"/>
    <x v="2"/>
    <x v="1"/>
    <x v="2"/>
    <s v="Small Box"/>
    <x v="626"/>
    <n v="0.35"/>
    <s v="United States"/>
    <x v="0"/>
    <s v="Chris"/>
    <x v="0"/>
    <x v="728"/>
    <n v="77015"/>
    <x v="39"/>
    <x v="0"/>
    <d v="2015-05-28T00:00:00"/>
    <n v="3"/>
    <x v="0"/>
    <n v="2.8060000000000027"/>
    <n v="6"/>
    <n v="73.959999999999994"/>
    <n v="91482"/>
    <n v="1"/>
    <s v="Not Returned"/>
    <n v="0"/>
  </r>
  <r>
    <n v="20016"/>
    <x v="1"/>
    <n v="0.05"/>
    <n v="2.16"/>
    <n v="6.05"/>
    <n v="1499"/>
    <x v="404"/>
    <s v="Returning Customer"/>
    <n v="0"/>
    <x v="0"/>
    <x v="2"/>
    <x v="1"/>
    <x v="10"/>
    <s v="Small Box"/>
    <x v="627"/>
    <n v="0.37"/>
    <s v="United States"/>
    <x v="2"/>
    <s v="Sam"/>
    <x v="17"/>
    <x v="353"/>
    <n v="33134"/>
    <x v="104"/>
    <x v="4"/>
    <d v="2015-02-05T00:00:00"/>
    <n v="1"/>
    <x v="0"/>
    <n v="-298.88600000000002"/>
    <n v="8"/>
    <n v="18.59"/>
    <n v="90731"/>
    <n v="0"/>
    <s v="Not Returned"/>
    <n v="0"/>
  </r>
  <r>
    <n v="22682"/>
    <x v="3"/>
    <n v="0.03"/>
    <n v="2.16"/>
    <n v="6.05"/>
    <n v="1609"/>
    <x v="618"/>
    <s v="Returning Customer"/>
    <n v="0"/>
    <x v="0"/>
    <x v="0"/>
    <x v="1"/>
    <x v="10"/>
    <s v="Small Box"/>
    <x v="627"/>
    <n v="0.37"/>
    <s v="United States"/>
    <x v="3"/>
    <s v="William"/>
    <x v="6"/>
    <x v="518"/>
    <n v="95823"/>
    <x v="37"/>
    <x v="0"/>
    <d v="2015-05-12T00:00:00"/>
    <n v="1"/>
    <x v="0"/>
    <n v="-90.585499999999996"/>
    <n v="7"/>
    <n v="17.309999999999999"/>
    <n v="87824"/>
    <n v="0"/>
    <s v="Not Returned"/>
    <n v="0"/>
  </r>
  <r>
    <n v="18866"/>
    <x v="0"/>
    <n v="0.01"/>
    <n v="2.16"/>
    <n v="6.05"/>
    <n v="2526"/>
    <x v="915"/>
    <s v="New Customer"/>
    <n v="1"/>
    <x v="0"/>
    <x v="1"/>
    <x v="1"/>
    <x v="10"/>
    <s v="Small Box"/>
    <x v="627"/>
    <n v="0.37"/>
    <s v="United States"/>
    <x v="2"/>
    <s v="Sam"/>
    <x v="42"/>
    <x v="319"/>
    <n v="70506"/>
    <x v="137"/>
    <x v="2"/>
    <d v="2015-05-25T00:00:00"/>
    <n v="2"/>
    <x v="0"/>
    <n v="395.76"/>
    <n v="24"/>
    <n v="58.05"/>
    <n v="87208"/>
    <n v="0"/>
    <s v="Not Returned"/>
    <n v="0"/>
  </r>
  <r>
    <n v="22095"/>
    <x v="2"/>
    <n v="0.09"/>
    <n v="2.16"/>
    <n v="6.05"/>
    <n v="2781"/>
    <x v="696"/>
    <s v="Returning Customer"/>
    <n v="0"/>
    <x v="0"/>
    <x v="0"/>
    <x v="1"/>
    <x v="10"/>
    <s v="Small Box"/>
    <x v="627"/>
    <n v="0.37"/>
    <s v="United States"/>
    <x v="3"/>
    <s v="William"/>
    <x v="20"/>
    <x v="577"/>
    <n v="97071"/>
    <x v="108"/>
    <x v="2"/>
    <d v="2015-02-04T00:00:00"/>
    <n v="4"/>
    <x v="0"/>
    <n v="-37.789000000000001"/>
    <n v="2"/>
    <n v="5.48"/>
    <n v="87162"/>
    <n v="0"/>
    <s v="Not Returned"/>
    <n v="0"/>
  </r>
  <r>
    <n v="4322"/>
    <x v="3"/>
    <n v="7.0000000000000007E-2"/>
    <n v="9.93"/>
    <n v="1.0900000000000001"/>
    <n v="2460"/>
    <x v="916"/>
    <s v="New Customer"/>
    <n v="1"/>
    <x v="0"/>
    <x v="2"/>
    <x v="1"/>
    <x v="3"/>
    <s v="Wrap Bag"/>
    <x v="628"/>
    <n v="0.43"/>
    <s v="United States"/>
    <x v="1"/>
    <s v="Erin"/>
    <x v="1"/>
    <x v="12"/>
    <n v="10035"/>
    <x v="61"/>
    <x v="2"/>
    <d v="2015-01-06T00:00:00"/>
    <n v="3"/>
    <x v="0"/>
    <n v="149.53"/>
    <n v="46"/>
    <n v="451.61"/>
    <n v="30785"/>
    <n v="0"/>
    <s v="Not Returned"/>
    <n v="0"/>
  </r>
  <r>
    <n v="3005"/>
    <x v="2"/>
    <n v="7.0000000000000007E-2"/>
    <n v="5.98"/>
    <n v="4.6900000000000004"/>
    <n v="1340"/>
    <x v="115"/>
    <s v="Returning Customer"/>
    <n v="0"/>
    <x v="0"/>
    <x v="2"/>
    <x v="1"/>
    <x v="9"/>
    <s v="Small Box"/>
    <x v="629"/>
    <n v="0.68"/>
    <s v="United States"/>
    <x v="1"/>
    <s v="Erin"/>
    <x v="1"/>
    <x v="12"/>
    <n v="10170"/>
    <x v="77"/>
    <x v="1"/>
    <d v="2015-02-15T00:00:00"/>
    <n v="5"/>
    <x v="0"/>
    <n v="-24.44"/>
    <n v="11"/>
    <n v="73.44"/>
    <n v="21636"/>
    <n v="0"/>
    <s v="Not Returned"/>
    <n v="0"/>
  </r>
  <r>
    <n v="21005"/>
    <x v="2"/>
    <n v="7.0000000000000007E-2"/>
    <n v="5.98"/>
    <n v="4.6900000000000004"/>
    <n v="1341"/>
    <x v="622"/>
    <s v="Returning Customer"/>
    <n v="0"/>
    <x v="0"/>
    <x v="2"/>
    <x v="1"/>
    <x v="9"/>
    <s v="Small Box"/>
    <x v="629"/>
    <n v="0.68"/>
    <s v="United States"/>
    <x v="1"/>
    <s v="Erin"/>
    <x v="5"/>
    <x v="522"/>
    <n v="17201"/>
    <x v="77"/>
    <x v="1"/>
    <d v="2015-02-15T00:00:00"/>
    <n v="5"/>
    <x v="0"/>
    <n v="-12.708800000000002"/>
    <n v="3"/>
    <n v="20.03"/>
    <n v="91244"/>
    <n v="0"/>
    <s v="Not Returned"/>
    <n v="0"/>
  </r>
  <r>
    <n v="21588"/>
    <x v="1"/>
    <n v="0.09"/>
    <n v="5.98"/>
    <n v="4.6900000000000004"/>
    <n v="3331"/>
    <x v="514"/>
    <s v="Returning Customer"/>
    <n v="0"/>
    <x v="0"/>
    <x v="1"/>
    <x v="1"/>
    <x v="9"/>
    <s v="Small Box"/>
    <x v="629"/>
    <n v="0.68"/>
    <s v="United States"/>
    <x v="2"/>
    <s v="Sam"/>
    <x v="17"/>
    <x v="440"/>
    <n v="32174"/>
    <x v="0"/>
    <x v="0"/>
    <d v="2015-01-06T00:00:00"/>
    <n v="1"/>
    <x v="0"/>
    <n v="-781.13419999999996"/>
    <n v="11"/>
    <n v="65.849999999999994"/>
    <n v="86283"/>
    <n v="1"/>
    <s v="Not Returned"/>
    <n v="0"/>
  </r>
  <r>
    <n v="25028"/>
    <x v="1"/>
    <n v="0"/>
    <n v="11.48"/>
    <n v="5.43"/>
    <n v="1018"/>
    <x v="782"/>
    <s v="Returning Customer"/>
    <n v="0"/>
    <x v="0"/>
    <x v="2"/>
    <x v="1"/>
    <x v="1"/>
    <s v="Small Box"/>
    <x v="630"/>
    <n v="0.36"/>
    <s v="United States"/>
    <x v="2"/>
    <s v="Sam"/>
    <x v="4"/>
    <x v="632"/>
    <n v="27511"/>
    <x v="121"/>
    <x v="4"/>
    <d v="2015-04-08T00:00:00"/>
    <n v="0"/>
    <x v="1"/>
    <n v="115.72799999999999"/>
    <n v="6"/>
    <n v="75.52"/>
    <n v="88391"/>
    <n v="0"/>
    <s v="Not Returned"/>
    <n v="0"/>
  </r>
  <r>
    <n v="20433"/>
    <x v="1"/>
    <n v="0.04"/>
    <n v="205.99"/>
    <n v="5"/>
    <n v="1237"/>
    <x v="544"/>
    <s v="Returning Customer"/>
    <n v="0"/>
    <x v="1"/>
    <x v="1"/>
    <x v="0"/>
    <x v="0"/>
    <s v="Small Box"/>
    <x v="631"/>
    <n v="0.59"/>
    <s v="United States"/>
    <x v="0"/>
    <s v="Chris"/>
    <x v="0"/>
    <x v="462"/>
    <n v="75007"/>
    <x v="39"/>
    <x v="0"/>
    <d v="2015-05-26T00:00:00"/>
    <n v="1"/>
    <x v="0"/>
    <n v="13.956800000000015"/>
    <n v="11"/>
    <n v="1878.24"/>
    <n v="86077"/>
    <n v="0"/>
    <s v="Not Returned"/>
    <n v="0"/>
  </r>
  <r>
    <n v="26377"/>
    <x v="2"/>
    <n v="0.04"/>
    <n v="4.71"/>
    <n v="0.7"/>
    <n v="1127"/>
    <x v="565"/>
    <s v="Returning Customer"/>
    <n v="0"/>
    <x v="0"/>
    <x v="0"/>
    <x v="1"/>
    <x v="12"/>
    <s v="Wrap Bag"/>
    <x v="632"/>
    <n v="0.8"/>
    <s v="United States"/>
    <x v="0"/>
    <s v="Chris"/>
    <x v="0"/>
    <x v="478"/>
    <n v="78852"/>
    <x v="123"/>
    <x v="0"/>
    <d v="2015-06-26T00:00:00"/>
    <n v="4"/>
    <x v="0"/>
    <n v="4.53"/>
    <n v="19"/>
    <n v="90.52"/>
    <n v="87222"/>
    <n v="0"/>
    <s v="Not Returned"/>
    <n v="0"/>
  </r>
  <r>
    <n v="24044"/>
    <x v="3"/>
    <n v="0.05"/>
    <n v="4.71"/>
    <n v="0.7"/>
    <n v="2817"/>
    <x v="125"/>
    <s v="Returning Customer"/>
    <n v="0"/>
    <x v="1"/>
    <x v="1"/>
    <x v="1"/>
    <x v="12"/>
    <s v="Wrap Bag"/>
    <x v="632"/>
    <n v="0.8"/>
    <s v="United States"/>
    <x v="1"/>
    <s v="Erin"/>
    <x v="18"/>
    <x v="16"/>
    <n v="43055"/>
    <x v="45"/>
    <x v="0"/>
    <d v="2015-06-02T00:00:00"/>
    <n v="1"/>
    <x v="0"/>
    <n v="-2.3760000000000003"/>
    <n v="2"/>
    <n v="12.16"/>
    <n v="89743"/>
    <n v="0"/>
    <s v="Not Returned"/>
    <n v="0"/>
  </r>
  <r>
    <n v="21739"/>
    <x v="0"/>
    <n v="0.09"/>
    <n v="999.99"/>
    <n v="13.99"/>
    <n v="421"/>
    <x v="917"/>
    <s v="New Customer"/>
    <n v="1"/>
    <x v="0"/>
    <x v="3"/>
    <x v="0"/>
    <x v="8"/>
    <s v="Medium Box"/>
    <x v="633"/>
    <n v="0.36"/>
    <s v="United States"/>
    <x v="1"/>
    <s v="Erin"/>
    <x v="30"/>
    <x v="729"/>
    <n v="7201"/>
    <x v="101"/>
    <x v="3"/>
    <d v="2015-02-08T00:00:00"/>
    <n v="2"/>
    <x v="0"/>
    <n v="-2531.4825000000001"/>
    <n v="1"/>
    <n v="919.09"/>
    <n v="87700"/>
    <n v="1"/>
    <s v="Not Returned"/>
    <n v="0"/>
  </r>
  <r>
    <n v="21462"/>
    <x v="4"/>
    <n v="0"/>
    <n v="999.99"/>
    <n v="13.99"/>
    <n v="2391"/>
    <x v="778"/>
    <s v="Returning Customer"/>
    <n v="0"/>
    <x v="0"/>
    <x v="1"/>
    <x v="0"/>
    <x v="8"/>
    <s v="Medium Box"/>
    <x v="633"/>
    <n v="0.36"/>
    <s v="United States"/>
    <x v="1"/>
    <s v="Erin"/>
    <x v="1"/>
    <x v="629"/>
    <n v="11572"/>
    <x v="30"/>
    <x v="5"/>
    <d v="2015-06-06T00:00:00"/>
    <n v="2"/>
    <x v="1"/>
    <n v="-1455.9971999999998"/>
    <n v="1"/>
    <n v="1009.99"/>
    <n v="91123"/>
    <n v="0"/>
    <s v="Not Returned"/>
    <n v="0"/>
  </r>
  <r>
    <n v="19316"/>
    <x v="2"/>
    <n v="0.05"/>
    <n v="574.74"/>
    <n v="24.49"/>
    <n v="169"/>
    <x v="598"/>
    <s v="Returning Customer"/>
    <n v="0"/>
    <x v="0"/>
    <x v="1"/>
    <x v="0"/>
    <x v="8"/>
    <s v="Large Box"/>
    <x v="634"/>
    <n v="0.37"/>
    <s v="United States"/>
    <x v="2"/>
    <s v="Sam"/>
    <x v="42"/>
    <x v="503"/>
    <n v="70802"/>
    <x v="61"/>
    <x v="2"/>
    <d v="2015-01-10T00:00:00"/>
    <n v="7"/>
    <x v="0"/>
    <n v="-112.4263"/>
    <n v="12"/>
    <n v="6945.16"/>
    <n v="87463"/>
    <n v="0"/>
    <s v="Not Returned"/>
    <n v="0"/>
  </r>
  <r>
    <n v="20956"/>
    <x v="2"/>
    <n v="7.0000000000000007E-2"/>
    <n v="574.74"/>
    <n v="24.49"/>
    <n v="2775"/>
    <x v="918"/>
    <s v="New Customer"/>
    <n v="1"/>
    <x v="0"/>
    <x v="0"/>
    <x v="0"/>
    <x v="8"/>
    <s v="Large Box"/>
    <x v="634"/>
    <n v="0.37"/>
    <s v="United States"/>
    <x v="0"/>
    <s v="Chris"/>
    <x v="23"/>
    <x v="730"/>
    <n v="60131"/>
    <x v="159"/>
    <x v="3"/>
    <d v="2015-02-04T00:00:00"/>
    <n v="5"/>
    <x v="0"/>
    <n v="2860.9331999999995"/>
    <n v="8"/>
    <n v="4146.28"/>
    <n v="91229"/>
    <n v="1"/>
    <s v="Not Returned"/>
    <n v="0"/>
  </r>
  <r>
    <n v="22190"/>
    <x v="1"/>
    <n v="0"/>
    <n v="6783.02"/>
    <n v="24.49"/>
    <n v="1185"/>
    <x v="690"/>
    <s v="Returning Customer"/>
    <n v="0"/>
    <x v="0"/>
    <x v="0"/>
    <x v="0"/>
    <x v="8"/>
    <s v="Large Box"/>
    <x v="635"/>
    <n v="0.39"/>
    <s v="United States"/>
    <x v="2"/>
    <s v="Sam"/>
    <x v="19"/>
    <x v="57"/>
    <n v="35756"/>
    <x v="106"/>
    <x v="2"/>
    <d v="2015-03-22T00:00:00"/>
    <n v="1"/>
    <x v="1"/>
    <n v="4.1099999999999994"/>
    <n v="3"/>
    <n v="20552.55"/>
    <n v="85938"/>
    <n v="1"/>
    <s v="Not Returned"/>
    <n v="0"/>
  </r>
  <r>
    <n v="18452"/>
    <x v="1"/>
    <n v="7.0000000000000007E-2"/>
    <n v="6783.02"/>
    <n v="24.49"/>
    <n v="1606"/>
    <x v="326"/>
    <s v="Returning Customer"/>
    <n v="0"/>
    <x v="0"/>
    <x v="2"/>
    <x v="0"/>
    <x v="8"/>
    <s v="Large Box"/>
    <x v="635"/>
    <n v="0.39"/>
    <s v="United States"/>
    <x v="1"/>
    <s v="Erin"/>
    <x v="1"/>
    <x v="291"/>
    <n v="11010"/>
    <x v="147"/>
    <x v="4"/>
    <d v="2015-01-08T00:00:00"/>
    <n v="1"/>
    <x v="0"/>
    <n v="77.983599999997679"/>
    <n v="2"/>
    <n v="13121.07"/>
    <n v="87993"/>
    <n v="0"/>
    <s v="Not Returned"/>
    <n v="0"/>
  </r>
  <r>
    <n v="24076"/>
    <x v="1"/>
    <n v="0.04"/>
    <n v="6783.02"/>
    <n v="24.49"/>
    <n v="2004"/>
    <x v="919"/>
    <s v="New Customer"/>
    <n v="1"/>
    <x v="0"/>
    <x v="2"/>
    <x v="0"/>
    <x v="8"/>
    <s v="Large Box"/>
    <x v="635"/>
    <n v="0.39"/>
    <s v="United States"/>
    <x v="3"/>
    <s v="William"/>
    <x v="47"/>
    <x v="361"/>
    <n v="59715"/>
    <x v="63"/>
    <x v="3"/>
    <d v="2015-04-19T00:00:00"/>
    <n v="2"/>
    <x v="0"/>
    <n v="-13562.637407999999"/>
    <n v="1"/>
    <n v="6569.07"/>
    <n v="91277"/>
    <n v="0"/>
    <s v="Not Returned"/>
    <n v="0"/>
  </r>
  <r>
    <n v="23213"/>
    <x v="2"/>
    <n v="0.09"/>
    <n v="6783.02"/>
    <n v="24.49"/>
    <n v="2855"/>
    <x v="484"/>
    <s v="Returning Customer"/>
    <n v="0"/>
    <x v="0"/>
    <x v="0"/>
    <x v="0"/>
    <x v="8"/>
    <s v="Large Box"/>
    <x v="635"/>
    <n v="0.39"/>
    <s v="United States"/>
    <x v="3"/>
    <s v="William"/>
    <x v="8"/>
    <x v="417"/>
    <n v="98198"/>
    <x v="24"/>
    <x v="1"/>
    <d v="2015-03-14T00:00:00"/>
    <n v="4"/>
    <x v="0"/>
    <n v="-14140.7016"/>
    <n v="1"/>
    <n v="6296"/>
    <n v="87317"/>
    <n v="1"/>
    <s v="Not Returned"/>
    <n v="0"/>
  </r>
  <r>
    <n v="20432"/>
    <x v="1"/>
    <n v="0.05"/>
    <n v="300.98"/>
    <n v="13.99"/>
    <n v="1237"/>
    <x v="544"/>
    <s v="Returning Customer"/>
    <n v="0"/>
    <x v="0"/>
    <x v="1"/>
    <x v="0"/>
    <x v="8"/>
    <s v="Medium Box"/>
    <x v="636"/>
    <n v="0.39"/>
    <s v="United States"/>
    <x v="0"/>
    <s v="Chris"/>
    <x v="0"/>
    <x v="462"/>
    <n v="75007"/>
    <x v="39"/>
    <x v="0"/>
    <d v="2015-05-26T00:00:00"/>
    <n v="1"/>
    <x v="0"/>
    <n v="3985.3089"/>
    <n v="20"/>
    <n v="5775.81"/>
    <n v="86077"/>
    <n v="0"/>
    <s v="Not Returned"/>
    <n v="0"/>
  </r>
  <r>
    <n v="19627"/>
    <x v="2"/>
    <n v="7.0000000000000007E-2"/>
    <n v="17.7"/>
    <n v="9.4700000000000006"/>
    <n v="1551"/>
    <x v="920"/>
    <s v="New Customer"/>
    <n v="1"/>
    <x v="0"/>
    <x v="0"/>
    <x v="1"/>
    <x v="9"/>
    <s v="Small Box"/>
    <x v="637"/>
    <n v="0.59"/>
    <s v="United States"/>
    <x v="2"/>
    <s v="Sam"/>
    <x v="35"/>
    <x v="731"/>
    <n v="39530"/>
    <x v="58"/>
    <x v="5"/>
    <d v="2015-07-01T00:00:00"/>
    <n v="6"/>
    <x v="0"/>
    <n v="-243.54400000000001"/>
    <n v="18"/>
    <n v="300.67"/>
    <n v="87488"/>
    <n v="1"/>
    <s v="Not Returned"/>
    <n v="0"/>
  </r>
  <r>
    <n v="6213"/>
    <x v="1"/>
    <n v="0.03"/>
    <n v="17.7"/>
    <n v="9.4700000000000006"/>
    <n v="1723"/>
    <x v="537"/>
    <s v="Returning Customer"/>
    <n v="0"/>
    <x v="0"/>
    <x v="1"/>
    <x v="1"/>
    <x v="9"/>
    <s v="Small Box"/>
    <x v="637"/>
    <n v="0.59"/>
    <s v="United States"/>
    <x v="3"/>
    <s v="William"/>
    <x v="6"/>
    <x v="352"/>
    <n v="92037"/>
    <x v="148"/>
    <x v="2"/>
    <d v="2015-02-07T00:00:00"/>
    <n v="0"/>
    <x v="0"/>
    <n v="-52.33"/>
    <n v="14"/>
    <n v="261.85000000000002"/>
    <n v="44002"/>
    <n v="0"/>
    <s v="Not Returned"/>
    <n v="0"/>
  </r>
  <r>
    <n v="19460"/>
    <x v="1"/>
    <n v="0.02"/>
    <n v="17.7"/>
    <n v="9.4700000000000006"/>
    <n v="2285"/>
    <x v="921"/>
    <s v="New Customer"/>
    <n v="1"/>
    <x v="1"/>
    <x v="1"/>
    <x v="1"/>
    <x v="9"/>
    <s v="Small Box"/>
    <x v="637"/>
    <n v="0.59"/>
    <s v="United States"/>
    <x v="2"/>
    <s v="Sam"/>
    <x v="34"/>
    <x v="732"/>
    <n v="29730"/>
    <x v="100"/>
    <x v="3"/>
    <d v="2015-03-15T00:00:00"/>
    <n v="2"/>
    <x v="0"/>
    <n v="-85.021999999999991"/>
    <n v="21"/>
    <n v="374.6"/>
    <n v="90148"/>
    <n v="1"/>
    <s v="Not Returned"/>
    <n v="0"/>
  </r>
  <r>
    <n v="20253"/>
    <x v="0"/>
    <n v="0.03"/>
    <n v="17.7"/>
    <n v="9.4700000000000006"/>
    <n v="3154"/>
    <x v="397"/>
    <s v="Returning Customer"/>
    <n v="0"/>
    <x v="0"/>
    <x v="0"/>
    <x v="1"/>
    <x v="9"/>
    <s v="Small Box"/>
    <x v="637"/>
    <n v="0.59"/>
    <s v="United States"/>
    <x v="2"/>
    <s v="Sam"/>
    <x v="17"/>
    <x v="346"/>
    <n v="33710"/>
    <x v="169"/>
    <x v="5"/>
    <d v="2015-05-30T00:00:00"/>
    <n v="2"/>
    <x v="0"/>
    <n v="28.182599999999997"/>
    <n v="11"/>
    <n v="201.77"/>
    <n v="86900"/>
    <n v="1"/>
    <s v="Not Returned"/>
    <n v="0"/>
  </r>
  <r>
    <n v="21772"/>
    <x v="0"/>
    <n v="0"/>
    <n v="7.28"/>
    <n v="1.77"/>
    <n v="2359"/>
    <x v="922"/>
    <s v="New Customer"/>
    <n v="1"/>
    <x v="0"/>
    <x v="2"/>
    <x v="1"/>
    <x v="1"/>
    <s v="Wrap Bag"/>
    <x v="638"/>
    <n v="0.37"/>
    <s v="United States"/>
    <x v="2"/>
    <s v="Sam"/>
    <x v="17"/>
    <x v="733"/>
    <n v="33917"/>
    <x v="160"/>
    <x v="5"/>
    <d v="2015-02-05T00:00:00"/>
    <n v="0"/>
    <x v="1"/>
    <n v="167.16000000000003"/>
    <n v="7"/>
    <n v="53.42"/>
    <n v="88265"/>
    <n v="1"/>
    <s v="Not Returned"/>
    <n v="0"/>
  </r>
  <r>
    <n v="22938"/>
    <x v="0"/>
    <n v="7.0000000000000007E-2"/>
    <n v="2.94"/>
    <n v="0.81"/>
    <n v="2655"/>
    <x v="673"/>
    <s v="Returning Customer"/>
    <n v="0"/>
    <x v="0"/>
    <x v="1"/>
    <x v="1"/>
    <x v="3"/>
    <s v="Wrap Bag"/>
    <x v="639"/>
    <n v="0.4"/>
    <s v="United States"/>
    <x v="2"/>
    <s v="Sam"/>
    <x v="33"/>
    <x v="100"/>
    <n v="30318"/>
    <x v="121"/>
    <x v="4"/>
    <d v="2015-04-09T00:00:00"/>
    <n v="1"/>
    <x v="0"/>
    <n v="-93.927400000000006"/>
    <n v="10"/>
    <n v="29.88"/>
    <n v="86064"/>
    <n v="1"/>
    <s v="Not Returned"/>
    <n v="0"/>
  </r>
  <r>
    <n v="20634"/>
    <x v="4"/>
    <n v="0.03"/>
    <n v="2.78"/>
    <n v="1.34"/>
    <n v="721"/>
    <x v="232"/>
    <s v="Returning Customer"/>
    <n v="0"/>
    <x v="1"/>
    <x v="1"/>
    <x v="1"/>
    <x v="3"/>
    <s v="Wrap Bag"/>
    <x v="640"/>
    <n v="0.45"/>
    <s v="United States"/>
    <x v="0"/>
    <s v="Chris"/>
    <x v="7"/>
    <x v="206"/>
    <n v="46041"/>
    <x v="33"/>
    <x v="4"/>
    <d v="2015-06-26T00:00:00"/>
    <n v="2"/>
    <x v="0"/>
    <n v="6.9719999999999995"/>
    <n v="15"/>
    <n v="43.13"/>
    <n v="91053"/>
    <n v="0"/>
    <s v="Not Returned"/>
    <n v="0"/>
  </r>
  <r>
    <n v="24123"/>
    <x v="0"/>
    <n v="0.04"/>
    <n v="1.68"/>
    <n v="1"/>
    <n v="2776"/>
    <x v="889"/>
    <s v="Returning Customer"/>
    <n v="0"/>
    <x v="0"/>
    <x v="0"/>
    <x v="1"/>
    <x v="3"/>
    <s v="Wrap Bag"/>
    <x v="641"/>
    <n v="0.35"/>
    <s v="United States"/>
    <x v="1"/>
    <s v="Erin"/>
    <x v="37"/>
    <x v="712"/>
    <n v="20877"/>
    <x v="22"/>
    <x v="0"/>
    <d v="2015-01-14T00:00:00"/>
    <n v="2"/>
    <x v="0"/>
    <n v="2.0672000000000001"/>
    <n v="8"/>
    <n v="14.18"/>
    <n v="91228"/>
    <n v="0"/>
    <s v="Not Returned"/>
    <n v="0"/>
  </r>
  <r>
    <n v="22086"/>
    <x v="0"/>
    <n v="0.06"/>
    <n v="1.68"/>
    <n v="1"/>
    <n v="3177"/>
    <x v="488"/>
    <s v="Returning Customer"/>
    <n v="0"/>
    <x v="0"/>
    <x v="0"/>
    <x v="1"/>
    <x v="3"/>
    <s v="Wrap Bag"/>
    <x v="641"/>
    <n v="0.35"/>
    <s v="United States"/>
    <x v="2"/>
    <s v="Sam"/>
    <x v="17"/>
    <x v="421"/>
    <n v="33458"/>
    <x v="55"/>
    <x v="1"/>
    <d v="2015-04-02T00:00:00"/>
    <n v="2"/>
    <x v="0"/>
    <n v="-1319.5"/>
    <n v="5"/>
    <n v="8.65"/>
    <n v="90819"/>
    <n v="1"/>
    <s v="Not Returned"/>
    <n v="0"/>
  </r>
  <r>
    <n v="23351"/>
    <x v="1"/>
    <n v="0.02"/>
    <n v="30.44"/>
    <n v="1.49"/>
    <n v="2796"/>
    <x v="923"/>
    <s v="New Customer"/>
    <n v="1"/>
    <x v="0"/>
    <x v="1"/>
    <x v="1"/>
    <x v="10"/>
    <s v="Small Box"/>
    <x v="642"/>
    <n v="0.37"/>
    <s v="United States"/>
    <x v="0"/>
    <s v="Chris"/>
    <x v="11"/>
    <x v="734"/>
    <n v="51106"/>
    <x v="141"/>
    <x v="4"/>
    <d v="2015-01-23T00:00:00"/>
    <n v="2"/>
    <x v="0"/>
    <n v="266.76089999999999"/>
    <n v="12"/>
    <n v="386.61"/>
    <n v="87553"/>
    <n v="0"/>
    <s v="Not Returned"/>
    <n v="0"/>
  </r>
  <r>
    <n v="22341"/>
    <x v="2"/>
    <n v="0.04"/>
    <n v="2.98"/>
    <n v="2.0299999999999998"/>
    <n v="3385"/>
    <x v="821"/>
    <s v="Returning Customer"/>
    <n v="0"/>
    <x v="1"/>
    <x v="1"/>
    <x v="1"/>
    <x v="3"/>
    <s v="Wrap Bag"/>
    <x v="643"/>
    <n v="0.56999999999999995"/>
    <s v="United States"/>
    <x v="1"/>
    <s v="Erin"/>
    <x v="18"/>
    <x v="664"/>
    <n v="44512"/>
    <x v="107"/>
    <x v="3"/>
    <d v="2015-01-16T00:00:00"/>
    <n v="0"/>
    <x v="0"/>
    <n v="-22.009999999999998"/>
    <n v="5"/>
    <n v="15.7"/>
    <n v="88745"/>
    <n v="0"/>
    <s v="Not Returned"/>
    <n v="0"/>
  </r>
  <r>
    <n v="22528"/>
    <x v="3"/>
    <n v="0.08"/>
    <n v="4.91"/>
    <n v="4.97"/>
    <n v="1212"/>
    <x v="427"/>
    <s v="Returning Customer"/>
    <n v="0"/>
    <x v="0"/>
    <x v="1"/>
    <x v="1"/>
    <x v="10"/>
    <s v="Small Box"/>
    <x v="644"/>
    <n v="0.38"/>
    <s v="United States"/>
    <x v="0"/>
    <s v="Chris"/>
    <x v="7"/>
    <x v="371"/>
    <n v="46404"/>
    <x v="69"/>
    <x v="5"/>
    <d v="2015-01-16T00:00:00"/>
    <n v="1"/>
    <x v="0"/>
    <n v="-99.762500000000003"/>
    <n v="12"/>
    <n v="58.95"/>
    <n v="88600"/>
    <n v="0"/>
    <s v="Not Returned"/>
    <n v="0"/>
  </r>
  <r>
    <n v="21281"/>
    <x v="0"/>
    <n v="0.06"/>
    <n v="5.34"/>
    <n v="5.63"/>
    <n v="383"/>
    <x v="35"/>
    <s v="Returning Customer"/>
    <n v="0"/>
    <x v="0"/>
    <x v="1"/>
    <x v="1"/>
    <x v="10"/>
    <s v="Small Box"/>
    <x v="645"/>
    <n v="0.39"/>
    <s v="United States"/>
    <x v="1"/>
    <s v="Erin"/>
    <x v="5"/>
    <x v="33"/>
    <n v="19026"/>
    <x v="27"/>
    <x v="5"/>
    <d v="2015-03-19T00:00:00"/>
    <n v="0"/>
    <x v="0"/>
    <n v="-82.822999999999993"/>
    <n v="7"/>
    <n v="38.65"/>
    <n v="88928"/>
    <n v="0"/>
    <s v="Not Returned"/>
    <n v="0"/>
  </r>
  <r>
    <n v="18628"/>
    <x v="1"/>
    <n v="7.0000000000000007E-2"/>
    <n v="5.34"/>
    <n v="5.63"/>
    <n v="3356"/>
    <x v="13"/>
    <s v="Returning Customer"/>
    <n v="0"/>
    <x v="0"/>
    <x v="1"/>
    <x v="1"/>
    <x v="10"/>
    <s v="Small Box"/>
    <x v="645"/>
    <n v="0.39"/>
    <s v="United States"/>
    <x v="3"/>
    <s v="William"/>
    <x v="10"/>
    <x v="13"/>
    <n v="83616"/>
    <x v="10"/>
    <x v="0"/>
    <d v="2015-05-06T00:00:00"/>
    <n v="2"/>
    <x v="0"/>
    <n v="-116.3455"/>
    <n v="13"/>
    <n v="66.650000000000006"/>
    <n v="88588"/>
    <n v="0"/>
    <s v="Not Returned"/>
    <n v="0"/>
  </r>
  <r>
    <n v="26034"/>
    <x v="1"/>
    <n v="0.09"/>
    <n v="4.55"/>
    <n v="1.49"/>
    <n v="1368"/>
    <x v="924"/>
    <s v="New Customer"/>
    <n v="1"/>
    <x v="0"/>
    <x v="0"/>
    <x v="1"/>
    <x v="10"/>
    <s v="Small Box"/>
    <x v="646"/>
    <n v="0.35"/>
    <s v="United States"/>
    <x v="0"/>
    <s v="Chris"/>
    <x v="0"/>
    <x v="735"/>
    <n v="75901"/>
    <x v="41"/>
    <x v="0"/>
    <d v="2015-03-25T00:00:00"/>
    <n v="2"/>
    <x v="0"/>
    <n v="16.898"/>
    <n v="6"/>
    <n v="25.45"/>
    <n v="90514"/>
    <n v="0"/>
    <s v="Not Returned"/>
    <n v="0"/>
  </r>
  <r>
    <n v="20198"/>
    <x v="0"/>
    <n v="0.03"/>
    <n v="4.55"/>
    <n v="1.49"/>
    <n v="2394"/>
    <x v="590"/>
    <s v="Returning Customer"/>
    <n v="0"/>
    <x v="0"/>
    <x v="1"/>
    <x v="1"/>
    <x v="10"/>
    <s v="Small Box"/>
    <x v="646"/>
    <n v="0.35"/>
    <s v="United States"/>
    <x v="2"/>
    <s v="Sam"/>
    <x v="33"/>
    <x v="497"/>
    <n v="30328"/>
    <x v="143"/>
    <x v="3"/>
    <d v="2015-05-01T00:00:00"/>
    <n v="0"/>
    <x v="0"/>
    <n v="100.38000000000001"/>
    <n v="9"/>
    <n v="40.28"/>
    <n v="86949"/>
    <n v="0"/>
    <s v="Not Returned"/>
    <n v="0"/>
  </r>
  <r>
    <n v="22374"/>
    <x v="4"/>
    <n v="0.08"/>
    <n v="4.55"/>
    <n v="1.49"/>
    <n v="2563"/>
    <x v="925"/>
    <s v="New Customer"/>
    <n v="1"/>
    <x v="0"/>
    <x v="2"/>
    <x v="1"/>
    <x v="10"/>
    <s v="Small Box"/>
    <x v="646"/>
    <n v="0.35"/>
    <s v="United States"/>
    <x v="0"/>
    <s v="Chris"/>
    <x v="29"/>
    <x v="736"/>
    <n v="55432"/>
    <x v="121"/>
    <x v="4"/>
    <d v="2015-04-09T00:00:00"/>
    <n v="1"/>
    <x v="0"/>
    <n v="27.0273"/>
    <n v="9"/>
    <n v="39.17"/>
    <n v="91447"/>
    <n v="1"/>
    <s v="Not Returned"/>
    <n v="0"/>
  </r>
  <r>
    <n v="19575"/>
    <x v="2"/>
    <n v="0.04"/>
    <n v="4.55"/>
    <n v="1.49"/>
    <n v="2944"/>
    <x v="926"/>
    <s v="New Customer"/>
    <n v="1"/>
    <x v="0"/>
    <x v="1"/>
    <x v="1"/>
    <x v="10"/>
    <s v="Small Box"/>
    <x v="646"/>
    <n v="0.35"/>
    <s v="United States"/>
    <x v="0"/>
    <s v="Chris"/>
    <x v="3"/>
    <x v="314"/>
    <n v="48640"/>
    <x v="85"/>
    <x v="5"/>
    <d v="2015-03-07T00:00:00"/>
    <n v="2"/>
    <x v="0"/>
    <n v="28.288"/>
    <n v="13"/>
    <n v="59.75"/>
    <n v="90309"/>
    <n v="1"/>
    <s v="Not Returned"/>
    <n v="0"/>
  </r>
  <r>
    <n v="23071"/>
    <x v="3"/>
    <n v="7.0000000000000007E-2"/>
    <n v="19.84"/>
    <n v="4.0999999999999996"/>
    <n v="91"/>
    <x v="8"/>
    <s v="Returning Customer"/>
    <n v="0"/>
    <x v="0"/>
    <x v="2"/>
    <x v="1"/>
    <x v="3"/>
    <s v="Wrap Bag"/>
    <x v="647"/>
    <n v="0.44"/>
    <s v="United States"/>
    <x v="3"/>
    <s v="William"/>
    <x v="6"/>
    <x v="8"/>
    <n v="94591"/>
    <x v="35"/>
    <x v="6"/>
    <d v="2015-05-18T00:00:00"/>
    <n v="1"/>
    <x v="0"/>
    <n v="117.852"/>
    <n v="9"/>
    <n v="170.8"/>
    <n v="87175"/>
    <n v="0"/>
    <s v="Not Returned"/>
    <n v="0"/>
  </r>
  <r>
    <n v="23237"/>
    <x v="3"/>
    <n v="0.01"/>
    <n v="26.17"/>
    <n v="1.39"/>
    <n v="1894"/>
    <x v="671"/>
    <s v="Returning Customer"/>
    <n v="0"/>
    <x v="0"/>
    <x v="0"/>
    <x v="1"/>
    <x v="2"/>
    <s v="Small Box"/>
    <x v="648"/>
    <n v="0.38"/>
    <s v="United States"/>
    <x v="0"/>
    <s v="Chris"/>
    <x v="26"/>
    <x v="560"/>
    <n v="54915"/>
    <x v="57"/>
    <x v="4"/>
    <d v="2015-03-19T00:00:00"/>
    <n v="1"/>
    <x v="0"/>
    <n v="237.04259999999999"/>
    <n v="13"/>
    <n v="343.54"/>
    <n v="91263"/>
    <n v="1"/>
    <s v="Not Returned"/>
    <n v="0"/>
  </r>
  <r>
    <n v="6807"/>
    <x v="0"/>
    <n v="0"/>
    <n v="2.21"/>
    <n v="1"/>
    <n v="3079"/>
    <x v="88"/>
    <s v="Returning Customer"/>
    <n v="0"/>
    <x v="1"/>
    <x v="3"/>
    <x v="1"/>
    <x v="3"/>
    <s v="Wrap Bag"/>
    <x v="649"/>
    <n v="0.38"/>
    <s v="United States"/>
    <x v="1"/>
    <s v="Erin"/>
    <x v="5"/>
    <x v="82"/>
    <n v="19112"/>
    <x v="176"/>
    <x v="4"/>
    <d v="2015-06-11T00:00:00"/>
    <n v="1"/>
    <x v="1"/>
    <n v="10.01"/>
    <n v="33"/>
    <n v="87.18"/>
    <n v="48483"/>
    <n v="1"/>
    <s v="Not Returned"/>
    <n v="0"/>
  </r>
  <r>
    <n v="18868"/>
    <x v="2"/>
    <n v="0.08"/>
    <n v="5.84"/>
    <n v="1"/>
    <n v="1502"/>
    <x v="262"/>
    <s v="Returning Customer"/>
    <n v="0"/>
    <x v="1"/>
    <x v="3"/>
    <x v="1"/>
    <x v="3"/>
    <s v="Wrap Bag"/>
    <x v="650"/>
    <n v="0.38"/>
    <s v="United States"/>
    <x v="2"/>
    <s v="Sam"/>
    <x v="17"/>
    <x v="234"/>
    <n v="33065"/>
    <x v="94"/>
    <x v="0"/>
    <d v="2015-07-03T00:00:00"/>
    <n v="4"/>
    <x v="0"/>
    <n v="731.92199999999991"/>
    <n v="11"/>
    <n v="61.39"/>
    <n v="89194"/>
    <n v="0"/>
    <s v="Not Returned"/>
    <n v="0"/>
  </r>
  <r>
    <n v="19424"/>
    <x v="2"/>
    <n v="0.1"/>
    <n v="195.99"/>
    <n v="3.99"/>
    <n v="672"/>
    <x v="927"/>
    <s v="New Customer"/>
    <n v="1"/>
    <x v="0"/>
    <x v="3"/>
    <x v="0"/>
    <x v="0"/>
    <s v="Small Box"/>
    <x v="651"/>
    <n v="0.57999999999999996"/>
    <s v="United States"/>
    <x v="0"/>
    <s v="Chris"/>
    <x v="11"/>
    <x v="157"/>
    <n v="50208"/>
    <x v="160"/>
    <x v="5"/>
    <d v="2015-02-12T00:00:00"/>
    <n v="7"/>
    <x v="0"/>
    <n v="-655.42399999999998"/>
    <n v="2"/>
    <n v="308.86"/>
    <n v="88173"/>
    <n v="0"/>
    <s v="Not Returned"/>
    <n v="0"/>
  </r>
  <r>
    <n v="7544"/>
    <x v="4"/>
    <n v="7.0000000000000007E-2"/>
    <n v="8.9499999999999993"/>
    <n v="2.0099999999999998"/>
    <n v="1481"/>
    <x v="928"/>
    <s v="New Customer"/>
    <n v="1"/>
    <x v="0"/>
    <x v="1"/>
    <x v="1"/>
    <x v="1"/>
    <s v="Wrap Bag"/>
    <x v="652"/>
    <n v="0.39"/>
    <s v="United States"/>
    <x v="3"/>
    <s v="William"/>
    <x v="6"/>
    <x v="27"/>
    <n v="90049"/>
    <x v="8"/>
    <x v="3"/>
    <d v="2015-03-28T00:00:00"/>
    <n v="1"/>
    <x v="0"/>
    <n v="91.73"/>
    <n v="36"/>
    <n v="307.64999999999998"/>
    <n v="53953"/>
    <n v="1"/>
    <s v="Not Returned"/>
    <n v="0"/>
  </r>
  <r>
    <n v="25544"/>
    <x v="4"/>
    <n v="7.0000000000000007E-2"/>
    <n v="8.9499999999999993"/>
    <n v="2.0099999999999998"/>
    <n v="1482"/>
    <x v="527"/>
    <s v="Returning Customer"/>
    <n v="0"/>
    <x v="0"/>
    <x v="1"/>
    <x v="1"/>
    <x v="1"/>
    <s v="Wrap Bag"/>
    <x v="652"/>
    <n v="0.39"/>
    <s v="United States"/>
    <x v="0"/>
    <s v="Chris"/>
    <x v="3"/>
    <x v="450"/>
    <n v="48708"/>
    <x v="8"/>
    <x v="3"/>
    <d v="2015-03-28T00:00:00"/>
    <n v="1"/>
    <x v="0"/>
    <n v="53.067899999999995"/>
    <n v="9"/>
    <n v="76.91"/>
    <n v="91362"/>
    <n v="1"/>
    <s v="Not Returned"/>
    <n v="0"/>
  </r>
  <r>
    <n v="20163"/>
    <x v="2"/>
    <n v="7.0000000000000007E-2"/>
    <n v="12.28"/>
    <n v="6.13"/>
    <n v="1391"/>
    <x v="867"/>
    <s v="Returning Customer"/>
    <n v="0"/>
    <x v="0"/>
    <x v="3"/>
    <x v="1"/>
    <x v="9"/>
    <s v="Small Box"/>
    <x v="653"/>
    <n v="0.56999999999999995"/>
    <s v="United States"/>
    <x v="3"/>
    <s v="William"/>
    <x v="6"/>
    <x v="698"/>
    <n v="94086"/>
    <x v="19"/>
    <x v="6"/>
    <d v="2015-05-10T00:00:00"/>
    <n v="7"/>
    <x v="0"/>
    <n v="15.236000000000018"/>
    <n v="33"/>
    <n v="389.59"/>
    <n v="88730"/>
    <n v="1"/>
    <s v="Not Returned"/>
    <n v="0"/>
  </r>
  <r>
    <n v="23752"/>
    <x v="3"/>
    <n v="0.05"/>
    <n v="12.28"/>
    <n v="6.13"/>
    <n v="1623"/>
    <x v="641"/>
    <s v="Returning Customer"/>
    <n v="0"/>
    <x v="0"/>
    <x v="3"/>
    <x v="1"/>
    <x v="9"/>
    <s v="Small Box"/>
    <x v="653"/>
    <n v="0.56999999999999995"/>
    <s v="United States"/>
    <x v="0"/>
    <s v="Chris"/>
    <x v="7"/>
    <x v="538"/>
    <n v="46375"/>
    <x v="79"/>
    <x v="6"/>
    <d v="2015-05-25T00:00:00"/>
    <n v="1"/>
    <x v="0"/>
    <n v="1.3360000000000003"/>
    <n v="1"/>
    <n v="18.73"/>
    <n v="87611"/>
    <n v="0"/>
    <s v="Not Returned"/>
    <n v="0"/>
  </r>
  <r>
    <n v="22180"/>
    <x v="4"/>
    <n v="0.09"/>
    <n v="15.28"/>
    <n v="10.91"/>
    <n v="275"/>
    <x v="929"/>
    <s v="New Customer"/>
    <n v="1"/>
    <x v="0"/>
    <x v="1"/>
    <x v="1"/>
    <x v="10"/>
    <s v="Small Box"/>
    <x v="654"/>
    <n v="0.36"/>
    <s v="United States"/>
    <x v="1"/>
    <s v="Erin"/>
    <x v="31"/>
    <x v="470"/>
    <n v="6824"/>
    <x v="4"/>
    <x v="2"/>
    <d v="2015-01-25T00:00:00"/>
    <n v="1"/>
    <x v="0"/>
    <n v="-51.75"/>
    <n v="4"/>
    <n v="61.52"/>
    <n v="89292"/>
    <n v="1"/>
    <s v="Not Returned"/>
    <n v="0"/>
  </r>
  <r>
    <n v="23069"/>
    <x v="3"/>
    <n v="7.0000000000000007E-2"/>
    <n v="8.34"/>
    <n v="1.43"/>
    <n v="92"/>
    <x v="182"/>
    <s v="Returning Customer"/>
    <n v="0"/>
    <x v="0"/>
    <x v="2"/>
    <x v="1"/>
    <x v="1"/>
    <s v="Wrap Bag"/>
    <x v="655"/>
    <n v="0.35"/>
    <s v="United States"/>
    <x v="2"/>
    <s v="Sam"/>
    <x v="42"/>
    <x v="162"/>
    <n v="70056"/>
    <x v="35"/>
    <x v="6"/>
    <d v="2015-05-19T00:00:00"/>
    <n v="2"/>
    <x v="0"/>
    <n v="-190.67999999999998"/>
    <n v="16"/>
    <n v="132.08000000000001"/>
    <n v="87175"/>
    <n v="0"/>
    <s v="Not Returned"/>
    <n v="0"/>
  </r>
  <r>
    <n v="21570"/>
    <x v="3"/>
    <n v="0.03"/>
    <n v="4.9800000000000004"/>
    <n v="0.8"/>
    <n v="406"/>
    <x v="930"/>
    <s v="New Customer"/>
    <n v="1"/>
    <x v="0"/>
    <x v="3"/>
    <x v="1"/>
    <x v="1"/>
    <s v="Wrap Bag"/>
    <x v="656"/>
    <n v="0.36"/>
    <s v="United States"/>
    <x v="1"/>
    <s v="Erin"/>
    <x v="30"/>
    <x v="737"/>
    <n v="8360"/>
    <x v="34"/>
    <x v="5"/>
    <d v="2015-05-22T00:00:00"/>
    <n v="1"/>
    <x v="0"/>
    <n v="50.2044"/>
    <n v="15"/>
    <n v="72.760000000000005"/>
    <n v="87804"/>
    <n v="1"/>
    <s v="Not Returned"/>
    <n v="0"/>
  </r>
  <r>
    <n v="22261"/>
    <x v="2"/>
    <n v="0"/>
    <n v="4.9800000000000004"/>
    <n v="0.8"/>
    <n v="2202"/>
    <x v="292"/>
    <s v="Returning Customer"/>
    <n v="0"/>
    <x v="0"/>
    <x v="2"/>
    <x v="1"/>
    <x v="1"/>
    <s v="Wrap Bag"/>
    <x v="656"/>
    <n v="0.36"/>
    <s v="United States"/>
    <x v="0"/>
    <s v="Chris"/>
    <x v="29"/>
    <x v="262"/>
    <n v="55429"/>
    <x v="108"/>
    <x v="2"/>
    <d v="2015-02-07T00:00:00"/>
    <n v="7"/>
    <x v="1"/>
    <n v="27.634499999999996"/>
    <n v="8"/>
    <n v="40.049999999999997"/>
    <n v="86050"/>
    <n v="0"/>
    <s v="Not Returned"/>
    <n v="0"/>
  </r>
  <r>
    <n v="25356"/>
    <x v="4"/>
    <n v="0.05"/>
    <n v="7.64"/>
    <n v="5.83"/>
    <n v="911"/>
    <x v="206"/>
    <s v="Returning Customer"/>
    <n v="0"/>
    <x v="0"/>
    <x v="1"/>
    <x v="1"/>
    <x v="1"/>
    <s v="Wrap Bag"/>
    <x v="657"/>
    <n v="0.36"/>
    <s v="United States"/>
    <x v="1"/>
    <s v="Erin"/>
    <x v="45"/>
    <x v="185"/>
    <n v="26003"/>
    <x v="108"/>
    <x v="2"/>
    <d v="2015-02-02T00:00:00"/>
    <n v="2"/>
    <x v="0"/>
    <n v="-21.018000000000001"/>
    <n v="2"/>
    <n v="16.600000000000001"/>
    <n v="90185"/>
    <n v="0"/>
    <s v="Not Returned"/>
    <n v="0"/>
  </r>
  <r>
    <n v="23840"/>
    <x v="2"/>
    <n v="0.09"/>
    <n v="7.64"/>
    <n v="5.83"/>
    <n v="995"/>
    <x v="931"/>
    <s v="New Customer"/>
    <n v="1"/>
    <x v="0"/>
    <x v="3"/>
    <x v="1"/>
    <x v="1"/>
    <s v="Wrap Bag"/>
    <x v="657"/>
    <n v="0.36"/>
    <s v="United States"/>
    <x v="1"/>
    <s v="Erin"/>
    <x v="27"/>
    <x v="738"/>
    <n v="4070"/>
    <x v="126"/>
    <x v="6"/>
    <d v="2015-05-15T00:00:00"/>
    <n v="5"/>
    <x v="0"/>
    <n v="4.0320000000000036"/>
    <n v="9"/>
    <n v="72.83"/>
    <n v="89434"/>
    <n v="1"/>
    <s v="Not Returned"/>
    <n v="0"/>
  </r>
  <r>
    <n v="20669"/>
    <x v="0"/>
    <n v="0.1"/>
    <n v="7.64"/>
    <n v="5.83"/>
    <n v="1038"/>
    <x v="932"/>
    <s v="New Customer"/>
    <n v="1"/>
    <x v="0"/>
    <x v="1"/>
    <x v="1"/>
    <x v="1"/>
    <s v="Wrap Bag"/>
    <x v="657"/>
    <n v="0.36"/>
    <s v="United States"/>
    <x v="2"/>
    <s v="Sam"/>
    <x v="17"/>
    <x v="739"/>
    <n v="33430"/>
    <x v="113"/>
    <x v="1"/>
    <d v="2015-06-17T00:00:00"/>
    <n v="1"/>
    <x v="0"/>
    <n v="-403.18739999999997"/>
    <n v="5"/>
    <n v="39.36"/>
    <n v="90641"/>
    <n v="1"/>
    <s v="Not Returned"/>
    <n v="0"/>
  </r>
  <r>
    <n v="18047"/>
    <x v="4"/>
    <n v="0.05"/>
    <n v="7.64"/>
    <n v="5.83"/>
    <n v="1085"/>
    <x v="594"/>
    <s v="Returning Customer"/>
    <n v="0"/>
    <x v="0"/>
    <x v="2"/>
    <x v="1"/>
    <x v="1"/>
    <s v="Wrap Bag"/>
    <x v="657"/>
    <n v="0.36"/>
    <s v="United States"/>
    <x v="1"/>
    <s v="Erin"/>
    <x v="1"/>
    <x v="499"/>
    <n v="11729"/>
    <x v="0"/>
    <x v="0"/>
    <d v="2015-01-06T00:00:00"/>
    <n v="1"/>
    <x v="0"/>
    <n v="-40.275199999999998"/>
    <n v="6"/>
    <n v="47.18"/>
    <n v="86122"/>
    <n v="1"/>
    <s v="Not Returned"/>
    <n v="0"/>
  </r>
  <r>
    <n v="22369"/>
    <x v="4"/>
    <n v="0.03"/>
    <n v="7.64"/>
    <n v="5.83"/>
    <n v="2398"/>
    <x v="933"/>
    <s v="New Customer"/>
    <n v="1"/>
    <x v="0"/>
    <x v="1"/>
    <x v="1"/>
    <x v="1"/>
    <s v="Wrap Bag"/>
    <x v="657"/>
    <n v="0.36"/>
    <s v="United States"/>
    <x v="0"/>
    <s v="Chris"/>
    <x v="23"/>
    <x v="740"/>
    <n v="60103"/>
    <x v="152"/>
    <x v="1"/>
    <d v="2015-02-26T00:00:00"/>
    <n v="2"/>
    <x v="0"/>
    <n v="-15.090400000000001"/>
    <n v="12"/>
    <n v="96.86"/>
    <n v="86373"/>
    <n v="1"/>
    <s v="Not Returned"/>
    <n v="0"/>
  </r>
  <r>
    <n v="25609"/>
    <x v="3"/>
    <n v="0.08"/>
    <n v="1.76"/>
    <n v="4.8600000000000003"/>
    <n v="1764"/>
    <x v="37"/>
    <s v="Returning Customer"/>
    <n v="0"/>
    <x v="0"/>
    <x v="0"/>
    <x v="2"/>
    <x v="7"/>
    <s v="Small Box"/>
    <x v="658"/>
    <n v="0.41"/>
    <s v="United States"/>
    <x v="2"/>
    <s v="Sam"/>
    <x v="17"/>
    <x v="35"/>
    <n v="34698"/>
    <x v="52"/>
    <x v="6"/>
    <d v="2015-03-02T00:00:00"/>
    <n v="1"/>
    <x v="0"/>
    <n v="235.65599999999998"/>
    <n v="23"/>
    <n v="40.22"/>
    <n v="89776"/>
    <n v="0"/>
    <s v="Not Returned"/>
    <n v="0"/>
  </r>
  <r>
    <n v="22508"/>
    <x v="1"/>
    <n v="7.0000000000000007E-2"/>
    <n v="1.76"/>
    <n v="4.8600000000000003"/>
    <n v="2579"/>
    <x v="415"/>
    <s v="Returning Customer"/>
    <n v="0"/>
    <x v="0"/>
    <x v="2"/>
    <x v="2"/>
    <x v="7"/>
    <s v="Small Box"/>
    <x v="658"/>
    <n v="0.41"/>
    <s v="United States"/>
    <x v="2"/>
    <s v="Sam"/>
    <x v="19"/>
    <x v="362"/>
    <n v="36869"/>
    <x v="25"/>
    <x v="2"/>
    <d v="2015-01-17T00:00:00"/>
    <n v="0"/>
    <x v="0"/>
    <n v="0.58800000000001096"/>
    <n v="15"/>
    <n v="26.01"/>
    <n v="88297"/>
    <n v="1"/>
    <s v="Not Returned"/>
    <n v="0"/>
  </r>
  <r>
    <n v="25918"/>
    <x v="0"/>
    <n v="0.1"/>
    <n v="1.89"/>
    <n v="0.76"/>
    <n v="2035"/>
    <x v="934"/>
    <s v="New Customer"/>
    <n v="1"/>
    <x v="0"/>
    <x v="0"/>
    <x v="1"/>
    <x v="12"/>
    <s v="Wrap Bag"/>
    <x v="659"/>
    <n v="0.83"/>
    <s v="United States"/>
    <x v="2"/>
    <s v="Sam"/>
    <x v="17"/>
    <x v="741"/>
    <n v="33403"/>
    <x v="78"/>
    <x v="0"/>
    <d v="2015-05-20T00:00:00"/>
    <n v="2"/>
    <x v="0"/>
    <n v="-40.432000000000002"/>
    <n v="20"/>
    <n v="36.72"/>
    <n v="87117"/>
    <n v="1"/>
    <s v="Not Returned"/>
    <n v="0"/>
  </r>
  <r>
    <n v="18521"/>
    <x v="3"/>
    <n v="7.0000000000000007E-2"/>
    <n v="10.06"/>
    <n v="2.06"/>
    <n v="188"/>
    <x v="859"/>
    <s v="Returning Customer"/>
    <n v="0"/>
    <x v="0"/>
    <x v="1"/>
    <x v="1"/>
    <x v="1"/>
    <s v="Wrap Bag"/>
    <x v="660"/>
    <n v="0.39"/>
    <s v="United States"/>
    <x v="0"/>
    <s v="Chris"/>
    <x v="0"/>
    <x v="648"/>
    <n v="76240"/>
    <x v="83"/>
    <x v="3"/>
    <d v="2015-05-22T00:00:00"/>
    <n v="0"/>
    <x v="0"/>
    <n v="152.65559999999999"/>
    <n v="23"/>
    <n v="221.24"/>
    <n v="88361"/>
    <n v="0"/>
    <s v="Not Returned"/>
    <n v="0"/>
  </r>
  <r>
    <n v="23605"/>
    <x v="1"/>
    <n v="0.01"/>
    <n v="10.06"/>
    <n v="2.06"/>
    <n v="211"/>
    <x v="1"/>
    <s v="Returning Customer"/>
    <n v="0"/>
    <x v="0"/>
    <x v="0"/>
    <x v="1"/>
    <x v="1"/>
    <s v="Wrap Bag"/>
    <x v="660"/>
    <n v="0.39"/>
    <s v="United States"/>
    <x v="1"/>
    <s v="Erin"/>
    <x v="1"/>
    <x v="1"/>
    <n v="13501"/>
    <x v="1"/>
    <x v="1"/>
    <d v="2015-01-08T00:00:00"/>
    <n v="2"/>
    <x v="0"/>
    <n v="7.59"/>
    <n v="2"/>
    <n v="21.2"/>
    <n v="85964"/>
    <n v="0"/>
    <s v="Not Returned"/>
    <n v="0"/>
  </r>
  <r>
    <n v="21597"/>
    <x v="3"/>
    <n v="7.0000000000000007E-2"/>
    <n v="10.06"/>
    <n v="2.06"/>
    <n v="1533"/>
    <x v="831"/>
    <s v="Returning Customer"/>
    <n v="0"/>
    <x v="0"/>
    <x v="1"/>
    <x v="1"/>
    <x v="1"/>
    <s v="Wrap Bag"/>
    <x v="660"/>
    <n v="0.39"/>
    <s v="United States"/>
    <x v="0"/>
    <s v="Chris"/>
    <x v="22"/>
    <x v="671"/>
    <n v="63130"/>
    <x v="101"/>
    <x v="3"/>
    <d v="2015-02-07T00:00:00"/>
    <n v="1"/>
    <x v="0"/>
    <n v="33.189"/>
    <n v="5"/>
    <n v="48.1"/>
    <n v="91328"/>
    <n v="0"/>
    <s v="Not Returned"/>
    <n v="0"/>
  </r>
  <r>
    <n v="21163"/>
    <x v="2"/>
    <n v="0.02"/>
    <n v="10.06"/>
    <n v="2.06"/>
    <n v="1777"/>
    <x v="935"/>
    <s v="New Customer"/>
    <n v="1"/>
    <x v="0"/>
    <x v="0"/>
    <x v="1"/>
    <x v="1"/>
    <s v="Wrap Bag"/>
    <x v="660"/>
    <n v="0.39"/>
    <s v="United States"/>
    <x v="0"/>
    <s v="Chris"/>
    <x v="7"/>
    <x v="742"/>
    <n v="46383"/>
    <x v="61"/>
    <x v="2"/>
    <d v="2015-01-08T00:00:00"/>
    <n v="5"/>
    <x v="0"/>
    <n v="90.624600000000001"/>
    <n v="13"/>
    <n v="131.34"/>
    <n v="89940"/>
    <n v="1"/>
    <s v="Not Returned"/>
    <n v="0"/>
  </r>
  <r>
    <n v="22661"/>
    <x v="2"/>
    <n v="0.08"/>
    <n v="10.06"/>
    <n v="2.06"/>
    <n v="2825"/>
    <x v="353"/>
    <s v="Returning Customer"/>
    <n v="0"/>
    <x v="0"/>
    <x v="0"/>
    <x v="1"/>
    <x v="1"/>
    <s v="Wrap Bag"/>
    <x v="660"/>
    <n v="0.39"/>
    <s v="United States"/>
    <x v="3"/>
    <s v="William"/>
    <x v="10"/>
    <x v="312"/>
    <n v="83701"/>
    <x v="17"/>
    <x v="4"/>
    <d v="2015-05-24T00:00:00"/>
    <n v="4"/>
    <x v="0"/>
    <n v="0.32999999999999691"/>
    <n v="4"/>
    <n v="40.15"/>
    <n v="89497"/>
    <n v="0"/>
    <s v="Not Returned"/>
    <n v="0"/>
  </r>
  <r>
    <n v="23433"/>
    <x v="2"/>
    <n v="0.04"/>
    <n v="880.98"/>
    <n v="44.55"/>
    <n v="651"/>
    <x v="69"/>
    <s v="Returning Customer"/>
    <n v="0"/>
    <x v="2"/>
    <x v="0"/>
    <x v="2"/>
    <x v="14"/>
    <s v="Jumbo Box"/>
    <x v="661"/>
    <n v="0.62"/>
    <s v="United States"/>
    <x v="3"/>
    <s v="William"/>
    <x v="28"/>
    <x v="64"/>
    <n v="89115"/>
    <x v="32"/>
    <x v="6"/>
    <d v="2015-02-19T00:00:00"/>
    <n v="4"/>
    <x v="0"/>
    <n v="4233.2587999999996"/>
    <n v="8"/>
    <n v="6901.25"/>
    <n v="91576"/>
    <n v="0"/>
    <s v="Not Returned"/>
    <n v="0"/>
  </r>
  <r>
    <n v="21284"/>
    <x v="0"/>
    <n v="0.04"/>
    <n v="880.98"/>
    <n v="44.55"/>
    <n v="1793"/>
    <x v="936"/>
    <s v="New Customer"/>
    <n v="1"/>
    <x v="2"/>
    <x v="2"/>
    <x v="2"/>
    <x v="14"/>
    <s v="Jumbo Box"/>
    <x v="661"/>
    <n v="0.62"/>
    <s v="United States"/>
    <x v="0"/>
    <s v="Chris"/>
    <x v="23"/>
    <x v="743"/>
    <n v="61401"/>
    <x v="1"/>
    <x v="1"/>
    <d v="2015-01-07T00:00:00"/>
    <n v="1"/>
    <x v="0"/>
    <n v="-13706.464"/>
    <n v="8"/>
    <n v="6968.9"/>
    <n v="87853"/>
    <n v="1"/>
    <s v="Not Returned"/>
    <n v="0"/>
  </r>
  <r>
    <n v="19909"/>
    <x v="2"/>
    <n v="0.02"/>
    <n v="880.98"/>
    <n v="44.55"/>
    <n v="2896"/>
    <x v="937"/>
    <s v="New Customer"/>
    <n v="1"/>
    <x v="2"/>
    <x v="2"/>
    <x v="2"/>
    <x v="14"/>
    <s v="Jumbo Box"/>
    <x v="661"/>
    <n v="0.62"/>
    <s v="United States"/>
    <x v="0"/>
    <s v="Chris"/>
    <x v="29"/>
    <x v="744"/>
    <n v="56001"/>
    <x v="29"/>
    <x v="5"/>
    <d v="2015-01-26T00:00:00"/>
    <n v="4"/>
    <x v="0"/>
    <n v="4861.0637999999999"/>
    <n v="8"/>
    <n v="7045.02"/>
    <n v="86925"/>
    <n v="1"/>
    <s v="Not Returned"/>
    <n v="0"/>
  </r>
  <r>
    <n v="22732"/>
    <x v="2"/>
    <n v="7.0000000000000007E-2"/>
    <n v="16.739999999999998"/>
    <n v="7.04"/>
    <n v="3307"/>
    <x v="938"/>
    <s v="New Customer"/>
    <n v="1"/>
    <x v="0"/>
    <x v="3"/>
    <x v="1"/>
    <x v="9"/>
    <s v="Small Box"/>
    <x v="662"/>
    <n v="0.81"/>
    <s v="United States"/>
    <x v="1"/>
    <s v="Erin"/>
    <x v="9"/>
    <x v="745"/>
    <n v="1001"/>
    <x v="60"/>
    <x v="0"/>
    <d v="2015-02-02T00:00:00"/>
    <n v="7"/>
    <x v="0"/>
    <n v="-114.2"/>
    <n v="5"/>
    <n v="80.58"/>
    <n v="90462"/>
    <n v="0"/>
    <s v="Not Returned"/>
    <n v="0"/>
  </r>
  <r>
    <n v="1311"/>
    <x v="4"/>
    <n v="0.02"/>
    <n v="12.53"/>
    <n v="0.49"/>
    <n v="898"/>
    <x v="229"/>
    <s v="Returning Customer"/>
    <n v="0"/>
    <x v="0"/>
    <x v="3"/>
    <x v="1"/>
    <x v="4"/>
    <s v="Small Box"/>
    <x v="663"/>
    <n v="0.38"/>
    <s v="United States"/>
    <x v="1"/>
    <s v="Erin"/>
    <x v="1"/>
    <x v="12"/>
    <n v="10039"/>
    <x v="125"/>
    <x v="1"/>
    <d v="2015-01-27T00:00:00"/>
    <n v="0"/>
    <x v="0"/>
    <n v="263.39999999999998"/>
    <n v="47"/>
    <n v="594.44000000000005"/>
    <n v="9606"/>
    <n v="0"/>
    <s v="Not Returned"/>
    <n v="0"/>
  </r>
  <r>
    <n v="19311"/>
    <x v="4"/>
    <n v="0.02"/>
    <n v="12.53"/>
    <n v="0.49"/>
    <n v="899"/>
    <x v="230"/>
    <s v="Returning Customer"/>
    <n v="0"/>
    <x v="0"/>
    <x v="3"/>
    <x v="1"/>
    <x v="4"/>
    <s v="Small Box"/>
    <x v="663"/>
    <n v="0.38"/>
    <s v="United States"/>
    <x v="1"/>
    <s v="Erin"/>
    <x v="5"/>
    <x v="204"/>
    <n v="16602"/>
    <x v="125"/>
    <x v="1"/>
    <d v="2015-01-27T00:00:00"/>
    <n v="0"/>
    <x v="0"/>
    <n v="104.7213"/>
    <n v="12"/>
    <n v="151.77000000000001"/>
    <n v="86264"/>
    <n v="0"/>
    <s v="Not Returned"/>
    <n v="0"/>
  </r>
  <r>
    <n v="23344"/>
    <x v="3"/>
    <n v="0.1"/>
    <n v="12.53"/>
    <n v="0.49"/>
    <n v="2302"/>
    <x v="369"/>
    <s v="Returning Customer"/>
    <n v="0"/>
    <x v="0"/>
    <x v="1"/>
    <x v="1"/>
    <x v="4"/>
    <s v="Small Box"/>
    <x v="663"/>
    <n v="0.38"/>
    <s v="United States"/>
    <x v="2"/>
    <s v="Sam"/>
    <x v="17"/>
    <x v="324"/>
    <n v="32404"/>
    <x v="61"/>
    <x v="2"/>
    <d v="2015-01-04T00:00:00"/>
    <n v="1"/>
    <x v="0"/>
    <n v="244.464"/>
    <n v="8"/>
    <n v="92.02"/>
    <n v="87696"/>
    <n v="0"/>
    <s v="Not Returned"/>
    <n v="0"/>
  </r>
  <r>
    <n v="24952"/>
    <x v="2"/>
    <n v="0.06"/>
    <n v="3.74"/>
    <n v="0.94"/>
    <n v="2334"/>
    <x v="711"/>
    <s v="Returning Customer"/>
    <n v="0"/>
    <x v="0"/>
    <x v="2"/>
    <x v="1"/>
    <x v="12"/>
    <s v="Wrap Bag"/>
    <x v="664"/>
    <n v="0.83"/>
    <s v="United States"/>
    <x v="0"/>
    <s v="Chris"/>
    <x v="26"/>
    <x v="587"/>
    <n v="53220"/>
    <x v="12"/>
    <x v="1"/>
    <d v="2015-06-09T00:00:00"/>
    <n v="7"/>
    <x v="0"/>
    <n v="-7.6849999999999996"/>
    <n v="12"/>
    <n v="44.75"/>
    <n v="89610"/>
    <n v="1"/>
    <s v="Not Returned"/>
    <n v="0"/>
  </r>
  <r>
    <n v="19699"/>
    <x v="2"/>
    <n v="0.01"/>
    <n v="110.98"/>
    <n v="13.99"/>
    <n v="1935"/>
    <x v="212"/>
    <s v="Returning Customer"/>
    <n v="0"/>
    <x v="0"/>
    <x v="2"/>
    <x v="2"/>
    <x v="7"/>
    <s v="Medium Box"/>
    <x v="665"/>
    <n v="0.69"/>
    <s v="United States"/>
    <x v="0"/>
    <s v="Chris"/>
    <x v="0"/>
    <x v="191"/>
    <n v="75051"/>
    <x v="117"/>
    <x v="2"/>
    <d v="2015-06-04T00:00:00"/>
    <n v="5"/>
    <x v="0"/>
    <n v="1448.7309"/>
    <n v="19"/>
    <n v="2099.61"/>
    <n v="86688"/>
    <n v="0"/>
    <s v="Not Returned"/>
    <n v="0"/>
  </r>
  <r>
    <n v="18345"/>
    <x v="0"/>
    <n v="0.02"/>
    <n v="110.98"/>
    <n v="13.99"/>
    <n v="2924"/>
    <x v="939"/>
    <s v="New Customer"/>
    <n v="1"/>
    <x v="0"/>
    <x v="0"/>
    <x v="2"/>
    <x v="7"/>
    <s v="Medium Box"/>
    <x v="665"/>
    <n v="0.69"/>
    <s v="United States"/>
    <x v="1"/>
    <s v="Erin"/>
    <x v="37"/>
    <x v="746"/>
    <n v="20707"/>
    <x v="107"/>
    <x v="3"/>
    <d v="2015-01-18T00:00:00"/>
    <n v="2"/>
    <x v="0"/>
    <n v="-106.3424"/>
    <n v="2"/>
    <n v="226.53"/>
    <n v="86591"/>
    <n v="0"/>
    <s v="Not Returned"/>
    <n v="0"/>
  </r>
  <r>
    <n v="19974"/>
    <x v="0"/>
    <n v="0.01"/>
    <n v="170.98"/>
    <n v="35.89"/>
    <n v="929"/>
    <x v="940"/>
    <s v="New Customer"/>
    <n v="1"/>
    <x v="2"/>
    <x v="3"/>
    <x v="2"/>
    <x v="14"/>
    <s v="Jumbo Box"/>
    <x v="666"/>
    <n v="0.66"/>
    <s v="United States"/>
    <x v="1"/>
    <s v="Erin"/>
    <x v="30"/>
    <x v="747"/>
    <n v="8857"/>
    <x v="42"/>
    <x v="0"/>
    <d v="2015-04-08T00:00:00"/>
    <n v="2"/>
    <x v="0"/>
    <n v="538.52"/>
    <n v="10"/>
    <n v="1719.07"/>
    <n v="87134"/>
    <n v="0"/>
    <s v="Not Returned"/>
    <n v="0"/>
  </r>
  <r>
    <n v="25093"/>
    <x v="1"/>
    <n v="0"/>
    <n v="170.98"/>
    <n v="35.89"/>
    <n v="970"/>
    <x v="941"/>
    <s v="New Customer"/>
    <n v="1"/>
    <x v="2"/>
    <x v="0"/>
    <x v="2"/>
    <x v="14"/>
    <s v="Jumbo Box"/>
    <x v="666"/>
    <n v="0.66"/>
    <s v="United States"/>
    <x v="2"/>
    <s v="Sam"/>
    <x v="14"/>
    <x v="416"/>
    <n v="24281"/>
    <x v="157"/>
    <x v="0"/>
    <d v="2015-04-21T00:00:00"/>
    <n v="1"/>
    <x v="1"/>
    <n v="-102.66200000000001"/>
    <n v="8"/>
    <n v="1452.18"/>
    <n v="86173"/>
    <n v="1"/>
    <s v="Not Returned"/>
    <n v="0"/>
  </r>
  <r>
    <n v="24464"/>
    <x v="3"/>
    <n v="0.08"/>
    <n v="170.98"/>
    <n v="35.89"/>
    <n v="3187"/>
    <x v="942"/>
    <s v="New Customer"/>
    <n v="1"/>
    <x v="2"/>
    <x v="3"/>
    <x v="2"/>
    <x v="14"/>
    <s v="Jumbo Box"/>
    <x v="666"/>
    <n v="0.66"/>
    <s v="United States"/>
    <x v="2"/>
    <s v="Sam"/>
    <x v="17"/>
    <x v="748"/>
    <n v="33569"/>
    <x v="13"/>
    <x v="0"/>
    <d v="2015-03-04T00:00:00"/>
    <n v="2"/>
    <x v="0"/>
    <n v="-119.812"/>
    <n v="1"/>
    <n v="199.48"/>
    <n v="89025"/>
    <n v="1"/>
    <s v="Not Returned"/>
    <n v="0"/>
  </r>
  <r>
    <n v="19539"/>
    <x v="2"/>
    <n v="0.06"/>
    <n v="160.97999999999999"/>
    <n v="35.020000000000003"/>
    <n v="637"/>
    <x v="943"/>
    <s v="New Customer"/>
    <n v="1"/>
    <x v="2"/>
    <x v="0"/>
    <x v="2"/>
    <x v="14"/>
    <s v="Jumbo Box"/>
    <x v="667"/>
    <n v="0.72"/>
    <s v="United States"/>
    <x v="3"/>
    <s v="William"/>
    <x v="6"/>
    <x v="749"/>
    <n v="95051"/>
    <x v="130"/>
    <x v="3"/>
    <d v="2015-03-24T00:00:00"/>
    <n v="4"/>
    <x v="0"/>
    <n v="-229.68"/>
    <n v="8"/>
    <n v="1232.01"/>
    <n v="87953"/>
    <n v="1"/>
    <s v="Not Returned"/>
    <n v="0"/>
  </r>
  <r>
    <n v="1539"/>
    <x v="2"/>
    <n v="0.06"/>
    <n v="160.97999999999999"/>
    <n v="35.020000000000003"/>
    <n v="640"/>
    <x v="26"/>
    <s v="Returning Customer"/>
    <n v="0"/>
    <x v="2"/>
    <x v="0"/>
    <x v="2"/>
    <x v="14"/>
    <s v="Jumbo Box"/>
    <x v="667"/>
    <n v="0.72"/>
    <s v="United States"/>
    <x v="3"/>
    <s v="William"/>
    <x v="8"/>
    <x v="10"/>
    <n v="98119"/>
    <x v="130"/>
    <x v="3"/>
    <d v="2015-03-24T00:00:00"/>
    <n v="4"/>
    <x v="0"/>
    <n v="-229.68"/>
    <n v="30"/>
    <n v="4620.05"/>
    <n v="11077"/>
    <n v="1"/>
    <s v="Not Returned"/>
    <n v="0"/>
  </r>
  <r>
    <n v="18211"/>
    <x v="3"/>
    <n v="0.09"/>
    <n v="160.97999999999999"/>
    <n v="35.020000000000003"/>
    <n v="1124"/>
    <x v="944"/>
    <s v="New Customer"/>
    <n v="1"/>
    <x v="2"/>
    <x v="3"/>
    <x v="2"/>
    <x v="14"/>
    <s v="Jumbo Box"/>
    <x v="667"/>
    <n v="0.72"/>
    <s v="United States"/>
    <x v="1"/>
    <s v="Erin"/>
    <x v="31"/>
    <x v="750"/>
    <n v="6360"/>
    <x v="14"/>
    <x v="2"/>
    <d v="2015-06-21T00:00:00"/>
    <n v="1"/>
    <x v="0"/>
    <n v="-229.93"/>
    <n v="18"/>
    <n v="2653.02"/>
    <n v="87016"/>
    <n v="0"/>
    <s v="Not Returned"/>
    <n v="0"/>
  </r>
  <r>
    <n v="18261"/>
    <x v="0"/>
    <n v="0.06"/>
    <n v="276.2"/>
    <n v="24.49"/>
    <n v="335"/>
    <x v="542"/>
    <s v="Returning Customer"/>
    <n v="0"/>
    <x v="0"/>
    <x v="1"/>
    <x v="2"/>
    <x v="15"/>
    <s v="Large Box"/>
    <x v="668"/>
    <n v="0"/>
    <s v="United States"/>
    <x v="3"/>
    <s v="William"/>
    <x v="20"/>
    <x v="460"/>
    <n v="97504"/>
    <x v="10"/>
    <x v="0"/>
    <d v="2015-05-05T00:00:00"/>
    <n v="1"/>
    <x v="0"/>
    <n v="2639.4708000000001"/>
    <n v="14"/>
    <n v="3825.32"/>
    <n v="87277"/>
    <n v="0"/>
    <s v="Not Returned"/>
    <n v="0"/>
  </r>
  <r>
    <n v="23188"/>
    <x v="3"/>
    <n v="0.06"/>
    <n v="276.2"/>
    <n v="24.49"/>
    <n v="3048"/>
    <x v="945"/>
    <s v="New Customer"/>
    <n v="1"/>
    <x v="1"/>
    <x v="1"/>
    <x v="2"/>
    <x v="15"/>
    <s v="Large Box"/>
    <x v="668"/>
    <n v="0"/>
    <s v="United States"/>
    <x v="3"/>
    <s v="William"/>
    <x v="6"/>
    <x v="751"/>
    <n v="94704"/>
    <x v="85"/>
    <x v="5"/>
    <d v="2015-03-07T00:00:00"/>
    <n v="2"/>
    <x v="0"/>
    <n v="1167.3800000000001"/>
    <n v="10"/>
    <n v="2610.56"/>
    <n v="89789"/>
    <n v="1"/>
    <s v="Not Returned"/>
    <n v="0"/>
  </r>
  <r>
    <n v="23182"/>
    <x v="0"/>
    <n v="0.09"/>
    <n v="276.2"/>
    <n v="24.49"/>
    <n v="3380"/>
    <x v="644"/>
    <s v="Returning Customer"/>
    <n v="0"/>
    <x v="0"/>
    <x v="2"/>
    <x v="2"/>
    <x v="15"/>
    <s v="Large Box"/>
    <x v="668"/>
    <n v="0"/>
    <s v="United States"/>
    <x v="2"/>
    <s v="Sam"/>
    <x v="33"/>
    <x v="541"/>
    <n v="30240"/>
    <x v="157"/>
    <x v="0"/>
    <d v="2015-04-21T00:00:00"/>
    <n v="1"/>
    <x v="0"/>
    <n v="3193.2840000000001"/>
    <n v="11"/>
    <n v="2941.42"/>
    <n v="88838"/>
    <n v="0"/>
    <s v="Not Returned"/>
    <n v="0"/>
  </r>
  <r>
    <n v="19525"/>
    <x v="0"/>
    <n v="0.01"/>
    <n v="138.13999999999999"/>
    <n v="35"/>
    <n v="2660"/>
    <x v="946"/>
    <s v="New Customer"/>
    <n v="1"/>
    <x v="0"/>
    <x v="3"/>
    <x v="1"/>
    <x v="9"/>
    <s v="Large Box"/>
    <x v="669"/>
    <n v="0"/>
    <s v="United States"/>
    <x v="1"/>
    <s v="Erin"/>
    <x v="27"/>
    <x v="752"/>
    <n v="4038"/>
    <x v="152"/>
    <x v="1"/>
    <d v="2015-02-26T00:00:00"/>
    <n v="2"/>
    <x v="0"/>
    <n v="-321.51"/>
    <n v="4"/>
    <n v="599.03"/>
    <n v="86486"/>
    <n v="1"/>
    <s v="Not Returned"/>
    <n v="0"/>
  </r>
  <r>
    <n v="22125"/>
    <x v="2"/>
    <n v="0.1"/>
    <n v="238.4"/>
    <n v="24.49"/>
    <n v="1281"/>
    <x v="438"/>
    <s v="Returning Customer"/>
    <n v="0"/>
    <x v="0"/>
    <x v="3"/>
    <x v="2"/>
    <x v="15"/>
    <s v="Large Box"/>
    <x v="670"/>
    <n v="0"/>
    <s v="United States"/>
    <x v="0"/>
    <s v="Chris"/>
    <x v="7"/>
    <x v="381"/>
    <n v="47591"/>
    <x v="4"/>
    <x v="2"/>
    <d v="2015-01-26T00:00:00"/>
    <n v="2"/>
    <x v="0"/>
    <n v="875.28440000000001"/>
    <n v="8"/>
    <n v="1774.5"/>
    <n v="89112"/>
    <n v="0"/>
    <s v="Not Returned"/>
    <n v="0"/>
  </r>
  <r>
    <n v="4125"/>
    <x v="2"/>
    <n v="0.1"/>
    <n v="238.4"/>
    <n v="24.49"/>
    <n v="1282"/>
    <x v="439"/>
    <s v="Returning Customer"/>
    <n v="0"/>
    <x v="0"/>
    <x v="3"/>
    <x v="2"/>
    <x v="15"/>
    <s v="Large Box"/>
    <x v="670"/>
    <n v="0"/>
    <s v="United States"/>
    <x v="1"/>
    <s v="Erin"/>
    <x v="5"/>
    <x v="82"/>
    <n v="19134"/>
    <x v="4"/>
    <x v="2"/>
    <d v="2015-01-26T00:00:00"/>
    <n v="2"/>
    <x v="0"/>
    <n v="460.67600000000004"/>
    <n v="30"/>
    <n v="6654.39"/>
    <n v="29319"/>
    <n v="0"/>
    <s v="Not Returned"/>
    <n v="0"/>
  </r>
  <r>
    <n v="18305"/>
    <x v="0"/>
    <n v="0.01"/>
    <n v="128.24"/>
    <n v="12.65"/>
    <n v="508"/>
    <x v="947"/>
    <s v="New Customer"/>
    <n v="1"/>
    <x v="0"/>
    <x v="1"/>
    <x v="2"/>
    <x v="15"/>
    <s v="Medium Box"/>
    <x v="671"/>
    <n v="0"/>
    <s v="United States"/>
    <x v="2"/>
    <s v="Sam"/>
    <x v="25"/>
    <x v="753"/>
    <n v="41011"/>
    <x v="84"/>
    <x v="2"/>
    <d v="2015-04-21T00:00:00"/>
    <n v="3"/>
    <x v="0"/>
    <n v="140.1354"/>
    <n v="4"/>
    <n v="554.08000000000004"/>
    <n v="87357"/>
    <n v="0"/>
    <s v="Not Returned"/>
    <n v="0"/>
  </r>
  <r>
    <n v="20592"/>
    <x v="1"/>
    <n v="0.03"/>
    <n v="128.24"/>
    <n v="12.65"/>
    <n v="1237"/>
    <x v="544"/>
    <s v="Returning Customer"/>
    <n v="0"/>
    <x v="0"/>
    <x v="1"/>
    <x v="2"/>
    <x v="15"/>
    <s v="Medium Box"/>
    <x v="671"/>
    <n v="0"/>
    <s v="United States"/>
    <x v="0"/>
    <s v="Chris"/>
    <x v="0"/>
    <x v="462"/>
    <n v="75007"/>
    <x v="108"/>
    <x v="2"/>
    <d v="2015-02-02T00:00:00"/>
    <n v="2"/>
    <x v="0"/>
    <n v="790.46399999999983"/>
    <n v="9"/>
    <n v="1145.5999999999999"/>
    <n v="86075"/>
    <n v="0"/>
    <s v="Not Returned"/>
    <n v="0"/>
  </r>
  <r>
    <n v="21848"/>
    <x v="4"/>
    <n v="0.08"/>
    <n v="128.24"/>
    <n v="12.65"/>
    <n v="1267"/>
    <x v="765"/>
    <s v="Returning Customer"/>
    <n v="0"/>
    <x v="0"/>
    <x v="1"/>
    <x v="2"/>
    <x v="15"/>
    <s v="Medium Box"/>
    <x v="671"/>
    <n v="0"/>
    <s v="United States"/>
    <x v="2"/>
    <s v="Sam"/>
    <x v="17"/>
    <x v="623"/>
    <n v="33433"/>
    <x v="175"/>
    <x v="1"/>
    <d v="2015-05-13T00:00:00"/>
    <n v="1"/>
    <x v="0"/>
    <n v="-379.34399999999999"/>
    <n v="3"/>
    <n v="366.44"/>
    <n v="89515"/>
    <n v="0"/>
    <s v="Not Returned"/>
    <n v="0"/>
  </r>
  <r>
    <n v="19914"/>
    <x v="4"/>
    <n v="0.08"/>
    <n v="95.99"/>
    <n v="35"/>
    <n v="2211"/>
    <x v="948"/>
    <s v="New Customer"/>
    <n v="1"/>
    <x v="1"/>
    <x v="2"/>
    <x v="1"/>
    <x v="9"/>
    <s v="Large Box"/>
    <x v="672"/>
    <n v="0"/>
    <s v="United States"/>
    <x v="1"/>
    <s v="Erin"/>
    <x v="37"/>
    <x v="754"/>
    <n v="20715"/>
    <x v="40"/>
    <x v="5"/>
    <d v="2015-01-03T00:00:00"/>
    <n v="2"/>
    <x v="0"/>
    <n v="-425.20840000000004"/>
    <n v="2"/>
    <n v="193.88"/>
    <n v="88028"/>
    <n v="1"/>
    <s v="Not Returned"/>
    <n v="0"/>
  </r>
  <r>
    <n v="19464"/>
    <x v="4"/>
    <n v="0.03"/>
    <n v="95.99"/>
    <n v="35"/>
    <n v="3388"/>
    <x v="949"/>
    <s v="New Customer"/>
    <n v="1"/>
    <x v="0"/>
    <x v="1"/>
    <x v="1"/>
    <x v="9"/>
    <s v="Large Box"/>
    <x v="672"/>
    <n v="0"/>
    <s v="United States"/>
    <x v="3"/>
    <s v="William"/>
    <x v="6"/>
    <x v="470"/>
    <n v="94533"/>
    <x v="37"/>
    <x v="0"/>
    <d v="2015-05-12T00:00:00"/>
    <n v="1"/>
    <x v="0"/>
    <n v="67.012000000000057"/>
    <n v="9"/>
    <n v="894.64"/>
    <n v="90154"/>
    <n v="1"/>
    <s v="Not Returned"/>
    <n v="0"/>
  </r>
  <r>
    <n v="24764"/>
    <x v="0"/>
    <n v="0.09"/>
    <n v="349.45"/>
    <n v="60"/>
    <n v="868"/>
    <x v="448"/>
    <s v="Returning Customer"/>
    <n v="0"/>
    <x v="2"/>
    <x v="1"/>
    <x v="2"/>
    <x v="13"/>
    <s v="Jumbo Drum"/>
    <x v="673"/>
    <n v="0"/>
    <s v="United States"/>
    <x v="0"/>
    <s v="Chris"/>
    <x v="29"/>
    <x v="387"/>
    <n v="55126"/>
    <x v="151"/>
    <x v="3"/>
    <d v="2015-03-07T00:00:00"/>
    <n v="1"/>
    <x v="0"/>
    <n v="-2946.0509999999999"/>
    <n v="12"/>
    <n v="3918.98"/>
    <n v="91195"/>
    <n v="0"/>
    <s v="Not Returned"/>
    <n v="0"/>
  </r>
  <r>
    <n v="19185"/>
    <x v="3"/>
    <n v="0.09"/>
    <n v="349.45"/>
    <n v="60"/>
    <n v="1178"/>
    <x v="672"/>
    <s v="Returning Customer"/>
    <n v="0"/>
    <x v="2"/>
    <x v="0"/>
    <x v="2"/>
    <x v="13"/>
    <s v="Jumbo Drum"/>
    <x v="673"/>
    <n v="0"/>
    <s v="United States"/>
    <x v="2"/>
    <s v="Sam"/>
    <x v="17"/>
    <x v="561"/>
    <n v="32701"/>
    <x v="20"/>
    <x v="5"/>
    <d v="2015-04-10T00:00:00"/>
    <n v="1"/>
    <x v="0"/>
    <n v="-369.10999999999996"/>
    <n v="7"/>
    <n v="2307.2600000000002"/>
    <n v="89787"/>
    <n v="0"/>
    <s v="Not Returned"/>
    <n v="0"/>
  </r>
  <r>
    <n v="22593"/>
    <x v="3"/>
    <n v="0.09"/>
    <n v="349.45"/>
    <n v="60"/>
    <n v="1739"/>
    <x v="950"/>
    <s v="New Customer"/>
    <n v="1"/>
    <x v="2"/>
    <x v="1"/>
    <x v="2"/>
    <x v="13"/>
    <s v="Jumbo Drum"/>
    <x v="673"/>
    <n v="0"/>
    <s v="United States"/>
    <x v="2"/>
    <s v="Sam"/>
    <x v="4"/>
    <x v="755"/>
    <n v="27534"/>
    <x v="19"/>
    <x v="6"/>
    <d v="2015-05-04T00:00:00"/>
    <n v="1"/>
    <x v="0"/>
    <n v="-90.74799999999999"/>
    <n v="17"/>
    <n v="5835.41"/>
    <n v="85867"/>
    <n v="1"/>
    <s v="Not Returned"/>
    <n v="0"/>
  </r>
  <r>
    <n v="20795"/>
    <x v="0"/>
    <n v="0.08"/>
    <n v="349.45"/>
    <n v="60"/>
    <n v="3119"/>
    <x v="951"/>
    <s v="New Customer"/>
    <n v="1"/>
    <x v="2"/>
    <x v="1"/>
    <x v="2"/>
    <x v="13"/>
    <s v="Jumbo Drum"/>
    <x v="673"/>
    <n v="0"/>
    <s v="United States"/>
    <x v="2"/>
    <s v="Sam"/>
    <x v="17"/>
    <x v="756"/>
    <n v="32839"/>
    <x v="44"/>
    <x v="1"/>
    <d v="2015-07-02T00:00:00"/>
    <n v="2"/>
    <x v="0"/>
    <n v="513.08399999999995"/>
    <n v="11"/>
    <n v="3772.19"/>
    <n v="86432"/>
    <n v="1"/>
    <s v="Not Returned"/>
    <n v="0"/>
  </r>
  <r>
    <n v="18728"/>
    <x v="4"/>
    <n v="0.01"/>
    <n v="349.45"/>
    <n v="60"/>
    <n v="3257"/>
    <x v="576"/>
    <s v="Returning Customer"/>
    <n v="0"/>
    <x v="2"/>
    <x v="0"/>
    <x v="2"/>
    <x v="13"/>
    <s v="Jumbo Drum"/>
    <x v="673"/>
    <n v="0"/>
    <s v="United States"/>
    <x v="3"/>
    <s v="William"/>
    <x v="8"/>
    <x v="486"/>
    <n v="98632"/>
    <x v="38"/>
    <x v="1"/>
    <d v="2015-05-27T00:00:00"/>
    <n v="1"/>
    <x v="0"/>
    <n v="3739.3928999999998"/>
    <n v="15"/>
    <n v="5419.41"/>
    <n v="88825"/>
    <n v="1"/>
    <s v="Not Returned"/>
    <n v="0"/>
  </r>
  <r>
    <n v="26296"/>
    <x v="3"/>
    <n v="0.03"/>
    <n v="40.97"/>
    <n v="8.99"/>
    <n v="2621"/>
    <x v="952"/>
    <s v="New Customer"/>
    <n v="1"/>
    <x v="1"/>
    <x v="1"/>
    <x v="1"/>
    <x v="3"/>
    <s v="Small Pack"/>
    <x v="674"/>
    <n v="0.59"/>
    <s v="United States"/>
    <x v="2"/>
    <s v="Sam"/>
    <x v="2"/>
    <x v="438"/>
    <n v="37027"/>
    <x v="27"/>
    <x v="5"/>
    <d v="2015-03-20T00:00:00"/>
    <n v="1"/>
    <x v="0"/>
    <n v="-177.05799999999999"/>
    <n v="5"/>
    <n v="207.22"/>
    <n v="88016"/>
    <n v="1"/>
    <s v="Not Returned"/>
    <n v="0"/>
  </r>
  <r>
    <n v="20204"/>
    <x v="4"/>
    <n v="0.09"/>
    <n v="40.97"/>
    <n v="8.99"/>
    <n v="3320"/>
    <x v="869"/>
    <s v="Returning Customer"/>
    <n v="0"/>
    <x v="1"/>
    <x v="3"/>
    <x v="1"/>
    <x v="3"/>
    <s v="Small Pack"/>
    <x v="674"/>
    <n v="0.59"/>
    <s v="United States"/>
    <x v="2"/>
    <s v="Sam"/>
    <x v="2"/>
    <x v="579"/>
    <n v="38301"/>
    <x v="66"/>
    <x v="0"/>
    <d v="2015-04-29T00:00:00"/>
    <n v="2"/>
    <x v="0"/>
    <n v="66.215999999999994"/>
    <n v="22"/>
    <n v="824.7"/>
    <n v="90103"/>
    <n v="0"/>
    <s v="Not Returned"/>
    <n v="0"/>
  </r>
  <r>
    <n v="19423"/>
    <x v="2"/>
    <n v="7.0000000000000007E-2"/>
    <n v="2.88"/>
    <n v="1.01"/>
    <n v="672"/>
    <x v="927"/>
    <s v="Returning Customer"/>
    <n v="0"/>
    <x v="0"/>
    <x v="3"/>
    <x v="1"/>
    <x v="3"/>
    <s v="Wrap Bag"/>
    <x v="675"/>
    <n v="0.55000000000000004"/>
    <s v="United States"/>
    <x v="0"/>
    <s v="Chris"/>
    <x v="11"/>
    <x v="157"/>
    <n v="50208"/>
    <x v="160"/>
    <x v="5"/>
    <d v="2015-02-09T00:00:00"/>
    <n v="4"/>
    <x v="0"/>
    <n v="9.59"/>
    <n v="12"/>
    <n v="34.97"/>
    <n v="88173"/>
    <n v="0"/>
    <s v="Not Returned"/>
    <n v="0"/>
  </r>
  <r>
    <n v="23110"/>
    <x v="2"/>
    <n v="0.04"/>
    <n v="2.88"/>
    <n v="1.01"/>
    <n v="2980"/>
    <x v="278"/>
    <s v="Returning Customer"/>
    <n v="0"/>
    <x v="0"/>
    <x v="1"/>
    <x v="1"/>
    <x v="3"/>
    <s v="Wrap Bag"/>
    <x v="675"/>
    <n v="0.55000000000000004"/>
    <s v="United States"/>
    <x v="1"/>
    <s v="Erin"/>
    <x v="18"/>
    <x v="249"/>
    <n v="44870"/>
    <x v="117"/>
    <x v="2"/>
    <d v="2015-06-04T00:00:00"/>
    <n v="5"/>
    <x v="0"/>
    <n v="15.246"/>
    <n v="39"/>
    <n v="111.92"/>
    <n v="86548"/>
    <n v="1"/>
    <s v="Not Returned"/>
    <n v="0"/>
  </r>
  <r>
    <n v="20325"/>
    <x v="0"/>
    <n v="0.03"/>
    <n v="2.1"/>
    <n v="0.7"/>
    <n v="2418"/>
    <x v="437"/>
    <s v="Returning Customer"/>
    <n v="0"/>
    <x v="0"/>
    <x v="0"/>
    <x v="1"/>
    <x v="3"/>
    <s v="Wrap Bag"/>
    <x v="676"/>
    <n v="0.56999999999999995"/>
    <s v="United States"/>
    <x v="2"/>
    <s v="Sam"/>
    <x v="14"/>
    <x v="380"/>
    <n v="23805"/>
    <x v="1"/>
    <x v="1"/>
    <d v="2015-01-07T00:00:00"/>
    <n v="1"/>
    <x v="0"/>
    <n v="-1473.9059999999999"/>
    <n v="4"/>
    <n v="8.7200000000000006"/>
    <n v="86750"/>
    <n v="1"/>
    <s v="Not Returned"/>
    <n v="0"/>
  </r>
  <r>
    <n v="18540"/>
    <x v="0"/>
    <n v="0.08"/>
    <n v="6.68"/>
    <n v="1.5"/>
    <n v="2114"/>
    <x v="53"/>
    <s v="Returning Customer"/>
    <n v="0"/>
    <x v="0"/>
    <x v="1"/>
    <x v="1"/>
    <x v="3"/>
    <s v="Wrap Bag"/>
    <x v="677"/>
    <n v="0.48"/>
    <s v="United States"/>
    <x v="2"/>
    <s v="Sam"/>
    <x v="14"/>
    <x v="51"/>
    <n v="23518"/>
    <x v="156"/>
    <x v="5"/>
    <d v="2015-03-28T00:00:00"/>
    <n v="2"/>
    <x v="0"/>
    <n v="-601.80400000000009"/>
    <n v="10"/>
    <n v="66.12"/>
    <n v="88403"/>
    <n v="1"/>
    <s v="Not Returned"/>
    <n v="0"/>
  </r>
  <r>
    <n v="23736"/>
    <x v="4"/>
    <n v="0.03"/>
    <n v="6.68"/>
    <n v="1.5"/>
    <n v="3221"/>
    <x v="953"/>
    <s v="New Customer"/>
    <n v="1"/>
    <x v="0"/>
    <x v="1"/>
    <x v="1"/>
    <x v="3"/>
    <s v="Wrap Bag"/>
    <x v="677"/>
    <n v="0.48"/>
    <s v="United States"/>
    <x v="2"/>
    <s v="Sam"/>
    <x v="17"/>
    <x v="757"/>
    <n v="33322"/>
    <x v="110"/>
    <x v="6"/>
    <d v="2015-04-13T00:00:00"/>
    <n v="1"/>
    <x v="0"/>
    <n v="-577.30400000000009"/>
    <n v="7"/>
    <n v="48.32"/>
    <n v="90815"/>
    <n v="1"/>
    <s v="Not Returned"/>
    <n v="0"/>
  </r>
  <r>
    <n v="20847"/>
    <x v="3"/>
    <n v="0.01"/>
    <n v="2.84"/>
    <n v="0.93"/>
    <n v="3"/>
    <x v="954"/>
    <s v="New Customer"/>
    <n v="1"/>
    <x v="1"/>
    <x v="1"/>
    <x v="1"/>
    <x v="3"/>
    <s v="Wrap Bag"/>
    <x v="678"/>
    <n v="0.54"/>
    <s v="United States"/>
    <x v="3"/>
    <s v="William"/>
    <x v="8"/>
    <x v="758"/>
    <n v="98221"/>
    <x v="147"/>
    <x v="4"/>
    <d v="2015-01-08T00:00:00"/>
    <n v="1"/>
    <x v="0"/>
    <n v="4.5599999999999996"/>
    <n v="4"/>
    <n v="13.01"/>
    <n v="88522"/>
    <n v="1"/>
    <s v="Not Returned"/>
    <n v="0"/>
  </r>
  <r>
    <n v="7734"/>
    <x v="0"/>
    <n v="7.0000000000000007E-2"/>
    <n v="2.84"/>
    <n v="0.93"/>
    <n v="699"/>
    <x v="54"/>
    <s v="Returning Customer"/>
    <n v="0"/>
    <x v="0"/>
    <x v="0"/>
    <x v="1"/>
    <x v="3"/>
    <s v="Wrap Bag"/>
    <x v="678"/>
    <n v="0.54"/>
    <s v="United States"/>
    <x v="3"/>
    <s v="William"/>
    <x v="6"/>
    <x v="27"/>
    <n v="90041"/>
    <x v="64"/>
    <x v="2"/>
    <d v="2015-06-08T00:00:00"/>
    <n v="2"/>
    <x v="0"/>
    <n v="3.21"/>
    <n v="59"/>
    <n v="158.80000000000001"/>
    <n v="55392"/>
    <n v="0"/>
    <s v="Not Returned"/>
    <n v="0"/>
  </r>
  <r>
    <n v="25734"/>
    <x v="0"/>
    <n v="7.0000000000000007E-2"/>
    <n v="2.84"/>
    <n v="0.93"/>
    <n v="711"/>
    <x v="955"/>
    <s v="New Customer"/>
    <n v="1"/>
    <x v="0"/>
    <x v="0"/>
    <x v="1"/>
    <x v="3"/>
    <s v="Wrap Bag"/>
    <x v="678"/>
    <n v="0.54"/>
    <s v="United States"/>
    <x v="1"/>
    <s v="Erin"/>
    <x v="9"/>
    <x v="759"/>
    <n v="2152"/>
    <x v="64"/>
    <x v="2"/>
    <d v="2015-06-08T00:00:00"/>
    <n v="2"/>
    <x v="0"/>
    <n v="3.8519999999999999"/>
    <n v="15"/>
    <n v="40.369999999999997"/>
    <n v="87978"/>
    <n v="1"/>
    <s v="Not Returned"/>
    <n v="0"/>
  </r>
  <r>
    <n v="24325"/>
    <x v="1"/>
    <n v="7.0000000000000007E-2"/>
    <n v="7.08"/>
    <n v="2.35"/>
    <n v="1028"/>
    <x v="842"/>
    <s v="Returning Customer"/>
    <n v="0"/>
    <x v="1"/>
    <x v="3"/>
    <x v="1"/>
    <x v="3"/>
    <s v="Wrap Bag"/>
    <x v="679"/>
    <n v="0.47"/>
    <s v="United States"/>
    <x v="1"/>
    <s v="Erin"/>
    <x v="1"/>
    <x v="681"/>
    <n v="11725"/>
    <x v="26"/>
    <x v="6"/>
    <d v="2015-03-30T00:00:00"/>
    <n v="1"/>
    <x v="0"/>
    <n v="30.49"/>
    <n v="13"/>
    <n v="93.82"/>
    <n v="89006"/>
    <n v="1"/>
    <s v="Not Returned"/>
    <n v="0"/>
  </r>
  <r>
    <n v="22105"/>
    <x v="4"/>
    <n v="0.04"/>
    <n v="7.08"/>
    <n v="2.35"/>
    <n v="2430"/>
    <x v="34"/>
    <s v="Returning Customer"/>
    <n v="0"/>
    <x v="0"/>
    <x v="2"/>
    <x v="1"/>
    <x v="3"/>
    <s v="Wrap Bag"/>
    <x v="679"/>
    <n v="0.47"/>
    <s v="United States"/>
    <x v="0"/>
    <s v="Chris"/>
    <x v="0"/>
    <x v="32"/>
    <n v="76541"/>
    <x v="23"/>
    <x v="3"/>
    <d v="2015-04-11T00:00:00"/>
    <n v="1"/>
    <x v="0"/>
    <n v="24.59"/>
    <n v="7"/>
    <n v="49.1"/>
    <n v="91109"/>
    <n v="1"/>
    <s v="Not Returned"/>
    <n v="0"/>
  </r>
  <r>
    <n v="21723"/>
    <x v="1"/>
    <n v="0.1"/>
    <n v="1.6"/>
    <n v="1.29"/>
    <n v="1989"/>
    <x v="347"/>
    <s v="Returning Customer"/>
    <n v="0"/>
    <x v="0"/>
    <x v="2"/>
    <x v="1"/>
    <x v="3"/>
    <s v="Wrap Bag"/>
    <x v="680"/>
    <n v="0.42"/>
    <s v="United States"/>
    <x v="3"/>
    <s v="William"/>
    <x v="12"/>
    <x v="307"/>
    <n v="84117"/>
    <x v="21"/>
    <x v="5"/>
    <d v="2015-04-30T00:00:00"/>
    <n v="0"/>
    <x v="0"/>
    <n v="-14.990400000000001"/>
    <n v="11"/>
    <n v="16.88"/>
    <n v="90003"/>
    <n v="1"/>
    <s v="Not Returned"/>
    <n v="0"/>
  </r>
  <r>
    <n v="23058"/>
    <x v="0"/>
    <n v="0.06"/>
    <n v="279.81"/>
    <n v="23.19"/>
    <n v="234"/>
    <x v="538"/>
    <s v="Returning Customer"/>
    <n v="0"/>
    <x v="2"/>
    <x v="3"/>
    <x v="1"/>
    <x v="6"/>
    <s v="Jumbo Drum"/>
    <x v="681"/>
    <n v="0.59"/>
    <s v="United States"/>
    <x v="0"/>
    <s v="Chris"/>
    <x v="11"/>
    <x v="157"/>
    <n v="50208"/>
    <x v="160"/>
    <x v="5"/>
    <d v="2015-02-06T00:00:00"/>
    <n v="1"/>
    <x v="0"/>
    <n v="1103.9723999999999"/>
    <n v="6"/>
    <n v="1599.96"/>
    <n v="90236"/>
    <n v="1"/>
    <s v="Not Returned"/>
    <n v="0"/>
  </r>
  <r>
    <n v="18278"/>
    <x v="1"/>
    <n v="0.05"/>
    <n v="328.14"/>
    <n v="91.05"/>
    <n v="366"/>
    <x v="956"/>
    <s v="New Customer"/>
    <n v="1"/>
    <x v="2"/>
    <x v="3"/>
    <x v="1"/>
    <x v="6"/>
    <s v="Jumbo Drum"/>
    <x v="682"/>
    <n v="0.56999999999999995"/>
    <s v="United States"/>
    <x v="1"/>
    <s v="Erin"/>
    <x v="44"/>
    <x v="760"/>
    <n v="2910"/>
    <x v="25"/>
    <x v="2"/>
    <d v="2015-01-19T00:00:00"/>
    <n v="2"/>
    <x v="0"/>
    <n v="411.5172"/>
    <n v="6"/>
    <n v="1967.98"/>
    <n v="87347"/>
    <n v="1"/>
    <s v="Not Returned"/>
    <n v="0"/>
  </r>
  <r>
    <n v="21847"/>
    <x v="4"/>
    <n v="0.05"/>
    <n v="328.14"/>
    <n v="91.05"/>
    <n v="1103"/>
    <x v="957"/>
    <s v="New Customer"/>
    <n v="1"/>
    <x v="2"/>
    <x v="2"/>
    <x v="1"/>
    <x v="6"/>
    <s v="Jumbo Drum"/>
    <x v="682"/>
    <n v="0.56999999999999995"/>
    <s v="United States"/>
    <x v="0"/>
    <s v="Chris"/>
    <x v="15"/>
    <x v="761"/>
    <n v="68046"/>
    <x v="23"/>
    <x v="3"/>
    <d v="2015-04-11T00:00:00"/>
    <n v="1"/>
    <x v="0"/>
    <n v="772.04"/>
    <n v="7"/>
    <n v="2291.39"/>
    <n v="90977"/>
    <n v="1"/>
    <s v="Not Returned"/>
    <n v="0"/>
  </r>
  <r>
    <n v="3847"/>
    <x v="4"/>
    <n v="0.05"/>
    <n v="328.14"/>
    <n v="91.05"/>
    <n v="1104"/>
    <x v="958"/>
    <s v="New Customer"/>
    <n v="1"/>
    <x v="2"/>
    <x v="2"/>
    <x v="1"/>
    <x v="6"/>
    <s v="Jumbo Drum"/>
    <x v="682"/>
    <n v="0.56999999999999995"/>
    <s v="United States"/>
    <x v="1"/>
    <s v="Erin"/>
    <x v="1"/>
    <x v="12"/>
    <n v="10282"/>
    <x v="23"/>
    <x v="3"/>
    <d v="2015-04-11T00:00:00"/>
    <n v="1"/>
    <x v="0"/>
    <n v="772.04"/>
    <n v="29"/>
    <n v="9492.92"/>
    <n v="27456"/>
    <n v="1"/>
    <s v="Not Returned"/>
    <n v="0"/>
  </r>
  <r>
    <n v="19365"/>
    <x v="3"/>
    <n v="0.03"/>
    <n v="370.98"/>
    <n v="99"/>
    <n v="635"/>
    <x v="547"/>
    <s v="Returning Customer"/>
    <n v="0"/>
    <x v="2"/>
    <x v="1"/>
    <x v="1"/>
    <x v="9"/>
    <s v="Jumbo Drum"/>
    <x v="683"/>
    <n v="0.65"/>
    <s v="United States"/>
    <x v="0"/>
    <s v="Chris"/>
    <x v="29"/>
    <x v="465"/>
    <n v="55106"/>
    <x v="59"/>
    <x v="6"/>
    <d v="2015-04-06T00:00:00"/>
    <n v="1"/>
    <x v="0"/>
    <n v="-124.2864"/>
    <n v="6"/>
    <n v="2309.4899999999998"/>
    <n v="89284"/>
    <n v="0"/>
    <s v="Not Returned"/>
    <n v="0"/>
  </r>
  <r>
    <n v="19323"/>
    <x v="2"/>
    <n v="0.05"/>
    <n v="140.97999999999999"/>
    <n v="36.090000000000003"/>
    <n v="1253"/>
    <x v="383"/>
    <s v="Returning Customer"/>
    <n v="0"/>
    <x v="2"/>
    <x v="2"/>
    <x v="2"/>
    <x v="14"/>
    <s v="Jumbo Box"/>
    <x v="684"/>
    <n v="0.77"/>
    <s v="United States"/>
    <x v="0"/>
    <s v="Chris"/>
    <x v="0"/>
    <x v="334"/>
    <n v="78613"/>
    <x v="43"/>
    <x v="5"/>
    <d v="2015-04-25T00:00:00"/>
    <n v="2"/>
    <x v="0"/>
    <n v="-373.09"/>
    <n v="5"/>
    <n v="699.24"/>
    <n v="89981"/>
    <n v="0"/>
    <s v="Not Returned"/>
    <n v="0"/>
  </r>
  <r>
    <n v="20594"/>
    <x v="4"/>
    <n v="0.03"/>
    <n v="140.97999999999999"/>
    <n v="36.090000000000003"/>
    <n v="2833"/>
    <x v="959"/>
    <s v="New Customer"/>
    <n v="1"/>
    <x v="2"/>
    <x v="3"/>
    <x v="2"/>
    <x v="14"/>
    <s v="Jumbo Box"/>
    <x v="684"/>
    <n v="0.77"/>
    <s v="United States"/>
    <x v="0"/>
    <s v="Chris"/>
    <x v="29"/>
    <x v="762"/>
    <n v="55076"/>
    <x v="76"/>
    <x v="4"/>
    <d v="2015-03-27T00:00:00"/>
    <n v="2"/>
    <x v="0"/>
    <n v="-221.5"/>
    <n v="4"/>
    <n v="608.80999999999995"/>
    <n v="91030"/>
    <n v="0"/>
    <s v="Not Returned"/>
    <n v="0"/>
  </r>
  <r>
    <n v="19601"/>
    <x v="1"/>
    <n v="0.09"/>
    <n v="125.99"/>
    <n v="8.99"/>
    <n v="724"/>
    <x v="960"/>
    <s v="New Customer"/>
    <n v="1"/>
    <x v="0"/>
    <x v="0"/>
    <x v="0"/>
    <x v="0"/>
    <s v="Small Box"/>
    <x v="685"/>
    <n v="0.55000000000000004"/>
    <s v="United States"/>
    <x v="1"/>
    <s v="Erin"/>
    <x v="31"/>
    <x v="763"/>
    <n v="6614"/>
    <x v="75"/>
    <x v="6"/>
    <d v="2015-03-16T00:00:00"/>
    <n v="1"/>
    <x v="0"/>
    <n v="-605.37400000000002"/>
    <n v="1"/>
    <n v="100.38"/>
    <n v="90359"/>
    <n v="0"/>
    <s v="Not Returned"/>
    <n v="0"/>
  </r>
  <r>
    <n v="19505"/>
    <x v="2"/>
    <n v="0.09"/>
    <n v="125.99"/>
    <n v="8.99"/>
    <n v="744"/>
    <x v="345"/>
    <s v="Returning Customer"/>
    <n v="0"/>
    <x v="0"/>
    <x v="0"/>
    <x v="0"/>
    <x v="0"/>
    <s v="Small Box"/>
    <x v="685"/>
    <n v="0.55000000000000004"/>
    <s v="United States"/>
    <x v="3"/>
    <s v="William"/>
    <x v="38"/>
    <x v="306"/>
    <n v="85737"/>
    <x v="39"/>
    <x v="0"/>
    <d v="2015-06-02T00:00:00"/>
    <n v="8"/>
    <x v="0"/>
    <n v="916.68060000000014"/>
    <n v="20"/>
    <n v="2104.9899999999998"/>
    <n v="87727"/>
    <n v="1"/>
    <s v="Not Returned"/>
    <n v="0"/>
  </r>
  <r>
    <n v="18016"/>
    <x v="3"/>
    <n v="0.01"/>
    <n v="125.99"/>
    <n v="8.99"/>
    <n v="1916"/>
    <x v="961"/>
    <s v="New Customer"/>
    <n v="1"/>
    <x v="0"/>
    <x v="2"/>
    <x v="0"/>
    <x v="0"/>
    <s v="Small Box"/>
    <x v="685"/>
    <n v="0.55000000000000004"/>
    <s v="United States"/>
    <x v="2"/>
    <s v="Sam"/>
    <x v="39"/>
    <x v="764"/>
    <n v="72209"/>
    <x v="174"/>
    <x v="5"/>
    <d v="2015-04-18T00:00:00"/>
    <n v="2"/>
    <x v="0"/>
    <n v="-45.471999999999994"/>
    <n v="9"/>
    <n v="1011.44"/>
    <n v="85895"/>
    <n v="1"/>
    <s v="Not Returned"/>
    <n v="0"/>
  </r>
  <r>
    <n v="6585"/>
    <x v="1"/>
    <n v="0.1"/>
    <n v="7.64"/>
    <n v="1.39"/>
    <n v="2618"/>
    <x v="31"/>
    <s v="Returning Customer"/>
    <n v="0"/>
    <x v="0"/>
    <x v="1"/>
    <x v="1"/>
    <x v="2"/>
    <s v="Small Box"/>
    <x v="686"/>
    <n v="0.36"/>
    <s v="United States"/>
    <x v="1"/>
    <s v="Erin"/>
    <x v="1"/>
    <x v="12"/>
    <n v="10004"/>
    <x v="25"/>
    <x v="2"/>
    <d v="2015-01-19T00:00:00"/>
    <n v="2"/>
    <x v="0"/>
    <n v="16.12"/>
    <n v="18"/>
    <n v="130.11000000000001"/>
    <n v="46884"/>
    <n v="0"/>
    <s v="Not Returned"/>
    <n v="0"/>
  </r>
  <r>
    <n v="26054"/>
    <x v="4"/>
    <n v="0.01"/>
    <n v="7.64"/>
    <n v="1.39"/>
    <n v="2947"/>
    <x v="962"/>
    <s v="New Customer"/>
    <n v="1"/>
    <x v="0"/>
    <x v="0"/>
    <x v="1"/>
    <x v="2"/>
    <s v="Small Box"/>
    <x v="686"/>
    <n v="0.36"/>
    <s v="United States"/>
    <x v="1"/>
    <s v="Erin"/>
    <x v="1"/>
    <x v="765"/>
    <n v="14043"/>
    <x v="104"/>
    <x v="4"/>
    <d v="2015-02-07T00:00:00"/>
    <n v="3"/>
    <x v="0"/>
    <n v="112.1181"/>
    <n v="20"/>
    <n v="162.49"/>
    <n v="87511"/>
    <n v="1"/>
    <s v="Not Returned"/>
    <n v="0"/>
  </r>
  <r>
    <n v="20073"/>
    <x v="2"/>
    <n v="0.1"/>
    <n v="7.31"/>
    <n v="0.49"/>
    <n v="954"/>
    <x v="963"/>
    <s v="New Customer"/>
    <n v="1"/>
    <x v="0"/>
    <x v="3"/>
    <x v="1"/>
    <x v="4"/>
    <s v="Small Box"/>
    <x v="687"/>
    <n v="0.38"/>
    <s v="United States"/>
    <x v="0"/>
    <s v="Chris"/>
    <x v="0"/>
    <x v="766"/>
    <n v="75067"/>
    <x v="81"/>
    <x v="5"/>
    <d v="2015-02-21T00:00:00"/>
    <n v="9"/>
    <x v="0"/>
    <n v="19.064699999999998"/>
    <n v="4"/>
    <n v="27.63"/>
    <n v="90771"/>
    <n v="0"/>
    <s v="Not Returned"/>
    <n v="0"/>
  </r>
  <r>
    <n v="22804"/>
    <x v="3"/>
    <n v="0.1"/>
    <n v="7.31"/>
    <n v="0.49"/>
    <n v="3211"/>
    <x v="140"/>
    <s v="Returning Customer"/>
    <n v="0"/>
    <x v="0"/>
    <x v="1"/>
    <x v="1"/>
    <x v="4"/>
    <s v="Small Box"/>
    <x v="687"/>
    <n v="0.38"/>
    <s v="United States"/>
    <x v="0"/>
    <s v="Chris"/>
    <x v="23"/>
    <x v="127"/>
    <n v="60101"/>
    <x v="32"/>
    <x v="6"/>
    <d v="2015-02-16T00:00:00"/>
    <n v="1"/>
    <x v="0"/>
    <n v="55.020599999999995"/>
    <n v="12"/>
    <n v="79.739999999999995"/>
    <n v="91522"/>
    <n v="0"/>
    <s v="Not Returned"/>
    <n v="0"/>
  </r>
  <r>
    <n v="18529"/>
    <x v="3"/>
    <n v="0.01"/>
    <n v="3.15"/>
    <n v="0.49"/>
    <n v="1008"/>
    <x v="964"/>
    <s v="New Customer"/>
    <n v="1"/>
    <x v="0"/>
    <x v="2"/>
    <x v="1"/>
    <x v="4"/>
    <s v="Small Box"/>
    <x v="688"/>
    <n v="0.37"/>
    <s v="United States"/>
    <x v="1"/>
    <s v="Erin"/>
    <x v="27"/>
    <x v="752"/>
    <n v="4038"/>
    <x v="39"/>
    <x v="0"/>
    <d v="2015-05-27T00:00:00"/>
    <n v="2"/>
    <x v="0"/>
    <n v="17.505299999999998"/>
    <n v="8"/>
    <n v="25.37"/>
    <n v="88371"/>
    <n v="1"/>
    <s v="Not Returned"/>
    <n v="0"/>
  </r>
  <r>
    <n v="21386"/>
    <x v="2"/>
    <n v="0.04"/>
    <n v="3.52"/>
    <n v="6.83"/>
    <n v="1829"/>
    <x v="525"/>
    <s v="Returning Customer"/>
    <n v="0"/>
    <x v="0"/>
    <x v="1"/>
    <x v="1"/>
    <x v="10"/>
    <s v="Small Box"/>
    <x v="689"/>
    <n v="0.38"/>
    <s v="United States"/>
    <x v="0"/>
    <s v="Chris"/>
    <x v="11"/>
    <x v="448"/>
    <n v="52402"/>
    <x v="1"/>
    <x v="1"/>
    <d v="2015-01-15T00:00:00"/>
    <n v="9"/>
    <x v="0"/>
    <n v="-57.753"/>
    <n v="4"/>
    <n v="15.93"/>
    <n v="86960"/>
    <n v="0"/>
    <s v="Not Returned"/>
    <n v="0"/>
  </r>
  <r>
    <n v="20828"/>
    <x v="4"/>
    <n v="0"/>
    <n v="3.14"/>
    <n v="1.92"/>
    <n v="2908"/>
    <x v="267"/>
    <s v="Returning Customer"/>
    <n v="0"/>
    <x v="0"/>
    <x v="2"/>
    <x v="1"/>
    <x v="5"/>
    <s v="Wrap Bag"/>
    <x v="690"/>
    <n v="0.84"/>
    <s v="United States"/>
    <x v="1"/>
    <s v="Erin"/>
    <x v="18"/>
    <x v="239"/>
    <n v="44125"/>
    <x v="56"/>
    <x v="2"/>
    <d v="2015-03-02T00:00:00"/>
    <n v="2"/>
    <x v="1"/>
    <n v="-13.135200000000001"/>
    <n v="8"/>
    <n v="27.53"/>
    <n v="88157"/>
    <n v="0"/>
    <s v="Not Returned"/>
    <n v="0"/>
  </r>
  <r>
    <n v="20366"/>
    <x v="0"/>
    <n v="0.05"/>
    <n v="3.14"/>
    <n v="1.92"/>
    <n v="3379"/>
    <x v="965"/>
    <s v="New Customer"/>
    <n v="1"/>
    <x v="1"/>
    <x v="2"/>
    <x v="1"/>
    <x v="5"/>
    <s v="Wrap Bag"/>
    <x v="690"/>
    <n v="0.84"/>
    <s v="United States"/>
    <x v="2"/>
    <s v="Sam"/>
    <x v="33"/>
    <x v="767"/>
    <n v="30144"/>
    <x v="168"/>
    <x v="2"/>
    <d v="2015-04-26T00:00:00"/>
    <n v="1"/>
    <x v="0"/>
    <n v="1628.37"/>
    <n v="18"/>
    <n v="59.22"/>
    <n v="88839"/>
    <n v="1"/>
    <s v="Not Returned"/>
    <n v="0"/>
  </r>
  <r>
    <n v="25981"/>
    <x v="2"/>
    <n v="0.06"/>
    <n v="17.78"/>
    <n v="5.03"/>
    <n v="1062"/>
    <x v="303"/>
    <s v="Returning Customer"/>
    <n v="0"/>
    <x v="0"/>
    <x v="3"/>
    <x v="2"/>
    <x v="7"/>
    <s v="Small Box"/>
    <x v="691"/>
    <n v="0.54"/>
    <s v="United States"/>
    <x v="1"/>
    <s v="Erin"/>
    <x v="1"/>
    <x v="272"/>
    <n v="11727"/>
    <x v="117"/>
    <x v="2"/>
    <d v="2015-06-02T00:00:00"/>
    <n v="3"/>
    <x v="0"/>
    <n v="38.067299999999996"/>
    <n v="3"/>
    <n v="55.17"/>
    <n v="91355"/>
    <n v="0"/>
    <s v="Not Returned"/>
    <n v="0"/>
  </r>
  <r>
    <n v="22318"/>
    <x v="4"/>
    <n v="0.03"/>
    <n v="29.34"/>
    <n v="7.87"/>
    <n v="453"/>
    <x v="966"/>
    <s v="New Customer"/>
    <n v="1"/>
    <x v="0"/>
    <x v="1"/>
    <x v="2"/>
    <x v="7"/>
    <s v="Small Box"/>
    <x v="692"/>
    <n v="0.54"/>
    <s v="United States"/>
    <x v="3"/>
    <s v="William"/>
    <x v="6"/>
    <x v="768"/>
    <n v="95032"/>
    <x v="105"/>
    <x v="3"/>
    <d v="2015-05-10T00:00:00"/>
    <n v="2"/>
    <x v="0"/>
    <n v="-41.32"/>
    <n v="1"/>
    <n v="32.4"/>
    <n v="86011"/>
    <n v="1"/>
    <s v="Not Returned"/>
    <n v="0"/>
  </r>
  <r>
    <n v="24526"/>
    <x v="1"/>
    <n v="0"/>
    <n v="29.34"/>
    <n v="7.87"/>
    <n v="2356"/>
    <x v="967"/>
    <s v="New Customer"/>
    <n v="1"/>
    <x v="0"/>
    <x v="0"/>
    <x v="2"/>
    <x v="7"/>
    <s v="Small Box"/>
    <x v="692"/>
    <n v="0.54"/>
    <s v="United States"/>
    <x v="3"/>
    <s v="William"/>
    <x v="48"/>
    <x v="694"/>
    <n v="82901"/>
    <x v="75"/>
    <x v="6"/>
    <d v="2015-03-17T00:00:00"/>
    <n v="2"/>
    <x v="1"/>
    <n v="385.37"/>
    <n v="22"/>
    <n v="668.38"/>
    <n v="91305"/>
    <n v="1"/>
    <s v="Not Returned"/>
    <n v="0"/>
  </r>
  <r>
    <n v="23098"/>
    <x v="1"/>
    <n v="0.02"/>
    <n v="20.28"/>
    <n v="6.68"/>
    <n v="210"/>
    <x v="79"/>
    <s v="Returning Customer"/>
    <n v="0"/>
    <x v="0"/>
    <x v="2"/>
    <x v="2"/>
    <x v="7"/>
    <s v="Small Box"/>
    <x v="693"/>
    <n v="0.53"/>
    <s v="United States"/>
    <x v="1"/>
    <s v="Erin"/>
    <x v="1"/>
    <x v="73"/>
    <n v="12180"/>
    <x v="12"/>
    <x v="1"/>
    <d v="2015-06-02T00:00:00"/>
    <n v="0"/>
    <x v="0"/>
    <n v="44.677499999999995"/>
    <n v="3"/>
    <n v="64.75"/>
    <n v="85966"/>
    <n v="0"/>
    <s v="Not Returned"/>
    <n v="0"/>
  </r>
  <r>
    <n v="23209"/>
    <x v="1"/>
    <n v="0.06"/>
    <n v="549.99"/>
    <n v="49"/>
    <n v="550"/>
    <x v="7"/>
    <s v="Returning Customer"/>
    <n v="0"/>
    <x v="2"/>
    <x v="1"/>
    <x v="0"/>
    <x v="16"/>
    <s v="Jumbo Drum"/>
    <x v="694"/>
    <n v="0.35"/>
    <s v="United States"/>
    <x v="0"/>
    <s v="Chris"/>
    <x v="0"/>
    <x v="7"/>
    <n v="78155"/>
    <x v="6"/>
    <x v="3"/>
    <d v="2015-06-13T00:00:00"/>
    <n v="1"/>
    <x v="0"/>
    <n v="4637.4071999999996"/>
    <n v="13"/>
    <n v="6720.88"/>
    <n v="90910"/>
    <n v="0"/>
    <s v="Not Returned"/>
    <n v="0"/>
  </r>
  <r>
    <n v="18410"/>
    <x v="3"/>
    <n v="0.02"/>
    <n v="549.99"/>
    <n v="49"/>
    <n v="2141"/>
    <x v="392"/>
    <s v="Returning Customer"/>
    <n v="0"/>
    <x v="2"/>
    <x v="2"/>
    <x v="0"/>
    <x v="16"/>
    <s v="Jumbo Drum"/>
    <x v="694"/>
    <n v="0.35"/>
    <s v="United States"/>
    <x v="3"/>
    <s v="William"/>
    <x v="21"/>
    <x v="342"/>
    <n v="81301"/>
    <x v="16"/>
    <x v="4"/>
    <d v="2015-02-20T00:00:00"/>
    <n v="2"/>
    <x v="0"/>
    <n v="-381.84119999999996"/>
    <n v="18"/>
    <n v="9798.84"/>
    <n v="87570"/>
    <n v="0"/>
    <s v="Not Returned"/>
    <n v="0"/>
  </r>
  <r>
    <n v="20517"/>
    <x v="1"/>
    <n v="0.03"/>
    <n v="499.99"/>
    <n v="24.49"/>
    <n v="3063"/>
    <x v="106"/>
    <s v="Returning Customer"/>
    <n v="0"/>
    <x v="0"/>
    <x v="0"/>
    <x v="0"/>
    <x v="16"/>
    <s v="Large Box"/>
    <x v="695"/>
    <n v="0.36"/>
    <s v="United States"/>
    <x v="3"/>
    <s v="William"/>
    <x v="8"/>
    <x v="97"/>
    <n v="98034"/>
    <x v="74"/>
    <x v="5"/>
    <d v="2015-02-27T00:00:00"/>
    <n v="1"/>
    <x v="0"/>
    <n v="1773.6104999999998"/>
    <n v="5"/>
    <n v="2570.4499999999998"/>
    <n v="88447"/>
    <n v="0"/>
    <s v="Not Returned"/>
    <n v="0"/>
  </r>
  <r>
    <n v="22363"/>
    <x v="0"/>
    <n v="0.01"/>
    <n v="13.99"/>
    <n v="7.51"/>
    <n v="1267"/>
    <x v="765"/>
    <s v="Returning Customer"/>
    <n v="0"/>
    <x v="0"/>
    <x v="1"/>
    <x v="0"/>
    <x v="8"/>
    <s v="Medium Box"/>
    <x v="696"/>
    <n v="0.39"/>
    <s v="United States"/>
    <x v="2"/>
    <s v="Sam"/>
    <x v="17"/>
    <x v="623"/>
    <n v="33433"/>
    <x v="77"/>
    <x v="1"/>
    <d v="2015-02-11T00:00:00"/>
    <n v="1"/>
    <x v="0"/>
    <n v="533.74199999999996"/>
    <n v="2"/>
    <n v="29.85"/>
    <n v="89514"/>
    <n v="1"/>
    <s v="Not Returned"/>
    <n v="0"/>
  </r>
  <r>
    <n v="25498"/>
    <x v="3"/>
    <n v="0.06"/>
    <n v="13.99"/>
    <n v="7.51"/>
    <n v="1778"/>
    <x v="968"/>
    <s v="New Customer"/>
    <n v="1"/>
    <x v="0"/>
    <x v="0"/>
    <x v="0"/>
    <x v="8"/>
    <s v="Medium Box"/>
    <x v="696"/>
    <n v="0.39"/>
    <s v="United States"/>
    <x v="0"/>
    <s v="Chris"/>
    <x v="7"/>
    <x v="769"/>
    <n v="47906"/>
    <x v="126"/>
    <x v="6"/>
    <d v="2015-05-12T00:00:00"/>
    <n v="2"/>
    <x v="0"/>
    <n v="6.4832400000000021"/>
    <n v="21"/>
    <n v="287.99"/>
    <n v="89943"/>
    <n v="0"/>
    <s v="Not Returned"/>
    <n v="0"/>
  </r>
  <r>
    <n v="20968"/>
    <x v="2"/>
    <n v="7.0000000000000007E-2"/>
    <n v="9.49"/>
    <n v="5.76"/>
    <n v="772"/>
    <x v="564"/>
    <s v="Returning Customer"/>
    <n v="0"/>
    <x v="0"/>
    <x v="3"/>
    <x v="0"/>
    <x v="8"/>
    <s v="Medium Box"/>
    <x v="697"/>
    <n v="0.39"/>
    <s v="United States"/>
    <x v="1"/>
    <s v="Erin"/>
    <x v="5"/>
    <x v="477"/>
    <n v="18103"/>
    <x v="35"/>
    <x v="6"/>
    <d v="2015-05-21T00:00:00"/>
    <n v="4"/>
    <x v="0"/>
    <n v="7.7151600000000045"/>
    <n v="37"/>
    <n v="344.57"/>
    <n v="88668"/>
    <n v="0"/>
    <s v="Not Returned"/>
    <n v="0"/>
  </r>
  <r>
    <n v="21718"/>
    <x v="1"/>
    <n v="0.02"/>
    <n v="419.19"/>
    <n v="19.989999999999998"/>
    <n v="627"/>
    <x v="969"/>
    <s v="New Customer"/>
    <n v="1"/>
    <x v="0"/>
    <x v="1"/>
    <x v="1"/>
    <x v="9"/>
    <s v="Small Box"/>
    <x v="698"/>
    <n v="0.57999999999999996"/>
    <s v="United States"/>
    <x v="1"/>
    <s v="Erin"/>
    <x v="18"/>
    <x v="405"/>
    <n v="43952"/>
    <x v="150"/>
    <x v="1"/>
    <d v="2015-04-22T00:00:00"/>
    <n v="1"/>
    <x v="0"/>
    <n v="6610.2"/>
    <n v="22"/>
    <n v="9580"/>
    <n v="90469"/>
    <n v="1"/>
    <s v="Not Returned"/>
    <n v="0"/>
  </r>
  <r>
    <n v="21212"/>
    <x v="1"/>
    <n v="0.04"/>
    <n v="419.19"/>
    <n v="19.989999999999998"/>
    <n v="2489"/>
    <x v="27"/>
    <s v="Returning Customer"/>
    <n v="0"/>
    <x v="0"/>
    <x v="2"/>
    <x v="1"/>
    <x v="9"/>
    <s v="Small Box"/>
    <x v="698"/>
    <n v="0.57999999999999996"/>
    <s v="United States"/>
    <x v="3"/>
    <s v="William"/>
    <x v="6"/>
    <x v="26"/>
    <n v="94521"/>
    <x v="145"/>
    <x v="6"/>
    <d v="2015-04-27T00:00:00"/>
    <n v="1"/>
    <x v="0"/>
    <n v="1388.3558999999998"/>
    <n v="5"/>
    <n v="2012.11"/>
    <n v="86885"/>
    <n v="0"/>
    <s v="Not Returned"/>
    <n v="0"/>
  </r>
  <r>
    <n v="3212"/>
    <x v="1"/>
    <n v="0.04"/>
    <n v="419.19"/>
    <n v="19.989999999999998"/>
    <n v="2491"/>
    <x v="28"/>
    <s v="Returning Customer"/>
    <n v="0"/>
    <x v="0"/>
    <x v="2"/>
    <x v="1"/>
    <x v="9"/>
    <s v="Small Box"/>
    <x v="698"/>
    <n v="0.57999999999999996"/>
    <s v="United States"/>
    <x v="3"/>
    <s v="William"/>
    <x v="6"/>
    <x v="27"/>
    <n v="90045"/>
    <x v="145"/>
    <x v="6"/>
    <d v="2015-04-27T00:00:00"/>
    <n v="1"/>
    <x v="0"/>
    <n v="1947.67"/>
    <n v="20"/>
    <n v="8048.45"/>
    <n v="23042"/>
    <n v="1"/>
    <s v="Not Returned"/>
    <n v="0"/>
  </r>
  <r>
    <n v="22275"/>
    <x v="2"/>
    <n v="0.02"/>
    <n v="419.19"/>
    <n v="19.989999999999998"/>
    <n v="2593"/>
    <x v="146"/>
    <s v="Returning Customer"/>
    <n v="0"/>
    <x v="0"/>
    <x v="1"/>
    <x v="1"/>
    <x v="9"/>
    <s v="Small Box"/>
    <x v="698"/>
    <n v="0.57999999999999996"/>
    <s v="United States"/>
    <x v="2"/>
    <s v="Sam"/>
    <x v="33"/>
    <x v="132"/>
    <n v="30605"/>
    <x v="63"/>
    <x v="3"/>
    <d v="2015-04-17T00:00:00"/>
    <n v="0"/>
    <x v="0"/>
    <n v="-39.606000000000002"/>
    <n v="10"/>
    <n v="4354.55"/>
    <n v="87772"/>
    <n v="1"/>
    <s v="Not Returned"/>
    <n v="0"/>
  </r>
  <r>
    <n v="25856"/>
    <x v="4"/>
    <n v="0.03"/>
    <n v="37.94"/>
    <n v="5.08"/>
    <n v="757"/>
    <x v="970"/>
    <s v="New Customer"/>
    <n v="1"/>
    <x v="0"/>
    <x v="2"/>
    <x v="1"/>
    <x v="1"/>
    <s v="Wrap Bag"/>
    <x v="699"/>
    <n v="0.38"/>
    <s v="United States"/>
    <x v="3"/>
    <s v="William"/>
    <x v="20"/>
    <x v="493"/>
    <n v="97062"/>
    <x v="128"/>
    <x v="4"/>
    <d v="2015-02-13T00:00:00"/>
    <n v="2"/>
    <x v="0"/>
    <n v="-7.5244000000000009"/>
    <n v="1"/>
    <n v="39.97"/>
    <n v="90258"/>
    <n v="1"/>
    <s v="Not Returned"/>
    <n v="0"/>
  </r>
  <r>
    <n v="23105"/>
    <x v="4"/>
    <n v="0.02"/>
    <n v="37.94"/>
    <n v="5.08"/>
    <n v="1085"/>
    <x v="594"/>
    <s v="Returning Customer"/>
    <n v="0"/>
    <x v="0"/>
    <x v="1"/>
    <x v="1"/>
    <x v="1"/>
    <s v="Wrap Bag"/>
    <x v="699"/>
    <n v="0.38"/>
    <s v="United States"/>
    <x v="1"/>
    <s v="Erin"/>
    <x v="1"/>
    <x v="499"/>
    <n v="11729"/>
    <x v="93"/>
    <x v="4"/>
    <d v="2015-05-14T00:00:00"/>
    <n v="1"/>
    <x v="0"/>
    <n v="206.517"/>
    <n v="8"/>
    <n v="299.3"/>
    <n v="86124"/>
    <n v="0"/>
    <s v="Not Returned"/>
    <n v="0"/>
  </r>
  <r>
    <n v="24817"/>
    <x v="1"/>
    <n v="0.1"/>
    <n v="37.94"/>
    <n v="5.08"/>
    <n v="2957"/>
    <x v="971"/>
    <s v="New Customer"/>
    <n v="1"/>
    <x v="1"/>
    <x v="1"/>
    <x v="1"/>
    <x v="1"/>
    <s v="Wrap Bag"/>
    <x v="699"/>
    <n v="0.38"/>
    <s v="United States"/>
    <x v="0"/>
    <s v="Chris"/>
    <x v="26"/>
    <x v="770"/>
    <n v="53209"/>
    <x v="129"/>
    <x v="5"/>
    <d v="2015-04-04T00:00:00"/>
    <n v="2"/>
    <x v="0"/>
    <n v="95.054399999999987"/>
    <n v="4"/>
    <n v="137.76"/>
    <n v="90264"/>
    <n v="1"/>
    <s v="Not Returned"/>
    <n v="0"/>
  </r>
  <r>
    <n v="25354"/>
    <x v="3"/>
    <n v="0.04"/>
    <n v="29.14"/>
    <n v="4.8600000000000003"/>
    <n v="62"/>
    <x v="972"/>
    <s v="New Customer"/>
    <n v="1"/>
    <x v="0"/>
    <x v="1"/>
    <x v="1"/>
    <x v="1"/>
    <s v="Wrap Bag"/>
    <x v="700"/>
    <n v="0.38"/>
    <s v="United States"/>
    <x v="0"/>
    <s v="Chris"/>
    <x v="0"/>
    <x v="771"/>
    <n v="78664"/>
    <x v="6"/>
    <x v="3"/>
    <d v="2015-06-14T00:00:00"/>
    <n v="2"/>
    <x v="0"/>
    <n v="349.40909999999997"/>
    <n v="17"/>
    <n v="506.39"/>
    <n v="87408"/>
    <n v="1"/>
    <s v="Not Returned"/>
    <n v="0"/>
  </r>
  <r>
    <n v="24016"/>
    <x v="3"/>
    <n v="0.05"/>
    <n v="6.48"/>
    <n v="2.74"/>
    <n v="1650"/>
    <x v="260"/>
    <s v="Returning Customer"/>
    <n v="0"/>
    <x v="0"/>
    <x v="1"/>
    <x v="0"/>
    <x v="11"/>
    <s v="Small Pack"/>
    <x v="701"/>
    <n v="0.71"/>
    <s v="United States"/>
    <x v="2"/>
    <s v="Sam"/>
    <x v="4"/>
    <x v="232"/>
    <n v="27203"/>
    <x v="132"/>
    <x v="2"/>
    <d v="2015-05-09T00:00:00"/>
    <n v="0"/>
    <x v="0"/>
    <n v="15.096"/>
    <n v="15"/>
    <n v="94.27"/>
    <n v="91042"/>
    <n v="0"/>
    <s v="Not Returned"/>
    <n v="0"/>
  </r>
  <r>
    <n v="24373"/>
    <x v="2"/>
    <n v="0.08"/>
    <n v="6.48"/>
    <n v="2.74"/>
    <n v="2820"/>
    <x v="394"/>
    <s v="Returning Customer"/>
    <n v="0"/>
    <x v="0"/>
    <x v="2"/>
    <x v="0"/>
    <x v="11"/>
    <s v="Small Pack"/>
    <x v="701"/>
    <n v="0.71"/>
    <s v="United States"/>
    <x v="0"/>
    <s v="Chris"/>
    <x v="22"/>
    <x v="344"/>
    <n v="63129"/>
    <x v="126"/>
    <x v="6"/>
    <d v="2015-05-12T00:00:00"/>
    <n v="2"/>
    <x v="0"/>
    <n v="-82.64"/>
    <n v="18"/>
    <n v="113.68"/>
    <n v="87899"/>
    <n v="1"/>
    <s v="Not Returned"/>
    <n v="0"/>
  </r>
  <r>
    <n v="24783"/>
    <x v="1"/>
    <n v="0.05"/>
    <n v="204.1"/>
    <n v="13.99"/>
    <n v="540"/>
    <x v="121"/>
    <s v="Returning Customer"/>
    <n v="0"/>
    <x v="0"/>
    <x v="3"/>
    <x v="0"/>
    <x v="8"/>
    <s v="Medium Box"/>
    <x v="702"/>
    <n v="0.37"/>
    <s v="United States"/>
    <x v="0"/>
    <s v="Chris"/>
    <x v="23"/>
    <x v="111"/>
    <n v="60061"/>
    <x v="137"/>
    <x v="2"/>
    <d v="2015-05-25T00:00:00"/>
    <n v="2"/>
    <x v="0"/>
    <n v="5924.1122999999998"/>
    <n v="41"/>
    <n v="8585.67"/>
    <n v="91175"/>
    <n v="1"/>
    <s v="Not Returned"/>
    <n v="0"/>
  </r>
  <r>
    <n v="24348"/>
    <x v="3"/>
    <n v="0.01"/>
    <n v="28.99"/>
    <n v="8.59"/>
    <n v="2135"/>
    <x v="973"/>
    <s v="New Customer"/>
    <n v="1"/>
    <x v="0"/>
    <x v="2"/>
    <x v="0"/>
    <x v="0"/>
    <s v="Medium Box"/>
    <x v="703"/>
    <n v="0.56000000000000005"/>
    <s v="United States"/>
    <x v="3"/>
    <s v="William"/>
    <x v="36"/>
    <x v="772"/>
    <n v="88101"/>
    <x v="101"/>
    <x v="3"/>
    <d v="2015-02-07T00:00:00"/>
    <n v="1"/>
    <x v="0"/>
    <n v="196.52328"/>
    <n v="21"/>
    <n v="556.61"/>
    <n v="91583"/>
    <n v="1"/>
    <s v="Not Returned"/>
    <n v="0"/>
  </r>
  <r>
    <n v="2314"/>
    <x v="3"/>
    <n v="7.0000000000000007E-2"/>
    <n v="28.99"/>
    <n v="8.59"/>
    <n v="2882"/>
    <x v="293"/>
    <s v="Returning Customer"/>
    <n v="0"/>
    <x v="0"/>
    <x v="0"/>
    <x v="0"/>
    <x v="0"/>
    <s v="Medium Box"/>
    <x v="703"/>
    <n v="0.56000000000000005"/>
    <s v="United States"/>
    <x v="2"/>
    <s v="Sam"/>
    <x v="4"/>
    <x v="263"/>
    <n v="28206"/>
    <x v="27"/>
    <x v="5"/>
    <d v="2015-03-19T00:00:00"/>
    <n v="0"/>
    <x v="0"/>
    <n v="-16.063740000000003"/>
    <n v="39"/>
    <n v="936.8"/>
    <n v="16676"/>
    <n v="1"/>
    <s v="Not Returned"/>
    <n v="0"/>
  </r>
  <r>
    <n v="20314"/>
    <x v="3"/>
    <n v="7.0000000000000007E-2"/>
    <n v="28.99"/>
    <n v="8.59"/>
    <n v="2884"/>
    <x v="742"/>
    <s v="Returning Customer"/>
    <n v="0"/>
    <x v="0"/>
    <x v="0"/>
    <x v="0"/>
    <x v="0"/>
    <s v="Medium Box"/>
    <x v="703"/>
    <n v="0.56000000000000005"/>
    <s v="United States"/>
    <x v="1"/>
    <s v="Erin"/>
    <x v="18"/>
    <x v="607"/>
    <n v="44039"/>
    <x v="27"/>
    <x v="5"/>
    <d v="2015-03-19T00:00:00"/>
    <n v="0"/>
    <x v="0"/>
    <n v="-12.078000000000001"/>
    <n v="10"/>
    <n v="240.21"/>
    <n v="87631"/>
    <n v="1"/>
    <s v="Not Returned"/>
    <n v="0"/>
  </r>
  <r>
    <n v="22969"/>
    <x v="1"/>
    <n v="0"/>
    <n v="8.34"/>
    <n v="4.82"/>
    <n v="786"/>
    <x v="974"/>
    <s v="New Customer"/>
    <n v="1"/>
    <x v="0"/>
    <x v="2"/>
    <x v="1"/>
    <x v="1"/>
    <s v="Small Box"/>
    <x v="704"/>
    <n v="0.4"/>
    <s v="United States"/>
    <x v="3"/>
    <s v="William"/>
    <x v="6"/>
    <x v="773"/>
    <n v="92691"/>
    <x v="42"/>
    <x v="0"/>
    <d v="2015-04-07T00:00:00"/>
    <n v="1"/>
    <x v="1"/>
    <n v="-5.05"/>
    <n v="9"/>
    <n v="76.23"/>
    <n v="91513"/>
    <n v="1"/>
    <s v="Not Returned"/>
    <n v="0"/>
  </r>
  <r>
    <n v="24271"/>
    <x v="2"/>
    <n v="0.03"/>
    <n v="8.34"/>
    <n v="4.82"/>
    <n v="1213"/>
    <x v="855"/>
    <s v="Returning Customer"/>
    <n v="0"/>
    <x v="0"/>
    <x v="1"/>
    <x v="1"/>
    <x v="1"/>
    <s v="Small Box"/>
    <x v="704"/>
    <n v="0.4"/>
    <s v="United States"/>
    <x v="0"/>
    <s v="Chris"/>
    <x v="7"/>
    <x v="691"/>
    <n v="46530"/>
    <x v="104"/>
    <x v="4"/>
    <d v="2015-02-08T00:00:00"/>
    <n v="4"/>
    <x v="0"/>
    <n v="-6.71"/>
    <n v="5"/>
    <n v="43.27"/>
    <n v="88599"/>
    <n v="0"/>
    <s v="Not Returned"/>
    <n v="0"/>
  </r>
  <r>
    <n v="6046"/>
    <x v="4"/>
    <n v="0.02"/>
    <n v="9.06"/>
    <n v="9.86"/>
    <n v="491"/>
    <x v="870"/>
    <s v="Returning Customer"/>
    <n v="0"/>
    <x v="0"/>
    <x v="0"/>
    <x v="1"/>
    <x v="1"/>
    <s v="Small Box"/>
    <x v="705"/>
    <n v="0.4"/>
    <s v="United States"/>
    <x v="1"/>
    <s v="Erin"/>
    <x v="1"/>
    <x v="12"/>
    <n v="10154"/>
    <x v="14"/>
    <x v="2"/>
    <d v="2015-06-22T00:00:00"/>
    <n v="2"/>
    <x v="0"/>
    <n v="-63.51"/>
    <n v="24"/>
    <n v="239.82"/>
    <n v="42852"/>
    <n v="1"/>
    <s v="Not Returned"/>
    <n v="0"/>
  </r>
  <r>
    <n v="24046"/>
    <x v="4"/>
    <n v="0.02"/>
    <n v="9.06"/>
    <n v="9.86"/>
    <n v="494"/>
    <x v="764"/>
    <s v="Returning Customer"/>
    <n v="0"/>
    <x v="0"/>
    <x v="0"/>
    <x v="1"/>
    <x v="1"/>
    <s v="Small Box"/>
    <x v="705"/>
    <n v="0.4"/>
    <s v="United States"/>
    <x v="3"/>
    <s v="William"/>
    <x v="8"/>
    <x v="10"/>
    <n v="98115"/>
    <x v="14"/>
    <x v="2"/>
    <d v="2015-06-22T00:00:00"/>
    <n v="2"/>
    <x v="0"/>
    <n v="-31.754999999999999"/>
    <n v="6"/>
    <n v="59.95"/>
    <n v="88908"/>
    <n v="0"/>
    <s v="Not Returned"/>
    <n v="0"/>
  </r>
  <r>
    <n v="25279"/>
    <x v="3"/>
    <n v="0.04"/>
    <n v="9.06"/>
    <n v="9.86"/>
    <n v="1085"/>
    <x v="594"/>
    <s v="Returning Customer"/>
    <n v="0"/>
    <x v="0"/>
    <x v="2"/>
    <x v="1"/>
    <x v="1"/>
    <s v="Small Box"/>
    <x v="705"/>
    <n v="0.4"/>
    <s v="United States"/>
    <x v="1"/>
    <s v="Erin"/>
    <x v="1"/>
    <x v="499"/>
    <n v="11729"/>
    <x v="170"/>
    <x v="3"/>
    <d v="2015-04-25T00:00:00"/>
    <n v="1"/>
    <x v="0"/>
    <n v="-53.25"/>
    <n v="3"/>
    <n v="30.87"/>
    <n v="86123"/>
    <n v="0"/>
    <s v="Not Returned"/>
    <n v="0"/>
  </r>
  <r>
    <n v="21329"/>
    <x v="2"/>
    <n v="0.04"/>
    <n v="19.98"/>
    <n v="8.68"/>
    <n v="1121"/>
    <x v="975"/>
    <s v="New Customer"/>
    <n v="1"/>
    <x v="0"/>
    <x v="0"/>
    <x v="1"/>
    <x v="1"/>
    <s v="Small Box"/>
    <x v="706"/>
    <n v="0.37"/>
    <s v="United States"/>
    <x v="3"/>
    <s v="William"/>
    <x v="6"/>
    <x v="774"/>
    <n v="92592"/>
    <x v="148"/>
    <x v="2"/>
    <d v="2015-02-14T00:00:00"/>
    <n v="7"/>
    <x v="0"/>
    <n v="108"/>
    <n v="8"/>
    <n v="168.04"/>
    <n v="86767"/>
    <n v="0"/>
    <s v="Not Returned"/>
    <n v="0"/>
  </r>
  <r>
    <n v="22601"/>
    <x v="4"/>
    <n v="0.09"/>
    <n v="19.98"/>
    <n v="8.68"/>
    <n v="1989"/>
    <x v="347"/>
    <s v="Returning Customer"/>
    <n v="0"/>
    <x v="0"/>
    <x v="2"/>
    <x v="1"/>
    <x v="1"/>
    <s v="Small Box"/>
    <x v="706"/>
    <n v="0.37"/>
    <s v="United States"/>
    <x v="3"/>
    <s v="William"/>
    <x v="12"/>
    <x v="307"/>
    <n v="84117"/>
    <x v="141"/>
    <x v="4"/>
    <d v="2015-01-22T00:00:00"/>
    <n v="1"/>
    <x v="0"/>
    <n v="6.6803999999999988"/>
    <n v="5"/>
    <n v="93.19"/>
    <n v="90000"/>
    <n v="0"/>
    <s v="Not Returned"/>
    <n v="0"/>
  </r>
  <r>
    <n v="26055"/>
    <x v="1"/>
    <n v="0.1"/>
    <n v="7.28"/>
    <n v="5.47"/>
    <n v="3170"/>
    <x v="976"/>
    <s v="New Customer"/>
    <n v="1"/>
    <x v="0"/>
    <x v="1"/>
    <x v="1"/>
    <x v="1"/>
    <s v="Small Box"/>
    <x v="707"/>
    <n v="0.35"/>
    <s v="United States"/>
    <x v="2"/>
    <s v="Sam"/>
    <x v="17"/>
    <x v="775"/>
    <n v="34952"/>
    <x v="155"/>
    <x v="3"/>
    <d v="2015-02-13T00:00:00"/>
    <n v="0"/>
    <x v="0"/>
    <n v="167.334"/>
    <n v="12"/>
    <n v="83.14"/>
    <n v="86489"/>
    <n v="1"/>
    <s v="Not Returned"/>
    <n v="0"/>
  </r>
  <r>
    <n v="19012"/>
    <x v="4"/>
    <n v="7.0000000000000007E-2"/>
    <n v="64.650000000000006"/>
    <n v="35"/>
    <n v="797"/>
    <x v="495"/>
    <s v="Returning Customer"/>
    <n v="0"/>
    <x v="0"/>
    <x v="1"/>
    <x v="1"/>
    <x v="9"/>
    <s v="Large Box"/>
    <x v="708"/>
    <n v="0.8"/>
    <s v="United States"/>
    <x v="3"/>
    <s v="William"/>
    <x v="12"/>
    <x v="426"/>
    <n v="84067"/>
    <x v="45"/>
    <x v="0"/>
    <d v="2015-06-03T00:00:00"/>
    <n v="2"/>
    <x v="0"/>
    <n v="-717.072"/>
    <n v="13"/>
    <n v="834.08"/>
    <n v="86868"/>
    <n v="0"/>
    <s v="Not Returned"/>
    <n v="0"/>
  </r>
  <r>
    <n v="21579"/>
    <x v="4"/>
    <n v="0.06"/>
    <n v="64.650000000000006"/>
    <n v="35"/>
    <n v="1117"/>
    <x v="977"/>
    <s v="New Customer"/>
    <n v="1"/>
    <x v="0"/>
    <x v="2"/>
    <x v="1"/>
    <x v="9"/>
    <s v="Large Box"/>
    <x v="708"/>
    <n v="0.8"/>
    <s v="United States"/>
    <x v="3"/>
    <s v="William"/>
    <x v="38"/>
    <x v="776"/>
    <n v="85705"/>
    <x v="160"/>
    <x v="5"/>
    <d v="2015-02-06T00:00:00"/>
    <n v="1"/>
    <x v="0"/>
    <n v="-139.28720000000001"/>
    <n v="4"/>
    <n v="277.60000000000002"/>
    <n v="86768"/>
    <n v="1"/>
    <s v="Not Returned"/>
    <n v="0"/>
  </r>
  <r>
    <n v="19918"/>
    <x v="2"/>
    <n v="0.09"/>
    <n v="78.8"/>
    <n v="35"/>
    <n v="1889"/>
    <x v="978"/>
    <s v="New Customer"/>
    <n v="1"/>
    <x v="0"/>
    <x v="2"/>
    <x v="1"/>
    <x v="9"/>
    <s v="Large Box"/>
    <x v="709"/>
    <n v="0.83"/>
    <s v="United States"/>
    <x v="1"/>
    <s v="Erin"/>
    <x v="18"/>
    <x v="435"/>
    <n v="45429"/>
    <x v="63"/>
    <x v="3"/>
    <d v="2015-04-21T00:00:00"/>
    <n v="4"/>
    <x v="0"/>
    <n v="-1025.0172"/>
    <n v="14"/>
    <n v="1059.3800000000001"/>
    <n v="90631"/>
    <n v="1"/>
    <s v="Not Returned"/>
    <n v="0"/>
  </r>
  <r>
    <n v="20500"/>
    <x v="4"/>
    <n v="0"/>
    <n v="10.31"/>
    <n v="1.79"/>
    <n v="2072"/>
    <x v="243"/>
    <s v="Returning Customer"/>
    <n v="0"/>
    <x v="0"/>
    <x v="1"/>
    <x v="1"/>
    <x v="1"/>
    <s v="Wrap Bag"/>
    <x v="710"/>
    <n v="0.38"/>
    <s v="United States"/>
    <x v="0"/>
    <s v="Chris"/>
    <x v="3"/>
    <x v="216"/>
    <n v="48505"/>
    <x v="131"/>
    <x v="6"/>
    <d v="2015-02-03T00:00:00"/>
    <n v="2"/>
    <x v="1"/>
    <n v="167.46299999999997"/>
    <n v="23"/>
    <n v="242.7"/>
    <n v="88555"/>
    <n v="0"/>
    <s v="Not Returned"/>
    <n v="0"/>
  </r>
  <r>
    <n v="5870"/>
    <x v="0"/>
    <n v="0.05"/>
    <n v="16.98"/>
    <n v="7.78"/>
    <n v="2190"/>
    <x v="3"/>
    <s v="Returning Customer"/>
    <n v="0"/>
    <x v="0"/>
    <x v="2"/>
    <x v="1"/>
    <x v="3"/>
    <s v="Small Pack"/>
    <x v="711"/>
    <n v="0.56999999999999995"/>
    <s v="United States"/>
    <x v="0"/>
    <s v="Chris"/>
    <x v="3"/>
    <x v="3"/>
    <n v="48227"/>
    <x v="3"/>
    <x v="2"/>
    <d v="2015-02-16T00:00:00"/>
    <n v="2"/>
    <x v="0"/>
    <n v="-47.28"/>
    <n v="45"/>
    <n v="761.67"/>
    <n v="41636"/>
    <n v="0"/>
    <s v="Not Returned"/>
    <n v="0"/>
  </r>
  <r>
    <n v="23870"/>
    <x v="0"/>
    <n v="0.05"/>
    <n v="16.98"/>
    <n v="7.78"/>
    <n v="2193"/>
    <x v="4"/>
    <s v="Returning Customer"/>
    <n v="0"/>
    <x v="0"/>
    <x v="2"/>
    <x v="1"/>
    <x v="3"/>
    <s v="Small Pack"/>
    <x v="711"/>
    <n v="0.56999999999999995"/>
    <s v="United States"/>
    <x v="2"/>
    <s v="Sam"/>
    <x v="4"/>
    <x v="4"/>
    <n v="28560"/>
    <x v="3"/>
    <x v="2"/>
    <d v="2015-02-16T00:00:00"/>
    <n v="2"/>
    <x v="0"/>
    <n v="-161"/>
    <n v="11"/>
    <n v="186.19"/>
    <n v="90685"/>
    <n v="0"/>
    <s v="Not Returned"/>
    <n v="0"/>
  </r>
  <r>
    <n v="18860"/>
    <x v="4"/>
    <n v="0.09"/>
    <n v="9.7799999999999994"/>
    <n v="1.39"/>
    <n v="1170"/>
    <x v="16"/>
    <s v="Returning Customer"/>
    <n v="0"/>
    <x v="0"/>
    <x v="0"/>
    <x v="1"/>
    <x v="2"/>
    <s v="Small Box"/>
    <x v="712"/>
    <n v="0.39"/>
    <s v="United States"/>
    <x v="1"/>
    <s v="Erin"/>
    <x v="13"/>
    <x v="16"/>
    <n v="19711"/>
    <x v="12"/>
    <x v="1"/>
    <d v="2015-06-03T00:00:00"/>
    <n v="1"/>
    <x v="0"/>
    <n v="125.20739999999999"/>
    <n v="19"/>
    <n v="181.46"/>
    <n v="87520"/>
    <n v="0"/>
    <s v="Not Returned"/>
    <n v="0"/>
  </r>
  <r>
    <n v="26035"/>
    <x v="1"/>
    <n v="7.0000000000000007E-2"/>
    <n v="9.7799999999999994"/>
    <n v="5.76"/>
    <n v="1369"/>
    <x v="979"/>
    <s v="New Customer"/>
    <n v="1"/>
    <x v="1"/>
    <x v="0"/>
    <x v="1"/>
    <x v="2"/>
    <s v="Small Box"/>
    <x v="712"/>
    <n v="0.35"/>
    <s v="United States"/>
    <x v="0"/>
    <s v="Chris"/>
    <x v="0"/>
    <x v="193"/>
    <n v="76063"/>
    <x v="41"/>
    <x v="0"/>
    <d v="2015-03-25T00:00:00"/>
    <n v="2"/>
    <x v="0"/>
    <n v="20.14"/>
    <n v="11"/>
    <n v="110.72"/>
    <n v="90514"/>
    <n v="0"/>
    <s v="Not Returned"/>
    <n v="0"/>
  </r>
  <r>
    <n v="19810"/>
    <x v="4"/>
    <n v="0.05"/>
    <n v="9.7799999999999994"/>
    <n v="1.39"/>
    <n v="1432"/>
    <x v="822"/>
    <s v="Returning Customer"/>
    <n v="0"/>
    <x v="0"/>
    <x v="1"/>
    <x v="1"/>
    <x v="2"/>
    <s v="Small Box"/>
    <x v="712"/>
    <n v="0.39"/>
    <s v="United States"/>
    <x v="0"/>
    <s v="Chris"/>
    <x v="7"/>
    <x v="335"/>
    <n v="46203"/>
    <x v="85"/>
    <x v="5"/>
    <d v="2015-03-06T00:00:00"/>
    <n v="1"/>
    <x v="0"/>
    <n v="74.278499999999994"/>
    <n v="11"/>
    <n v="107.65"/>
    <n v="86826"/>
    <n v="0"/>
    <s v="Not Returned"/>
    <n v="0"/>
  </r>
  <r>
    <n v="19130"/>
    <x v="3"/>
    <n v="0.02"/>
    <n v="11.34"/>
    <n v="11.25"/>
    <n v="1561"/>
    <x v="214"/>
    <s v="Returning Customer"/>
    <n v="0"/>
    <x v="0"/>
    <x v="1"/>
    <x v="1"/>
    <x v="1"/>
    <s v="Small Box"/>
    <x v="713"/>
    <n v="0.36"/>
    <s v="United States"/>
    <x v="0"/>
    <s v="Chris"/>
    <x v="0"/>
    <x v="193"/>
    <n v="76063"/>
    <x v="52"/>
    <x v="6"/>
    <d v="2015-03-02T00:00:00"/>
    <n v="1"/>
    <x v="0"/>
    <n v="-155.21"/>
    <n v="9"/>
    <n v="105.75"/>
    <n v="88093"/>
    <n v="1"/>
    <s v="Not Returned"/>
    <n v="0"/>
  </r>
  <r>
    <n v="20637"/>
    <x v="0"/>
    <n v="0.03"/>
    <n v="11.97"/>
    <n v="4.9800000000000004"/>
    <n v="483"/>
    <x v="435"/>
    <s v="Returning Customer"/>
    <n v="0"/>
    <x v="0"/>
    <x v="1"/>
    <x v="1"/>
    <x v="6"/>
    <s v="Small Box"/>
    <x v="714"/>
    <n v="0.57999999999999996"/>
    <s v="United States"/>
    <x v="0"/>
    <s v="Chris"/>
    <x v="23"/>
    <x v="379"/>
    <n v="60543"/>
    <x v="125"/>
    <x v="1"/>
    <d v="2015-01-28T00:00:00"/>
    <n v="1"/>
    <x v="0"/>
    <n v="-18.190000000000001"/>
    <n v="6"/>
    <n v="73.180000000000007"/>
    <n v="90353"/>
    <n v="1"/>
    <s v="Not Returned"/>
    <n v="0"/>
  </r>
  <r>
    <n v="21350"/>
    <x v="0"/>
    <n v="0"/>
    <n v="11.97"/>
    <n v="4.9800000000000004"/>
    <n v="825"/>
    <x v="980"/>
    <s v="New Customer"/>
    <n v="1"/>
    <x v="0"/>
    <x v="2"/>
    <x v="1"/>
    <x v="6"/>
    <s v="Small Box"/>
    <x v="714"/>
    <n v="0.57999999999999996"/>
    <s v="United States"/>
    <x v="0"/>
    <s v="Chris"/>
    <x v="0"/>
    <x v="777"/>
    <n v="79605"/>
    <x v="34"/>
    <x v="5"/>
    <d v="2015-05-24T00:00:00"/>
    <n v="3"/>
    <x v="1"/>
    <n v="3.3840000000000039"/>
    <n v="4"/>
    <n v="53.3"/>
    <n v="89258"/>
    <n v="1"/>
    <s v="Not Returned"/>
    <n v="0"/>
  </r>
  <r>
    <n v="22843"/>
    <x v="2"/>
    <n v="0.01"/>
    <n v="10.48"/>
    <n v="2.89"/>
    <n v="1816"/>
    <x v="981"/>
    <s v="New Customer"/>
    <n v="1"/>
    <x v="0"/>
    <x v="0"/>
    <x v="1"/>
    <x v="3"/>
    <s v="Small Pack"/>
    <x v="715"/>
    <n v="0.6"/>
    <s v="United States"/>
    <x v="0"/>
    <s v="Chris"/>
    <x v="3"/>
    <x v="597"/>
    <n v="48187"/>
    <x v="160"/>
    <x v="5"/>
    <d v="2015-02-07T00:00:00"/>
    <n v="2"/>
    <x v="0"/>
    <n v="60.561599999999999"/>
    <n v="19"/>
    <n v="202.38"/>
    <n v="85990"/>
    <n v="1"/>
    <s v="Not Returned"/>
    <n v="0"/>
  </r>
  <r>
    <n v="4843"/>
    <x v="2"/>
    <n v="0.01"/>
    <n v="10.48"/>
    <n v="2.89"/>
    <n v="1821"/>
    <x v="12"/>
    <s v="Returning Customer"/>
    <n v="0"/>
    <x v="0"/>
    <x v="0"/>
    <x v="1"/>
    <x v="3"/>
    <s v="Small Pack"/>
    <x v="715"/>
    <n v="0.6"/>
    <s v="United States"/>
    <x v="1"/>
    <s v="Erin"/>
    <x v="1"/>
    <x v="12"/>
    <n v="10177"/>
    <x v="160"/>
    <x v="5"/>
    <d v="2015-02-07T00:00:00"/>
    <n v="2"/>
    <x v="0"/>
    <n v="40.92"/>
    <n v="76"/>
    <n v="809.51"/>
    <n v="34435"/>
    <n v="1"/>
    <s v="Not Returned"/>
    <n v="0"/>
  </r>
  <r>
    <n v="20006"/>
    <x v="1"/>
    <n v="0.1"/>
    <n v="10.48"/>
    <n v="2.89"/>
    <n v="2016"/>
    <x v="982"/>
    <s v="New Customer"/>
    <n v="1"/>
    <x v="0"/>
    <x v="1"/>
    <x v="1"/>
    <x v="3"/>
    <s v="Small Pack"/>
    <x v="715"/>
    <n v="0.6"/>
    <s v="United States"/>
    <x v="0"/>
    <s v="Chris"/>
    <x v="3"/>
    <x v="397"/>
    <n v="48195"/>
    <x v="122"/>
    <x v="5"/>
    <d v="2015-06-19T00:00:00"/>
    <n v="1"/>
    <x v="0"/>
    <n v="-8.9039999999999999"/>
    <n v="4"/>
    <n v="40.29"/>
    <n v="86874"/>
    <n v="1"/>
    <s v="Not Returned"/>
    <n v="0"/>
  </r>
  <r>
    <n v="18770"/>
    <x v="2"/>
    <n v="0.02"/>
    <n v="5.58"/>
    <n v="5.3"/>
    <n v="268"/>
    <x v="521"/>
    <s v="Returning Customer"/>
    <n v="0"/>
    <x v="0"/>
    <x v="2"/>
    <x v="1"/>
    <x v="2"/>
    <s v="Small Box"/>
    <x v="716"/>
    <n v="0.35"/>
    <s v="United States"/>
    <x v="3"/>
    <s v="William"/>
    <x v="38"/>
    <x v="445"/>
    <n v="86001"/>
    <x v="133"/>
    <x v="1"/>
    <d v="2015-04-12T00:00:00"/>
    <n v="5"/>
    <x v="0"/>
    <n v="-22.48"/>
    <n v="3"/>
    <n v="18.670000000000002"/>
    <n v="88941"/>
    <n v="0"/>
    <s v="Not Returned"/>
    <n v="0"/>
  </r>
  <r>
    <n v="770"/>
    <x v="2"/>
    <n v="0.02"/>
    <n v="5.58"/>
    <n v="5.3"/>
    <n v="272"/>
    <x v="522"/>
    <s v="Returning Customer"/>
    <n v="0"/>
    <x v="0"/>
    <x v="2"/>
    <x v="1"/>
    <x v="2"/>
    <s v="Small Box"/>
    <x v="716"/>
    <n v="0.35"/>
    <s v="United States"/>
    <x v="2"/>
    <s v="Sam"/>
    <x v="4"/>
    <x v="263"/>
    <n v="28204"/>
    <x v="133"/>
    <x v="1"/>
    <d v="2015-04-12T00:00:00"/>
    <n v="5"/>
    <x v="0"/>
    <n v="-29.898400000000002"/>
    <n v="11"/>
    <n v="68.459999999999994"/>
    <n v="5509"/>
    <n v="0"/>
    <s v="Not Returned"/>
    <n v="0"/>
  </r>
  <r>
    <n v="22064"/>
    <x v="0"/>
    <n v="0.01"/>
    <n v="5.58"/>
    <n v="5.3"/>
    <n v="3017"/>
    <x v="86"/>
    <s v="Returning Customer"/>
    <n v="0"/>
    <x v="0"/>
    <x v="1"/>
    <x v="1"/>
    <x v="2"/>
    <s v="Small Box"/>
    <x v="716"/>
    <n v="0.35"/>
    <s v="United States"/>
    <x v="3"/>
    <s v="William"/>
    <x v="6"/>
    <x v="80"/>
    <n v="92024"/>
    <x v="50"/>
    <x v="3"/>
    <d v="2015-01-10T00:00:00"/>
    <n v="1"/>
    <x v="0"/>
    <n v="-7.25"/>
    <n v="1"/>
    <n v="11.16"/>
    <n v="89071"/>
    <n v="0"/>
    <s v="Not Returned"/>
    <n v="0"/>
  </r>
  <r>
    <n v="23154"/>
    <x v="1"/>
    <n v="0.02"/>
    <n v="3.78"/>
    <n v="0.71"/>
    <n v="649"/>
    <x v="983"/>
    <s v="New Customer"/>
    <n v="1"/>
    <x v="0"/>
    <x v="2"/>
    <x v="1"/>
    <x v="12"/>
    <s v="Wrap Bag"/>
    <x v="717"/>
    <n v="0.39"/>
    <s v="United States"/>
    <x v="0"/>
    <s v="Chris"/>
    <x v="23"/>
    <x v="778"/>
    <n v="60089"/>
    <x v="89"/>
    <x v="3"/>
    <d v="2015-05-30T00:00:00"/>
    <n v="1"/>
    <x v="0"/>
    <n v="106.7499"/>
    <n v="40"/>
    <n v="154.71"/>
    <n v="91366"/>
    <n v="1"/>
    <s v="Not Returned"/>
    <n v="0"/>
  </r>
  <r>
    <n v="23524"/>
    <x v="2"/>
    <n v="0.09"/>
    <n v="30.98"/>
    <n v="19.510000000000002"/>
    <n v="1680"/>
    <x v="553"/>
    <s v="Returning Customer"/>
    <n v="0"/>
    <x v="0"/>
    <x v="0"/>
    <x v="1"/>
    <x v="2"/>
    <s v="Small Box"/>
    <x v="718"/>
    <n v="0.36"/>
    <s v="United States"/>
    <x v="1"/>
    <s v="Erin"/>
    <x v="18"/>
    <x v="470"/>
    <n v="45014"/>
    <x v="19"/>
    <x v="6"/>
    <d v="2015-05-05T00:00:00"/>
    <n v="2"/>
    <x v="0"/>
    <n v="-163.53"/>
    <n v="18"/>
    <n v="514.62"/>
    <n v="86645"/>
    <n v="0"/>
    <s v="Not Returned"/>
    <n v="0"/>
  </r>
  <r>
    <n v="5358"/>
    <x v="4"/>
    <n v="0.08"/>
    <n v="4.9800000000000004"/>
    <n v="4.7"/>
    <n v="1682"/>
    <x v="539"/>
    <s v="Returning Customer"/>
    <n v="0"/>
    <x v="0"/>
    <x v="0"/>
    <x v="1"/>
    <x v="1"/>
    <s v="Small Box"/>
    <x v="719"/>
    <n v="0.38"/>
    <s v="United States"/>
    <x v="0"/>
    <s v="Chris"/>
    <x v="23"/>
    <x v="105"/>
    <n v="60611"/>
    <x v="90"/>
    <x v="2"/>
    <d v="2015-03-15T00:00:00"/>
    <n v="1"/>
    <x v="0"/>
    <n v="-56.35"/>
    <n v="47"/>
    <n v="225.98"/>
    <n v="38080"/>
    <n v="1"/>
    <s v="Not Returned"/>
    <n v="0"/>
  </r>
  <r>
    <n v="23358"/>
    <x v="4"/>
    <n v="0.08"/>
    <n v="4.9800000000000004"/>
    <n v="4.7"/>
    <n v="1683"/>
    <x v="540"/>
    <s v="Returning Customer"/>
    <n v="0"/>
    <x v="0"/>
    <x v="0"/>
    <x v="1"/>
    <x v="1"/>
    <s v="Small Box"/>
    <x v="719"/>
    <n v="0.38"/>
    <s v="United States"/>
    <x v="0"/>
    <s v="Chris"/>
    <x v="0"/>
    <x v="458"/>
    <n v="77301"/>
    <x v="90"/>
    <x v="2"/>
    <d v="2015-03-15T00:00:00"/>
    <n v="1"/>
    <x v="0"/>
    <n v="-56.35"/>
    <n v="12"/>
    <n v="57.7"/>
    <n v="90613"/>
    <n v="1"/>
    <s v="Not Returned"/>
    <n v="0"/>
  </r>
  <r>
    <n v="21515"/>
    <x v="3"/>
    <n v="7.0000000000000007E-2"/>
    <n v="4.9800000000000004"/>
    <n v="4.7"/>
    <n v="2893"/>
    <x v="984"/>
    <s v="New Customer"/>
    <n v="1"/>
    <x v="0"/>
    <x v="0"/>
    <x v="1"/>
    <x v="1"/>
    <s v="Small Box"/>
    <x v="719"/>
    <n v="0.38"/>
    <s v="United States"/>
    <x v="0"/>
    <s v="Chris"/>
    <x v="3"/>
    <x v="702"/>
    <n v="48071"/>
    <x v="2"/>
    <x v="0"/>
    <d v="2015-02-24T00:00:00"/>
    <n v="1"/>
    <x v="0"/>
    <n v="-21.684000000000001"/>
    <n v="9"/>
    <n v="45.05"/>
    <n v="90011"/>
    <n v="0"/>
    <s v="Not Returned"/>
    <n v="0"/>
  </r>
  <r>
    <n v="26267"/>
    <x v="3"/>
    <n v="0.04"/>
    <n v="2.98"/>
    <n v="1.58"/>
    <n v="16"/>
    <x v="985"/>
    <s v="New Customer"/>
    <n v="1"/>
    <x v="0"/>
    <x v="3"/>
    <x v="1"/>
    <x v="12"/>
    <s v="Wrap Bag"/>
    <x v="720"/>
    <n v="0.39"/>
    <s v="United States"/>
    <x v="1"/>
    <s v="Erin"/>
    <x v="1"/>
    <x v="779"/>
    <n v="13210"/>
    <x v="81"/>
    <x v="5"/>
    <d v="2015-02-15T00:00:00"/>
    <n v="3"/>
    <x v="0"/>
    <n v="2.63"/>
    <n v="6"/>
    <n v="18.8"/>
    <n v="86836"/>
    <n v="0"/>
    <s v="Not Returned"/>
    <n v="0"/>
  </r>
  <r>
    <n v="20804"/>
    <x v="2"/>
    <n v="0.1"/>
    <n v="2.62"/>
    <n v="0.8"/>
    <n v="1347"/>
    <x v="986"/>
    <s v="New Customer"/>
    <n v="1"/>
    <x v="0"/>
    <x v="2"/>
    <x v="1"/>
    <x v="12"/>
    <s v="Wrap Bag"/>
    <x v="721"/>
    <n v="0.39"/>
    <s v="United States"/>
    <x v="2"/>
    <s v="Sam"/>
    <x v="17"/>
    <x v="780"/>
    <n v="33511"/>
    <x v="21"/>
    <x v="5"/>
    <d v="2015-05-06T00:00:00"/>
    <n v="6"/>
    <x v="0"/>
    <n v="-94.490899999999996"/>
    <n v="21"/>
    <n v="51.86"/>
    <n v="89686"/>
    <n v="1"/>
    <s v="Not Returned"/>
    <n v="0"/>
  </r>
  <r>
    <n v="19852"/>
    <x v="3"/>
    <n v="0.08"/>
    <n v="2.62"/>
    <n v="0.8"/>
    <n v="1389"/>
    <x v="277"/>
    <s v="Returning Customer"/>
    <n v="0"/>
    <x v="1"/>
    <x v="3"/>
    <x v="1"/>
    <x v="12"/>
    <s v="Wrap Bag"/>
    <x v="721"/>
    <n v="0.39"/>
    <s v="United States"/>
    <x v="3"/>
    <s v="William"/>
    <x v="6"/>
    <x v="248"/>
    <n v="94025"/>
    <x v="93"/>
    <x v="4"/>
    <d v="2015-05-15T00:00:00"/>
    <n v="2"/>
    <x v="0"/>
    <n v="21.769499999999997"/>
    <n v="12"/>
    <n v="31.55"/>
    <n v="88728"/>
    <n v="1"/>
    <s v="Not Returned"/>
    <n v="0"/>
  </r>
  <r>
    <n v="25650"/>
    <x v="2"/>
    <n v="0.09"/>
    <n v="2.62"/>
    <n v="0.8"/>
    <n v="2684"/>
    <x v="29"/>
    <s v="Returning Customer"/>
    <n v="0"/>
    <x v="0"/>
    <x v="3"/>
    <x v="1"/>
    <x v="12"/>
    <s v="Wrap Bag"/>
    <x v="721"/>
    <n v="0.39"/>
    <s v="United States"/>
    <x v="2"/>
    <s v="Sam"/>
    <x v="17"/>
    <x v="28"/>
    <n v="33952"/>
    <x v="23"/>
    <x v="3"/>
    <d v="2015-04-12T00:00:00"/>
    <n v="2"/>
    <x v="0"/>
    <n v="8.3879999999999999"/>
    <n v="12"/>
    <n v="29.55"/>
    <n v="89148"/>
    <n v="0"/>
    <s v="Not Returned"/>
    <n v="0"/>
  </r>
  <r>
    <n v="23567"/>
    <x v="0"/>
    <n v="0.05"/>
    <n v="2.62"/>
    <n v="0.8"/>
    <n v="2941"/>
    <x v="987"/>
    <s v="New Customer"/>
    <n v="1"/>
    <x v="0"/>
    <x v="3"/>
    <x v="1"/>
    <x v="12"/>
    <s v="Wrap Bag"/>
    <x v="721"/>
    <n v="0.39"/>
    <s v="United States"/>
    <x v="1"/>
    <s v="Erin"/>
    <x v="30"/>
    <x v="722"/>
    <n v="7960"/>
    <x v="38"/>
    <x v="1"/>
    <d v="2015-05-27T00:00:00"/>
    <n v="1"/>
    <x v="0"/>
    <n v="12.71"/>
    <n v="8"/>
    <n v="21.41"/>
    <n v="87618"/>
    <n v="1"/>
    <s v="Not Returned"/>
    <n v="0"/>
  </r>
  <r>
    <n v="7733"/>
    <x v="0"/>
    <n v="0.02"/>
    <n v="6.47"/>
    <n v="1.22"/>
    <n v="699"/>
    <x v="54"/>
    <s v="Returning Customer"/>
    <n v="0"/>
    <x v="0"/>
    <x v="0"/>
    <x v="1"/>
    <x v="3"/>
    <s v="Wrap Bag"/>
    <x v="722"/>
    <n v="0.4"/>
    <s v="United States"/>
    <x v="3"/>
    <s v="William"/>
    <x v="6"/>
    <x v="27"/>
    <n v="90041"/>
    <x v="64"/>
    <x v="2"/>
    <d v="2015-06-07T00:00:00"/>
    <n v="1"/>
    <x v="0"/>
    <n v="40.200000000000003"/>
    <n v="30"/>
    <n v="193.95"/>
    <n v="55392"/>
    <n v="0"/>
    <s v="Not Returned"/>
    <n v="0"/>
  </r>
  <r>
    <n v="18831"/>
    <x v="2"/>
    <n v="0.03"/>
    <n v="7.96"/>
    <n v="4.95"/>
    <n v="1189"/>
    <x v="343"/>
    <s v="Returning Customer"/>
    <n v="0"/>
    <x v="0"/>
    <x v="0"/>
    <x v="2"/>
    <x v="7"/>
    <s v="Small Box"/>
    <x v="723"/>
    <n v="0.41"/>
    <s v="United States"/>
    <x v="3"/>
    <s v="William"/>
    <x v="6"/>
    <x v="304"/>
    <n v="92646"/>
    <x v="49"/>
    <x v="4"/>
    <d v="2015-06-19T00:00:00"/>
    <n v="2"/>
    <x v="0"/>
    <n v="24.260399999999997"/>
    <n v="4"/>
    <n v="35.159999999999997"/>
    <n v="87584"/>
    <n v="0"/>
    <s v="Not Returned"/>
    <n v="0"/>
  </r>
  <r>
    <n v="831"/>
    <x v="2"/>
    <n v="0.03"/>
    <n v="7.96"/>
    <n v="4.95"/>
    <n v="1193"/>
    <x v="307"/>
    <s v="Returning Customer"/>
    <n v="0"/>
    <x v="0"/>
    <x v="0"/>
    <x v="2"/>
    <x v="7"/>
    <s v="Small Box"/>
    <x v="723"/>
    <n v="0.41"/>
    <s v="United States"/>
    <x v="1"/>
    <s v="Erin"/>
    <x v="46"/>
    <x v="275"/>
    <n v="20016"/>
    <x v="49"/>
    <x v="4"/>
    <d v="2015-06-19T00:00:00"/>
    <n v="2"/>
    <x v="0"/>
    <n v="22.25"/>
    <n v="17"/>
    <n v="149.41"/>
    <n v="5984"/>
    <n v="0"/>
    <s v="Not Returned"/>
    <n v="0"/>
  </r>
  <r>
    <n v="24802"/>
    <x v="1"/>
    <n v="0.04"/>
    <n v="7.96"/>
    <n v="4.95"/>
    <n v="3361"/>
    <x v="444"/>
    <s v="Returning Customer"/>
    <n v="0"/>
    <x v="0"/>
    <x v="2"/>
    <x v="2"/>
    <x v="7"/>
    <s v="Small Box"/>
    <x v="723"/>
    <n v="0.41"/>
    <s v="United States"/>
    <x v="0"/>
    <s v="Chris"/>
    <x v="26"/>
    <x v="385"/>
    <n v="53095"/>
    <x v="60"/>
    <x v="0"/>
    <d v="2015-01-26T00:00:00"/>
    <n v="0"/>
    <x v="0"/>
    <n v="-7.73"/>
    <n v="15"/>
    <n v="116.11"/>
    <n v="91436"/>
    <n v="1"/>
    <s v="Not Returned"/>
    <n v="0"/>
  </r>
  <r>
    <n v="24862"/>
    <x v="4"/>
    <n v="0.03"/>
    <n v="12.28"/>
    <n v="6.35"/>
    <n v="1553"/>
    <x v="988"/>
    <s v="New Customer"/>
    <n v="1"/>
    <x v="0"/>
    <x v="3"/>
    <x v="1"/>
    <x v="1"/>
    <s v="Small Box"/>
    <x v="724"/>
    <n v="0.38"/>
    <s v="United States"/>
    <x v="2"/>
    <s v="Sam"/>
    <x v="35"/>
    <x v="6"/>
    <n v="38701"/>
    <x v="71"/>
    <x v="6"/>
    <d v="2015-03-24T00:00:00"/>
    <n v="2"/>
    <x v="0"/>
    <n v="68.675999999999988"/>
    <n v="7"/>
    <n v="87.53"/>
    <n v="87484"/>
    <n v="1"/>
    <s v="Not Returned"/>
    <n v="0"/>
  </r>
  <r>
    <n v="24901"/>
    <x v="3"/>
    <n v="0"/>
    <n v="12.28"/>
    <n v="6.35"/>
    <n v="2502"/>
    <x v="648"/>
    <s v="Returning Customer"/>
    <n v="0"/>
    <x v="1"/>
    <x v="2"/>
    <x v="1"/>
    <x v="1"/>
    <s v="Small Box"/>
    <x v="724"/>
    <n v="0.38"/>
    <s v="United States"/>
    <x v="0"/>
    <s v="Chris"/>
    <x v="7"/>
    <x v="544"/>
    <n v="46321"/>
    <x v="27"/>
    <x v="5"/>
    <d v="2015-03-20T00:00:00"/>
    <n v="1"/>
    <x v="1"/>
    <n v="30.63"/>
    <n v="7"/>
    <n v="90.44"/>
    <n v="91310"/>
    <n v="0"/>
    <s v="Not Returned"/>
    <n v="0"/>
  </r>
  <r>
    <n v="24161"/>
    <x v="4"/>
    <n v="0.05"/>
    <n v="11.97"/>
    <n v="5.81"/>
    <n v="3381"/>
    <x v="814"/>
    <s v="Returning Customer"/>
    <n v="0"/>
    <x v="0"/>
    <x v="1"/>
    <x v="1"/>
    <x v="3"/>
    <s v="Small Pack"/>
    <x v="725"/>
    <n v="0.6"/>
    <s v="United States"/>
    <x v="2"/>
    <s v="Sam"/>
    <x v="33"/>
    <x v="658"/>
    <n v="31204"/>
    <x v="41"/>
    <x v="0"/>
    <d v="2015-03-25T00:00:00"/>
    <n v="2"/>
    <x v="0"/>
    <n v="349.05930000000001"/>
    <n v="2"/>
    <n v="25.31"/>
    <n v="88836"/>
    <n v="1"/>
    <s v="Not Returned"/>
    <n v="0"/>
  </r>
  <r>
    <n v="26208"/>
    <x v="4"/>
    <n v="0.08"/>
    <n v="11.97"/>
    <n v="5.81"/>
    <n v="3399"/>
    <x v="989"/>
    <s v="New Customer"/>
    <n v="1"/>
    <x v="0"/>
    <x v="3"/>
    <x v="1"/>
    <x v="3"/>
    <s v="Small Pack"/>
    <x v="725"/>
    <n v="0.6"/>
    <s v="United States"/>
    <x v="0"/>
    <s v="Chris"/>
    <x v="23"/>
    <x v="129"/>
    <n v="60016"/>
    <x v="26"/>
    <x v="6"/>
    <d v="2015-03-31T00:00:00"/>
    <n v="2"/>
    <x v="0"/>
    <n v="-41.87"/>
    <n v="5"/>
    <n v="59.98"/>
    <n v="87534"/>
    <n v="1"/>
    <s v="Not Returned"/>
    <n v="0"/>
  </r>
  <r>
    <n v="18054"/>
    <x v="0"/>
    <n v="7.0000000000000007E-2"/>
    <n v="5.68"/>
    <n v="1.39"/>
    <n v="880"/>
    <x v="990"/>
    <s v="New Customer"/>
    <n v="1"/>
    <x v="0"/>
    <x v="3"/>
    <x v="1"/>
    <x v="2"/>
    <s v="Small Box"/>
    <x v="726"/>
    <n v="0.38"/>
    <s v="United States"/>
    <x v="3"/>
    <s v="William"/>
    <x v="38"/>
    <x v="781"/>
    <n v="85254"/>
    <x v="76"/>
    <x v="4"/>
    <d v="2015-03-27T00:00:00"/>
    <n v="2"/>
    <x v="0"/>
    <n v="18.643799999999999"/>
    <n v="5"/>
    <n v="27.02"/>
    <n v="86153"/>
    <n v="0"/>
    <s v="Not Returned"/>
    <n v="0"/>
  </r>
  <r>
    <n v="7812"/>
    <x v="1"/>
    <n v="0.06"/>
    <n v="5.68"/>
    <n v="1.39"/>
    <n v="1228"/>
    <x v="771"/>
    <s v="Returning Customer"/>
    <n v="0"/>
    <x v="0"/>
    <x v="3"/>
    <x v="1"/>
    <x v="2"/>
    <s v="Small Box"/>
    <x v="726"/>
    <n v="0.38"/>
    <s v="United States"/>
    <x v="1"/>
    <s v="Erin"/>
    <x v="5"/>
    <x v="82"/>
    <n v="19140"/>
    <x v="146"/>
    <x v="0"/>
    <d v="2015-02-16T00:00:00"/>
    <n v="0"/>
    <x v="0"/>
    <n v="33.01"/>
    <n v="24"/>
    <n v="129.53"/>
    <n v="55874"/>
    <n v="0"/>
    <s v="Returned"/>
    <n v="1"/>
  </r>
  <r>
    <n v="25761"/>
    <x v="1"/>
    <n v="0.05"/>
    <n v="5.68"/>
    <n v="1.39"/>
    <n v="1708"/>
    <x v="33"/>
    <s v="Returning Customer"/>
    <n v="0"/>
    <x v="0"/>
    <x v="3"/>
    <x v="1"/>
    <x v="2"/>
    <s v="Small Box"/>
    <x v="726"/>
    <n v="0.38"/>
    <s v="United States"/>
    <x v="1"/>
    <s v="Erin"/>
    <x v="18"/>
    <x v="31"/>
    <n v="44118"/>
    <x v="25"/>
    <x v="2"/>
    <d v="2015-01-18T00:00:00"/>
    <n v="1"/>
    <x v="0"/>
    <n v="38.281199999999998"/>
    <n v="10"/>
    <n v="55.48"/>
    <n v="88781"/>
    <n v="1"/>
    <s v="Not Returned"/>
    <n v="0"/>
  </r>
  <r>
    <n v="26135"/>
    <x v="3"/>
    <n v="0.04"/>
    <n v="10.98"/>
    <n v="3.99"/>
    <n v="1554"/>
    <x v="363"/>
    <s v="Returning Customer"/>
    <n v="0"/>
    <x v="0"/>
    <x v="3"/>
    <x v="1"/>
    <x v="6"/>
    <s v="Small Box"/>
    <x v="727"/>
    <n v="0.57999999999999996"/>
    <s v="United States"/>
    <x v="2"/>
    <s v="Sam"/>
    <x v="35"/>
    <x v="320"/>
    <n v="39503"/>
    <x v="78"/>
    <x v="0"/>
    <d v="2015-05-18T00:00:00"/>
    <n v="0"/>
    <x v="0"/>
    <n v="481.03199999999998"/>
    <n v="15"/>
    <n v="172.22"/>
    <n v="87485"/>
    <n v="1"/>
    <s v="Not Returned"/>
    <n v="0"/>
  </r>
  <r>
    <n v="22438"/>
    <x v="2"/>
    <n v="0.1"/>
    <n v="10.98"/>
    <n v="3.99"/>
    <n v="2647"/>
    <x v="533"/>
    <s v="Returning Customer"/>
    <n v="0"/>
    <x v="0"/>
    <x v="1"/>
    <x v="1"/>
    <x v="6"/>
    <s v="Small Box"/>
    <x v="727"/>
    <n v="0.57999999999999996"/>
    <s v="United States"/>
    <x v="3"/>
    <s v="William"/>
    <x v="6"/>
    <x v="454"/>
    <n v="93309"/>
    <x v="5"/>
    <x v="1"/>
    <d v="2015-03-24T00:00:00"/>
    <n v="7"/>
    <x v="0"/>
    <n v="-21.03"/>
    <n v="5"/>
    <n v="52.21"/>
    <n v="91386"/>
    <n v="0"/>
    <s v="Not Returned"/>
    <n v="0"/>
  </r>
  <r>
    <n v="18870"/>
    <x v="4"/>
    <n v="0.06"/>
    <n v="3.93"/>
    <n v="0.99"/>
    <n v="2668"/>
    <x v="585"/>
    <s v="Returning Customer"/>
    <n v="0"/>
    <x v="0"/>
    <x v="2"/>
    <x v="1"/>
    <x v="12"/>
    <s v="Wrap Bag"/>
    <x v="728"/>
    <n v="0.39"/>
    <s v="United States"/>
    <x v="0"/>
    <s v="Chris"/>
    <x v="24"/>
    <x v="492"/>
    <n v="57701"/>
    <x v="150"/>
    <x v="1"/>
    <d v="2015-04-23T00:00:00"/>
    <n v="2"/>
    <x v="0"/>
    <n v="10.782400000000001"/>
    <n v="6"/>
    <n v="24.18"/>
    <n v="87832"/>
    <n v="1"/>
    <s v="Not Returned"/>
    <n v="0"/>
  </r>
  <r>
    <n v="5140"/>
    <x v="3"/>
    <n v="0.01"/>
    <n v="7.89"/>
    <n v="2.82"/>
    <n v="699"/>
    <x v="54"/>
    <s v="Returning Customer"/>
    <n v="0"/>
    <x v="0"/>
    <x v="0"/>
    <x v="1"/>
    <x v="12"/>
    <s v="Wrap Bag"/>
    <x v="729"/>
    <n v="0.4"/>
    <s v="United States"/>
    <x v="3"/>
    <s v="William"/>
    <x v="6"/>
    <x v="27"/>
    <n v="90041"/>
    <x v="44"/>
    <x v="1"/>
    <d v="2015-07-01T00:00:00"/>
    <n v="1"/>
    <x v="0"/>
    <n v="38.700000000000003"/>
    <n v="32"/>
    <n v="274.26"/>
    <n v="36647"/>
    <n v="0"/>
    <s v="Not Returned"/>
    <n v="0"/>
  </r>
  <r>
    <n v="23140"/>
    <x v="3"/>
    <n v="0.01"/>
    <n v="7.89"/>
    <n v="2.82"/>
    <n v="702"/>
    <x v="55"/>
    <s v="Returning Customer"/>
    <n v="0"/>
    <x v="0"/>
    <x v="0"/>
    <x v="1"/>
    <x v="12"/>
    <s v="Wrap Bag"/>
    <x v="729"/>
    <n v="0.4"/>
    <s v="United States"/>
    <x v="3"/>
    <s v="William"/>
    <x v="6"/>
    <x v="52"/>
    <n v="95404"/>
    <x v="44"/>
    <x v="1"/>
    <d v="2015-07-01T00:00:00"/>
    <n v="1"/>
    <x v="0"/>
    <n v="46.440000000000005"/>
    <n v="8"/>
    <n v="68.56"/>
    <n v="87979"/>
    <n v="0"/>
    <s v="Not Returned"/>
    <n v="0"/>
  </r>
  <r>
    <n v="19317"/>
    <x v="2"/>
    <n v="0.04"/>
    <n v="10.14"/>
    <n v="2.27"/>
    <n v="169"/>
    <x v="598"/>
    <s v="Returning Customer"/>
    <n v="0"/>
    <x v="0"/>
    <x v="1"/>
    <x v="1"/>
    <x v="1"/>
    <s v="Wrap Bag"/>
    <x v="730"/>
    <n v="0.36"/>
    <s v="United States"/>
    <x v="2"/>
    <s v="Sam"/>
    <x v="42"/>
    <x v="503"/>
    <n v="70802"/>
    <x v="61"/>
    <x v="2"/>
    <d v="2015-01-07T00:00:00"/>
    <n v="4"/>
    <x v="0"/>
    <n v="24.923999999999999"/>
    <n v="3"/>
    <n v="30.94"/>
    <n v="87463"/>
    <n v="0"/>
    <s v="Not Returned"/>
    <n v="0"/>
  </r>
  <r>
    <n v="19380"/>
    <x v="2"/>
    <n v="0.06"/>
    <n v="10.14"/>
    <n v="2.27"/>
    <n v="1005"/>
    <x v="991"/>
    <s v="New Customer"/>
    <n v="1"/>
    <x v="0"/>
    <x v="3"/>
    <x v="1"/>
    <x v="1"/>
    <s v="Wrap Bag"/>
    <x v="730"/>
    <n v="0.36"/>
    <s v="United States"/>
    <x v="0"/>
    <s v="Chris"/>
    <x v="23"/>
    <x v="778"/>
    <n v="60089"/>
    <x v="7"/>
    <x v="4"/>
    <d v="2015-03-04T00:00:00"/>
    <n v="0"/>
    <x v="0"/>
    <n v="-3.88"/>
    <n v="1"/>
    <n v="12.18"/>
    <n v="90043"/>
    <n v="1"/>
    <s v="Not Returned"/>
    <n v="0"/>
  </r>
  <r>
    <n v="21499"/>
    <x v="2"/>
    <n v="0.01"/>
    <n v="10.14"/>
    <n v="2.27"/>
    <n v="3000"/>
    <x v="992"/>
    <s v="New Customer"/>
    <n v="1"/>
    <x v="0"/>
    <x v="0"/>
    <x v="1"/>
    <x v="1"/>
    <s v="Wrap Bag"/>
    <x v="730"/>
    <n v="0.36"/>
    <s v="United States"/>
    <x v="0"/>
    <s v="Chris"/>
    <x v="3"/>
    <x v="782"/>
    <n v="48342"/>
    <x v="60"/>
    <x v="0"/>
    <d v="2015-01-28T00:00:00"/>
    <n v="2"/>
    <x v="0"/>
    <n v="28.151999999999997"/>
    <n v="4"/>
    <n v="40.799999999999997"/>
    <n v="87042"/>
    <n v="1"/>
    <s v="Not Returned"/>
    <n v="0"/>
  </r>
  <r>
    <n v="19314"/>
    <x v="0"/>
    <n v="0.05"/>
    <n v="1.88"/>
    <n v="1.49"/>
    <n v="171"/>
    <x v="993"/>
    <s v="New Customer"/>
    <n v="1"/>
    <x v="0"/>
    <x v="1"/>
    <x v="1"/>
    <x v="10"/>
    <s v="Small Box"/>
    <x v="731"/>
    <n v="0.37"/>
    <s v="United States"/>
    <x v="1"/>
    <s v="Erin"/>
    <x v="30"/>
    <x v="557"/>
    <n v="7024"/>
    <x v="118"/>
    <x v="0"/>
    <d v="2015-04-15T00:00:00"/>
    <n v="2"/>
    <x v="0"/>
    <n v="-2.9094999999999995"/>
    <n v="1"/>
    <n v="3.42"/>
    <n v="87464"/>
    <n v="1"/>
    <s v="Not Returned"/>
    <n v="0"/>
  </r>
  <r>
    <n v="20494"/>
    <x v="4"/>
    <n v="0"/>
    <n v="1.88"/>
    <n v="1.49"/>
    <n v="526"/>
    <x v="433"/>
    <s v="Returning Customer"/>
    <n v="0"/>
    <x v="0"/>
    <x v="2"/>
    <x v="1"/>
    <x v="10"/>
    <s v="Small Box"/>
    <x v="731"/>
    <n v="0.37"/>
    <s v="United States"/>
    <x v="3"/>
    <s v="William"/>
    <x v="38"/>
    <x v="377"/>
    <n v="85204"/>
    <x v="25"/>
    <x v="2"/>
    <d v="2015-01-18T00:00:00"/>
    <n v="1"/>
    <x v="1"/>
    <n v="-15.5595"/>
    <n v="13"/>
    <n v="25.39"/>
    <n v="90027"/>
    <n v="0"/>
    <s v="Not Returned"/>
    <n v="0"/>
  </r>
  <r>
    <n v="4903"/>
    <x v="0"/>
    <n v="0.03"/>
    <n v="1.88"/>
    <n v="1.49"/>
    <n v="604"/>
    <x v="798"/>
    <s v="Returning Customer"/>
    <n v="0"/>
    <x v="0"/>
    <x v="2"/>
    <x v="1"/>
    <x v="10"/>
    <s v="Small Box"/>
    <x v="731"/>
    <n v="0.37"/>
    <s v="United States"/>
    <x v="3"/>
    <s v="William"/>
    <x v="6"/>
    <x v="27"/>
    <n v="90045"/>
    <x v="4"/>
    <x v="2"/>
    <d v="2015-01-25T00:00:00"/>
    <n v="1"/>
    <x v="0"/>
    <n v="-15.099500000000001"/>
    <n v="52"/>
    <n v="102.32"/>
    <n v="34882"/>
    <n v="1"/>
    <s v="Not Returned"/>
    <n v="0"/>
  </r>
  <r>
    <n v="23278"/>
    <x v="1"/>
    <n v="0.09"/>
    <n v="125.99"/>
    <n v="7.69"/>
    <n v="32"/>
    <x v="432"/>
    <s v="Returning Customer"/>
    <n v="0"/>
    <x v="1"/>
    <x v="1"/>
    <x v="0"/>
    <x v="0"/>
    <s v="Small Box"/>
    <x v="732"/>
    <n v="0.59"/>
    <s v="United States"/>
    <x v="3"/>
    <s v="William"/>
    <x v="20"/>
    <x v="376"/>
    <n v="97526"/>
    <x v="119"/>
    <x v="1"/>
    <d v="2015-01-22T00:00:00"/>
    <n v="2"/>
    <x v="0"/>
    <n v="209.99700000000001"/>
    <n v="8"/>
    <n v="783.55"/>
    <n v="89202"/>
    <n v="1"/>
    <s v="Not Returned"/>
    <n v="0"/>
  </r>
  <r>
    <n v="19550"/>
    <x v="1"/>
    <n v="7.0000000000000007E-2"/>
    <n v="125.99"/>
    <n v="7.69"/>
    <n v="1271"/>
    <x v="687"/>
    <s v="Returning Customer"/>
    <n v="0"/>
    <x v="0"/>
    <x v="1"/>
    <x v="0"/>
    <x v="0"/>
    <s v="Small Box"/>
    <x v="732"/>
    <n v="0.59"/>
    <s v="United States"/>
    <x v="3"/>
    <s v="William"/>
    <x v="6"/>
    <x v="572"/>
    <n v="91941"/>
    <x v="20"/>
    <x v="5"/>
    <d v="2015-04-10T00:00:00"/>
    <n v="1"/>
    <x v="0"/>
    <n v="588.24569999999994"/>
    <n v="8"/>
    <n v="852.53"/>
    <n v="88410"/>
    <n v="1"/>
    <s v="Not Returned"/>
    <n v="0"/>
  </r>
  <r>
    <n v="18640"/>
    <x v="1"/>
    <n v="0.08"/>
    <n v="125.99"/>
    <n v="7.69"/>
    <n v="3393"/>
    <x v="225"/>
    <s v="Returning Customer"/>
    <n v="0"/>
    <x v="0"/>
    <x v="0"/>
    <x v="0"/>
    <x v="0"/>
    <s v="Small Box"/>
    <x v="732"/>
    <n v="0.59"/>
    <s v="United States"/>
    <x v="3"/>
    <s v="William"/>
    <x v="8"/>
    <x v="201"/>
    <n v="99163"/>
    <x v="48"/>
    <x v="4"/>
    <d v="2015-04-30T00:00:00"/>
    <n v="1"/>
    <x v="0"/>
    <n v="374.625"/>
    <n v="7"/>
    <n v="710.36"/>
    <n v="87908"/>
    <n v="1"/>
    <s v="Not Returned"/>
    <n v="0"/>
  </r>
  <r>
    <n v="20250"/>
    <x v="3"/>
    <n v="0.06"/>
    <n v="125.99"/>
    <n v="8.8000000000000007"/>
    <n v="2117"/>
    <x v="733"/>
    <s v="Returning Customer"/>
    <n v="0"/>
    <x v="0"/>
    <x v="2"/>
    <x v="0"/>
    <x v="0"/>
    <s v="Small Box"/>
    <x v="733"/>
    <n v="0.59"/>
    <s v="United States"/>
    <x v="0"/>
    <s v="Chris"/>
    <x v="0"/>
    <x v="6"/>
    <n v="75401"/>
    <x v="157"/>
    <x v="0"/>
    <d v="2015-04-21T00:00:00"/>
    <n v="1"/>
    <x v="0"/>
    <n v="618.19308000000001"/>
    <n v="18"/>
    <n v="1811.99"/>
    <n v="90891"/>
    <n v="0"/>
    <s v="Not Returned"/>
    <n v="0"/>
  </r>
  <r>
    <n v="23717"/>
    <x v="4"/>
    <n v="0.01"/>
    <n v="65.989999999999995"/>
    <n v="3.99"/>
    <n v="937"/>
    <x v="994"/>
    <s v="New Customer"/>
    <n v="1"/>
    <x v="0"/>
    <x v="1"/>
    <x v="0"/>
    <x v="0"/>
    <s v="Small Box"/>
    <x v="734"/>
    <n v="0.59"/>
    <s v="United States"/>
    <x v="3"/>
    <s v="William"/>
    <x v="6"/>
    <x v="700"/>
    <n v="90278"/>
    <x v="139"/>
    <x v="2"/>
    <d v="2015-06-28T00:00:00"/>
    <n v="1"/>
    <x v="0"/>
    <n v="-95.21050000000001"/>
    <n v="3"/>
    <n v="166.59"/>
    <n v="90589"/>
    <n v="0"/>
    <s v="Not Returned"/>
    <n v="0"/>
  </r>
  <r>
    <n v="24545"/>
    <x v="3"/>
    <n v="0.1"/>
    <n v="65.989999999999995"/>
    <n v="3.99"/>
    <n v="1730"/>
    <x v="995"/>
    <s v="New Customer"/>
    <n v="1"/>
    <x v="1"/>
    <x v="3"/>
    <x v="0"/>
    <x v="0"/>
    <s v="Small Box"/>
    <x v="734"/>
    <n v="0.59"/>
    <s v="United States"/>
    <x v="3"/>
    <s v="William"/>
    <x v="10"/>
    <x v="456"/>
    <n v="83843"/>
    <x v="133"/>
    <x v="1"/>
    <d v="2015-04-09T00:00:00"/>
    <n v="2"/>
    <x v="0"/>
    <n v="-88.624800000000008"/>
    <n v="5"/>
    <n v="272.86"/>
    <n v="90653"/>
    <n v="1"/>
    <s v="Not Returned"/>
    <n v="0"/>
  </r>
  <r>
    <n v="19001"/>
    <x v="1"/>
    <n v="0"/>
    <n v="65.989999999999995"/>
    <n v="3.99"/>
    <n v="2417"/>
    <x v="996"/>
    <s v="New Customer"/>
    <n v="1"/>
    <x v="0"/>
    <x v="0"/>
    <x v="0"/>
    <x v="0"/>
    <s v="Small Box"/>
    <x v="734"/>
    <n v="0.59"/>
    <s v="United States"/>
    <x v="2"/>
    <s v="Sam"/>
    <x v="14"/>
    <x v="326"/>
    <n v="22124"/>
    <x v="90"/>
    <x v="2"/>
    <d v="2015-03-15T00:00:00"/>
    <n v="1"/>
    <x v="1"/>
    <n v="-60.563999999999993"/>
    <n v="13"/>
    <n v="765.65"/>
    <n v="86754"/>
    <n v="1"/>
    <s v="Not Returned"/>
    <n v="0"/>
  </r>
  <r>
    <n v="26268"/>
    <x v="3"/>
    <n v="0.05"/>
    <n v="115.99"/>
    <n v="2.5"/>
    <n v="16"/>
    <x v="985"/>
    <s v="Returning Customer"/>
    <n v="0"/>
    <x v="0"/>
    <x v="3"/>
    <x v="0"/>
    <x v="0"/>
    <s v="Small Box"/>
    <x v="735"/>
    <n v="0.55000000000000004"/>
    <s v="United States"/>
    <x v="1"/>
    <s v="Erin"/>
    <x v="1"/>
    <x v="779"/>
    <n v="13210"/>
    <x v="81"/>
    <x v="5"/>
    <d v="2015-02-14T00:00:00"/>
    <n v="2"/>
    <x v="0"/>
    <n v="652.73309999999992"/>
    <n v="10"/>
    <n v="945.99"/>
    <n v="86836"/>
    <n v="0"/>
    <s v="Not Returned"/>
    <n v="0"/>
  </r>
  <r>
    <n v="18869"/>
    <x v="2"/>
    <n v="0"/>
    <n v="205.99"/>
    <n v="8.99"/>
    <n v="1502"/>
    <x v="262"/>
    <s v="Returning Customer"/>
    <n v="0"/>
    <x v="0"/>
    <x v="3"/>
    <x v="0"/>
    <x v="0"/>
    <s v="Small Box"/>
    <x v="736"/>
    <n v="0.6"/>
    <s v="United States"/>
    <x v="2"/>
    <s v="Sam"/>
    <x v="17"/>
    <x v="234"/>
    <n v="33065"/>
    <x v="94"/>
    <x v="0"/>
    <d v="2015-07-02T00:00:00"/>
    <n v="3"/>
    <x v="1"/>
    <n v="186.55799999999999"/>
    <n v="13"/>
    <n v="2435.52"/>
    <n v="89194"/>
    <n v="0"/>
    <s v="Not Returned"/>
    <n v="0"/>
  </r>
  <r>
    <n v="18568"/>
    <x v="4"/>
    <n v="0.05"/>
    <n v="205.99"/>
    <n v="8.99"/>
    <n v="1734"/>
    <x v="571"/>
    <s v="Returning Customer"/>
    <n v="0"/>
    <x v="1"/>
    <x v="3"/>
    <x v="0"/>
    <x v="0"/>
    <s v="Small Box"/>
    <x v="736"/>
    <n v="0.6"/>
    <s v="United States"/>
    <x v="1"/>
    <s v="Erin"/>
    <x v="1"/>
    <x v="483"/>
    <n v="10528"/>
    <x v="72"/>
    <x v="2"/>
    <d v="2015-04-06T00:00:00"/>
    <n v="2"/>
    <x v="0"/>
    <n v="1545.8097600000001"/>
    <n v="19"/>
    <n v="3229.24"/>
    <n v="88443"/>
    <n v="0"/>
    <s v="Not Returned"/>
    <n v="0"/>
  </r>
  <r>
    <n v="22029"/>
    <x v="3"/>
    <n v="0.03"/>
    <n v="205.99"/>
    <n v="8.99"/>
    <n v="2486"/>
    <x v="801"/>
    <s v="Returning Customer"/>
    <n v="0"/>
    <x v="1"/>
    <x v="3"/>
    <x v="0"/>
    <x v="0"/>
    <s v="Small Box"/>
    <x v="736"/>
    <n v="0.6"/>
    <s v="United States"/>
    <x v="2"/>
    <s v="Sam"/>
    <x v="33"/>
    <x v="647"/>
    <n v="30458"/>
    <x v="101"/>
    <x v="3"/>
    <d v="2015-02-08T00:00:00"/>
    <n v="2"/>
    <x v="0"/>
    <n v="1087.7159999999999"/>
    <n v="1"/>
    <n v="176.42"/>
    <n v="91414"/>
    <n v="0"/>
    <s v="Not Returned"/>
    <n v="0"/>
  </r>
  <r>
    <n v="21767"/>
    <x v="3"/>
    <n v="0.01"/>
    <n v="65.989999999999995"/>
    <n v="8.99"/>
    <n v="152"/>
    <x v="517"/>
    <s v="Returning Customer"/>
    <n v="0"/>
    <x v="0"/>
    <x v="0"/>
    <x v="0"/>
    <x v="0"/>
    <s v="Small Box"/>
    <x v="737"/>
    <n v="0.6"/>
    <s v="United States"/>
    <x v="2"/>
    <s v="Sam"/>
    <x v="2"/>
    <x v="442"/>
    <n v="37918"/>
    <x v="26"/>
    <x v="6"/>
    <d v="2015-04-01T00:00:00"/>
    <n v="3"/>
    <x v="0"/>
    <n v="97.86"/>
    <n v="5"/>
    <n v="292.23"/>
    <n v="89524"/>
    <n v="1"/>
    <s v="Not Returned"/>
    <n v="0"/>
  </r>
  <r>
    <n v="18774"/>
    <x v="0"/>
    <n v="0.02"/>
    <n v="65.989999999999995"/>
    <n v="3.9"/>
    <n v="250"/>
    <x v="493"/>
    <s v="Returning Customer"/>
    <n v="0"/>
    <x v="0"/>
    <x v="1"/>
    <x v="0"/>
    <x v="0"/>
    <s v="Small Box"/>
    <x v="738"/>
    <n v="0.55000000000000004"/>
    <s v="United States"/>
    <x v="0"/>
    <s v="Chris"/>
    <x v="29"/>
    <x v="425"/>
    <n v="55423"/>
    <x v="169"/>
    <x v="5"/>
    <d v="2015-05-29T00:00:00"/>
    <n v="1"/>
    <x v="0"/>
    <n v="1061.3790000000001"/>
    <n v="27"/>
    <n v="1543.55"/>
    <n v="87214"/>
    <n v="0"/>
    <s v="Not Returned"/>
    <n v="0"/>
  </r>
  <r>
    <n v="20522"/>
    <x v="4"/>
    <n v="0"/>
    <n v="125.99"/>
    <n v="8.08"/>
    <n v="191"/>
    <x v="227"/>
    <s v="Returning Customer"/>
    <n v="0"/>
    <x v="0"/>
    <x v="1"/>
    <x v="0"/>
    <x v="0"/>
    <s v="Small Box"/>
    <x v="739"/>
    <n v="0.56999999999999995"/>
    <s v="United States"/>
    <x v="0"/>
    <s v="Chris"/>
    <x v="23"/>
    <x v="202"/>
    <n v="60505"/>
    <x v="20"/>
    <x v="5"/>
    <d v="2015-04-10T00:00:00"/>
    <n v="1"/>
    <x v="1"/>
    <n v="1348.59672"/>
    <n v="22"/>
    <n v="2356.0100000000002"/>
    <n v="89093"/>
    <n v="0"/>
    <s v="Not Returned"/>
    <n v="0"/>
  </r>
  <r>
    <n v="19988"/>
    <x v="2"/>
    <n v="0.05"/>
    <n v="125.99"/>
    <n v="8.08"/>
    <n v="437"/>
    <x v="997"/>
    <s v="New Customer"/>
    <n v="1"/>
    <x v="0"/>
    <x v="3"/>
    <x v="0"/>
    <x v="0"/>
    <s v="Small Box"/>
    <x v="739"/>
    <n v="0.56999999999999995"/>
    <s v="United States"/>
    <x v="1"/>
    <s v="Erin"/>
    <x v="9"/>
    <x v="783"/>
    <n v="1462"/>
    <x v="123"/>
    <x v="0"/>
    <d v="2015-06-27T00:00:00"/>
    <n v="5"/>
    <x v="0"/>
    <n v="427.11840000000001"/>
    <n v="9"/>
    <n v="952.26"/>
    <n v="90695"/>
    <n v="1"/>
    <s v="Not Returned"/>
    <n v="0"/>
  </r>
  <r>
    <n v="25676"/>
    <x v="3"/>
    <n v="0.05"/>
    <n v="35.51"/>
    <n v="6.31"/>
    <n v="918"/>
    <x v="900"/>
    <s v="Returning Customer"/>
    <n v="0"/>
    <x v="0"/>
    <x v="0"/>
    <x v="1"/>
    <x v="9"/>
    <s v="Small Box"/>
    <x v="740"/>
    <n v="0.57999999999999996"/>
    <s v="United States"/>
    <x v="3"/>
    <s v="William"/>
    <x v="6"/>
    <x v="21"/>
    <n v="91730"/>
    <x v="110"/>
    <x v="6"/>
    <d v="2015-04-14T00:00:00"/>
    <n v="2"/>
    <x v="0"/>
    <n v="6.11"/>
    <n v="2"/>
    <n v="73.099999999999994"/>
    <n v="90492"/>
    <n v="0"/>
    <s v="Not Returned"/>
    <n v="0"/>
  </r>
  <r>
    <n v="23533"/>
    <x v="0"/>
    <n v="0.09"/>
    <n v="2.1800000000000002"/>
    <n v="0.78"/>
    <n v="1603"/>
    <x v="373"/>
    <s v="Returning Customer"/>
    <n v="0"/>
    <x v="0"/>
    <x v="3"/>
    <x v="1"/>
    <x v="12"/>
    <s v="Wrap Bag"/>
    <x v="741"/>
    <n v="0.52"/>
    <s v="United States"/>
    <x v="1"/>
    <s v="Erin"/>
    <x v="1"/>
    <x v="313"/>
    <n v="11598"/>
    <x v="107"/>
    <x v="3"/>
    <d v="2015-01-18T00:00:00"/>
    <n v="2"/>
    <x v="0"/>
    <n v="2.4548000000000001"/>
    <n v="9"/>
    <n v="19.12"/>
    <n v="89679"/>
    <n v="0"/>
    <s v="Not Returned"/>
    <n v="0"/>
  </r>
  <r>
    <n v="25264"/>
    <x v="2"/>
    <n v="0.01"/>
    <n v="5.94"/>
    <n v="9.92"/>
    <n v="241"/>
    <x v="74"/>
    <s v="Returning Customer"/>
    <n v="0"/>
    <x v="0"/>
    <x v="3"/>
    <x v="1"/>
    <x v="10"/>
    <s v="Small Box"/>
    <x v="742"/>
    <n v="0.38"/>
    <s v="United States"/>
    <x v="3"/>
    <s v="William"/>
    <x v="21"/>
    <x v="68"/>
    <n v="81503"/>
    <x v="38"/>
    <x v="1"/>
    <d v="2015-06-02T00:00:00"/>
    <n v="7"/>
    <x v="0"/>
    <n v="-256.51900000000001"/>
    <n v="13"/>
    <n v="79.930000000000007"/>
    <n v="90480"/>
    <n v="0"/>
    <s v="Not Returned"/>
    <n v="0"/>
  </r>
  <r>
    <n v="22547"/>
    <x v="4"/>
    <n v="0.01"/>
    <n v="5.94"/>
    <n v="9.92"/>
    <n v="871"/>
    <x v="463"/>
    <s v="Returning Customer"/>
    <n v="0"/>
    <x v="0"/>
    <x v="2"/>
    <x v="1"/>
    <x v="10"/>
    <s v="Small Box"/>
    <x v="742"/>
    <n v="0.38"/>
    <s v="United States"/>
    <x v="3"/>
    <s v="William"/>
    <x v="28"/>
    <x v="398"/>
    <n v="89502"/>
    <x v="17"/>
    <x v="4"/>
    <d v="2015-05-23T00:00:00"/>
    <n v="3"/>
    <x v="0"/>
    <n v="-239.315"/>
    <n v="12"/>
    <n v="74.77"/>
    <n v="90578"/>
    <n v="0"/>
    <s v="Not Returned"/>
    <n v="0"/>
  </r>
  <r>
    <n v="23654"/>
    <x v="4"/>
    <n v="0.03"/>
    <n v="4.24"/>
    <n v="5.41"/>
    <n v="33"/>
    <x v="864"/>
    <s v="Returning Customer"/>
    <n v="0"/>
    <x v="0"/>
    <x v="1"/>
    <x v="1"/>
    <x v="10"/>
    <s v="Small Box"/>
    <x v="743"/>
    <n v="0.35"/>
    <s v="United States"/>
    <x v="3"/>
    <s v="William"/>
    <x v="20"/>
    <x v="696"/>
    <n v="97030"/>
    <x v="144"/>
    <x v="0"/>
    <d v="2015-06-17T00:00:00"/>
    <n v="2"/>
    <x v="0"/>
    <n v="-84.437600000000003"/>
    <n v="13"/>
    <n v="58.68"/>
    <n v="89201"/>
    <n v="0"/>
    <s v="Not Returned"/>
    <n v="0"/>
  </r>
  <r>
    <n v="26093"/>
    <x v="3"/>
    <n v="0.05"/>
    <n v="4.24"/>
    <n v="5.41"/>
    <n v="853"/>
    <x v="998"/>
    <s v="New Customer"/>
    <n v="1"/>
    <x v="0"/>
    <x v="3"/>
    <x v="1"/>
    <x v="10"/>
    <s v="Small Box"/>
    <x v="743"/>
    <n v="0.35"/>
    <s v="United States"/>
    <x v="3"/>
    <s v="William"/>
    <x v="6"/>
    <x v="784"/>
    <n v="92345"/>
    <x v="103"/>
    <x v="0"/>
    <d v="2015-03-18T00:00:00"/>
    <n v="2"/>
    <x v="0"/>
    <n v="-89.216999999999999"/>
    <n v="12"/>
    <n v="50.83"/>
    <n v="88570"/>
    <n v="1"/>
    <s v="Not Returned"/>
    <n v="0"/>
  </r>
  <r>
    <n v="24075"/>
    <x v="1"/>
    <n v="0.06"/>
    <n v="4.24"/>
    <n v="5.41"/>
    <n v="2004"/>
    <x v="919"/>
    <s v="Returning Customer"/>
    <n v="0"/>
    <x v="0"/>
    <x v="2"/>
    <x v="1"/>
    <x v="10"/>
    <s v="Small Box"/>
    <x v="743"/>
    <n v="0.35"/>
    <s v="United States"/>
    <x v="3"/>
    <s v="William"/>
    <x v="47"/>
    <x v="361"/>
    <n v="59715"/>
    <x v="63"/>
    <x v="3"/>
    <d v="2015-04-19T00:00:00"/>
    <n v="2"/>
    <x v="0"/>
    <n v="-78.916679999999999"/>
    <n v="10"/>
    <n v="45"/>
    <n v="91277"/>
    <n v="0"/>
    <s v="Not Returned"/>
    <n v="0"/>
  </r>
  <r>
    <n v="25381"/>
    <x v="2"/>
    <n v="0.1"/>
    <n v="4.24"/>
    <n v="5.41"/>
    <n v="2066"/>
    <x v="65"/>
    <s v="Returning Customer"/>
    <n v="0"/>
    <x v="0"/>
    <x v="1"/>
    <x v="1"/>
    <x v="10"/>
    <s v="Small Box"/>
    <x v="743"/>
    <n v="0.35"/>
    <s v="United States"/>
    <x v="2"/>
    <s v="Sam"/>
    <x v="4"/>
    <x v="60"/>
    <n v="28079"/>
    <x v="164"/>
    <x v="6"/>
    <d v="2015-04-23T00:00:00"/>
    <n v="4"/>
    <x v="0"/>
    <n v="-61.6"/>
    <n v="8"/>
    <n v="34.159999999999997"/>
    <n v="85835"/>
    <n v="1"/>
    <s v="Not Returned"/>
    <n v="0"/>
  </r>
  <r>
    <n v="21401"/>
    <x v="2"/>
    <n v="0.05"/>
    <n v="1.86"/>
    <n v="2.58"/>
    <n v="210"/>
    <x v="79"/>
    <s v="Returning Customer"/>
    <n v="0"/>
    <x v="0"/>
    <x v="2"/>
    <x v="1"/>
    <x v="12"/>
    <s v="Wrap Bag"/>
    <x v="744"/>
    <n v="0.82"/>
    <s v="United States"/>
    <x v="1"/>
    <s v="Erin"/>
    <x v="1"/>
    <x v="73"/>
    <n v="12180"/>
    <x v="25"/>
    <x v="2"/>
    <d v="2015-01-21T00:00:00"/>
    <n v="4"/>
    <x v="0"/>
    <n v="-66.62"/>
    <n v="9"/>
    <n v="17.61"/>
    <n v="85965"/>
    <n v="1"/>
    <s v="Not Returned"/>
    <n v="0"/>
  </r>
  <r>
    <n v="23964"/>
    <x v="2"/>
    <n v="0.09"/>
    <n v="1.86"/>
    <n v="2.58"/>
    <n v="2270"/>
    <x v="783"/>
    <s v="Returning Customer"/>
    <n v="0"/>
    <x v="0"/>
    <x v="3"/>
    <x v="1"/>
    <x v="12"/>
    <s v="Wrap Bag"/>
    <x v="744"/>
    <n v="0.82"/>
    <s v="United States"/>
    <x v="2"/>
    <s v="Sam"/>
    <x v="34"/>
    <x v="633"/>
    <n v="29662"/>
    <x v="101"/>
    <x v="3"/>
    <d v="2015-02-11T00:00:00"/>
    <n v="5"/>
    <x v="0"/>
    <n v="-1084.8469632000001"/>
    <n v="12"/>
    <n v="22.11"/>
    <n v="89572"/>
    <n v="0"/>
    <s v="Not Returned"/>
    <n v="0"/>
  </r>
  <r>
    <n v="24872"/>
    <x v="4"/>
    <n v="0.1"/>
    <n v="14.98"/>
    <n v="7.69"/>
    <n v="1727"/>
    <x v="999"/>
    <s v="New Customer"/>
    <n v="1"/>
    <x v="1"/>
    <x v="3"/>
    <x v="1"/>
    <x v="9"/>
    <s v="Small Box"/>
    <x v="745"/>
    <n v="0.56999999999999995"/>
    <s v="United States"/>
    <x v="1"/>
    <s v="Erin"/>
    <x v="18"/>
    <x v="785"/>
    <n v="44240"/>
    <x v="141"/>
    <x v="4"/>
    <d v="2015-01-23T00:00:00"/>
    <n v="2"/>
    <x v="0"/>
    <n v="-76.900000000000006"/>
    <n v="8"/>
    <n v="114.81"/>
    <n v="87194"/>
    <n v="1"/>
    <s v="Not Returned"/>
    <n v="0"/>
  </r>
  <r>
    <n v="4789"/>
    <x v="3"/>
    <n v="0.01"/>
    <n v="14.98"/>
    <n v="7.69"/>
    <n v="2618"/>
    <x v="31"/>
    <s v="Returning Customer"/>
    <n v="0"/>
    <x v="0"/>
    <x v="1"/>
    <x v="1"/>
    <x v="9"/>
    <s v="Small Box"/>
    <x v="745"/>
    <n v="0.56999999999999995"/>
    <s v="United States"/>
    <x v="1"/>
    <s v="Erin"/>
    <x v="1"/>
    <x v="12"/>
    <n v="10004"/>
    <x v="41"/>
    <x v="0"/>
    <d v="2015-03-25T00:00:00"/>
    <n v="2"/>
    <x v="0"/>
    <n v="-48.97"/>
    <n v="28"/>
    <n v="435.39"/>
    <n v="34017"/>
    <n v="0"/>
    <s v="Not Returned"/>
    <n v="0"/>
  </r>
  <r>
    <n v="24604"/>
    <x v="1"/>
    <n v="7.0000000000000007E-2"/>
    <n v="30.56"/>
    <n v="2.99"/>
    <n v="2813"/>
    <x v="1000"/>
    <s v="New Customer"/>
    <n v="1"/>
    <x v="0"/>
    <x v="1"/>
    <x v="1"/>
    <x v="10"/>
    <s v="Small Box"/>
    <x v="746"/>
    <n v="0.35"/>
    <s v="United States"/>
    <x v="2"/>
    <s v="Sam"/>
    <x v="2"/>
    <x v="786"/>
    <n v="37311"/>
    <x v="148"/>
    <x v="2"/>
    <d v="2015-02-07T00:00:00"/>
    <n v="0"/>
    <x v="0"/>
    <n v="-95.618600000000015"/>
    <n v="12"/>
    <n v="364.92"/>
    <n v="88819"/>
    <n v="1"/>
    <s v="Not Returned"/>
    <n v="0"/>
  </r>
  <r>
    <n v="21567"/>
    <x v="2"/>
    <n v="0.08"/>
    <n v="30.56"/>
    <n v="2.99"/>
    <n v="3287"/>
    <x v="1001"/>
    <s v="New Customer"/>
    <n v="1"/>
    <x v="0"/>
    <x v="3"/>
    <x v="1"/>
    <x v="10"/>
    <s v="Small Box"/>
    <x v="746"/>
    <n v="0.35"/>
    <s v="United States"/>
    <x v="3"/>
    <s v="William"/>
    <x v="6"/>
    <x v="787"/>
    <n v="95746"/>
    <x v="39"/>
    <x v="0"/>
    <d v="2015-05-27T00:00:00"/>
    <n v="2"/>
    <x v="0"/>
    <n v="352.87979999999999"/>
    <n v="17"/>
    <n v="511.42"/>
    <n v="89897"/>
    <n v="1"/>
    <s v="Not Returned"/>
    <n v="0"/>
  </r>
  <r>
    <n v="22224"/>
    <x v="0"/>
    <n v="0.01"/>
    <n v="110.99"/>
    <n v="2.5"/>
    <n v="388"/>
    <x v="1002"/>
    <s v="New Customer"/>
    <n v="1"/>
    <x v="0"/>
    <x v="1"/>
    <x v="0"/>
    <x v="0"/>
    <s v="Small Box"/>
    <x v="747"/>
    <n v="0.56999999999999995"/>
    <s v="United States"/>
    <x v="0"/>
    <s v="Chris"/>
    <x v="15"/>
    <x v="788"/>
    <n v="68847"/>
    <x v="61"/>
    <x v="2"/>
    <d v="2015-01-06T00:00:00"/>
    <n v="3"/>
    <x v="0"/>
    <n v="-263.56572"/>
    <n v="2"/>
    <n v="188.66"/>
    <n v="90337"/>
    <n v="0"/>
    <s v="Not Returned"/>
    <n v="0"/>
  </r>
  <r>
    <n v="18703"/>
    <x v="0"/>
    <n v="0.03"/>
    <n v="110.99"/>
    <n v="2.5"/>
    <n v="1390"/>
    <x v="1003"/>
    <s v="New Customer"/>
    <n v="1"/>
    <x v="0"/>
    <x v="1"/>
    <x v="0"/>
    <x v="0"/>
    <s v="Small Box"/>
    <x v="747"/>
    <n v="0.56999999999999995"/>
    <s v="United States"/>
    <x v="3"/>
    <s v="William"/>
    <x v="6"/>
    <x v="150"/>
    <n v="95207"/>
    <x v="65"/>
    <x v="2"/>
    <d v="2015-05-18T00:00:00"/>
    <n v="2"/>
    <x v="0"/>
    <n v="2495.3987999999999"/>
    <n v="38"/>
    <n v="3616.52"/>
    <n v="88731"/>
    <n v="0"/>
    <s v="Not Returned"/>
    <n v="0"/>
  </r>
  <r>
    <n v="19461"/>
    <x v="1"/>
    <n v="0.02"/>
    <n v="110.99"/>
    <n v="2.5"/>
    <n v="3347"/>
    <x v="626"/>
    <s v="Returning Customer"/>
    <n v="0"/>
    <x v="0"/>
    <x v="0"/>
    <x v="0"/>
    <x v="0"/>
    <s v="Small Box"/>
    <x v="747"/>
    <n v="0.56999999999999995"/>
    <s v="United States"/>
    <x v="2"/>
    <s v="Sam"/>
    <x v="17"/>
    <x v="526"/>
    <n v="33411"/>
    <x v="125"/>
    <x v="1"/>
    <d v="2015-01-29T00:00:00"/>
    <n v="2"/>
    <x v="0"/>
    <n v="-39.808999999999997"/>
    <n v="1"/>
    <n v="94.3"/>
    <n v="89356"/>
    <n v="1"/>
    <s v="Not Returned"/>
    <n v="0"/>
  </r>
  <r>
    <n v="22247"/>
    <x v="1"/>
    <n v="0.06"/>
    <n v="195.99"/>
    <n v="8.99"/>
    <n v="622"/>
    <x v="1004"/>
    <s v="New Customer"/>
    <n v="1"/>
    <x v="0"/>
    <x v="2"/>
    <x v="0"/>
    <x v="0"/>
    <s v="Small Box"/>
    <x v="748"/>
    <n v="0.6"/>
    <s v="United States"/>
    <x v="1"/>
    <s v="Erin"/>
    <x v="27"/>
    <x v="137"/>
    <n v="4210"/>
    <x v="74"/>
    <x v="5"/>
    <d v="2015-02-28T00:00:00"/>
    <n v="2"/>
    <x v="0"/>
    <n v="349.47"/>
    <n v="6"/>
    <n v="948.97"/>
    <n v="91432"/>
    <n v="0"/>
    <s v="Not Returned"/>
    <n v="0"/>
  </r>
  <r>
    <n v="24971"/>
    <x v="3"/>
    <n v="0"/>
    <n v="195.99"/>
    <n v="8.99"/>
    <n v="1919"/>
    <x v="1005"/>
    <s v="New Customer"/>
    <n v="1"/>
    <x v="0"/>
    <x v="2"/>
    <x v="0"/>
    <x v="0"/>
    <s v="Small Box"/>
    <x v="748"/>
    <n v="0.6"/>
    <s v="United States"/>
    <x v="2"/>
    <s v="Sam"/>
    <x v="39"/>
    <x v="789"/>
    <n v="71603"/>
    <x v="152"/>
    <x v="1"/>
    <d v="2015-02-25T00:00:00"/>
    <n v="1"/>
    <x v="1"/>
    <n v="114.88199999999999"/>
    <n v="5"/>
    <n v="882.93"/>
    <n v="85896"/>
    <n v="1"/>
    <s v="Not Returned"/>
    <n v="0"/>
  </r>
  <r>
    <n v="22973"/>
    <x v="0"/>
    <n v="0.06"/>
    <n v="195.99"/>
    <n v="8.99"/>
    <n v="2046"/>
    <x v="410"/>
    <s v="Returning Customer"/>
    <n v="0"/>
    <x v="0"/>
    <x v="1"/>
    <x v="0"/>
    <x v="0"/>
    <s v="Small Box"/>
    <x v="748"/>
    <n v="0.6"/>
    <s v="United States"/>
    <x v="0"/>
    <s v="Chris"/>
    <x v="16"/>
    <x v="359"/>
    <n v="67901"/>
    <x v="6"/>
    <x v="3"/>
    <d v="2015-06-14T00:00:00"/>
    <n v="2"/>
    <x v="0"/>
    <n v="-277.22200000000004"/>
    <n v="4"/>
    <n v="632.65"/>
    <n v="88219"/>
    <n v="0"/>
    <s v="Not Returned"/>
    <n v="0"/>
  </r>
  <r>
    <n v="24552"/>
    <x v="4"/>
    <n v="0.01"/>
    <n v="195.99"/>
    <n v="8.99"/>
    <n v="2276"/>
    <x v="1006"/>
    <s v="New Customer"/>
    <n v="1"/>
    <x v="0"/>
    <x v="0"/>
    <x v="0"/>
    <x v="0"/>
    <s v="Small Box"/>
    <x v="748"/>
    <n v="0.6"/>
    <s v="United States"/>
    <x v="1"/>
    <s v="Erin"/>
    <x v="1"/>
    <x v="790"/>
    <n v="14304"/>
    <x v="44"/>
    <x v="1"/>
    <d v="2015-06-30T00:00:00"/>
    <n v="0"/>
    <x v="0"/>
    <n v="2653.7813999999998"/>
    <n v="22"/>
    <n v="3846.06"/>
    <n v="91502"/>
    <n v="1"/>
    <s v="Not Returned"/>
    <n v="0"/>
  </r>
  <r>
    <n v="22329"/>
    <x v="0"/>
    <n v="0.01"/>
    <n v="95.99"/>
    <n v="4.9000000000000004"/>
    <n v="156"/>
    <x v="342"/>
    <s v="Returning Customer"/>
    <n v="0"/>
    <x v="0"/>
    <x v="1"/>
    <x v="0"/>
    <x v="0"/>
    <s v="Small Box"/>
    <x v="749"/>
    <n v="0.56000000000000005"/>
    <s v="United States"/>
    <x v="3"/>
    <s v="William"/>
    <x v="21"/>
    <x v="303"/>
    <n v="80525"/>
    <x v="82"/>
    <x v="5"/>
    <d v="2015-05-15T00:00:00"/>
    <n v="1"/>
    <x v="0"/>
    <n v="713.88"/>
    <n v="13"/>
    <n v="1050.08"/>
    <n v="87671"/>
    <n v="1"/>
    <s v="Not Returned"/>
    <n v="0"/>
  </r>
  <r>
    <n v="21612"/>
    <x v="1"/>
    <n v="0.04"/>
    <n v="95.99"/>
    <n v="4.9000000000000004"/>
    <n v="680"/>
    <x v="1007"/>
    <s v="New Customer"/>
    <n v="1"/>
    <x v="0"/>
    <x v="1"/>
    <x v="0"/>
    <x v="0"/>
    <s v="Small Box"/>
    <x v="749"/>
    <n v="0.56000000000000005"/>
    <s v="United States"/>
    <x v="3"/>
    <s v="William"/>
    <x v="8"/>
    <x v="791"/>
    <n v="99207"/>
    <x v="7"/>
    <x v="4"/>
    <d v="2015-03-06T00:00:00"/>
    <n v="2"/>
    <x v="0"/>
    <n v="-258.22500000000002"/>
    <n v="3"/>
    <n v="253.78"/>
    <n v="88890"/>
    <n v="0"/>
    <s v="Not Returned"/>
    <n v="0"/>
  </r>
  <r>
    <n v="19252"/>
    <x v="4"/>
    <n v="0.1"/>
    <n v="95.99"/>
    <n v="4.9000000000000004"/>
    <n v="1653"/>
    <x v="1008"/>
    <s v="New Customer"/>
    <n v="1"/>
    <x v="0"/>
    <x v="1"/>
    <x v="0"/>
    <x v="0"/>
    <s v="Small Box"/>
    <x v="749"/>
    <n v="0.56000000000000005"/>
    <s v="United States"/>
    <x v="3"/>
    <s v="William"/>
    <x v="6"/>
    <x v="792"/>
    <n v="91360"/>
    <x v="4"/>
    <x v="2"/>
    <d v="2015-01-25T00:00:00"/>
    <n v="1"/>
    <x v="0"/>
    <n v="-268.66399999999999"/>
    <n v="2"/>
    <n v="149.80000000000001"/>
    <n v="89885"/>
    <n v="0"/>
    <s v="Not Returned"/>
    <n v="0"/>
  </r>
  <r>
    <n v="20844"/>
    <x v="0"/>
    <n v="0.09"/>
    <n v="95.99"/>
    <n v="4.9000000000000004"/>
    <n v="1875"/>
    <x v="1009"/>
    <s v="New Customer"/>
    <n v="1"/>
    <x v="0"/>
    <x v="0"/>
    <x v="0"/>
    <x v="0"/>
    <s v="Small Box"/>
    <x v="749"/>
    <n v="0.56000000000000005"/>
    <s v="United States"/>
    <x v="2"/>
    <s v="Sam"/>
    <x v="14"/>
    <x v="793"/>
    <n v="23320"/>
    <x v="96"/>
    <x v="5"/>
    <d v="2015-01-31T00:00:00"/>
    <n v="2"/>
    <x v="0"/>
    <n v="34.302"/>
    <n v="4"/>
    <n v="320.75"/>
    <n v="90899"/>
    <n v="1"/>
    <s v="Not Returned"/>
    <n v="0"/>
  </r>
  <r>
    <n v="20905"/>
    <x v="0"/>
    <n v="7.0000000000000007E-2"/>
    <n v="195.99"/>
    <n v="4.2"/>
    <n v="2352"/>
    <x v="207"/>
    <s v="Returning Customer"/>
    <n v="0"/>
    <x v="0"/>
    <x v="0"/>
    <x v="0"/>
    <x v="0"/>
    <s v="Small Box"/>
    <x v="750"/>
    <n v="0.56000000000000005"/>
    <s v="United States"/>
    <x v="1"/>
    <s v="Erin"/>
    <x v="37"/>
    <x v="186"/>
    <n v="21501"/>
    <x v="14"/>
    <x v="2"/>
    <d v="2015-06-23T00:00:00"/>
    <n v="3"/>
    <x v="0"/>
    <n v="-222.34299999999999"/>
    <n v="4"/>
    <n v="632.12"/>
    <n v="86165"/>
    <n v="0"/>
    <s v="Not Returned"/>
    <n v="0"/>
  </r>
  <r>
    <n v="19032"/>
    <x v="1"/>
    <n v="0.02"/>
    <n v="195.99"/>
    <n v="4.2"/>
    <n v="2543"/>
    <x v="235"/>
    <s v="Returning Customer"/>
    <n v="0"/>
    <x v="0"/>
    <x v="3"/>
    <x v="0"/>
    <x v="0"/>
    <s v="Small Box"/>
    <x v="750"/>
    <n v="0.56000000000000005"/>
    <s v="United States"/>
    <x v="2"/>
    <s v="Sam"/>
    <x v="14"/>
    <x v="209"/>
    <n v="23223"/>
    <x v="18"/>
    <x v="5"/>
    <d v="2015-06-12T00:00:00"/>
    <n v="1"/>
    <x v="0"/>
    <n v="40.283999999999999"/>
    <n v="19"/>
    <n v="3194.99"/>
    <n v="87917"/>
    <n v="0"/>
    <s v="Not Returned"/>
    <n v="0"/>
  </r>
  <r>
    <n v="20097"/>
    <x v="3"/>
    <n v="0.05"/>
    <n v="205.99"/>
    <n v="8.99"/>
    <n v="2778"/>
    <x v="1010"/>
    <s v="New Customer"/>
    <n v="1"/>
    <x v="1"/>
    <x v="0"/>
    <x v="0"/>
    <x v="0"/>
    <s v="Small Box"/>
    <x v="751"/>
    <n v="0.57999999999999996"/>
    <s v="United States"/>
    <x v="2"/>
    <s v="Sam"/>
    <x v="4"/>
    <x v="274"/>
    <n v="28403"/>
    <x v="128"/>
    <x v="4"/>
    <d v="2015-02-12T00:00:00"/>
    <n v="1"/>
    <x v="0"/>
    <n v="111.05249999999999"/>
    <n v="12"/>
    <n v="2118.9899999999998"/>
    <n v="87160"/>
    <n v="0"/>
    <s v="Not Returned"/>
    <n v="0"/>
  </r>
  <r>
    <n v="18304"/>
    <x v="0"/>
    <n v="0.04"/>
    <n v="65.989999999999995"/>
    <n v="8.99"/>
    <n v="507"/>
    <x v="1011"/>
    <s v="New Customer"/>
    <n v="1"/>
    <x v="0"/>
    <x v="1"/>
    <x v="0"/>
    <x v="0"/>
    <s v="Small Box"/>
    <x v="752"/>
    <n v="0.56000000000000005"/>
    <s v="United States"/>
    <x v="2"/>
    <s v="Sam"/>
    <x v="25"/>
    <x v="251"/>
    <n v="42104"/>
    <x v="84"/>
    <x v="2"/>
    <d v="2015-04-19T00:00:00"/>
    <n v="1"/>
    <x v="0"/>
    <n v="131.334"/>
    <n v="17"/>
    <n v="946.29"/>
    <n v="87357"/>
    <n v="0"/>
    <s v="Not Returned"/>
    <n v="0"/>
  </r>
  <r>
    <n v="20809"/>
    <x v="1"/>
    <n v="0.02"/>
    <n v="65.989999999999995"/>
    <n v="8.99"/>
    <n v="1108"/>
    <x v="656"/>
    <s v="Returning Customer"/>
    <n v="0"/>
    <x v="1"/>
    <x v="3"/>
    <x v="0"/>
    <x v="0"/>
    <s v="Small Box"/>
    <x v="752"/>
    <n v="0.56000000000000005"/>
    <s v="United States"/>
    <x v="0"/>
    <s v="Chris"/>
    <x v="0"/>
    <x v="89"/>
    <n v="75146"/>
    <x v="17"/>
    <x v="4"/>
    <d v="2015-05-21T00:00:00"/>
    <n v="1"/>
    <x v="0"/>
    <n v="168.23699999999999"/>
    <n v="8"/>
    <n v="479.79"/>
    <n v="86409"/>
    <n v="0"/>
    <s v="Not Returned"/>
    <n v="0"/>
  </r>
  <r>
    <n v="20595"/>
    <x v="4"/>
    <n v="0.08"/>
    <n v="65.989999999999995"/>
    <n v="8.99"/>
    <n v="2833"/>
    <x v="959"/>
    <s v="Returning Customer"/>
    <n v="0"/>
    <x v="0"/>
    <x v="3"/>
    <x v="0"/>
    <x v="0"/>
    <s v="Small Box"/>
    <x v="752"/>
    <n v="0.56000000000000005"/>
    <s v="United States"/>
    <x v="0"/>
    <s v="Chris"/>
    <x v="29"/>
    <x v="762"/>
    <n v="55076"/>
    <x v="76"/>
    <x v="4"/>
    <d v="2015-03-26T00:00:00"/>
    <n v="1"/>
    <x v="0"/>
    <n v="206.352"/>
    <n v="15"/>
    <n v="808.61"/>
    <n v="91030"/>
    <n v="0"/>
    <s v="Not Returned"/>
    <n v="0"/>
  </r>
  <r>
    <n v="19184"/>
    <x v="3"/>
    <n v="0.09"/>
    <n v="40.98"/>
    <n v="6.5"/>
    <n v="1178"/>
    <x v="672"/>
    <s v="Returning Customer"/>
    <n v="0"/>
    <x v="1"/>
    <x v="0"/>
    <x v="0"/>
    <x v="11"/>
    <s v="Small Box"/>
    <x v="753"/>
    <n v="0.74"/>
    <s v="United States"/>
    <x v="2"/>
    <s v="Sam"/>
    <x v="17"/>
    <x v="561"/>
    <n v="32701"/>
    <x v="20"/>
    <x v="5"/>
    <d v="2015-04-11T00:00:00"/>
    <n v="2"/>
    <x v="0"/>
    <n v="5.6916000000000002"/>
    <n v="7"/>
    <n v="267.69"/>
    <n v="89787"/>
    <n v="0"/>
    <s v="Not Returned"/>
    <n v="0"/>
  </r>
  <r>
    <n v="23378"/>
    <x v="3"/>
    <n v="0.09"/>
    <n v="40.98"/>
    <n v="6.5"/>
    <n v="1956"/>
    <x v="1012"/>
    <s v="New Customer"/>
    <n v="1"/>
    <x v="0"/>
    <x v="0"/>
    <x v="0"/>
    <x v="11"/>
    <s v="Small Box"/>
    <x v="753"/>
    <n v="0.74"/>
    <s v="United States"/>
    <x v="3"/>
    <s v="William"/>
    <x v="21"/>
    <x v="717"/>
    <n v="80027"/>
    <x v="62"/>
    <x v="3"/>
    <d v="2015-06-21T00:00:00"/>
    <n v="2"/>
    <x v="0"/>
    <n v="-50.244999999999997"/>
    <n v="19"/>
    <n v="746.91"/>
    <n v="89820"/>
    <n v="1"/>
    <s v="Not Returned"/>
    <n v="0"/>
  </r>
  <r>
    <n v="21901"/>
    <x v="1"/>
    <n v="0.1"/>
    <n v="40.98"/>
    <n v="6.5"/>
    <n v="2069"/>
    <x v="1013"/>
    <s v="New Customer"/>
    <n v="1"/>
    <x v="0"/>
    <x v="0"/>
    <x v="0"/>
    <x v="11"/>
    <s v="Small Box"/>
    <x v="753"/>
    <n v="0.74"/>
    <s v="United States"/>
    <x v="2"/>
    <s v="Sam"/>
    <x v="25"/>
    <x v="794"/>
    <n v="41075"/>
    <x v="22"/>
    <x v="0"/>
    <d v="2015-01-14T00:00:00"/>
    <n v="2"/>
    <x v="0"/>
    <n v="66.852000000000004"/>
    <n v="3"/>
    <n v="120.34"/>
    <n v="88554"/>
    <n v="1"/>
    <s v="Not Returned"/>
    <n v="0"/>
  </r>
  <r>
    <n v="20254"/>
    <x v="3"/>
    <n v="0.04"/>
    <n v="40.98"/>
    <n v="6.5"/>
    <n v="2530"/>
    <x v="1014"/>
    <s v="New Customer"/>
    <n v="1"/>
    <x v="0"/>
    <x v="3"/>
    <x v="0"/>
    <x v="11"/>
    <s v="Small Box"/>
    <x v="753"/>
    <n v="0.74"/>
    <s v="United States"/>
    <x v="3"/>
    <s v="William"/>
    <x v="6"/>
    <x v="795"/>
    <n v="92307"/>
    <x v="26"/>
    <x v="6"/>
    <d v="2015-03-30T00:00:00"/>
    <n v="1"/>
    <x v="0"/>
    <n v="-89.5"/>
    <n v="7"/>
    <n v="277.07"/>
    <n v="87451"/>
    <n v="0"/>
    <s v="Not Returned"/>
    <n v="0"/>
  </r>
  <r>
    <n v="21339"/>
    <x v="4"/>
    <n v="0"/>
    <n v="10.01"/>
    <n v="1.99"/>
    <n v="2490"/>
    <x v="407"/>
    <s v="Returning Customer"/>
    <n v="0"/>
    <x v="1"/>
    <x v="2"/>
    <x v="0"/>
    <x v="11"/>
    <s v="Small Pack"/>
    <x v="754"/>
    <n v="0.41"/>
    <s v="United States"/>
    <x v="3"/>
    <s v="William"/>
    <x v="6"/>
    <x v="356"/>
    <n v="92627"/>
    <x v="22"/>
    <x v="0"/>
    <d v="2015-01-14T00:00:00"/>
    <n v="2"/>
    <x v="1"/>
    <n v="82.703399999999988"/>
    <n v="11"/>
    <n v="119.86"/>
    <n v="86886"/>
    <n v="0"/>
    <s v="Not Returned"/>
    <n v="0"/>
  </r>
  <r>
    <n v="3339"/>
    <x v="4"/>
    <n v="0"/>
    <n v="10.01"/>
    <n v="1.99"/>
    <n v="2491"/>
    <x v="28"/>
    <s v="Returning Customer"/>
    <n v="0"/>
    <x v="1"/>
    <x v="2"/>
    <x v="0"/>
    <x v="11"/>
    <s v="Small Pack"/>
    <x v="754"/>
    <n v="0.41"/>
    <s v="United States"/>
    <x v="3"/>
    <s v="William"/>
    <x v="6"/>
    <x v="27"/>
    <n v="90045"/>
    <x v="22"/>
    <x v="0"/>
    <d v="2015-01-14T00:00:00"/>
    <n v="2"/>
    <x v="1"/>
    <n v="128.03"/>
    <n v="42"/>
    <n v="457.63"/>
    <n v="23877"/>
    <n v="0"/>
    <s v="Not Returned"/>
    <n v="0"/>
  </r>
  <r>
    <n v="18394"/>
    <x v="2"/>
    <n v="0.06"/>
    <n v="40.97"/>
    <n v="1.99"/>
    <n v="1614"/>
    <x v="1015"/>
    <s v="New Customer"/>
    <n v="1"/>
    <x v="0"/>
    <x v="0"/>
    <x v="0"/>
    <x v="11"/>
    <s v="Small Pack"/>
    <x v="755"/>
    <n v="0.42"/>
    <s v="United States"/>
    <x v="1"/>
    <s v="Erin"/>
    <x v="9"/>
    <x v="796"/>
    <n v="1748"/>
    <x v="121"/>
    <x v="4"/>
    <d v="2015-04-12T00:00:00"/>
    <n v="4"/>
    <x v="0"/>
    <n v="341.19809999999995"/>
    <n v="12"/>
    <n v="494.49"/>
    <n v="87823"/>
    <n v="1"/>
    <s v="Not Returned"/>
    <n v="0"/>
  </r>
  <r>
    <n v="24187"/>
    <x v="3"/>
    <n v="0.1"/>
    <n v="3.6"/>
    <n v="2.2000000000000002"/>
    <n v="1665"/>
    <x v="1016"/>
    <s v="New Customer"/>
    <n v="1"/>
    <x v="0"/>
    <x v="0"/>
    <x v="1"/>
    <x v="1"/>
    <s v="Wrap Bag"/>
    <x v="756"/>
    <n v="0.39"/>
    <s v="United States"/>
    <x v="3"/>
    <s v="William"/>
    <x v="6"/>
    <x v="797"/>
    <n v="92653"/>
    <x v="74"/>
    <x v="5"/>
    <d v="2015-02-27T00:00:00"/>
    <n v="1"/>
    <x v="0"/>
    <n v="-8.2799999999999994"/>
    <n v="2"/>
    <n v="6.97"/>
    <n v="90678"/>
    <n v="1"/>
    <s v="Not Returned"/>
    <n v="0"/>
  </r>
  <r>
    <n v="24151"/>
    <x v="0"/>
    <n v="0.06"/>
    <n v="3.6"/>
    <n v="2.2000000000000002"/>
    <n v="2704"/>
    <x v="1017"/>
    <s v="New Customer"/>
    <n v="1"/>
    <x v="0"/>
    <x v="0"/>
    <x v="1"/>
    <x v="1"/>
    <s v="Wrap Bag"/>
    <x v="756"/>
    <n v="0.39"/>
    <s v="United States"/>
    <x v="2"/>
    <s v="Sam"/>
    <x v="17"/>
    <x v="798"/>
    <n v="32503"/>
    <x v="21"/>
    <x v="5"/>
    <d v="2015-05-02T00:00:00"/>
    <n v="2"/>
    <x v="0"/>
    <n v="2755.6422000000002"/>
    <n v="4"/>
    <n v="15.19"/>
    <n v="91407"/>
    <n v="1"/>
    <s v="Not Returned"/>
    <n v="0"/>
  </r>
  <r>
    <n v="19680"/>
    <x v="0"/>
    <n v="0.01"/>
    <n v="6.35"/>
    <n v="1.02"/>
    <n v="753"/>
    <x v="250"/>
    <s v="Returning Customer"/>
    <n v="0"/>
    <x v="0"/>
    <x v="1"/>
    <x v="1"/>
    <x v="1"/>
    <s v="Wrap Bag"/>
    <x v="757"/>
    <n v="0.39"/>
    <s v="United States"/>
    <x v="3"/>
    <s v="William"/>
    <x v="38"/>
    <x v="222"/>
    <n v="86301"/>
    <x v="51"/>
    <x v="4"/>
    <d v="2015-03-13T00:00:00"/>
    <n v="2"/>
    <x v="0"/>
    <n v="97.662599999999983"/>
    <n v="22"/>
    <n v="141.54"/>
    <n v="90438"/>
    <n v="0"/>
    <s v="Not Returned"/>
    <n v="0"/>
  </r>
  <r>
    <n v="2808"/>
    <x v="1"/>
    <n v="0.04"/>
    <n v="6.35"/>
    <n v="1.02"/>
    <n v="1106"/>
    <x v="190"/>
    <s v="Returning Customer"/>
    <n v="0"/>
    <x v="0"/>
    <x v="3"/>
    <x v="1"/>
    <x v="1"/>
    <s v="Wrap Bag"/>
    <x v="757"/>
    <n v="0.39"/>
    <s v="United States"/>
    <x v="0"/>
    <s v="Chris"/>
    <x v="0"/>
    <x v="170"/>
    <n v="75220"/>
    <x v="17"/>
    <x v="4"/>
    <d v="2015-05-23T00:00:00"/>
    <n v="3"/>
    <x v="0"/>
    <n v="81.91"/>
    <n v="52"/>
    <n v="318.47000000000003"/>
    <n v="20261"/>
    <n v="1"/>
    <s v="Not Returned"/>
    <n v="0"/>
  </r>
  <r>
    <n v="20808"/>
    <x v="1"/>
    <n v="0.04"/>
    <n v="6.35"/>
    <n v="1.02"/>
    <n v="1108"/>
    <x v="656"/>
    <s v="Returning Customer"/>
    <n v="0"/>
    <x v="0"/>
    <x v="3"/>
    <x v="1"/>
    <x v="1"/>
    <s v="Wrap Bag"/>
    <x v="757"/>
    <n v="0.39"/>
    <s v="United States"/>
    <x v="0"/>
    <s v="Chris"/>
    <x v="0"/>
    <x v="89"/>
    <n v="75146"/>
    <x v="17"/>
    <x v="4"/>
    <d v="2015-05-23T00:00:00"/>
    <n v="3"/>
    <x v="0"/>
    <n v="54.937799999999996"/>
    <n v="13"/>
    <n v="79.62"/>
    <n v="86409"/>
    <n v="0"/>
    <s v="Not Returned"/>
    <n v="0"/>
  </r>
  <r>
    <n v="18951"/>
    <x v="2"/>
    <n v="0.04"/>
    <n v="6.35"/>
    <n v="1.02"/>
    <n v="3035"/>
    <x v="686"/>
    <s v="Returning Customer"/>
    <n v="0"/>
    <x v="0"/>
    <x v="2"/>
    <x v="1"/>
    <x v="1"/>
    <s v="Wrap Bag"/>
    <x v="757"/>
    <n v="0.39"/>
    <s v="United States"/>
    <x v="0"/>
    <s v="Chris"/>
    <x v="23"/>
    <x v="571"/>
    <n v="60148"/>
    <x v="69"/>
    <x v="5"/>
    <d v="2015-01-20T00:00:00"/>
    <n v="5"/>
    <x v="0"/>
    <n v="52.170899999999996"/>
    <n v="12"/>
    <n v="75.61"/>
    <n v="89128"/>
    <n v="0"/>
    <s v="Not Returned"/>
    <n v="0"/>
  </r>
  <r>
    <n v="25450"/>
    <x v="1"/>
    <n v="0.01"/>
    <n v="19.989999999999998"/>
    <n v="11.17"/>
    <n v="392"/>
    <x v="593"/>
    <s v="Returning Customer"/>
    <n v="0"/>
    <x v="0"/>
    <x v="1"/>
    <x v="2"/>
    <x v="7"/>
    <s v="Large Box"/>
    <x v="758"/>
    <n v="0.6"/>
    <s v="United States"/>
    <x v="0"/>
    <s v="Chris"/>
    <x v="22"/>
    <x v="498"/>
    <n v="63105"/>
    <x v="85"/>
    <x v="5"/>
    <d v="2015-03-08T00:00:00"/>
    <n v="3"/>
    <x v="0"/>
    <n v="27.91"/>
    <n v="2"/>
    <n v="43.65"/>
    <n v="86383"/>
    <n v="0"/>
    <s v="Not Returned"/>
    <n v="0"/>
  </r>
  <r>
    <n v="20600"/>
    <x v="4"/>
    <n v="0.03"/>
    <n v="19.989999999999998"/>
    <n v="11.17"/>
    <n v="1777"/>
    <x v="935"/>
    <s v="Returning Customer"/>
    <n v="0"/>
    <x v="0"/>
    <x v="1"/>
    <x v="2"/>
    <x v="7"/>
    <s v="Large Box"/>
    <x v="758"/>
    <n v="0.6"/>
    <s v="United States"/>
    <x v="0"/>
    <s v="Chris"/>
    <x v="7"/>
    <x v="742"/>
    <n v="46383"/>
    <x v="129"/>
    <x v="5"/>
    <d v="2015-04-03T00:00:00"/>
    <n v="1"/>
    <x v="0"/>
    <n v="-20.876399999999997"/>
    <n v="12"/>
    <n v="251.61"/>
    <n v="89942"/>
    <n v="1"/>
    <s v="Not Returned"/>
    <n v="0"/>
  </r>
  <r>
    <n v="24200"/>
    <x v="1"/>
    <n v="0.06"/>
    <n v="19.989999999999998"/>
    <n v="11.17"/>
    <n v="3148"/>
    <x v="1018"/>
    <s v="New Customer"/>
    <n v="1"/>
    <x v="0"/>
    <x v="1"/>
    <x v="2"/>
    <x v="7"/>
    <s v="Large Box"/>
    <x v="758"/>
    <n v="0.6"/>
    <s v="United States"/>
    <x v="3"/>
    <s v="William"/>
    <x v="10"/>
    <x v="799"/>
    <n v="83854"/>
    <x v="47"/>
    <x v="4"/>
    <d v="2015-01-14T00:00:00"/>
    <n v="0"/>
    <x v="0"/>
    <n v="-66.823599999999999"/>
    <n v="7"/>
    <n v="139.49"/>
    <n v="89716"/>
    <n v="0"/>
    <s v="Not Returned"/>
    <n v="0"/>
  </r>
  <r>
    <n v="25914"/>
    <x v="3"/>
    <n v="0.1"/>
    <n v="105.98"/>
    <n v="13.99"/>
    <n v="3403"/>
    <x v="1019"/>
    <s v="New Customer"/>
    <n v="1"/>
    <x v="1"/>
    <x v="0"/>
    <x v="2"/>
    <x v="7"/>
    <s v="Medium Box"/>
    <x v="759"/>
    <n v="0.65"/>
    <s v="United States"/>
    <x v="3"/>
    <s v="William"/>
    <x v="48"/>
    <x v="800"/>
    <n v="82001"/>
    <x v="178"/>
    <x v="6"/>
    <d v="2015-02-11T00:00:00"/>
    <n v="3"/>
    <x v="0"/>
    <n v="349.48499999999996"/>
    <n v="5"/>
    <n v="506.5"/>
    <n v="87530"/>
    <n v="1"/>
    <s v="Not Returned"/>
    <n v="0"/>
  </r>
  <r>
    <n v="23060"/>
    <x v="2"/>
    <n v="0"/>
    <n v="170.98"/>
    <n v="13.99"/>
    <n v="269"/>
    <x v="1020"/>
    <s v="New Customer"/>
    <n v="1"/>
    <x v="0"/>
    <x v="2"/>
    <x v="2"/>
    <x v="7"/>
    <s v="Medium Box"/>
    <x v="760"/>
    <n v="0.75"/>
    <s v="United States"/>
    <x v="3"/>
    <s v="William"/>
    <x v="38"/>
    <x v="801"/>
    <n v="85234"/>
    <x v="120"/>
    <x v="3"/>
    <d v="2015-06-12T00:00:00"/>
    <n v="7"/>
    <x v="1"/>
    <n v="888.14729999999997"/>
    <n v="7"/>
    <n v="1287.17"/>
    <n v="88942"/>
    <n v="0"/>
    <s v="Not Returned"/>
    <n v="0"/>
  </r>
  <r>
    <n v="23365"/>
    <x v="4"/>
    <n v="0.01"/>
    <n v="45.98"/>
    <n v="4.8"/>
    <n v="146"/>
    <x v="660"/>
    <s v="Returning Customer"/>
    <n v="0"/>
    <x v="0"/>
    <x v="3"/>
    <x v="2"/>
    <x v="7"/>
    <s v="Wrap Bag"/>
    <x v="761"/>
    <n v="0.68"/>
    <s v="United States"/>
    <x v="0"/>
    <s v="Chris"/>
    <x v="0"/>
    <x v="553"/>
    <n v="76148"/>
    <x v="92"/>
    <x v="5"/>
    <d v="2015-03-13T00:00:00"/>
    <n v="1"/>
    <x v="0"/>
    <n v="133.5771"/>
    <n v="4"/>
    <n v="193.59"/>
    <n v="91088"/>
    <n v="1"/>
    <s v="Not Returned"/>
    <n v="0"/>
  </r>
  <r>
    <n v="18274"/>
    <x v="2"/>
    <n v="0.09"/>
    <n v="107.53"/>
    <n v="5.81"/>
    <n v="1644"/>
    <x v="1021"/>
    <s v="New Customer"/>
    <n v="1"/>
    <x v="0"/>
    <x v="3"/>
    <x v="2"/>
    <x v="7"/>
    <s v="Medium Box"/>
    <x v="762"/>
    <n v="0.65"/>
    <s v="United States"/>
    <x v="0"/>
    <s v="Chris"/>
    <x v="0"/>
    <x v="110"/>
    <n v="77546"/>
    <x v="138"/>
    <x v="6"/>
    <d v="2015-06-16T00:00:00"/>
    <n v="2"/>
    <x v="0"/>
    <n v="69.545100000000005"/>
    <n v="1"/>
    <n v="100.79"/>
    <n v="87342"/>
    <n v="1"/>
    <s v="Not Returned"/>
    <n v="0"/>
  </r>
  <r>
    <n v="18354"/>
    <x v="0"/>
    <n v="0.05"/>
    <n v="107.53"/>
    <n v="5.81"/>
    <n v="2696"/>
    <x v="1022"/>
    <s v="New Customer"/>
    <n v="1"/>
    <x v="0"/>
    <x v="2"/>
    <x v="2"/>
    <x v="7"/>
    <s v="Medium Box"/>
    <x v="762"/>
    <n v="0.65"/>
    <s v="United States"/>
    <x v="2"/>
    <s v="Sam"/>
    <x v="19"/>
    <x v="802"/>
    <n v="35401"/>
    <x v="85"/>
    <x v="5"/>
    <d v="2015-03-06T00:00:00"/>
    <n v="1"/>
    <x v="0"/>
    <n v="-89.418000000000006"/>
    <n v="6"/>
    <n v="612.91999999999996"/>
    <n v="87676"/>
    <n v="1"/>
    <s v="Not Returned"/>
    <n v="0"/>
  </r>
  <r>
    <n v="24180"/>
    <x v="4"/>
    <n v="0.04"/>
    <n v="15.51"/>
    <n v="17.78"/>
    <n v="584"/>
    <x v="1023"/>
    <s v="New Customer"/>
    <n v="1"/>
    <x v="0"/>
    <x v="1"/>
    <x v="1"/>
    <x v="9"/>
    <s v="Small Box"/>
    <x v="763"/>
    <n v="0.59"/>
    <s v="United States"/>
    <x v="1"/>
    <s v="Erin"/>
    <x v="9"/>
    <x v="803"/>
    <n v="1801"/>
    <x v="141"/>
    <x v="4"/>
    <d v="2015-01-23T00:00:00"/>
    <n v="2"/>
    <x v="0"/>
    <n v="-266.22000000000003"/>
    <n v="7"/>
    <n v="116.93"/>
    <n v="88646"/>
    <n v="1"/>
    <s v="Not Returned"/>
    <n v="0"/>
  </r>
  <r>
    <n v="21387"/>
    <x v="2"/>
    <n v="0.02"/>
    <n v="15.51"/>
    <n v="17.78"/>
    <n v="1829"/>
    <x v="525"/>
    <s v="Returning Customer"/>
    <n v="0"/>
    <x v="0"/>
    <x v="1"/>
    <x v="1"/>
    <x v="9"/>
    <s v="Small Box"/>
    <x v="763"/>
    <n v="0.59"/>
    <s v="United States"/>
    <x v="0"/>
    <s v="Chris"/>
    <x v="11"/>
    <x v="448"/>
    <n v="52402"/>
    <x v="1"/>
    <x v="1"/>
    <d v="2015-01-13T00:00:00"/>
    <n v="7"/>
    <x v="0"/>
    <n v="-47.97"/>
    <n v="1"/>
    <n v="21.28"/>
    <n v="86960"/>
    <n v="0"/>
    <s v="Not Returned"/>
    <n v="0"/>
  </r>
  <r>
    <n v="21979"/>
    <x v="2"/>
    <n v="0.03"/>
    <n v="13.48"/>
    <n v="4.51"/>
    <n v="2704"/>
    <x v="1017"/>
    <s v="Returning Customer"/>
    <n v="0"/>
    <x v="1"/>
    <x v="0"/>
    <x v="1"/>
    <x v="9"/>
    <s v="Small Box"/>
    <x v="764"/>
    <n v="0.59"/>
    <s v="United States"/>
    <x v="2"/>
    <s v="Sam"/>
    <x v="17"/>
    <x v="798"/>
    <n v="32503"/>
    <x v="21"/>
    <x v="5"/>
    <d v="2015-05-04T00:00:00"/>
    <n v="4"/>
    <x v="0"/>
    <n v="-256.01800000000003"/>
    <n v="4"/>
    <n v="59.49"/>
    <n v="91408"/>
    <n v="1"/>
    <s v="Not Returned"/>
    <n v="0"/>
  </r>
  <r>
    <n v="19047"/>
    <x v="2"/>
    <n v="0.02"/>
    <n v="13.48"/>
    <n v="4.51"/>
    <n v="3275"/>
    <x v="441"/>
    <s v="Returning Customer"/>
    <n v="0"/>
    <x v="0"/>
    <x v="2"/>
    <x v="1"/>
    <x v="9"/>
    <s v="Small Box"/>
    <x v="764"/>
    <n v="0.59"/>
    <s v="United States"/>
    <x v="3"/>
    <s v="William"/>
    <x v="8"/>
    <x v="309"/>
    <n v="98273"/>
    <x v="106"/>
    <x v="2"/>
    <d v="2015-03-23T00:00:00"/>
    <n v="2"/>
    <x v="0"/>
    <n v="34.520000000000003"/>
    <n v="9"/>
    <n v="127.12"/>
    <n v="86233"/>
    <n v="1"/>
    <s v="Not Returned"/>
    <n v="0"/>
  </r>
  <r>
    <n v="22874"/>
    <x v="2"/>
    <n v="7.0000000000000007E-2"/>
    <n v="16.91"/>
    <n v="6.25"/>
    <n v="460"/>
    <x v="1024"/>
    <s v="New Customer"/>
    <n v="1"/>
    <x v="0"/>
    <x v="2"/>
    <x v="1"/>
    <x v="9"/>
    <s v="Small Box"/>
    <x v="765"/>
    <n v="0.57999999999999996"/>
    <s v="United States"/>
    <x v="1"/>
    <s v="Erin"/>
    <x v="30"/>
    <x v="804"/>
    <n v="8332"/>
    <x v="137"/>
    <x v="2"/>
    <d v="2015-05-30T00:00:00"/>
    <n v="7"/>
    <x v="0"/>
    <n v="7.9000000000000057"/>
    <n v="31"/>
    <n v="492.9"/>
    <n v="86014"/>
    <n v="1"/>
    <s v="Not Returned"/>
    <n v="0"/>
  </r>
  <r>
    <n v="1863"/>
    <x v="2"/>
    <n v="0.04"/>
    <n v="60.65"/>
    <n v="12.23"/>
    <n v="1745"/>
    <x v="109"/>
    <s v="Returning Customer"/>
    <n v="0"/>
    <x v="0"/>
    <x v="2"/>
    <x v="2"/>
    <x v="7"/>
    <s v="Medium Box"/>
    <x v="766"/>
    <n v="0.64"/>
    <s v="United States"/>
    <x v="2"/>
    <s v="Sam"/>
    <x v="33"/>
    <x v="100"/>
    <n v="30305"/>
    <x v="3"/>
    <x v="2"/>
    <d v="2015-02-16T00:00:00"/>
    <n v="2"/>
    <x v="0"/>
    <n v="116.50629999999998"/>
    <n v="4"/>
    <n v="256.77"/>
    <n v="13408"/>
    <n v="1"/>
    <s v="Not Returned"/>
    <n v="0"/>
  </r>
  <r>
    <n v="19863"/>
    <x v="2"/>
    <n v="0.04"/>
    <n v="60.65"/>
    <n v="12.23"/>
    <n v="1749"/>
    <x v="247"/>
    <s v="Returning Customer"/>
    <n v="0"/>
    <x v="0"/>
    <x v="2"/>
    <x v="2"/>
    <x v="7"/>
    <s v="Medium Box"/>
    <x v="766"/>
    <n v="0.64"/>
    <s v="United States"/>
    <x v="0"/>
    <s v="Chris"/>
    <x v="32"/>
    <x v="219"/>
    <n v="73505"/>
    <x v="3"/>
    <x v="2"/>
    <d v="2015-02-16T00:00:00"/>
    <n v="2"/>
    <x v="0"/>
    <n v="44.291099999999993"/>
    <n v="1"/>
    <n v="64.19"/>
    <n v="87244"/>
    <n v="1"/>
    <s v="Not Returned"/>
    <n v="0"/>
  </r>
  <r>
    <n v="23721"/>
    <x v="2"/>
    <n v="0.06"/>
    <n v="60.65"/>
    <n v="12.23"/>
    <n v="2334"/>
    <x v="711"/>
    <s v="Returning Customer"/>
    <n v="0"/>
    <x v="0"/>
    <x v="0"/>
    <x v="2"/>
    <x v="7"/>
    <s v="Medium Box"/>
    <x v="766"/>
    <n v="0.64"/>
    <s v="United States"/>
    <x v="0"/>
    <s v="Chris"/>
    <x v="26"/>
    <x v="587"/>
    <n v="53220"/>
    <x v="42"/>
    <x v="0"/>
    <d v="2015-04-08T00:00:00"/>
    <n v="2"/>
    <x v="0"/>
    <n v="427.00649999999996"/>
    <n v="10"/>
    <n v="618.85"/>
    <n v="89608"/>
    <n v="1"/>
    <s v="Not Returned"/>
    <n v="0"/>
  </r>
  <r>
    <n v="19824"/>
    <x v="1"/>
    <n v="0.01"/>
    <n v="20.34"/>
    <n v="35"/>
    <n v="266"/>
    <x v="788"/>
    <s v="Returning Customer"/>
    <n v="0"/>
    <x v="0"/>
    <x v="1"/>
    <x v="1"/>
    <x v="9"/>
    <s v="Large Box"/>
    <x v="767"/>
    <n v="0.84"/>
    <s v="United States"/>
    <x v="0"/>
    <s v="Chris"/>
    <x v="0"/>
    <x v="637"/>
    <n v="78207"/>
    <x v="46"/>
    <x v="3"/>
    <d v="2015-05-16T00:00:00"/>
    <n v="1"/>
    <x v="0"/>
    <n v="229.63800000000015"/>
    <n v="33"/>
    <n v="747.28"/>
    <n v="90594"/>
    <n v="0"/>
    <s v="Not Returned"/>
    <n v="0"/>
  </r>
  <r>
    <n v="4725"/>
    <x v="3"/>
    <n v="7.0000000000000007E-2"/>
    <n v="20.34"/>
    <n v="35"/>
    <n v="898"/>
    <x v="229"/>
    <s v="Returning Customer"/>
    <n v="0"/>
    <x v="0"/>
    <x v="3"/>
    <x v="1"/>
    <x v="9"/>
    <s v="Large Box"/>
    <x v="767"/>
    <n v="0.84"/>
    <s v="United States"/>
    <x v="1"/>
    <s v="Erin"/>
    <x v="1"/>
    <x v="12"/>
    <n v="10039"/>
    <x v="22"/>
    <x v="0"/>
    <d v="2015-01-13T00:00:00"/>
    <n v="1"/>
    <x v="0"/>
    <n v="-96.16"/>
    <n v="5"/>
    <n v="140.22999999999999"/>
    <n v="33635"/>
    <n v="0"/>
    <s v="Not Returned"/>
    <n v="0"/>
  </r>
  <r>
    <n v="22725"/>
    <x v="3"/>
    <n v="7.0000000000000007E-2"/>
    <n v="20.34"/>
    <n v="35"/>
    <n v="899"/>
    <x v="230"/>
    <s v="Returning Customer"/>
    <n v="0"/>
    <x v="0"/>
    <x v="3"/>
    <x v="1"/>
    <x v="9"/>
    <s v="Large Box"/>
    <x v="767"/>
    <n v="0.84"/>
    <s v="United States"/>
    <x v="1"/>
    <s v="Erin"/>
    <x v="5"/>
    <x v="204"/>
    <n v="16602"/>
    <x v="22"/>
    <x v="0"/>
    <d v="2015-01-13T00:00:00"/>
    <n v="1"/>
    <x v="0"/>
    <n v="-96.16"/>
    <n v="1"/>
    <n v="28.05"/>
    <n v="86263"/>
    <n v="0"/>
    <s v="Not Returned"/>
    <n v="0"/>
  </r>
  <r>
    <n v="23795"/>
    <x v="2"/>
    <n v="0.05"/>
    <n v="20.34"/>
    <n v="35"/>
    <n v="2146"/>
    <x v="1025"/>
    <s v="New Customer"/>
    <n v="1"/>
    <x v="0"/>
    <x v="1"/>
    <x v="1"/>
    <x v="9"/>
    <s v="Large Box"/>
    <x v="767"/>
    <n v="0.84"/>
    <s v="United States"/>
    <x v="2"/>
    <s v="Sam"/>
    <x v="14"/>
    <x v="197"/>
    <n v="20151"/>
    <x v="1"/>
    <x v="1"/>
    <d v="2015-01-10T00:00:00"/>
    <n v="4"/>
    <x v="0"/>
    <n v="52.775999999999996"/>
    <n v="2"/>
    <n v="53.02"/>
    <n v="87071"/>
    <n v="1"/>
    <s v="Not Returned"/>
    <n v="0"/>
  </r>
  <r>
    <n v="22765"/>
    <x v="4"/>
    <n v="0.05"/>
    <n v="225.02"/>
    <n v="28.66"/>
    <n v="1485"/>
    <x v="689"/>
    <s v="Returning Customer"/>
    <n v="0"/>
    <x v="2"/>
    <x v="2"/>
    <x v="1"/>
    <x v="9"/>
    <s v="Jumbo Drum"/>
    <x v="768"/>
    <n v="0.72"/>
    <s v="United States"/>
    <x v="0"/>
    <s v="Chris"/>
    <x v="23"/>
    <x v="574"/>
    <n v="60516"/>
    <x v="142"/>
    <x v="3"/>
    <d v="2015-02-22T00:00:00"/>
    <n v="2"/>
    <x v="0"/>
    <n v="1428.9104"/>
    <n v="21"/>
    <n v="4636.63"/>
    <n v="91236"/>
    <n v="0"/>
    <s v="Not Returned"/>
    <n v="0"/>
  </r>
  <r>
    <n v="25690"/>
    <x v="3"/>
    <n v="0"/>
    <n v="48.91"/>
    <n v="35"/>
    <n v="1689"/>
    <x v="1026"/>
    <s v="New Customer"/>
    <n v="1"/>
    <x v="0"/>
    <x v="1"/>
    <x v="1"/>
    <x v="9"/>
    <s v="Large Box"/>
    <x v="769"/>
    <n v="0.83"/>
    <s v="United States"/>
    <x v="0"/>
    <s v="Chris"/>
    <x v="7"/>
    <x v="665"/>
    <n v="46322"/>
    <x v="116"/>
    <x v="1"/>
    <d v="2015-03-25T00:00:00"/>
    <n v="1"/>
    <x v="1"/>
    <n v="-628.38"/>
    <n v="10"/>
    <n v="514.79"/>
    <n v="91077"/>
    <n v="1"/>
    <s v="Not Returned"/>
    <n v="0"/>
  </r>
  <r>
    <n v="18918"/>
    <x v="2"/>
    <n v="7.0000000000000007E-2"/>
    <n v="48.91"/>
    <n v="35"/>
    <n v="3141"/>
    <x v="176"/>
    <s v="Returning Customer"/>
    <n v="0"/>
    <x v="1"/>
    <x v="0"/>
    <x v="1"/>
    <x v="9"/>
    <s v="Large Box"/>
    <x v="769"/>
    <n v="0.83"/>
    <s v="United States"/>
    <x v="0"/>
    <s v="Chris"/>
    <x v="0"/>
    <x v="149"/>
    <n v="77506"/>
    <x v="45"/>
    <x v="0"/>
    <d v="2015-06-03T00:00:00"/>
    <n v="2"/>
    <x v="0"/>
    <n v="-485.68"/>
    <n v="15"/>
    <n v="736.86"/>
    <n v="86369"/>
    <n v="0"/>
    <s v="Not Returned"/>
    <n v="0"/>
  </r>
  <r>
    <n v="21958"/>
    <x v="3"/>
    <n v="0.01"/>
    <n v="20.98"/>
    <n v="53.03"/>
    <n v="508"/>
    <x v="947"/>
    <s v="Returning Customer"/>
    <n v="0"/>
    <x v="2"/>
    <x v="1"/>
    <x v="1"/>
    <x v="9"/>
    <s v="Jumbo Drum"/>
    <x v="770"/>
    <n v="0.78"/>
    <s v="United States"/>
    <x v="2"/>
    <s v="Sam"/>
    <x v="25"/>
    <x v="753"/>
    <n v="41011"/>
    <x v="2"/>
    <x v="0"/>
    <d v="2015-02-23T00:00:00"/>
    <n v="0"/>
    <x v="0"/>
    <n v="-282.08179999999999"/>
    <n v="5"/>
    <n v="123"/>
    <n v="87356"/>
    <n v="1"/>
    <s v="Not Returned"/>
    <n v="0"/>
  </r>
  <r>
    <n v="21067"/>
    <x v="0"/>
    <n v="0.08"/>
    <n v="20.98"/>
    <n v="53.03"/>
    <n v="2114"/>
    <x v="53"/>
    <s v="Returning Customer"/>
    <n v="0"/>
    <x v="2"/>
    <x v="1"/>
    <x v="1"/>
    <x v="9"/>
    <s v="Jumbo Drum"/>
    <x v="770"/>
    <n v="0.78"/>
    <s v="United States"/>
    <x v="2"/>
    <s v="Sam"/>
    <x v="14"/>
    <x v="51"/>
    <n v="23518"/>
    <x v="74"/>
    <x v="5"/>
    <d v="2015-02-28T00:00:00"/>
    <n v="2"/>
    <x v="0"/>
    <n v="8.7420000000000009"/>
    <n v="20"/>
    <n v="421.18"/>
    <n v="88405"/>
    <n v="0"/>
    <s v="Not Returned"/>
    <n v="0"/>
  </r>
  <r>
    <n v="26084"/>
    <x v="4"/>
    <n v="0.1"/>
    <n v="20.98"/>
    <n v="53.03"/>
    <n v="2198"/>
    <x v="398"/>
    <s v="Returning Customer"/>
    <n v="0"/>
    <x v="2"/>
    <x v="3"/>
    <x v="1"/>
    <x v="9"/>
    <s v="Jumbo Drum"/>
    <x v="770"/>
    <n v="0.78"/>
    <s v="United States"/>
    <x v="1"/>
    <s v="Erin"/>
    <x v="1"/>
    <x v="347"/>
    <n v="11757"/>
    <x v="83"/>
    <x v="3"/>
    <d v="2015-05-22T00:00:00"/>
    <n v="0"/>
    <x v="0"/>
    <n v="-2111.36"/>
    <n v="16"/>
    <n v="342.54"/>
    <n v="89174"/>
    <n v="0"/>
    <s v="Not Returned"/>
    <n v="0"/>
  </r>
  <r>
    <n v="7665"/>
    <x v="2"/>
    <n v="0.09"/>
    <n v="20.98"/>
    <n v="53.03"/>
    <n v="3004"/>
    <x v="1027"/>
    <s v="New Customer"/>
    <n v="1"/>
    <x v="2"/>
    <x v="1"/>
    <x v="1"/>
    <x v="9"/>
    <s v="Jumbo Drum"/>
    <x v="770"/>
    <n v="0.78"/>
    <s v="United States"/>
    <x v="3"/>
    <s v="William"/>
    <x v="6"/>
    <x v="27"/>
    <n v="90049"/>
    <x v="77"/>
    <x v="1"/>
    <d v="2015-02-17T00:00:00"/>
    <n v="7"/>
    <x v="0"/>
    <n v="-293.74"/>
    <n v="13"/>
    <n v="356.61"/>
    <n v="54949"/>
    <n v="0"/>
    <s v="Not Returned"/>
    <n v="0"/>
  </r>
  <r>
    <n v="25665"/>
    <x v="2"/>
    <n v="0.09"/>
    <n v="20.98"/>
    <n v="53.03"/>
    <n v="3006"/>
    <x v="1028"/>
    <s v="New Customer"/>
    <n v="1"/>
    <x v="2"/>
    <x v="1"/>
    <x v="1"/>
    <x v="9"/>
    <s v="Jumbo Drum"/>
    <x v="770"/>
    <n v="0.78"/>
    <s v="United States"/>
    <x v="3"/>
    <s v="William"/>
    <x v="10"/>
    <x v="805"/>
    <n v="83402"/>
    <x v="77"/>
    <x v="1"/>
    <d v="2015-02-17T00:00:00"/>
    <n v="7"/>
    <x v="0"/>
    <n v="-152.7448"/>
    <n v="3"/>
    <n v="82.29"/>
    <n v="91388"/>
    <n v="0"/>
    <s v="Not Returned"/>
    <n v="0"/>
  </r>
  <r>
    <n v="20125"/>
    <x v="3"/>
    <n v="0.01"/>
    <n v="20.98"/>
    <n v="45"/>
    <n v="1433"/>
    <x v="669"/>
    <s v="Returning Customer"/>
    <n v="0"/>
    <x v="2"/>
    <x v="1"/>
    <x v="1"/>
    <x v="9"/>
    <s v="Jumbo Drum"/>
    <x v="771"/>
    <n v="0.61"/>
    <s v="United States"/>
    <x v="0"/>
    <s v="Chris"/>
    <x v="7"/>
    <x v="559"/>
    <n v="47130"/>
    <x v="171"/>
    <x v="1"/>
    <d v="2015-05-19T00:00:00"/>
    <n v="0"/>
    <x v="0"/>
    <n v="232.64200000000028"/>
    <n v="28"/>
    <n v="631.37"/>
    <n v="86828"/>
    <n v="0"/>
    <s v="Not Returned"/>
    <n v="0"/>
  </r>
  <r>
    <n v="23436"/>
    <x v="3"/>
    <n v="0.09"/>
    <n v="101.41"/>
    <n v="35"/>
    <n v="731"/>
    <x v="1029"/>
    <s v="New Customer"/>
    <n v="1"/>
    <x v="0"/>
    <x v="0"/>
    <x v="1"/>
    <x v="9"/>
    <s v="Large Box"/>
    <x v="772"/>
    <n v="0.82"/>
    <s v="United States"/>
    <x v="1"/>
    <s v="Erin"/>
    <x v="9"/>
    <x v="115"/>
    <n v="1803"/>
    <x v="145"/>
    <x v="6"/>
    <d v="2015-04-27T00:00:00"/>
    <n v="1"/>
    <x v="0"/>
    <n v="-801.15479999999991"/>
    <n v="12"/>
    <n v="1178.32"/>
    <n v="90362"/>
    <n v="1"/>
    <s v="Not Returned"/>
    <n v="0"/>
  </r>
  <r>
    <n v="19251"/>
    <x v="4"/>
    <n v="0"/>
    <n v="101.41"/>
    <n v="35"/>
    <n v="1653"/>
    <x v="1008"/>
    <s v="Returning Customer"/>
    <n v="0"/>
    <x v="1"/>
    <x v="1"/>
    <x v="1"/>
    <x v="9"/>
    <s v="Large Box"/>
    <x v="772"/>
    <n v="0.82"/>
    <s v="United States"/>
    <x v="3"/>
    <s v="William"/>
    <x v="6"/>
    <x v="792"/>
    <n v="91360"/>
    <x v="4"/>
    <x v="2"/>
    <d v="2015-01-25T00:00:00"/>
    <n v="1"/>
    <x v="1"/>
    <n v="-457.73"/>
    <n v="10"/>
    <n v="1104.32"/>
    <n v="89885"/>
    <n v="0"/>
    <s v="Not Returned"/>
    <n v="0"/>
  </r>
  <r>
    <n v="21411"/>
    <x v="0"/>
    <n v="7.0000000000000007E-2"/>
    <n v="279.48"/>
    <n v="35"/>
    <n v="688"/>
    <x v="333"/>
    <s v="Returning Customer"/>
    <n v="0"/>
    <x v="0"/>
    <x v="3"/>
    <x v="1"/>
    <x v="9"/>
    <s v="Large Box"/>
    <x v="773"/>
    <n v="0.8"/>
    <s v="United States"/>
    <x v="0"/>
    <s v="Chris"/>
    <x v="22"/>
    <x v="296"/>
    <n v="63116"/>
    <x v="65"/>
    <x v="2"/>
    <d v="2015-05-16T00:00:00"/>
    <n v="0"/>
    <x v="0"/>
    <n v="-207.28"/>
    <n v="10"/>
    <n v="2716.09"/>
    <n v="88503"/>
    <n v="1"/>
    <s v="Not Returned"/>
    <n v="0"/>
  </r>
  <r>
    <n v="3792"/>
    <x v="2"/>
    <n v="0.05"/>
    <n v="279.48"/>
    <n v="35"/>
    <n v="1314"/>
    <x v="155"/>
    <s v="Returning Customer"/>
    <n v="0"/>
    <x v="0"/>
    <x v="2"/>
    <x v="1"/>
    <x v="9"/>
    <s v="Large Box"/>
    <x v="773"/>
    <n v="0.8"/>
    <s v="United States"/>
    <x v="3"/>
    <s v="William"/>
    <x v="6"/>
    <x v="27"/>
    <n v="90058"/>
    <x v="0"/>
    <x v="0"/>
    <d v="2015-01-05T00:00:00"/>
    <n v="0"/>
    <x v="0"/>
    <n v="-274.95"/>
    <n v="31"/>
    <n v="8354.73"/>
    <n v="27013"/>
    <n v="0"/>
    <s v="Not Returned"/>
    <n v="0"/>
  </r>
  <r>
    <n v="21792"/>
    <x v="2"/>
    <n v="0.05"/>
    <n v="279.48"/>
    <n v="35"/>
    <n v="1316"/>
    <x v="156"/>
    <s v="Returning Customer"/>
    <n v="0"/>
    <x v="0"/>
    <x v="2"/>
    <x v="1"/>
    <x v="9"/>
    <s v="Large Box"/>
    <x v="773"/>
    <n v="0.8"/>
    <s v="United States"/>
    <x v="3"/>
    <s v="William"/>
    <x v="21"/>
    <x v="140"/>
    <n v="80022"/>
    <x v="0"/>
    <x v="0"/>
    <d v="2015-01-05T00:00:00"/>
    <n v="0"/>
    <x v="0"/>
    <n v="-274.95"/>
    <n v="8"/>
    <n v="2156.06"/>
    <n v="87603"/>
    <n v="0"/>
    <s v="Not Returned"/>
    <n v="0"/>
  </r>
  <r>
    <n v="22755"/>
    <x v="4"/>
    <n v="0.02"/>
    <n v="12.99"/>
    <n v="14.37"/>
    <n v="467"/>
    <x v="1030"/>
    <s v="New Customer"/>
    <n v="1"/>
    <x v="0"/>
    <x v="3"/>
    <x v="2"/>
    <x v="7"/>
    <s v="Large Box"/>
    <x v="774"/>
    <n v="0.73"/>
    <s v="United States"/>
    <x v="1"/>
    <s v="Erin"/>
    <x v="9"/>
    <x v="806"/>
    <n v="1915"/>
    <x v="166"/>
    <x v="6"/>
    <d v="2015-01-12T00:00:00"/>
    <n v="1"/>
    <x v="0"/>
    <n v="-556.80960000000005"/>
    <n v="11"/>
    <n v="143.63"/>
    <n v="88060"/>
    <n v="0"/>
    <s v="Not Returned"/>
    <n v="0"/>
  </r>
  <r>
    <n v="20537"/>
    <x v="2"/>
    <n v="0"/>
    <n v="12.99"/>
    <n v="14.37"/>
    <n v="972"/>
    <x v="658"/>
    <s v="Returning Customer"/>
    <n v="0"/>
    <x v="0"/>
    <x v="1"/>
    <x v="2"/>
    <x v="7"/>
    <s v="Large Box"/>
    <x v="774"/>
    <n v="0.73"/>
    <s v="United States"/>
    <x v="3"/>
    <s v="William"/>
    <x v="6"/>
    <x v="551"/>
    <n v="92503"/>
    <x v="56"/>
    <x v="2"/>
    <d v="2015-02-28T00:00:00"/>
    <n v="0"/>
    <x v="1"/>
    <n v="12.896100000000001"/>
    <n v="1"/>
    <n v="18.690000000000001"/>
    <n v="87259"/>
    <n v="0"/>
    <s v="Not Returned"/>
    <n v="0"/>
  </r>
  <r>
    <n v="19849"/>
    <x v="4"/>
    <n v="0.02"/>
    <n v="12.99"/>
    <n v="14.37"/>
    <n v="3036"/>
    <x v="184"/>
    <s v="Returning Customer"/>
    <n v="0"/>
    <x v="0"/>
    <x v="2"/>
    <x v="2"/>
    <x v="7"/>
    <s v="Large Box"/>
    <x v="774"/>
    <n v="0.73"/>
    <s v="United States"/>
    <x v="0"/>
    <s v="Chris"/>
    <x v="43"/>
    <x v="164"/>
    <n v="58554"/>
    <x v="107"/>
    <x v="3"/>
    <d v="2015-01-18T00:00:00"/>
    <n v="2"/>
    <x v="0"/>
    <n v="-159.86000000000001"/>
    <n v="5"/>
    <n v="67.64"/>
    <n v="89129"/>
    <n v="0"/>
    <s v="Not Returned"/>
    <n v="0"/>
  </r>
  <r>
    <n v="20234"/>
    <x v="0"/>
    <n v="0.17"/>
    <n v="14.89"/>
    <n v="13.56"/>
    <n v="2201"/>
    <x v="1031"/>
    <s v="New Customer"/>
    <n v="1"/>
    <x v="0"/>
    <x v="3"/>
    <x v="2"/>
    <x v="7"/>
    <s v="Large Box"/>
    <x v="775"/>
    <n v="0.57999999999999996"/>
    <s v="United States"/>
    <x v="0"/>
    <s v="Chris"/>
    <x v="29"/>
    <x v="423"/>
    <n v="55420"/>
    <x v="76"/>
    <x v="4"/>
    <d v="2015-03-27T00:00:00"/>
    <n v="2"/>
    <x v="0"/>
    <n v="-9.1300000000000008"/>
    <n v="1"/>
    <n v="27.96"/>
    <n v="86054"/>
    <n v="1"/>
    <s v="Not Returned"/>
    <n v="0"/>
  </r>
  <r>
    <n v="18962"/>
    <x v="0"/>
    <n v="0.03"/>
    <n v="11.99"/>
    <n v="5.99"/>
    <n v="1916"/>
    <x v="961"/>
    <s v="Returning Customer"/>
    <n v="0"/>
    <x v="0"/>
    <x v="2"/>
    <x v="0"/>
    <x v="8"/>
    <s v="Medium Box"/>
    <x v="776"/>
    <n v="0.36"/>
    <s v="United States"/>
    <x v="2"/>
    <s v="Sam"/>
    <x v="39"/>
    <x v="764"/>
    <n v="72209"/>
    <x v="70"/>
    <x v="3"/>
    <d v="2015-02-28T00:00:00"/>
    <n v="1"/>
    <x v="0"/>
    <n v="-216.02980000000002"/>
    <n v="7"/>
    <n v="83.72"/>
    <n v="85893"/>
    <n v="1"/>
    <s v="Not Returned"/>
    <n v="0"/>
  </r>
  <r>
    <n v="25078"/>
    <x v="3"/>
    <n v="0.01"/>
    <n v="23.99"/>
    <n v="6.3"/>
    <n v="1713"/>
    <x v="1032"/>
    <s v="New Customer"/>
    <n v="1"/>
    <x v="0"/>
    <x v="1"/>
    <x v="0"/>
    <x v="8"/>
    <s v="Medium Box"/>
    <x v="777"/>
    <n v="0.38"/>
    <s v="United States"/>
    <x v="2"/>
    <s v="Sam"/>
    <x v="33"/>
    <x v="683"/>
    <n v="30265"/>
    <x v="89"/>
    <x v="3"/>
    <d v="2015-05-31T00:00:00"/>
    <n v="2"/>
    <x v="0"/>
    <n v="-6.202"/>
    <n v="11"/>
    <n v="284.39"/>
    <n v="87748"/>
    <n v="1"/>
    <s v="Not Returned"/>
    <n v="0"/>
  </r>
  <r>
    <n v="21330"/>
    <x v="2"/>
    <n v="0.08"/>
    <n v="125.99"/>
    <n v="7.69"/>
    <n v="1121"/>
    <x v="975"/>
    <s v="Returning Customer"/>
    <n v="0"/>
    <x v="0"/>
    <x v="0"/>
    <x v="0"/>
    <x v="0"/>
    <s v="Small Box"/>
    <x v="778"/>
    <n v="0.57999999999999996"/>
    <s v="United States"/>
    <x v="3"/>
    <s v="William"/>
    <x v="6"/>
    <x v="774"/>
    <n v="92592"/>
    <x v="148"/>
    <x v="2"/>
    <d v="2015-02-09T00:00:00"/>
    <n v="2"/>
    <x v="0"/>
    <n v="377.154"/>
    <n v="7"/>
    <n v="703.46"/>
    <n v="86767"/>
    <n v="0"/>
    <s v="Not Returned"/>
    <n v="0"/>
  </r>
  <r>
    <n v="18733"/>
    <x v="1"/>
    <n v="0.03"/>
    <n v="125.99"/>
    <n v="7.69"/>
    <n v="1357"/>
    <x v="558"/>
    <s v="Returning Customer"/>
    <n v="0"/>
    <x v="0"/>
    <x v="2"/>
    <x v="0"/>
    <x v="0"/>
    <s v="Small Box"/>
    <x v="778"/>
    <n v="0.57999999999999996"/>
    <s v="United States"/>
    <x v="0"/>
    <s v="Chris"/>
    <x v="0"/>
    <x v="473"/>
    <n v="78596"/>
    <x v="115"/>
    <x v="4"/>
    <d v="2015-06-05T00:00:00"/>
    <n v="2"/>
    <x v="0"/>
    <n v="500.95799999999997"/>
    <n v="9"/>
    <n v="981.65"/>
    <n v="88184"/>
    <n v="1"/>
    <s v="Not Returned"/>
    <n v="0"/>
  </r>
  <r>
    <n v="21633"/>
    <x v="0"/>
    <n v="0.04"/>
    <n v="125.99"/>
    <n v="7.69"/>
    <n v="2059"/>
    <x v="817"/>
    <s v="Returning Customer"/>
    <n v="0"/>
    <x v="0"/>
    <x v="1"/>
    <x v="0"/>
    <x v="0"/>
    <s v="Small Box"/>
    <x v="778"/>
    <n v="0.57999999999999996"/>
    <s v="United States"/>
    <x v="2"/>
    <s v="Sam"/>
    <x v="4"/>
    <x v="661"/>
    <n v="27260"/>
    <x v="8"/>
    <x v="3"/>
    <d v="2015-03-28T00:00:00"/>
    <n v="1"/>
    <x v="0"/>
    <n v="-528.83600000000001"/>
    <n v="9"/>
    <n v="934.52"/>
    <n v="88041"/>
    <n v="0"/>
    <s v="Not Returned"/>
    <n v="0"/>
  </r>
  <r>
    <n v="21097"/>
    <x v="3"/>
    <n v="0.08"/>
    <n v="125.99"/>
    <n v="7.69"/>
    <n v="2973"/>
    <x v="843"/>
    <s v="Returning Customer"/>
    <n v="0"/>
    <x v="0"/>
    <x v="2"/>
    <x v="0"/>
    <x v="0"/>
    <s v="Small Box"/>
    <x v="778"/>
    <n v="0.57999999999999996"/>
    <s v="United States"/>
    <x v="0"/>
    <s v="Chris"/>
    <x v="26"/>
    <x v="682"/>
    <n v="53151"/>
    <x v="118"/>
    <x v="0"/>
    <d v="2015-04-15T00:00:00"/>
    <n v="2"/>
    <x v="0"/>
    <n v="1269.3819599999999"/>
    <n v="23"/>
    <n v="2424.6799999999998"/>
    <n v="87186"/>
    <n v="0"/>
    <s v="Not Returned"/>
    <n v="0"/>
  </r>
  <r>
    <n v="20041"/>
    <x v="3"/>
    <n v="0.01"/>
    <n v="125.99"/>
    <n v="7.69"/>
    <n v="3279"/>
    <x v="600"/>
    <s v="Returning Customer"/>
    <n v="0"/>
    <x v="0"/>
    <x v="2"/>
    <x v="0"/>
    <x v="0"/>
    <s v="Small Box"/>
    <x v="778"/>
    <n v="0.57999999999999996"/>
    <s v="United States"/>
    <x v="2"/>
    <s v="Sam"/>
    <x v="34"/>
    <x v="504"/>
    <n v="29203"/>
    <x v="42"/>
    <x v="0"/>
    <d v="2015-04-06T00:00:00"/>
    <n v="0"/>
    <x v="0"/>
    <n v="8.3219999999999992"/>
    <n v="11"/>
    <n v="1212.8800000000001"/>
    <n v="90766"/>
    <n v="0"/>
    <s v="Not Returned"/>
    <n v="0"/>
  </r>
  <r>
    <n v="19355"/>
    <x v="2"/>
    <n v="0.06"/>
    <n v="205.99"/>
    <n v="8.99"/>
    <n v="32"/>
    <x v="432"/>
    <s v="Returning Customer"/>
    <n v="0"/>
    <x v="0"/>
    <x v="1"/>
    <x v="0"/>
    <x v="0"/>
    <s v="Small Box"/>
    <x v="779"/>
    <n v="0.56000000000000005"/>
    <s v="United States"/>
    <x v="3"/>
    <s v="William"/>
    <x v="20"/>
    <x v="376"/>
    <n v="97526"/>
    <x v="92"/>
    <x v="5"/>
    <d v="2015-03-19T00:00:00"/>
    <n v="7"/>
    <x v="0"/>
    <n v="3568.096"/>
    <n v="22"/>
    <n v="3838.14"/>
    <n v="89203"/>
    <n v="1"/>
    <s v="Not Returned"/>
    <n v="0"/>
  </r>
  <r>
    <n v="23966"/>
    <x v="0"/>
    <n v="0.04"/>
    <n v="205.99"/>
    <n v="8.99"/>
    <n v="1788"/>
    <x v="1033"/>
    <s v="New Customer"/>
    <n v="1"/>
    <x v="0"/>
    <x v="0"/>
    <x v="0"/>
    <x v="0"/>
    <s v="Small Box"/>
    <x v="779"/>
    <n v="0.56000000000000005"/>
    <s v="United States"/>
    <x v="2"/>
    <s v="Sam"/>
    <x v="33"/>
    <x v="163"/>
    <n v="30188"/>
    <x v="141"/>
    <x v="4"/>
    <d v="2015-01-22T00:00:00"/>
    <n v="1"/>
    <x v="0"/>
    <n v="960.98400000000004"/>
    <n v="6"/>
    <n v="1008.53"/>
    <n v="88256"/>
    <n v="1"/>
    <s v="Not Returned"/>
    <n v="0"/>
  </r>
  <r>
    <n v="20798"/>
    <x v="2"/>
    <n v="0.1"/>
    <n v="205.99"/>
    <n v="8.99"/>
    <n v="2358"/>
    <x v="795"/>
    <s v="Returning Customer"/>
    <n v="0"/>
    <x v="0"/>
    <x v="1"/>
    <x v="0"/>
    <x v="0"/>
    <s v="Small Box"/>
    <x v="779"/>
    <n v="0.56000000000000005"/>
    <s v="United States"/>
    <x v="2"/>
    <s v="Sam"/>
    <x v="17"/>
    <x v="386"/>
    <n v="33311"/>
    <x v="7"/>
    <x v="4"/>
    <d v="2015-03-08T00:00:00"/>
    <n v="4"/>
    <x v="0"/>
    <n v="147"/>
    <n v="2"/>
    <n v="324.62"/>
    <n v="88267"/>
    <n v="1"/>
    <s v="Not Returned"/>
    <n v="0"/>
  </r>
  <r>
    <n v="20098"/>
    <x v="3"/>
    <n v="0.08"/>
    <n v="205.99"/>
    <n v="8.99"/>
    <n v="2778"/>
    <x v="1010"/>
    <s v="Returning Customer"/>
    <n v="0"/>
    <x v="0"/>
    <x v="0"/>
    <x v="0"/>
    <x v="0"/>
    <s v="Small Box"/>
    <x v="779"/>
    <n v="0.56000000000000005"/>
    <s v="United States"/>
    <x v="2"/>
    <s v="Sam"/>
    <x v="4"/>
    <x v="274"/>
    <n v="28403"/>
    <x v="128"/>
    <x v="4"/>
    <d v="2015-02-12T00:00:00"/>
    <n v="1"/>
    <x v="0"/>
    <n v="-1963.752"/>
    <n v="5"/>
    <n v="837.64"/>
    <n v="87160"/>
    <n v="0"/>
    <s v="Not Returned"/>
    <n v="0"/>
  </r>
  <r>
    <n v="18346"/>
    <x v="0"/>
    <n v="0.01"/>
    <n v="8.01"/>
    <n v="2.87"/>
    <n v="2924"/>
    <x v="939"/>
    <s v="Returning Customer"/>
    <n v="0"/>
    <x v="0"/>
    <x v="0"/>
    <x v="1"/>
    <x v="1"/>
    <s v="Wrap Bag"/>
    <x v="780"/>
    <n v="0.4"/>
    <s v="United States"/>
    <x v="1"/>
    <s v="Erin"/>
    <x v="37"/>
    <x v="746"/>
    <n v="20707"/>
    <x v="107"/>
    <x v="3"/>
    <d v="2015-01-18T00:00:00"/>
    <n v="2"/>
    <x v="0"/>
    <n v="44.976799999999997"/>
    <n v="8"/>
    <n v="68.650000000000006"/>
    <n v="86591"/>
    <n v="0"/>
    <s v="Not Returned"/>
    <n v="0"/>
  </r>
  <r>
    <n v="19124"/>
    <x v="1"/>
    <n v="0"/>
    <n v="4.76"/>
    <n v="3.01"/>
    <n v="2583"/>
    <x v="898"/>
    <s v="Returning Customer"/>
    <n v="0"/>
    <x v="0"/>
    <x v="2"/>
    <x v="1"/>
    <x v="1"/>
    <s v="Wrap Bag"/>
    <x v="781"/>
    <n v="0.36"/>
    <s v="United States"/>
    <x v="0"/>
    <s v="Chris"/>
    <x v="3"/>
    <x v="719"/>
    <n v="49423"/>
    <x v="99"/>
    <x v="6"/>
    <d v="2015-06-09T00:00:00"/>
    <n v="2"/>
    <x v="1"/>
    <n v="-2.3450000000000002"/>
    <n v="23"/>
    <n v="110.86"/>
    <n v="89657"/>
    <n v="0"/>
    <s v="Not Returned"/>
    <n v="0"/>
  </r>
  <r>
    <n v="23604"/>
    <x v="3"/>
    <n v="0.06"/>
    <n v="43.57"/>
    <n v="16.36"/>
    <n v="1627"/>
    <x v="1034"/>
    <s v="New Customer"/>
    <n v="1"/>
    <x v="0"/>
    <x v="1"/>
    <x v="1"/>
    <x v="9"/>
    <s v="Small Box"/>
    <x v="782"/>
    <n v="0.55000000000000004"/>
    <s v="United States"/>
    <x v="2"/>
    <s v="Sam"/>
    <x v="2"/>
    <x v="807"/>
    <n v="37743"/>
    <x v="169"/>
    <x v="5"/>
    <d v="2015-05-30T00:00:00"/>
    <n v="2"/>
    <x v="0"/>
    <n v="-38.808"/>
    <n v="17"/>
    <n v="710.16"/>
    <n v="90602"/>
    <n v="1"/>
    <s v="Not Returned"/>
    <n v="0"/>
  </r>
  <r>
    <n v="19054"/>
    <x v="0"/>
    <n v="7.0000000000000007E-2"/>
    <n v="60.97"/>
    <n v="4.5"/>
    <n v="2256"/>
    <x v="877"/>
    <s v="Returning Customer"/>
    <n v="0"/>
    <x v="1"/>
    <x v="1"/>
    <x v="1"/>
    <x v="6"/>
    <s v="Small Box"/>
    <x v="783"/>
    <n v="0.56000000000000005"/>
    <s v="United States"/>
    <x v="2"/>
    <s v="Sam"/>
    <x v="4"/>
    <x v="4"/>
    <n v="28560"/>
    <x v="149"/>
    <x v="3"/>
    <d v="2015-01-04T00:00:00"/>
    <n v="2"/>
    <x v="0"/>
    <n v="-42.588000000000001"/>
    <n v="6"/>
    <n v="361.72"/>
    <n v="87963"/>
    <n v="1"/>
    <s v="Not Returned"/>
    <n v="0"/>
  </r>
  <r>
    <n v="24954"/>
    <x v="4"/>
    <n v="0.04"/>
    <n v="60.97"/>
    <n v="4.5"/>
    <n v="2395"/>
    <x v="1035"/>
    <s v="New Customer"/>
    <n v="1"/>
    <x v="0"/>
    <x v="1"/>
    <x v="1"/>
    <x v="6"/>
    <s v="Small Box"/>
    <x v="783"/>
    <n v="0.56000000000000005"/>
    <s v="United States"/>
    <x v="2"/>
    <s v="Sam"/>
    <x v="33"/>
    <x v="808"/>
    <n v="31401"/>
    <x v="41"/>
    <x v="0"/>
    <d v="2015-03-24T00:00:00"/>
    <n v="1"/>
    <x v="0"/>
    <n v="79.423200000000008"/>
    <n v="15"/>
    <n v="904.31"/>
    <n v="86952"/>
    <n v="1"/>
    <s v="Not Returned"/>
    <n v="0"/>
  </r>
  <r>
    <n v="18898"/>
    <x v="1"/>
    <n v="7.0000000000000007E-2"/>
    <n v="60.97"/>
    <n v="4.5"/>
    <n v="2709"/>
    <x v="520"/>
    <s v="Returning Customer"/>
    <n v="0"/>
    <x v="0"/>
    <x v="0"/>
    <x v="1"/>
    <x v="6"/>
    <s v="Small Box"/>
    <x v="783"/>
    <n v="0.56000000000000005"/>
    <s v="United States"/>
    <x v="1"/>
    <s v="Erin"/>
    <x v="37"/>
    <x v="444"/>
    <n v="21042"/>
    <x v="169"/>
    <x v="5"/>
    <d v="2015-05-30T00:00:00"/>
    <n v="2"/>
    <x v="0"/>
    <n v="-41.77"/>
    <n v="1"/>
    <n v="57.84"/>
    <n v="89240"/>
    <n v="0"/>
    <s v="Not Returned"/>
    <n v="0"/>
  </r>
  <r>
    <n v="21458"/>
    <x v="0"/>
    <n v="0.01"/>
    <n v="60.97"/>
    <n v="4.5"/>
    <n v="3269"/>
    <x v="1036"/>
    <s v="New Customer"/>
    <n v="1"/>
    <x v="1"/>
    <x v="1"/>
    <x v="1"/>
    <x v="6"/>
    <s v="Small Box"/>
    <x v="783"/>
    <n v="0.56000000000000005"/>
    <s v="United States"/>
    <x v="1"/>
    <s v="Erin"/>
    <x v="30"/>
    <x v="809"/>
    <n v="7060"/>
    <x v="112"/>
    <x v="4"/>
    <d v="2015-01-30T00:00:00"/>
    <n v="2"/>
    <x v="0"/>
    <n v="527.87759999999992"/>
    <n v="12"/>
    <n v="765.04"/>
    <n v="89836"/>
    <n v="0"/>
    <s v="Not Returned"/>
    <n v="0"/>
  </r>
  <r>
    <n v="22667"/>
    <x v="4"/>
    <n v="0.09"/>
    <n v="70.97"/>
    <n v="3.5"/>
    <n v="568"/>
    <x v="450"/>
    <s v="Returning Customer"/>
    <n v="0"/>
    <x v="0"/>
    <x v="0"/>
    <x v="1"/>
    <x v="6"/>
    <s v="Small Box"/>
    <x v="784"/>
    <n v="0.59"/>
    <s v="United States"/>
    <x v="2"/>
    <s v="Sam"/>
    <x v="35"/>
    <x v="22"/>
    <n v="39701"/>
    <x v="9"/>
    <x v="4"/>
    <d v="2015-04-15T00:00:00"/>
    <n v="0"/>
    <x v="0"/>
    <n v="-99.568000000000012"/>
    <n v="12"/>
    <n v="805.99"/>
    <n v="88880"/>
    <n v="1"/>
    <s v="Not Returned"/>
    <n v="0"/>
  </r>
  <r>
    <n v="22984"/>
    <x v="2"/>
    <n v="0.02"/>
    <n v="70.97"/>
    <n v="3.5"/>
    <n v="1384"/>
    <x v="1037"/>
    <s v="New Customer"/>
    <n v="1"/>
    <x v="0"/>
    <x v="0"/>
    <x v="1"/>
    <x v="6"/>
    <s v="Small Box"/>
    <x v="784"/>
    <n v="0.59"/>
    <s v="United States"/>
    <x v="2"/>
    <s v="Sam"/>
    <x v="14"/>
    <x v="231"/>
    <n v="22304"/>
    <x v="99"/>
    <x v="6"/>
    <d v="2015-06-14T00:00:00"/>
    <n v="7"/>
    <x v="0"/>
    <n v="23.61599999999995"/>
    <n v="21"/>
    <n v="1533.59"/>
    <n v="89408"/>
    <n v="1"/>
    <s v="Not Returned"/>
    <n v="0"/>
  </r>
  <r>
    <n v="22473"/>
    <x v="2"/>
    <n v="0.05"/>
    <n v="70.97"/>
    <n v="3.5"/>
    <n v="2991"/>
    <x v="1038"/>
    <s v="New Customer"/>
    <n v="1"/>
    <x v="0"/>
    <x v="2"/>
    <x v="1"/>
    <x v="6"/>
    <s v="Small Box"/>
    <x v="784"/>
    <n v="0.59"/>
    <s v="United States"/>
    <x v="0"/>
    <s v="Chris"/>
    <x v="26"/>
    <x v="810"/>
    <n v="53402"/>
    <x v="105"/>
    <x v="3"/>
    <d v="2015-05-13T00:00:00"/>
    <n v="5"/>
    <x v="0"/>
    <n v="18.218000000000018"/>
    <n v="2"/>
    <n v="141.59"/>
    <n v="91466"/>
    <n v="0"/>
    <s v="Not Returned"/>
    <n v="0"/>
  </r>
  <r>
    <n v="20074"/>
    <x v="2"/>
    <n v="0.08"/>
    <n v="6.7"/>
    <n v="1.56"/>
    <n v="954"/>
    <x v="963"/>
    <s v="Returning Customer"/>
    <n v="0"/>
    <x v="0"/>
    <x v="3"/>
    <x v="1"/>
    <x v="3"/>
    <s v="Wrap Bag"/>
    <x v="785"/>
    <n v="0.52"/>
    <s v="United States"/>
    <x v="0"/>
    <s v="Chris"/>
    <x v="0"/>
    <x v="766"/>
    <n v="75067"/>
    <x v="81"/>
    <x v="5"/>
    <d v="2015-02-12T00:00:00"/>
    <n v="0"/>
    <x v="0"/>
    <n v="10.56"/>
    <n v="5"/>
    <n v="31.21"/>
    <n v="90771"/>
    <n v="0"/>
    <s v="Not Returned"/>
    <n v="0"/>
  </r>
  <r>
    <n v="23474"/>
    <x v="3"/>
    <n v="0.06"/>
    <n v="6.7"/>
    <n v="1.56"/>
    <n v="3351"/>
    <x v="344"/>
    <s v="Returning Customer"/>
    <n v="0"/>
    <x v="1"/>
    <x v="3"/>
    <x v="1"/>
    <x v="3"/>
    <s v="Wrap Bag"/>
    <x v="785"/>
    <n v="0.52"/>
    <s v="United States"/>
    <x v="3"/>
    <s v="William"/>
    <x v="8"/>
    <x v="305"/>
    <n v="99301"/>
    <x v="148"/>
    <x v="2"/>
    <d v="2015-02-09T00:00:00"/>
    <n v="2"/>
    <x v="0"/>
    <n v="40.6556"/>
    <n v="12"/>
    <n v="79.39"/>
    <n v="91298"/>
    <n v="1"/>
    <s v="Not Returned"/>
    <n v="0"/>
  </r>
  <r>
    <n v="20925"/>
    <x v="1"/>
    <n v="0.01"/>
    <n v="35.94"/>
    <n v="6.66"/>
    <n v="15"/>
    <x v="678"/>
    <s v="Returning Customer"/>
    <n v="0"/>
    <x v="0"/>
    <x v="3"/>
    <x v="1"/>
    <x v="2"/>
    <s v="Small Box"/>
    <x v="786"/>
    <n v="0.4"/>
    <s v="United States"/>
    <x v="1"/>
    <s v="Erin"/>
    <x v="1"/>
    <x v="565"/>
    <n v="11787"/>
    <x v="169"/>
    <x v="5"/>
    <d v="2015-05-28T00:00:00"/>
    <n v="0"/>
    <x v="0"/>
    <n v="261.87569999999994"/>
    <n v="10"/>
    <n v="379.53"/>
    <n v="86839"/>
    <n v="1"/>
    <s v="Not Returned"/>
    <n v="0"/>
  </r>
  <r>
    <n v="23059"/>
    <x v="2"/>
    <n v="0.09"/>
    <n v="35.94"/>
    <n v="6.66"/>
    <n v="269"/>
    <x v="1020"/>
    <s v="Returning Customer"/>
    <n v="0"/>
    <x v="0"/>
    <x v="2"/>
    <x v="1"/>
    <x v="2"/>
    <s v="Small Box"/>
    <x v="786"/>
    <n v="0.4"/>
    <s v="United States"/>
    <x v="3"/>
    <s v="William"/>
    <x v="38"/>
    <x v="801"/>
    <n v="85234"/>
    <x v="120"/>
    <x v="3"/>
    <d v="2015-06-10T00:00:00"/>
    <n v="5"/>
    <x v="0"/>
    <n v="144.2928"/>
    <n v="6"/>
    <n v="209.12"/>
    <n v="88942"/>
    <n v="0"/>
    <s v="Not Returned"/>
    <n v="0"/>
  </r>
  <r>
    <n v="5059"/>
    <x v="2"/>
    <n v="0.09"/>
    <n v="35.94"/>
    <n v="6.66"/>
    <n v="272"/>
    <x v="522"/>
    <s v="Returning Customer"/>
    <n v="0"/>
    <x v="0"/>
    <x v="2"/>
    <x v="1"/>
    <x v="2"/>
    <s v="Small Box"/>
    <x v="786"/>
    <n v="0.4"/>
    <s v="United States"/>
    <x v="2"/>
    <s v="Sam"/>
    <x v="4"/>
    <x v="263"/>
    <n v="28204"/>
    <x v="120"/>
    <x v="3"/>
    <d v="2015-06-10T00:00:00"/>
    <n v="5"/>
    <x v="0"/>
    <n v="72.1858"/>
    <n v="24"/>
    <n v="836.47"/>
    <n v="36069"/>
    <n v="0"/>
    <s v="Not Returned"/>
    <n v="0"/>
  </r>
  <r>
    <n v="20303"/>
    <x v="3"/>
    <n v="0.09"/>
    <n v="35.94"/>
    <n v="6.66"/>
    <n v="3191"/>
    <x v="67"/>
    <s v="Returning Customer"/>
    <n v="0"/>
    <x v="0"/>
    <x v="1"/>
    <x v="1"/>
    <x v="2"/>
    <s v="Small Box"/>
    <x v="786"/>
    <n v="0.4"/>
    <s v="United States"/>
    <x v="0"/>
    <s v="Chris"/>
    <x v="26"/>
    <x v="62"/>
    <n v="54481"/>
    <x v="23"/>
    <x v="3"/>
    <d v="2015-04-12T00:00:00"/>
    <n v="2"/>
    <x v="0"/>
    <n v="172.56439999999998"/>
    <n v="9"/>
    <n v="312.22000000000003"/>
    <n v="86448"/>
    <n v="1"/>
    <s v="Not Returned"/>
    <n v="0"/>
  </r>
  <r>
    <n v="23558"/>
    <x v="4"/>
    <n v="0.1"/>
    <n v="27.18"/>
    <n v="8.23"/>
    <n v="2391"/>
    <x v="778"/>
    <s v="Returning Customer"/>
    <n v="0"/>
    <x v="0"/>
    <x v="1"/>
    <x v="1"/>
    <x v="2"/>
    <s v="Small Box"/>
    <x v="787"/>
    <n v="0.38"/>
    <s v="United States"/>
    <x v="1"/>
    <s v="Erin"/>
    <x v="1"/>
    <x v="629"/>
    <n v="11572"/>
    <x v="39"/>
    <x v="0"/>
    <d v="2015-05-27T00:00:00"/>
    <n v="2"/>
    <x v="0"/>
    <n v="204.49"/>
    <n v="12"/>
    <n v="314.06"/>
    <n v="91122"/>
    <n v="0"/>
    <s v="Not Returned"/>
    <n v="0"/>
  </r>
  <r>
    <n v="19415"/>
    <x v="1"/>
    <n v="0.03"/>
    <n v="90.48"/>
    <n v="19.989999999999998"/>
    <n v="1873"/>
    <x v="1039"/>
    <s v="New Customer"/>
    <n v="1"/>
    <x v="0"/>
    <x v="1"/>
    <x v="1"/>
    <x v="2"/>
    <s v="Small Box"/>
    <x v="788"/>
    <n v="0.4"/>
    <s v="United States"/>
    <x v="2"/>
    <s v="Sam"/>
    <x v="17"/>
    <x v="741"/>
    <n v="33403"/>
    <x v="25"/>
    <x v="2"/>
    <d v="2015-01-19T00:00:00"/>
    <n v="2"/>
    <x v="0"/>
    <n v="15.353999999999999"/>
    <n v="1"/>
    <n v="99.69"/>
    <n v="90099"/>
    <n v="0"/>
    <s v="Not Returned"/>
    <n v="0"/>
  </r>
  <r>
    <n v="19934"/>
    <x v="3"/>
    <n v="0"/>
    <n v="90.48"/>
    <n v="19.989999999999998"/>
    <n v="2305"/>
    <x v="1040"/>
    <s v="New Customer"/>
    <n v="1"/>
    <x v="0"/>
    <x v="3"/>
    <x v="1"/>
    <x v="2"/>
    <s v="Small Box"/>
    <x v="788"/>
    <n v="0.4"/>
    <s v="United States"/>
    <x v="0"/>
    <s v="Chris"/>
    <x v="24"/>
    <x v="167"/>
    <n v="57201"/>
    <x v="135"/>
    <x v="6"/>
    <d v="2015-06-24T00:00:00"/>
    <n v="3"/>
    <x v="1"/>
    <n v="800.25509999999986"/>
    <n v="12"/>
    <n v="1159.79"/>
    <n v="89869"/>
    <n v="1"/>
    <s v="Not Returned"/>
    <n v="0"/>
  </r>
  <r>
    <n v="21855"/>
    <x v="4"/>
    <n v="0.04"/>
    <n v="90.48"/>
    <n v="19.989999999999998"/>
    <n v="2847"/>
    <x v="475"/>
    <s v="Returning Customer"/>
    <n v="0"/>
    <x v="0"/>
    <x v="1"/>
    <x v="1"/>
    <x v="2"/>
    <s v="Small Box"/>
    <x v="788"/>
    <n v="0.4"/>
    <s v="United States"/>
    <x v="2"/>
    <s v="Sam"/>
    <x v="2"/>
    <x v="409"/>
    <n v="38017"/>
    <x v="20"/>
    <x v="5"/>
    <d v="2015-04-11T00:00:00"/>
    <n v="2"/>
    <x v="0"/>
    <n v="55.555199999999999"/>
    <n v="3"/>
    <n v="268.64"/>
    <n v="85928"/>
    <n v="0"/>
    <s v="Not Returned"/>
    <n v="0"/>
  </r>
  <r>
    <n v="22292"/>
    <x v="4"/>
    <n v="7.0000000000000007E-2"/>
    <n v="90.48"/>
    <n v="19.989999999999998"/>
    <n v="3226"/>
    <x v="478"/>
    <s v="Returning Customer"/>
    <n v="0"/>
    <x v="0"/>
    <x v="3"/>
    <x v="1"/>
    <x v="2"/>
    <s v="Small Box"/>
    <x v="788"/>
    <n v="0.4"/>
    <s v="United States"/>
    <x v="2"/>
    <s v="Sam"/>
    <x v="2"/>
    <x v="285"/>
    <n v="37075"/>
    <x v="47"/>
    <x v="4"/>
    <d v="2015-01-15T00:00:00"/>
    <n v="1"/>
    <x v="0"/>
    <n v="-11.815999999999999"/>
    <n v="2"/>
    <n v="183.39"/>
    <n v="86507"/>
    <n v="0"/>
    <s v="Not Returned"/>
    <n v="0"/>
  </r>
  <r>
    <n v="23452"/>
    <x v="0"/>
    <n v="0.05"/>
    <n v="90.48"/>
    <n v="19.989999999999998"/>
    <n v="3310"/>
    <x v="1041"/>
    <s v="New Customer"/>
    <n v="1"/>
    <x v="0"/>
    <x v="3"/>
    <x v="1"/>
    <x v="2"/>
    <s v="Small Box"/>
    <x v="788"/>
    <n v="0.4"/>
    <s v="United States"/>
    <x v="1"/>
    <s v="Erin"/>
    <x v="9"/>
    <x v="811"/>
    <n v="2563"/>
    <x v="116"/>
    <x v="1"/>
    <d v="2015-03-25T00:00:00"/>
    <n v="1"/>
    <x v="0"/>
    <n v="255.14819999999997"/>
    <n v="4"/>
    <n v="369.78"/>
    <n v="90460"/>
    <n v="0"/>
    <s v="Not Returned"/>
    <n v="0"/>
  </r>
  <r>
    <n v="18418"/>
    <x v="1"/>
    <n v="0.06"/>
    <n v="39.89"/>
    <n v="3.04"/>
    <n v="2098"/>
    <x v="1042"/>
    <s v="New Customer"/>
    <n v="1"/>
    <x v="0"/>
    <x v="2"/>
    <x v="2"/>
    <x v="7"/>
    <s v="Wrap Bag"/>
    <x v="789"/>
    <n v="0.53"/>
    <s v="United States"/>
    <x v="2"/>
    <s v="Sam"/>
    <x v="34"/>
    <x v="812"/>
    <n v="29464"/>
    <x v="84"/>
    <x v="2"/>
    <d v="2015-04-20T00:00:00"/>
    <n v="2"/>
    <x v="0"/>
    <n v="38.874000000000002"/>
    <n v="10"/>
    <n v="389.97"/>
    <n v="87889"/>
    <n v="0"/>
    <s v="Not Returned"/>
    <n v="0"/>
  </r>
  <r>
    <n v="20825"/>
    <x v="3"/>
    <n v="0.01"/>
    <n v="10.52"/>
    <n v="7.94"/>
    <n v="2072"/>
    <x v="243"/>
    <s v="Returning Customer"/>
    <n v="0"/>
    <x v="0"/>
    <x v="1"/>
    <x v="2"/>
    <x v="7"/>
    <s v="Small Pack"/>
    <x v="790"/>
    <n v="0.52"/>
    <s v="United States"/>
    <x v="0"/>
    <s v="Chris"/>
    <x v="3"/>
    <x v="216"/>
    <n v="48505"/>
    <x v="128"/>
    <x v="4"/>
    <d v="2015-02-13T00:00:00"/>
    <n v="2"/>
    <x v="0"/>
    <n v="-15.818400000000002"/>
    <n v="11"/>
    <n v="123.93"/>
    <n v="88556"/>
    <n v="0"/>
    <s v="Not Returned"/>
    <n v="0"/>
  </r>
  <r>
    <n v="19839"/>
    <x v="3"/>
    <n v="7.0000000000000007E-2"/>
    <n v="5.98"/>
    <n v="7.15"/>
    <n v="3354"/>
    <x v="263"/>
    <s v="Returning Customer"/>
    <n v="0"/>
    <x v="0"/>
    <x v="1"/>
    <x v="1"/>
    <x v="1"/>
    <s v="Small Box"/>
    <x v="791"/>
    <n v="0.36"/>
    <s v="United States"/>
    <x v="3"/>
    <s v="William"/>
    <x v="6"/>
    <x v="235"/>
    <n v="92231"/>
    <x v="65"/>
    <x v="2"/>
    <d v="2015-05-18T00:00:00"/>
    <n v="2"/>
    <x v="0"/>
    <n v="-62"/>
    <n v="6"/>
    <n v="37.049999999999997"/>
    <n v="88589"/>
    <n v="0"/>
    <s v="Not Returned"/>
    <n v="0"/>
  </r>
  <r>
    <n v="18321"/>
    <x v="3"/>
    <n v="0"/>
    <n v="5.98"/>
    <n v="7.15"/>
    <n v="3374"/>
    <x v="335"/>
    <s v="Returning Customer"/>
    <n v="0"/>
    <x v="0"/>
    <x v="2"/>
    <x v="1"/>
    <x v="1"/>
    <s v="Small Box"/>
    <x v="791"/>
    <n v="0.36"/>
    <s v="United States"/>
    <x v="1"/>
    <s v="Erin"/>
    <x v="37"/>
    <x v="298"/>
    <n v="21113"/>
    <x v="94"/>
    <x v="0"/>
    <d v="2015-07-01T00:00:00"/>
    <n v="2"/>
    <x v="1"/>
    <n v="-37.048000000000002"/>
    <n v="5"/>
    <n v="34.25"/>
    <n v="87474"/>
    <n v="0"/>
    <s v="Not Returned"/>
    <n v="0"/>
  </r>
  <r>
    <n v="21699"/>
    <x v="2"/>
    <n v="0.1"/>
    <n v="3.98"/>
    <n v="2.97"/>
    <n v="2089"/>
    <x v="614"/>
    <s v="Returning Customer"/>
    <n v="0"/>
    <x v="1"/>
    <x v="1"/>
    <x v="1"/>
    <x v="1"/>
    <s v="Wrap Bag"/>
    <x v="792"/>
    <n v="0.35"/>
    <s v="United States"/>
    <x v="1"/>
    <s v="Erin"/>
    <x v="1"/>
    <x v="516"/>
    <n v="10956"/>
    <x v="44"/>
    <x v="1"/>
    <d v="2015-07-04T00:00:00"/>
    <n v="4"/>
    <x v="0"/>
    <n v="-5.3849999999999998"/>
    <n v="5"/>
    <n v="20.54"/>
    <n v="88348"/>
    <n v="0"/>
    <s v="Not Returned"/>
    <n v="0"/>
  </r>
  <r>
    <n v="21960"/>
    <x v="0"/>
    <n v="0.03"/>
    <n v="99.99"/>
    <n v="19.989999999999998"/>
    <n v="1036"/>
    <x v="1043"/>
    <s v="New Customer"/>
    <n v="1"/>
    <x v="0"/>
    <x v="2"/>
    <x v="0"/>
    <x v="11"/>
    <s v="Small Box"/>
    <x v="793"/>
    <n v="0.52"/>
    <s v="United States"/>
    <x v="1"/>
    <s v="Erin"/>
    <x v="18"/>
    <x v="813"/>
    <n v="43017"/>
    <x v="100"/>
    <x v="3"/>
    <d v="2015-03-14T00:00:00"/>
    <n v="1"/>
    <x v="0"/>
    <n v="293.66000000000003"/>
    <n v="6"/>
    <n v="598.38"/>
    <n v="90710"/>
    <n v="0"/>
    <s v="Not Returned"/>
    <n v="0"/>
  </r>
  <r>
    <n v="19874"/>
    <x v="3"/>
    <n v="0.09"/>
    <n v="99.99"/>
    <n v="19.989999999999998"/>
    <n v="1233"/>
    <x v="204"/>
    <s v="Returning Customer"/>
    <n v="0"/>
    <x v="0"/>
    <x v="0"/>
    <x v="0"/>
    <x v="11"/>
    <s v="Small Box"/>
    <x v="793"/>
    <n v="0.52"/>
    <s v="United States"/>
    <x v="0"/>
    <s v="Chris"/>
    <x v="0"/>
    <x v="183"/>
    <n v="75028"/>
    <x v="30"/>
    <x v="5"/>
    <d v="2015-06-06T00:00:00"/>
    <n v="2"/>
    <x v="0"/>
    <n v="-161.47499999999999"/>
    <n v="1"/>
    <n v="97.65"/>
    <n v="89376"/>
    <n v="0"/>
    <s v="Not Returned"/>
    <n v="0"/>
  </r>
  <r>
    <n v="21806"/>
    <x v="3"/>
    <n v="0.06"/>
    <n v="99.99"/>
    <n v="19.989999999999998"/>
    <n v="1484"/>
    <x v="142"/>
    <s v="Returning Customer"/>
    <n v="0"/>
    <x v="0"/>
    <x v="2"/>
    <x v="0"/>
    <x v="11"/>
    <s v="Small Box"/>
    <x v="793"/>
    <n v="0.52"/>
    <s v="United States"/>
    <x v="0"/>
    <s v="Chris"/>
    <x v="23"/>
    <x v="129"/>
    <n v="60016"/>
    <x v="51"/>
    <x v="4"/>
    <d v="2015-03-14T00:00:00"/>
    <n v="3"/>
    <x v="0"/>
    <n v="-127.56"/>
    <n v="3"/>
    <n v="290.24"/>
    <n v="91235"/>
    <n v="0"/>
    <s v="Not Returned"/>
    <n v="0"/>
  </r>
  <r>
    <n v="5670"/>
    <x v="2"/>
    <n v="0.1"/>
    <n v="49.99"/>
    <n v="19.989999999999998"/>
    <n v="1723"/>
    <x v="537"/>
    <s v="Returning Customer"/>
    <n v="0"/>
    <x v="1"/>
    <x v="1"/>
    <x v="0"/>
    <x v="11"/>
    <s v="Small Box"/>
    <x v="794"/>
    <n v="0.45"/>
    <s v="United States"/>
    <x v="3"/>
    <s v="William"/>
    <x v="6"/>
    <x v="352"/>
    <n v="92037"/>
    <x v="108"/>
    <x v="2"/>
    <d v="2015-02-05T00:00:00"/>
    <n v="5"/>
    <x v="0"/>
    <n v="13.508000000000003"/>
    <n v="46"/>
    <n v="2188.06"/>
    <n v="40101"/>
    <n v="1"/>
    <s v="Not Returned"/>
    <n v="0"/>
  </r>
  <r>
    <n v="1042"/>
    <x v="0"/>
    <n v="0.06"/>
    <n v="49.99"/>
    <n v="19.989999999999998"/>
    <n v="3011"/>
    <x v="734"/>
    <s v="Returning Customer"/>
    <n v="0"/>
    <x v="0"/>
    <x v="1"/>
    <x v="0"/>
    <x v="11"/>
    <s v="Small Box"/>
    <x v="794"/>
    <n v="0.45"/>
    <s v="United States"/>
    <x v="1"/>
    <s v="Erin"/>
    <x v="9"/>
    <x v="40"/>
    <n v="2113"/>
    <x v="111"/>
    <x v="1"/>
    <d v="2015-04-30T00:00:00"/>
    <n v="2"/>
    <x v="0"/>
    <n v="17.2"/>
    <n v="67"/>
    <n v="3247.54"/>
    <n v="7623"/>
    <n v="0"/>
    <s v="Not Returned"/>
    <n v="0"/>
  </r>
  <r>
    <n v="19042"/>
    <x v="0"/>
    <n v="0.06"/>
    <n v="49.99"/>
    <n v="19.989999999999998"/>
    <n v="3012"/>
    <x v="735"/>
    <s v="Returning Customer"/>
    <n v="0"/>
    <x v="0"/>
    <x v="1"/>
    <x v="0"/>
    <x v="11"/>
    <s v="Small Box"/>
    <x v="794"/>
    <n v="0.45"/>
    <s v="United States"/>
    <x v="1"/>
    <s v="Erin"/>
    <x v="1"/>
    <x v="603"/>
    <n v="14609"/>
    <x v="111"/>
    <x v="1"/>
    <d v="2015-04-30T00:00:00"/>
    <n v="2"/>
    <x v="0"/>
    <n v="19.78"/>
    <n v="17"/>
    <n v="824"/>
    <n v="86346"/>
    <n v="0"/>
    <s v="Not Returned"/>
    <n v="0"/>
  </r>
  <r>
    <n v="19247"/>
    <x v="0"/>
    <n v="0.09"/>
    <n v="65.989999999999995"/>
    <n v="8.99"/>
    <n v="2874"/>
    <x v="52"/>
    <s v="Returning Customer"/>
    <n v="0"/>
    <x v="0"/>
    <x v="2"/>
    <x v="0"/>
    <x v="0"/>
    <s v="Small Box"/>
    <x v="795"/>
    <n v="0.57999999999999996"/>
    <s v="United States"/>
    <x v="0"/>
    <s v="Chris"/>
    <x v="15"/>
    <x v="50"/>
    <n v="68128"/>
    <x v="123"/>
    <x v="0"/>
    <d v="2015-06-24T00:00:00"/>
    <n v="2"/>
    <x v="0"/>
    <n v="141.7824"/>
    <n v="12"/>
    <n v="633.85"/>
    <n v="89874"/>
    <n v="0"/>
    <s v="Not Returned"/>
    <n v="0"/>
  </r>
  <r>
    <n v="18089"/>
    <x v="0"/>
    <n v="0.04"/>
    <n v="125.99"/>
    <n v="4.2"/>
    <n v="3105"/>
    <x v="257"/>
    <s v="Returning Customer"/>
    <n v="0"/>
    <x v="0"/>
    <x v="2"/>
    <x v="0"/>
    <x v="0"/>
    <s v="Small Box"/>
    <x v="796"/>
    <n v="0.59"/>
    <s v="United States"/>
    <x v="2"/>
    <s v="Sam"/>
    <x v="25"/>
    <x v="229"/>
    <n v="42071"/>
    <x v="130"/>
    <x v="3"/>
    <d v="2015-03-22T00:00:00"/>
    <n v="2"/>
    <x v="0"/>
    <n v="-236.25"/>
    <n v="12"/>
    <n v="1270.7"/>
    <n v="86327"/>
    <n v="0"/>
    <s v="Not Returned"/>
    <n v="0"/>
  </r>
  <r>
    <n v="89"/>
    <x v="0"/>
    <n v="0.04"/>
    <n v="125.99"/>
    <n v="4.2"/>
    <n v="3106"/>
    <x v="258"/>
    <s v="Returning Customer"/>
    <n v="0"/>
    <x v="0"/>
    <x v="2"/>
    <x v="0"/>
    <x v="0"/>
    <s v="Small Box"/>
    <x v="796"/>
    <n v="0.59"/>
    <s v="United States"/>
    <x v="0"/>
    <s v="Chris"/>
    <x v="0"/>
    <x v="230"/>
    <n v="77041"/>
    <x v="130"/>
    <x v="3"/>
    <d v="2015-03-22T00:00:00"/>
    <n v="2"/>
    <x v="0"/>
    <n v="510.48900000000003"/>
    <n v="47"/>
    <n v="4976.92"/>
    <n v="548"/>
    <n v="0"/>
    <s v="Not Returned"/>
    <n v="0"/>
  </r>
  <r>
    <n v="23908"/>
    <x v="2"/>
    <n v="0.1"/>
    <n v="125.99"/>
    <n v="4.2"/>
    <n v="3355"/>
    <x v="653"/>
    <s v="Returning Customer"/>
    <n v="0"/>
    <x v="0"/>
    <x v="1"/>
    <x v="0"/>
    <x v="0"/>
    <s v="Small Box"/>
    <x v="796"/>
    <n v="0.59"/>
    <s v="United States"/>
    <x v="3"/>
    <s v="William"/>
    <x v="6"/>
    <x v="547"/>
    <n v="93010"/>
    <x v="56"/>
    <x v="2"/>
    <d v="2015-02-28T00:00:00"/>
    <n v="0"/>
    <x v="0"/>
    <n v="372.40199999999999"/>
    <n v="7"/>
    <n v="681.42"/>
    <n v="88587"/>
    <n v="0"/>
    <s v="Not Returned"/>
    <n v="0"/>
  </r>
  <r>
    <n v="23965"/>
    <x v="2"/>
    <n v="0.08"/>
    <n v="205.99"/>
    <n v="2.5"/>
    <n v="2270"/>
    <x v="783"/>
    <s v="Returning Customer"/>
    <n v="0"/>
    <x v="0"/>
    <x v="3"/>
    <x v="0"/>
    <x v="0"/>
    <s v="Small Box"/>
    <x v="797"/>
    <n v="0.59"/>
    <s v="United States"/>
    <x v="2"/>
    <s v="Sam"/>
    <x v="34"/>
    <x v="633"/>
    <n v="29662"/>
    <x v="101"/>
    <x v="3"/>
    <d v="2015-02-11T00:00:00"/>
    <n v="5"/>
    <x v="0"/>
    <n v="-156.77199999999999"/>
    <n v="17"/>
    <n v="2875.35"/>
    <n v="89572"/>
    <n v="0"/>
    <s v="Not Returned"/>
    <n v="0"/>
  </r>
  <r>
    <n v="19615"/>
    <x v="4"/>
    <n v="0.08"/>
    <n v="205.99"/>
    <n v="2.5"/>
    <n v="2281"/>
    <x v="1044"/>
    <s v="New Customer"/>
    <n v="1"/>
    <x v="0"/>
    <x v="2"/>
    <x v="0"/>
    <x v="0"/>
    <s v="Small Box"/>
    <x v="797"/>
    <n v="0.59"/>
    <s v="United States"/>
    <x v="0"/>
    <s v="Chris"/>
    <x v="26"/>
    <x v="814"/>
    <n v="54703"/>
    <x v="125"/>
    <x v="1"/>
    <d v="2015-01-28T00:00:00"/>
    <n v="1"/>
    <x v="0"/>
    <n v="997.38144000000011"/>
    <n v="10"/>
    <n v="1610.84"/>
    <n v="85948"/>
    <n v="1"/>
    <s v="Not Returned"/>
    <n v="0"/>
  </r>
  <r>
    <n v="24343"/>
    <x v="1"/>
    <n v="0.06"/>
    <n v="22.24"/>
    <n v="1.99"/>
    <n v="3226"/>
    <x v="478"/>
    <s v="Returning Customer"/>
    <n v="0"/>
    <x v="0"/>
    <x v="3"/>
    <x v="0"/>
    <x v="11"/>
    <s v="Small Pack"/>
    <x v="798"/>
    <n v="0.43"/>
    <s v="United States"/>
    <x v="2"/>
    <s v="Sam"/>
    <x v="2"/>
    <x v="285"/>
    <n v="37075"/>
    <x v="158"/>
    <x v="6"/>
    <d v="2015-06-30T00:00:00"/>
    <n v="2"/>
    <x v="0"/>
    <n v="95.387999999999991"/>
    <n v="12"/>
    <n v="255.88"/>
    <n v="86509"/>
    <n v="1"/>
    <s v="Not Returned"/>
    <n v="0"/>
  </r>
  <r>
    <n v="19639"/>
    <x v="1"/>
    <n v="0.05"/>
    <n v="115.79"/>
    <n v="1.99"/>
    <n v="745"/>
    <x v="1045"/>
    <s v="New Customer"/>
    <n v="1"/>
    <x v="0"/>
    <x v="0"/>
    <x v="0"/>
    <x v="11"/>
    <s v="Small Pack"/>
    <x v="799"/>
    <n v="0.49"/>
    <s v="United States"/>
    <x v="3"/>
    <s v="William"/>
    <x v="38"/>
    <x v="815"/>
    <n v="85345"/>
    <x v="25"/>
    <x v="2"/>
    <d v="2015-01-19T00:00:00"/>
    <n v="2"/>
    <x v="0"/>
    <n v="67.599999999999923"/>
    <n v="3"/>
    <n v="353.1"/>
    <n v="87726"/>
    <n v="0"/>
    <s v="Not Returned"/>
    <n v="0"/>
  </r>
  <r>
    <n v="24270"/>
    <x v="2"/>
    <n v="7.0000000000000007E-2"/>
    <n v="29.89"/>
    <n v="1.99"/>
    <n v="1213"/>
    <x v="855"/>
    <s v="Returning Customer"/>
    <n v="0"/>
    <x v="1"/>
    <x v="1"/>
    <x v="0"/>
    <x v="11"/>
    <s v="Small Pack"/>
    <x v="800"/>
    <n v="0.5"/>
    <s v="United States"/>
    <x v="0"/>
    <s v="Chris"/>
    <x v="7"/>
    <x v="691"/>
    <n v="46530"/>
    <x v="104"/>
    <x v="4"/>
    <d v="2015-02-09T00:00:00"/>
    <n v="5"/>
    <x v="0"/>
    <n v="258.6189"/>
    <n v="13"/>
    <n v="374.81"/>
    <n v="88599"/>
    <n v="0"/>
    <s v="Not Returned"/>
    <n v="0"/>
  </r>
  <r>
    <n v="18512"/>
    <x v="2"/>
    <n v="0.05"/>
    <n v="29.89"/>
    <n v="1.99"/>
    <n v="1557"/>
    <x v="569"/>
    <s v="Returning Customer"/>
    <n v="0"/>
    <x v="0"/>
    <x v="0"/>
    <x v="0"/>
    <x v="11"/>
    <s v="Small Pack"/>
    <x v="800"/>
    <n v="0.5"/>
    <s v="United States"/>
    <x v="2"/>
    <s v="Sam"/>
    <x v="14"/>
    <x v="482"/>
    <n v="22003"/>
    <x v="76"/>
    <x v="4"/>
    <d v="2015-03-27T00:00:00"/>
    <n v="2"/>
    <x v="0"/>
    <n v="219.4734"/>
    <n v="12"/>
    <n v="361.19"/>
    <n v="87426"/>
    <n v="0"/>
    <s v="Not Returned"/>
    <n v="0"/>
  </r>
  <r>
    <n v="21690"/>
    <x v="2"/>
    <n v="0.01"/>
    <n v="29.89"/>
    <n v="1.99"/>
    <n v="2715"/>
    <x v="1046"/>
    <s v="New Customer"/>
    <n v="1"/>
    <x v="0"/>
    <x v="1"/>
    <x v="0"/>
    <x v="11"/>
    <s v="Small Pack"/>
    <x v="800"/>
    <n v="0.5"/>
    <s v="United States"/>
    <x v="0"/>
    <s v="Chris"/>
    <x v="3"/>
    <x v="674"/>
    <n v="48911"/>
    <x v="22"/>
    <x v="0"/>
    <d v="2015-01-16T00:00:00"/>
    <n v="4"/>
    <x v="0"/>
    <n v="-74.64"/>
    <n v="1"/>
    <n v="31.96"/>
    <n v="88702"/>
    <n v="1"/>
    <s v="Not Returned"/>
    <n v="0"/>
  </r>
  <r>
    <n v="19003"/>
    <x v="3"/>
    <n v="0.08"/>
    <n v="45.19"/>
    <n v="1.99"/>
    <n v="999"/>
    <x v="1047"/>
    <s v="New Customer"/>
    <n v="1"/>
    <x v="0"/>
    <x v="3"/>
    <x v="0"/>
    <x v="11"/>
    <s v="Small Pack"/>
    <x v="801"/>
    <n v="0.55000000000000004"/>
    <s v="United States"/>
    <x v="1"/>
    <s v="Erin"/>
    <x v="30"/>
    <x v="816"/>
    <n v="7450"/>
    <x v="90"/>
    <x v="2"/>
    <d v="2015-03-15T00:00:00"/>
    <n v="1"/>
    <x v="0"/>
    <n v="-71.83"/>
    <n v="3"/>
    <n v="127.22"/>
    <n v="89433"/>
    <n v="0"/>
    <s v="Not Returned"/>
    <n v="0"/>
  </r>
  <r>
    <n v="24674"/>
    <x v="3"/>
    <n v="0.04"/>
    <n v="45.19"/>
    <n v="1.99"/>
    <n v="2124"/>
    <x v="365"/>
    <s v="Returning Customer"/>
    <n v="0"/>
    <x v="0"/>
    <x v="0"/>
    <x v="0"/>
    <x v="11"/>
    <s v="Small Pack"/>
    <x v="801"/>
    <n v="0.55000000000000004"/>
    <s v="United States"/>
    <x v="2"/>
    <s v="Sam"/>
    <x v="39"/>
    <x v="322"/>
    <n v="72301"/>
    <x v="40"/>
    <x v="5"/>
    <d v="2015-01-02T00:00:00"/>
    <n v="1"/>
    <x v="0"/>
    <n v="-61.194000000000003"/>
    <n v="13"/>
    <n v="609.09"/>
    <n v="89665"/>
    <n v="1"/>
    <s v="Not Returned"/>
    <n v="0"/>
  </r>
  <r>
    <n v="21117"/>
    <x v="0"/>
    <n v="0.04"/>
    <n v="37.700000000000003"/>
    <n v="2.99"/>
    <n v="451"/>
    <x v="68"/>
    <s v="Returning Customer"/>
    <n v="0"/>
    <x v="0"/>
    <x v="2"/>
    <x v="1"/>
    <x v="10"/>
    <s v="Small Box"/>
    <x v="802"/>
    <n v="0.35"/>
    <s v="United States"/>
    <x v="3"/>
    <s v="William"/>
    <x v="6"/>
    <x v="63"/>
    <n v="94024"/>
    <x v="54"/>
    <x v="4"/>
    <d v="2015-05-28T00:00:00"/>
    <n v="1"/>
    <x v="0"/>
    <n v="299.6739"/>
    <n v="12"/>
    <n v="434.31"/>
    <n v="86012"/>
    <n v="0"/>
    <s v="Not Returned"/>
    <n v="0"/>
  </r>
  <r>
    <n v="18922"/>
    <x v="0"/>
    <n v="0.1"/>
    <n v="37.700000000000003"/>
    <n v="2.99"/>
    <n v="1023"/>
    <x v="763"/>
    <s v="Returning Customer"/>
    <n v="0"/>
    <x v="0"/>
    <x v="3"/>
    <x v="1"/>
    <x v="10"/>
    <s v="Small Box"/>
    <x v="802"/>
    <n v="0.35"/>
    <s v="United States"/>
    <x v="1"/>
    <s v="Erin"/>
    <x v="5"/>
    <x v="622"/>
    <n v="15221"/>
    <x v="46"/>
    <x v="3"/>
    <d v="2015-05-16T00:00:00"/>
    <n v="1"/>
    <x v="0"/>
    <n v="455.12399999999997"/>
    <n v="18"/>
    <n v="659.6"/>
    <n v="88633"/>
    <n v="0"/>
    <s v="Not Returned"/>
    <n v="0"/>
  </r>
  <r>
    <n v="5722"/>
    <x v="0"/>
    <n v="0.06"/>
    <n v="179.99"/>
    <n v="13.99"/>
    <n v="806"/>
    <x v="1048"/>
    <s v="New Customer"/>
    <n v="1"/>
    <x v="1"/>
    <x v="3"/>
    <x v="0"/>
    <x v="0"/>
    <s v="Medium Box"/>
    <x v="803"/>
    <n v="0.56999999999999995"/>
    <s v="United States"/>
    <x v="2"/>
    <s v="Sam"/>
    <x v="17"/>
    <x v="166"/>
    <n v="33132"/>
    <x v="50"/>
    <x v="3"/>
    <d v="2015-01-11T00:00:00"/>
    <n v="2"/>
    <x v="0"/>
    <n v="1220.03784"/>
    <n v="54"/>
    <n v="8332.91"/>
    <n v="40547"/>
    <n v="1"/>
    <s v="Not Returned"/>
    <n v="0"/>
  </r>
  <r>
    <n v="20679"/>
    <x v="3"/>
    <n v="0.09"/>
    <n v="5.98"/>
    <n v="2.5"/>
    <n v="151"/>
    <x v="910"/>
    <s v="Returning Customer"/>
    <n v="0"/>
    <x v="0"/>
    <x v="2"/>
    <x v="1"/>
    <x v="2"/>
    <s v="Small Box"/>
    <x v="804"/>
    <n v="0.36"/>
    <s v="United States"/>
    <x v="2"/>
    <s v="Sam"/>
    <x v="2"/>
    <x v="725"/>
    <n v="37664"/>
    <x v="157"/>
    <x v="0"/>
    <d v="2015-04-22T00:00:00"/>
    <n v="2"/>
    <x v="0"/>
    <n v="13.895999999999999"/>
    <n v="5"/>
    <n v="28.11"/>
    <n v="89523"/>
    <n v="1"/>
    <s v="Not Returned"/>
    <n v="0"/>
  </r>
  <r>
    <n v="18252"/>
    <x v="4"/>
    <n v="0"/>
    <n v="5.98"/>
    <n v="2.5"/>
    <n v="2052"/>
    <x v="132"/>
    <s v="Returning Customer"/>
    <n v="0"/>
    <x v="0"/>
    <x v="2"/>
    <x v="1"/>
    <x v="2"/>
    <s v="Small Box"/>
    <x v="804"/>
    <n v="0.36"/>
    <s v="United States"/>
    <x v="3"/>
    <s v="William"/>
    <x v="36"/>
    <x v="119"/>
    <n v="87105"/>
    <x v="11"/>
    <x v="5"/>
    <d v="2015-02-20T00:00:00"/>
    <n v="1"/>
    <x v="1"/>
    <n v="9.5608000000000004"/>
    <n v="5"/>
    <n v="31.64"/>
    <n v="87234"/>
    <n v="0"/>
    <s v="Not Returned"/>
    <n v="0"/>
  </r>
  <r>
    <n v="22480"/>
    <x v="1"/>
    <n v="0.08"/>
    <n v="8.3699999999999992"/>
    <n v="10.16"/>
    <n v="1109"/>
    <x v="1049"/>
    <s v="New Customer"/>
    <n v="1"/>
    <x v="0"/>
    <x v="0"/>
    <x v="2"/>
    <x v="7"/>
    <s v="Large Box"/>
    <x v="805"/>
    <n v="0.59"/>
    <s v="United States"/>
    <x v="0"/>
    <s v="Chris"/>
    <x v="0"/>
    <x v="817"/>
    <n v="78041"/>
    <x v="94"/>
    <x v="0"/>
    <d v="2015-06-29T00:00:00"/>
    <n v="0"/>
    <x v="0"/>
    <n v="-169.232"/>
    <n v="13"/>
    <n v="108.99"/>
    <n v="86410"/>
    <n v="1"/>
    <s v="Not Returned"/>
    <n v="0"/>
  </r>
  <r>
    <n v="19472"/>
    <x v="0"/>
    <n v="0.06"/>
    <n v="8.3699999999999992"/>
    <n v="10.16"/>
    <n v="1494"/>
    <x v="1050"/>
    <s v="New Customer"/>
    <n v="1"/>
    <x v="0"/>
    <x v="1"/>
    <x v="2"/>
    <x v="7"/>
    <s v="Large Box"/>
    <x v="805"/>
    <n v="0.59"/>
    <s v="United States"/>
    <x v="1"/>
    <s v="Erin"/>
    <x v="37"/>
    <x v="818"/>
    <n v="21222"/>
    <x v="51"/>
    <x v="4"/>
    <d v="2015-03-13T00:00:00"/>
    <n v="2"/>
    <x v="0"/>
    <n v="-255.65"/>
    <n v="18"/>
    <n v="157.63999999999999"/>
    <n v="85880"/>
    <n v="0"/>
    <s v="Not Returned"/>
    <n v="0"/>
  </r>
  <r>
    <n v="23418"/>
    <x v="2"/>
    <n v="0.05"/>
    <n v="23.99"/>
    <n v="15.68"/>
    <n v="2274"/>
    <x v="1051"/>
    <s v="New Customer"/>
    <n v="1"/>
    <x v="2"/>
    <x v="1"/>
    <x v="2"/>
    <x v="7"/>
    <s v="Jumbo Drum"/>
    <x v="806"/>
    <n v="0.62"/>
    <s v="United States"/>
    <x v="0"/>
    <s v="Chris"/>
    <x v="0"/>
    <x v="230"/>
    <n v="77036"/>
    <x v="88"/>
    <x v="1"/>
    <d v="2015-05-09T00:00:00"/>
    <n v="4"/>
    <x v="0"/>
    <n v="-133.71"/>
    <n v="12"/>
    <n v="298.51"/>
    <n v="90109"/>
    <n v="0"/>
    <s v="Not Returned"/>
    <n v="0"/>
  </r>
  <r>
    <n v="20555"/>
    <x v="3"/>
    <n v="0.01"/>
    <n v="40.99"/>
    <n v="19.989999999999998"/>
    <n v="1989"/>
    <x v="347"/>
    <s v="Returning Customer"/>
    <n v="0"/>
    <x v="0"/>
    <x v="1"/>
    <x v="1"/>
    <x v="1"/>
    <s v="Small Box"/>
    <x v="807"/>
    <n v="0.36"/>
    <s v="United States"/>
    <x v="3"/>
    <s v="William"/>
    <x v="12"/>
    <x v="307"/>
    <n v="84117"/>
    <x v="46"/>
    <x v="3"/>
    <d v="2015-05-18T00:00:00"/>
    <n v="3"/>
    <x v="0"/>
    <n v="177.79"/>
    <n v="11"/>
    <n v="480.75"/>
    <n v="90001"/>
    <n v="0"/>
    <s v="Not Returned"/>
    <n v="0"/>
  </r>
  <r>
    <n v="23729"/>
    <x v="3"/>
    <n v="0.03"/>
    <n v="40.99"/>
    <n v="19.989999999999998"/>
    <n v="2427"/>
    <x v="1052"/>
    <s v="New Customer"/>
    <n v="1"/>
    <x v="0"/>
    <x v="1"/>
    <x v="1"/>
    <x v="1"/>
    <s v="Small Box"/>
    <x v="807"/>
    <n v="0.36"/>
    <s v="United States"/>
    <x v="0"/>
    <s v="Chris"/>
    <x v="0"/>
    <x v="819"/>
    <n v="76248"/>
    <x v="114"/>
    <x v="1"/>
    <d v="2015-02-18T00:00:00"/>
    <n v="1"/>
    <x v="0"/>
    <n v="395.30799999999999"/>
    <n v="21"/>
    <n v="885.65"/>
    <n v="90860"/>
    <n v="1"/>
    <s v="Not Returned"/>
    <n v="0"/>
  </r>
  <r>
    <n v="24134"/>
    <x v="3"/>
    <n v="0"/>
    <n v="15.04"/>
    <n v="1.97"/>
    <n v="551"/>
    <x v="1053"/>
    <s v="New Customer"/>
    <n v="1"/>
    <x v="0"/>
    <x v="1"/>
    <x v="1"/>
    <x v="1"/>
    <s v="Wrap Bag"/>
    <x v="808"/>
    <n v="0.39"/>
    <s v="United States"/>
    <x v="0"/>
    <s v="Chris"/>
    <x v="0"/>
    <x v="820"/>
    <n v="75090"/>
    <x v="159"/>
    <x v="3"/>
    <d v="2015-02-01T00:00:00"/>
    <n v="2"/>
    <x v="1"/>
    <n v="21.514199999999999"/>
    <n v="2"/>
    <n v="31.18"/>
    <n v="90909"/>
    <n v="0"/>
    <s v="Not Returned"/>
    <n v="0"/>
  </r>
  <r>
    <n v="24225"/>
    <x v="0"/>
    <n v="0.08"/>
    <n v="15.04"/>
    <n v="1.97"/>
    <n v="1155"/>
    <x v="385"/>
    <s v="Returning Customer"/>
    <n v="0"/>
    <x v="0"/>
    <x v="0"/>
    <x v="1"/>
    <x v="1"/>
    <s v="Wrap Bag"/>
    <x v="808"/>
    <n v="0.39"/>
    <s v="United States"/>
    <x v="3"/>
    <s v="William"/>
    <x v="6"/>
    <x v="336"/>
    <n v="90640"/>
    <x v="149"/>
    <x v="3"/>
    <d v="2015-01-02T00:00:00"/>
    <n v="0"/>
    <x v="0"/>
    <n v="108.5163"/>
    <n v="11"/>
    <n v="157.27000000000001"/>
    <n v="90853"/>
    <n v="0"/>
    <s v="Not Returned"/>
    <n v="0"/>
  </r>
  <r>
    <n v="25499"/>
    <x v="3"/>
    <n v="0.06"/>
    <n v="15.04"/>
    <n v="1.97"/>
    <n v="1778"/>
    <x v="968"/>
    <s v="Returning Customer"/>
    <n v="0"/>
    <x v="0"/>
    <x v="0"/>
    <x v="1"/>
    <x v="1"/>
    <s v="Wrap Bag"/>
    <x v="808"/>
    <n v="0.39"/>
    <s v="United States"/>
    <x v="0"/>
    <s v="Chris"/>
    <x v="7"/>
    <x v="769"/>
    <n v="47906"/>
    <x v="126"/>
    <x v="6"/>
    <d v="2015-05-10T00:00:00"/>
    <n v="0"/>
    <x v="0"/>
    <n v="2.3320000000000003"/>
    <n v="3"/>
    <n v="46.86"/>
    <n v="89943"/>
    <n v="0"/>
    <s v="Not Returned"/>
    <n v="0"/>
  </r>
  <r>
    <n v="18736"/>
    <x v="2"/>
    <n v="0.09"/>
    <n v="5.34"/>
    <n v="2.99"/>
    <n v="693"/>
    <x v="418"/>
    <s v="Returning Customer"/>
    <n v="0"/>
    <x v="1"/>
    <x v="3"/>
    <x v="1"/>
    <x v="10"/>
    <s v="Small Box"/>
    <x v="809"/>
    <n v="0.38"/>
    <s v="United States"/>
    <x v="3"/>
    <s v="William"/>
    <x v="21"/>
    <x v="363"/>
    <n v="80229"/>
    <x v="161"/>
    <x v="6"/>
    <d v="2015-03-15T00:00:00"/>
    <n v="7"/>
    <x v="0"/>
    <n v="9.4860000000000007"/>
    <n v="17"/>
    <n v="95.1"/>
    <n v="87812"/>
    <n v="0"/>
    <s v="Not Returned"/>
    <n v="0"/>
  </r>
  <r>
    <n v="3167"/>
    <x v="1"/>
    <n v="0.04"/>
    <n v="5.34"/>
    <n v="2.99"/>
    <n v="1314"/>
    <x v="155"/>
    <s v="Returning Customer"/>
    <n v="0"/>
    <x v="0"/>
    <x v="2"/>
    <x v="1"/>
    <x v="10"/>
    <s v="Small Box"/>
    <x v="809"/>
    <n v="0.38"/>
    <s v="United States"/>
    <x v="3"/>
    <s v="William"/>
    <x v="6"/>
    <x v="27"/>
    <n v="90058"/>
    <x v="28"/>
    <x v="0"/>
    <d v="2015-04-01T00:00:00"/>
    <n v="2"/>
    <x v="0"/>
    <n v="3.4509999999999996"/>
    <n v="45"/>
    <n v="240.6"/>
    <n v="22755"/>
    <n v="0"/>
    <s v="Not Returned"/>
    <n v="0"/>
  </r>
  <r>
    <n v="21167"/>
    <x v="1"/>
    <n v="0.04"/>
    <n v="5.34"/>
    <n v="2.99"/>
    <n v="1316"/>
    <x v="156"/>
    <s v="Returning Customer"/>
    <n v="0"/>
    <x v="0"/>
    <x v="2"/>
    <x v="1"/>
    <x v="10"/>
    <s v="Small Box"/>
    <x v="809"/>
    <n v="0.38"/>
    <s v="United States"/>
    <x v="3"/>
    <s v="William"/>
    <x v="21"/>
    <x v="140"/>
    <n v="80022"/>
    <x v="28"/>
    <x v="0"/>
    <d v="2015-04-01T00:00:00"/>
    <n v="2"/>
    <x v="0"/>
    <n v="3.4509999999999996"/>
    <n v="11"/>
    <n v="58.81"/>
    <n v="87602"/>
    <n v="0"/>
    <s v="Not Returned"/>
    <n v="0"/>
  </r>
  <r>
    <n v="18169"/>
    <x v="0"/>
    <n v="0.02"/>
    <n v="5.34"/>
    <n v="2.99"/>
    <n v="2979"/>
    <x v="317"/>
    <s v="Returning Customer"/>
    <n v="0"/>
    <x v="0"/>
    <x v="1"/>
    <x v="1"/>
    <x v="10"/>
    <s v="Small Box"/>
    <x v="809"/>
    <n v="0.38"/>
    <s v="United States"/>
    <x v="0"/>
    <s v="Chris"/>
    <x v="43"/>
    <x v="283"/>
    <n v="58601"/>
    <x v="74"/>
    <x v="5"/>
    <d v="2015-02-28T00:00:00"/>
    <n v="2"/>
    <x v="0"/>
    <n v="5.2955000000000005"/>
    <n v="6"/>
    <n v="34.729999999999997"/>
    <n v="86545"/>
    <n v="0"/>
    <s v="Not Returned"/>
    <n v="0"/>
  </r>
  <r>
    <n v="26259"/>
    <x v="4"/>
    <n v="0.03"/>
    <n v="5.44"/>
    <n v="7.46"/>
    <n v="1054"/>
    <x v="138"/>
    <s v="Returning Customer"/>
    <n v="0"/>
    <x v="1"/>
    <x v="1"/>
    <x v="1"/>
    <x v="10"/>
    <s v="Small Box"/>
    <x v="810"/>
    <n v="0.36"/>
    <s v="United States"/>
    <x v="3"/>
    <s v="William"/>
    <x v="38"/>
    <x v="125"/>
    <n v="85374"/>
    <x v="39"/>
    <x v="0"/>
    <d v="2015-05-27T00:00:00"/>
    <n v="2"/>
    <x v="0"/>
    <n v="-51.704000000000001"/>
    <n v="4"/>
    <n v="26.31"/>
    <n v="90069"/>
    <n v="0"/>
    <s v="Not Returned"/>
    <n v="0"/>
  </r>
  <r>
    <n v="18409"/>
    <x v="3"/>
    <n v="0.01"/>
    <n v="5.44"/>
    <n v="7.46"/>
    <n v="2141"/>
    <x v="392"/>
    <s v="Returning Customer"/>
    <n v="0"/>
    <x v="0"/>
    <x v="2"/>
    <x v="1"/>
    <x v="10"/>
    <s v="Small Box"/>
    <x v="810"/>
    <n v="0.36"/>
    <s v="United States"/>
    <x v="3"/>
    <s v="William"/>
    <x v="21"/>
    <x v="342"/>
    <n v="81301"/>
    <x v="16"/>
    <x v="4"/>
    <d v="2015-02-19T00:00:00"/>
    <n v="1"/>
    <x v="0"/>
    <n v="-18.478199999999998"/>
    <n v="3"/>
    <n v="19.68"/>
    <n v="87570"/>
    <n v="0"/>
    <s v="Not Returned"/>
    <n v="0"/>
  </r>
  <r>
    <n v="26137"/>
    <x v="3"/>
    <n v="0.1"/>
    <n v="6.75"/>
    <n v="2.99"/>
    <n v="2338"/>
    <x v="551"/>
    <s v="Returning Customer"/>
    <n v="0"/>
    <x v="0"/>
    <x v="2"/>
    <x v="1"/>
    <x v="10"/>
    <s v="Small Box"/>
    <x v="811"/>
    <n v="0.35"/>
    <s v="United States"/>
    <x v="1"/>
    <s v="Erin"/>
    <x v="37"/>
    <x v="179"/>
    <n v="20740"/>
    <x v="26"/>
    <x v="6"/>
    <d v="2015-03-29T00:00:00"/>
    <n v="0"/>
    <x v="0"/>
    <n v="18.147500000000001"/>
    <n v="15"/>
    <n v="96.13"/>
    <n v="91481"/>
    <n v="1"/>
    <s v="Not Returned"/>
    <n v="0"/>
  </r>
  <r>
    <n v="25820"/>
    <x v="3"/>
    <n v="0.03"/>
    <n v="42.8"/>
    <n v="2.99"/>
    <n v="3249"/>
    <x v="1054"/>
    <s v="New Customer"/>
    <n v="1"/>
    <x v="0"/>
    <x v="1"/>
    <x v="1"/>
    <x v="10"/>
    <s v="Small Box"/>
    <x v="812"/>
    <n v="0.36"/>
    <s v="United States"/>
    <x v="1"/>
    <s v="Erin"/>
    <x v="37"/>
    <x v="821"/>
    <n v="21403"/>
    <x v="137"/>
    <x v="2"/>
    <d v="2015-05-24T00:00:00"/>
    <n v="1"/>
    <x v="0"/>
    <n v="462.92099999999994"/>
    <n v="16"/>
    <n v="670.9"/>
    <n v="87298"/>
    <n v="1"/>
    <s v="Not Returned"/>
    <n v="0"/>
  </r>
  <r>
    <n v="25806"/>
    <x v="4"/>
    <n v="0.02"/>
    <n v="7.1"/>
    <n v="6.05"/>
    <n v="549"/>
    <x v="1055"/>
    <s v="New Customer"/>
    <n v="1"/>
    <x v="0"/>
    <x v="1"/>
    <x v="1"/>
    <x v="10"/>
    <s v="Small Box"/>
    <x v="813"/>
    <n v="0.39"/>
    <s v="United States"/>
    <x v="3"/>
    <s v="William"/>
    <x v="36"/>
    <x v="294"/>
    <n v="88201"/>
    <x v="119"/>
    <x v="1"/>
    <d v="2015-01-20T00:00:00"/>
    <n v="0"/>
    <x v="0"/>
    <n v="-66.378"/>
    <n v="9"/>
    <n v="66.319999999999993"/>
    <n v="90908"/>
    <n v="1"/>
    <s v="Not Returned"/>
    <n v="0"/>
  </r>
  <r>
    <n v="7810"/>
    <x v="1"/>
    <n v="0"/>
    <n v="7.1"/>
    <n v="6.05"/>
    <n v="1228"/>
    <x v="771"/>
    <s v="Returning Customer"/>
    <n v="0"/>
    <x v="0"/>
    <x v="3"/>
    <x v="1"/>
    <x v="10"/>
    <s v="Small Box"/>
    <x v="813"/>
    <n v="0.39"/>
    <s v="United States"/>
    <x v="1"/>
    <s v="Erin"/>
    <x v="5"/>
    <x v="82"/>
    <n v="19140"/>
    <x v="146"/>
    <x v="0"/>
    <d v="2015-02-17T00:00:00"/>
    <n v="1"/>
    <x v="1"/>
    <n v="-60.145000000000003"/>
    <n v="28"/>
    <n v="208.83"/>
    <n v="55874"/>
    <n v="0"/>
    <s v="Returned"/>
    <n v="1"/>
  </r>
  <r>
    <n v="21383"/>
    <x v="2"/>
    <n v="0.05"/>
    <n v="7.1"/>
    <n v="6.05"/>
    <n v="1828"/>
    <x v="589"/>
    <s v="Returning Customer"/>
    <n v="0"/>
    <x v="0"/>
    <x v="1"/>
    <x v="1"/>
    <x v="10"/>
    <s v="Small Box"/>
    <x v="813"/>
    <n v="0.39"/>
    <s v="United States"/>
    <x v="0"/>
    <s v="Chris"/>
    <x v="11"/>
    <x v="496"/>
    <n v="50613"/>
    <x v="1"/>
    <x v="1"/>
    <d v="2015-01-06T00:00:00"/>
    <n v="0"/>
    <x v="0"/>
    <n v="-101.24600000000001"/>
    <n v="14"/>
    <n v="100.99"/>
    <n v="86960"/>
    <n v="0"/>
    <s v="Not Returned"/>
    <n v="0"/>
  </r>
  <r>
    <n v="20589"/>
    <x v="4"/>
    <n v="0.01"/>
    <n v="7.1"/>
    <n v="6.05"/>
    <n v="3084"/>
    <x v="469"/>
    <s v="Returning Customer"/>
    <n v="0"/>
    <x v="0"/>
    <x v="3"/>
    <x v="1"/>
    <x v="10"/>
    <s v="Small Box"/>
    <x v="813"/>
    <n v="0.39"/>
    <s v="United States"/>
    <x v="3"/>
    <s v="William"/>
    <x v="8"/>
    <x v="404"/>
    <n v="98503"/>
    <x v="33"/>
    <x v="4"/>
    <d v="2015-06-25T00:00:00"/>
    <n v="1"/>
    <x v="0"/>
    <n v="-39.186250000000001"/>
    <n v="18"/>
    <n v="133.19"/>
    <n v="89880"/>
    <n v="0"/>
    <s v="Not Returned"/>
    <n v="0"/>
  </r>
  <r>
    <n v="23764"/>
    <x v="2"/>
    <n v="0.02"/>
    <n v="7.1"/>
    <n v="6.05"/>
    <n v="3123"/>
    <x v="1056"/>
    <s v="New Customer"/>
    <n v="1"/>
    <x v="0"/>
    <x v="2"/>
    <x v="1"/>
    <x v="10"/>
    <s v="Small Box"/>
    <x v="813"/>
    <n v="0.39"/>
    <s v="United States"/>
    <x v="0"/>
    <s v="Chris"/>
    <x v="23"/>
    <x v="822"/>
    <n v="60160"/>
    <x v="147"/>
    <x v="4"/>
    <d v="2015-01-09T00:00:00"/>
    <n v="2"/>
    <x v="0"/>
    <n v="-48.875"/>
    <n v="8"/>
    <n v="61.5"/>
    <n v="87287"/>
    <n v="1"/>
    <s v="Not Returned"/>
    <n v="0"/>
  </r>
  <r>
    <n v="26104"/>
    <x v="1"/>
    <n v="0.06"/>
    <n v="7.1"/>
    <n v="6.05"/>
    <n v="3369"/>
    <x v="1057"/>
    <s v="New Customer"/>
    <n v="1"/>
    <x v="0"/>
    <x v="2"/>
    <x v="1"/>
    <x v="10"/>
    <s v="Small Box"/>
    <x v="813"/>
    <n v="0.39"/>
    <s v="United States"/>
    <x v="1"/>
    <s v="Erin"/>
    <x v="18"/>
    <x v="529"/>
    <n v="43081"/>
    <x v="81"/>
    <x v="5"/>
    <d v="2015-02-13T00:00:00"/>
    <n v="1"/>
    <x v="0"/>
    <n v="-42.170500000000004"/>
    <n v="4"/>
    <n v="29.99"/>
    <n v="90500"/>
    <n v="1"/>
    <s v="Not Returned"/>
    <n v="0"/>
  </r>
  <r>
    <n v="19210"/>
    <x v="2"/>
    <n v="0.03"/>
    <n v="5.18"/>
    <n v="5.74"/>
    <n v="744"/>
    <x v="345"/>
    <s v="Returning Customer"/>
    <n v="0"/>
    <x v="0"/>
    <x v="1"/>
    <x v="1"/>
    <x v="10"/>
    <s v="Small Box"/>
    <x v="814"/>
    <n v="0.36"/>
    <s v="United States"/>
    <x v="3"/>
    <s v="William"/>
    <x v="38"/>
    <x v="306"/>
    <n v="85737"/>
    <x v="112"/>
    <x v="4"/>
    <d v="2015-02-01T00:00:00"/>
    <n v="4"/>
    <x v="0"/>
    <n v="-126.81418000000001"/>
    <n v="9"/>
    <n v="47.64"/>
    <n v="87725"/>
    <n v="0"/>
    <s v="Not Returned"/>
    <n v="0"/>
  </r>
  <r>
    <n v="24584"/>
    <x v="0"/>
    <n v="7.0000000000000007E-2"/>
    <n v="5.18"/>
    <n v="5.74"/>
    <n v="2481"/>
    <x v="1058"/>
    <s v="New Customer"/>
    <n v="1"/>
    <x v="1"/>
    <x v="1"/>
    <x v="1"/>
    <x v="10"/>
    <s v="Small Box"/>
    <x v="814"/>
    <n v="0.36"/>
    <s v="United States"/>
    <x v="2"/>
    <s v="Sam"/>
    <x v="42"/>
    <x v="319"/>
    <n v="70506"/>
    <x v="42"/>
    <x v="0"/>
    <d v="2015-04-08T00:00:00"/>
    <n v="2"/>
    <x v="0"/>
    <n v="-188.03399999999999"/>
    <n v="14"/>
    <n v="79.61"/>
    <n v="91000"/>
    <n v="1"/>
    <s v="Not Returned"/>
    <n v="0"/>
  </r>
  <r>
    <n v="24523"/>
    <x v="4"/>
    <n v="0.1"/>
    <n v="5.18"/>
    <n v="5.74"/>
    <n v="2773"/>
    <x v="1059"/>
    <s v="New Customer"/>
    <n v="1"/>
    <x v="0"/>
    <x v="1"/>
    <x v="1"/>
    <x v="10"/>
    <s v="Small Box"/>
    <x v="814"/>
    <n v="0.36"/>
    <s v="United States"/>
    <x v="3"/>
    <s v="William"/>
    <x v="6"/>
    <x v="813"/>
    <n v="94568"/>
    <x v="156"/>
    <x v="5"/>
    <d v="2015-03-28T00:00:00"/>
    <n v="2"/>
    <x v="0"/>
    <n v="-29.003"/>
    <n v="2"/>
    <n v="10.96"/>
    <n v="91584"/>
    <n v="1"/>
    <s v="Not Returned"/>
    <n v="0"/>
  </r>
  <r>
    <n v="20628"/>
    <x v="0"/>
    <n v="7.0000000000000007E-2"/>
    <n v="40.98"/>
    <n v="7.47"/>
    <n v="1279"/>
    <x v="896"/>
    <s v="Returning Customer"/>
    <n v="0"/>
    <x v="0"/>
    <x v="1"/>
    <x v="1"/>
    <x v="10"/>
    <s v="Small Box"/>
    <x v="815"/>
    <n v="0.37"/>
    <s v="United States"/>
    <x v="0"/>
    <s v="Chris"/>
    <x v="7"/>
    <x v="718"/>
    <n v="46324"/>
    <x v="52"/>
    <x v="6"/>
    <d v="2015-03-02T00:00:00"/>
    <n v="1"/>
    <x v="0"/>
    <n v="54.901500000000006"/>
    <n v="2"/>
    <n v="81.900000000000006"/>
    <n v="90114"/>
    <n v="1"/>
    <s v="Not Returned"/>
    <n v="0"/>
  </r>
  <r>
    <n v="2628"/>
    <x v="0"/>
    <n v="7.0000000000000007E-2"/>
    <n v="40.98"/>
    <n v="7.47"/>
    <n v="1280"/>
    <x v="1060"/>
    <s v="New Customer"/>
    <n v="1"/>
    <x v="0"/>
    <x v="1"/>
    <x v="1"/>
    <x v="10"/>
    <s v="Small Box"/>
    <x v="815"/>
    <n v="0.37"/>
    <s v="United States"/>
    <x v="3"/>
    <s v="William"/>
    <x v="8"/>
    <x v="10"/>
    <n v="98119"/>
    <x v="52"/>
    <x v="6"/>
    <d v="2015-03-02T00:00:00"/>
    <n v="1"/>
    <x v="0"/>
    <n v="54.901500000000006"/>
    <n v="8"/>
    <n v="327.61"/>
    <n v="19042"/>
    <n v="1"/>
    <s v="Not Returned"/>
    <n v="0"/>
  </r>
  <r>
    <n v="18170"/>
    <x v="0"/>
    <n v="0.03"/>
    <n v="40.98"/>
    <n v="7.47"/>
    <n v="2979"/>
    <x v="317"/>
    <s v="Returning Customer"/>
    <n v="0"/>
    <x v="0"/>
    <x v="1"/>
    <x v="1"/>
    <x v="10"/>
    <s v="Small Box"/>
    <x v="815"/>
    <n v="0.37"/>
    <s v="United States"/>
    <x v="0"/>
    <s v="Chris"/>
    <x v="43"/>
    <x v="283"/>
    <n v="58601"/>
    <x v="74"/>
    <x v="5"/>
    <d v="2015-02-27T00:00:00"/>
    <n v="1"/>
    <x v="0"/>
    <n v="170.79569999999998"/>
    <n v="6"/>
    <n v="247.53"/>
    <n v="86545"/>
    <n v="0"/>
    <s v="Not Returned"/>
    <n v="0"/>
  </r>
  <r>
    <n v="25055"/>
    <x v="4"/>
    <n v="0"/>
    <n v="2.78"/>
    <n v="1.49"/>
    <n v="653"/>
    <x v="1061"/>
    <s v="New Customer"/>
    <n v="1"/>
    <x v="1"/>
    <x v="0"/>
    <x v="1"/>
    <x v="10"/>
    <s v="Small Box"/>
    <x v="816"/>
    <n v="0.36"/>
    <s v="United States"/>
    <x v="3"/>
    <s v="William"/>
    <x v="6"/>
    <x v="21"/>
    <n v="91730"/>
    <x v="174"/>
    <x v="5"/>
    <d v="2015-04-17T00:00:00"/>
    <n v="1"/>
    <x v="1"/>
    <n v="20.6448"/>
    <n v="9"/>
    <n v="29.92"/>
    <n v="91213"/>
    <n v="1"/>
    <s v="Not Returned"/>
    <n v="0"/>
  </r>
  <r>
    <n v="18265"/>
    <x v="3"/>
    <n v="7.0000000000000007E-2"/>
    <n v="2.78"/>
    <n v="1.49"/>
    <n v="3248"/>
    <x v="1062"/>
    <s v="New Customer"/>
    <n v="1"/>
    <x v="0"/>
    <x v="3"/>
    <x v="1"/>
    <x v="10"/>
    <s v="Small Box"/>
    <x v="816"/>
    <n v="0.36"/>
    <s v="United States"/>
    <x v="2"/>
    <s v="Sam"/>
    <x v="42"/>
    <x v="823"/>
    <n v="70458"/>
    <x v="86"/>
    <x v="5"/>
    <d v="2015-05-08T00:00:00"/>
    <n v="1"/>
    <x v="0"/>
    <n v="-340.53109999999998"/>
    <n v="17"/>
    <n v="47.12"/>
    <n v="87297"/>
    <n v="1"/>
    <s v="Not Returned"/>
    <n v="0"/>
  </r>
  <r>
    <n v="20645"/>
    <x v="1"/>
    <n v="7.0000000000000007E-2"/>
    <n v="6.54"/>
    <n v="5.27"/>
    <n v="193"/>
    <x v="907"/>
    <s v="Returning Customer"/>
    <n v="0"/>
    <x v="0"/>
    <x v="1"/>
    <x v="1"/>
    <x v="10"/>
    <s v="Small Box"/>
    <x v="817"/>
    <n v="0.36"/>
    <s v="United States"/>
    <x v="3"/>
    <s v="William"/>
    <x v="12"/>
    <x v="30"/>
    <n v="84041"/>
    <x v="28"/>
    <x v="0"/>
    <d v="2015-04-01T00:00:00"/>
    <n v="2"/>
    <x v="0"/>
    <n v="-66.044499999999999"/>
    <n v="21"/>
    <n v="140.30000000000001"/>
    <n v="90432"/>
    <n v="0"/>
    <s v="Not Returned"/>
    <n v="0"/>
  </r>
  <r>
    <n v="23811"/>
    <x v="2"/>
    <n v="0.03"/>
    <n v="6.45"/>
    <n v="1.34"/>
    <n v="3064"/>
    <x v="1063"/>
    <s v="New Customer"/>
    <n v="1"/>
    <x v="0"/>
    <x v="0"/>
    <x v="1"/>
    <x v="1"/>
    <s v="Wrap Bag"/>
    <x v="818"/>
    <n v="0.36"/>
    <s v="United States"/>
    <x v="3"/>
    <s v="William"/>
    <x v="8"/>
    <x v="404"/>
    <n v="98503"/>
    <x v="47"/>
    <x v="4"/>
    <d v="2015-01-19T00:00:00"/>
    <n v="5"/>
    <x v="0"/>
    <n v="39.129899999999999"/>
    <n v="9"/>
    <n v="56.71"/>
    <n v="88448"/>
    <n v="1"/>
    <s v="Not Returned"/>
    <n v="0"/>
  </r>
  <r>
    <n v="22734"/>
    <x v="2"/>
    <n v="0.06"/>
    <n v="6.45"/>
    <n v="1.34"/>
    <n v="3311"/>
    <x v="1064"/>
    <s v="New Customer"/>
    <n v="1"/>
    <x v="0"/>
    <x v="3"/>
    <x v="1"/>
    <x v="1"/>
    <s v="Wrap Bag"/>
    <x v="818"/>
    <n v="0.36"/>
    <s v="United States"/>
    <x v="1"/>
    <s v="Erin"/>
    <x v="9"/>
    <x v="176"/>
    <n v="1890"/>
    <x v="60"/>
    <x v="0"/>
    <d v="2015-01-31T00:00:00"/>
    <n v="5"/>
    <x v="0"/>
    <n v="39.426600000000001"/>
    <n v="9"/>
    <n v="57.14"/>
    <n v="90462"/>
    <n v="0"/>
    <s v="Not Returned"/>
    <n v="0"/>
  </r>
  <r>
    <n v="23201"/>
    <x v="1"/>
    <n v="0.1"/>
    <n v="5.43"/>
    <n v="0.95"/>
    <n v="522"/>
    <x v="372"/>
    <s v="Returning Customer"/>
    <n v="0"/>
    <x v="0"/>
    <x v="3"/>
    <x v="1"/>
    <x v="1"/>
    <s v="Wrap Bag"/>
    <x v="819"/>
    <n v="0.36"/>
    <s v="United States"/>
    <x v="3"/>
    <s v="William"/>
    <x v="20"/>
    <x v="212"/>
    <n v="97756"/>
    <x v="123"/>
    <x v="0"/>
    <d v="2015-06-24T00:00:00"/>
    <n v="2"/>
    <x v="0"/>
    <n v="-2.58"/>
    <n v="1"/>
    <n v="5.76"/>
    <n v="89327"/>
    <n v="0"/>
    <s v="Not Returned"/>
    <n v="0"/>
  </r>
  <r>
    <n v="20391"/>
    <x v="2"/>
    <n v="7.0000000000000007E-2"/>
    <n v="5.43"/>
    <n v="0.95"/>
    <n v="1777"/>
    <x v="935"/>
    <s v="Returning Customer"/>
    <n v="0"/>
    <x v="0"/>
    <x v="0"/>
    <x v="1"/>
    <x v="1"/>
    <s v="Wrap Bag"/>
    <x v="819"/>
    <n v="0.36"/>
    <s v="United States"/>
    <x v="0"/>
    <s v="Chris"/>
    <x v="7"/>
    <x v="742"/>
    <n v="46383"/>
    <x v="98"/>
    <x v="4"/>
    <d v="2015-04-26T00:00:00"/>
    <n v="4"/>
    <x v="0"/>
    <n v="26.502899999999997"/>
    <n v="7"/>
    <n v="38.409999999999997"/>
    <n v="89939"/>
    <n v="1"/>
    <s v="Not Returned"/>
    <n v="0"/>
  </r>
  <r>
    <n v="24849"/>
    <x v="1"/>
    <n v="0.06"/>
    <n v="7.04"/>
    <n v="2.17"/>
    <n v="145"/>
    <x v="796"/>
    <s v="Returning Customer"/>
    <n v="0"/>
    <x v="0"/>
    <x v="3"/>
    <x v="1"/>
    <x v="1"/>
    <s v="Wrap Bag"/>
    <x v="820"/>
    <n v="0.38"/>
    <s v="United States"/>
    <x v="1"/>
    <s v="Erin"/>
    <x v="5"/>
    <x v="643"/>
    <n v="15122"/>
    <x v="69"/>
    <x v="5"/>
    <d v="2015-01-17T00:00:00"/>
    <n v="2"/>
    <x v="0"/>
    <n v="2.4851999999999999"/>
    <n v="2"/>
    <n v="14.65"/>
    <n v="91086"/>
    <n v="1"/>
    <s v="Not Returned"/>
    <n v="0"/>
  </r>
  <r>
    <n v="18199"/>
    <x v="1"/>
    <n v="0"/>
    <n v="9.27"/>
    <n v="4.3899999999999997"/>
    <n v="1826"/>
    <x v="677"/>
    <s v="Returning Customer"/>
    <n v="0"/>
    <x v="0"/>
    <x v="1"/>
    <x v="1"/>
    <x v="1"/>
    <s v="Wrap Bag"/>
    <x v="821"/>
    <n v="0.38"/>
    <s v="United States"/>
    <x v="0"/>
    <s v="Chris"/>
    <x v="11"/>
    <x v="564"/>
    <n v="52722"/>
    <x v="175"/>
    <x v="1"/>
    <d v="2015-05-14T00:00:00"/>
    <n v="2"/>
    <x v="1"/>
    <n v="-7.61"/>
    <n v="1"/>
    <n v="10.65"/>
    <n v="86959"/>
    <n v="1"/>
    <s v="Not Returned"/>
    <n v="0"/>
  </r>
  <r>
    <n v="18702"/>
    <x v="0"/>
    <n v="0.1"/>
    <n v="8.17"/>
    <n v="1.69"/>
    <n v="1390"/>
    <x v="1003"/>
    <s v="Returning Customer"/>
    <n v="0"/>
    <x v="0"/>
    <x v="1"/>
    <x v="1"/>
    <x v="1"/>
    <s v="Wrap Bag"/>
    <x v="822"/>
    <n v="0.38"/>
    <s v="United States"/>
    <x v="3"/>
    <s v="William"/>
    <x v="6"/>
    <x v="150"/>
    <n v="95207"/>
    <x v="65"/>
    <x v="2"/>
    <d v="2015-05-16T00:00:00"/>
    <n v="0"/>
    <x v="0"/>
    <n v="100.2984"/>
    <n v="19"/>
    <n v="145.36000000000001"/>
    <n v="88731"/>
    <n v="0"/>
    <s v="Not Returned"/>
    <n v="0"/>
  </r>
  <r>
    <n v="21390"/>
    <x v="4"/>
    <n v="0.08"/>
    <n v="9.68"/>
    <n v="2.0299999999999998"/>
    <n v="2968"/>
    <x v="743"/>
    <s v="Returning Customer"/>
    <n v="0"/>
    <x v="0"/>
    <x v="3"/>
    <x v="1"/>
    <x v="1"/>
    <s v="Wrap Bag"/>
    <x v="823"/>
    <n v="0.37"/>
    <s v="United States"/>
    <x v="2"/>
    <s v="Sam"/>
    <x v="17"/>
    <x v="608"/>
    <n v="33021"/>
    <x v="124"/>
    <x v="6"/>
    <d v="2015-02-24T00:00:00"/>
    <n v="2"/>
    <x v="0"/>
    <n v="-536.24199999999996"/>
    <n v="1"/>
    <n v="10.94"/>
    <n v="86085"/>
    <n v="0"/>
    <s v="Not Returned"/>
    <n v="0"/>
  </r>
  <r>
    <n v="18895"/>
    <x v="3"/>
    <n v="7.0000000000000007E-2"/>
    <n v="4.76"/>
    <n v="0.88"/>
    <n v="2794"/>
    <x v="251"/>
    <s v="Returning Customer"/>
    <n v="0"/>
    <x v="0"/>
    <x v="1"/>
    <x v="1"/>
    <x v="1"/>
    <s v="Wrap Bag"/>
    <x v="824"/>
    <n v="0.39"/>
    <s v="United States"/>
    <x v="0"/>
    <s v="Chris"/>
    <x v="11"/>
    <x v="223"/>
    <n v="50158"/>
    <x v="99"/>
    <x v="6"/>
    <d v="2015-06-07T00:00:00"/>
    <n v="0"/>
    <x v="0"/>
    <n v="15.8148"/>
    <n v="5"/>
    <n v="22.92"/>
    <n v="87555"/>
    <n v="1"/>
    <s v="Not Returned"/>
    <n v="0"/>
  </r>
  <r>
    <n v="20390"/>
    <x v="3"/>
    <n v="7.0000000000000007E-2"/>
    <n v="4.76"/>
    <n v="0.88"/>
    <n v="2962"/>
    <x v="1065"/>
    <s v="New Customer"/>
    <n v="1"/>
    <x v="1"/>
    <x v="0"/>
    <x v="1"/>
    <x v="1"/>
    <s v="Wrap Bag"/>
    <x v="824"/>
    <n v="0.39"/>
    <s v="United States"/>
    <x v="3"/>
    <s v="William"/>
    <x v="21"/>
    <x v="717"/>
    <n v="80027"/>
    <x v="86"/>
    <x v="5"/>
    <d v="2015-05-09T00:00:00"/>
    <n v="2"/>
    <x v="0"/>
    <n v="33.347699999999996"/>
    <n v="10"/>
    <n v="48.33"/>
    <n v="88611"/>
    <n v="1"/>
    <s v="Not Returned"/>
    <n v="0"/>
  </r>
  <r>
    <n v="22758"/>
    <x v="4"/>
    <n v="0.03"/>
    <n v="11.34"/>
    <n v="5.01"/>
    <n v="470"/>
    <x v="1066"/>
    <s v="New Customer"/>
    <n v="1"/>
    <x v="0"/>
    <x v="3"/>
    <x v="1"/>
    <x v="1"/>
    <s v="Small Box"/>
    <x v="825"/>
    <n v="0.36"/>
    <s v="United States"/>
    <x v="1"/>
    <s v="Erin"/>
    <x v="30"/>
    <x v="824"/>
    <n v="8601"/>
    <x v="166"/>
    <x v="6"/>
    <d v="2015-01-11T00:00:00"/>
    <n v="0"/>
    <x v="0"/>
    <n v="23.2028"/>
    <n v="5"/>
    <n v="60.24"/>
    <n v="88060"/>
    <n v="0"/>
    <s v="Not Returned"/>
    <n v="0"/>
  </r>
  <r>
    <n v="19269"/>
    <x v="3"/>
    <n v="0.04"/>
    <n v="11.34"/>
    <n v="5.01"/>
    <n v="1526"/>
    <x v="1067"/>
    <s v="New Customer"/>
    <n v="1"/>
    <x v="0"/>
    <x v="2"/>
    <x v="1"/>
    <x v="1"/>
    <s v="Small Box"/>
    <x v="825"/>
    <n v="0.36"/>
    <s v="United States"/>
    <x v="2"/>
    <s v="Sam"/>
    <x v="19"/>
    <x v="825"/>
    <n v="35211"/>
    <x v="77"/>
    <x v="1"/>
    <d v="2015-02-11T00:00:00"/>
    <n v="1"/>
    <x v="0"/>
    <n v="-189.22399999999999"/>
    <n v="10"/>
    <n v="115.53"/>
    <n v="86812"/>
    <n v="1"/>
    <s v="Not Returned"/>
    <n v="0"/>
  </r>
  <r>
    <n v="23324"/>
    <x v="0"/>
    <n v="0.01"/>
    <n v="11.34"/>
    <n v="5.01"/>
    <n v="3252"/>
    <x v="1068"/>
    <s v="New Customer"/>
    <n v="1"/>
    <x v="0"/>
    <x v="3"/>
    <x v="1"/>
    <x v="1"/>
    <s v="Small Box"/>
    <x v="825"/>
    <n v="0.36"/>
    <s v="United States"/>
    <x v="1"/>
    <s v="Erin"/>
    <x v="1"/>
    <x v="826"/>
    <n v="12306"/>
    <x v="28"/>
    <x v="0"/>
    <d v="2015-04-01T00:00:00"/>
    <n v="2"/>
    <x v="0"/>
    <n v="-11.83"/>
    <n v="1"/>
    <n v="14.52"/>
    <n v="87296"/>
    <n v="1"/>
    <s v="Not Returned"/>
    <n v="0"/>
  </r>
  <r>
    <n v="18804"/>
    <x v="2"/>
    <n v="0.04"/>
    <n v="35.44"/>
    <n v="19.989999999999998"/>
    <n v="1738"/>
    <x v="19"/>
    <s v="Returning Customer"/>
    <n v="0"/>
    <x v="0"/>
    <x v="1"/>
    <x v="1"/>
    <x v="1"/>
    <s v="Small Box"/>
    <x v="826"/>
    <n v="0.38"/>
    <s v="United States"/>
    <x v="2"/>
    <s v="Sam"/>
    <x v="4"/>
    <x v="19"/>
    <n v="28052"/>
    <x v="138"/>
    <x v="6"/>
    <d v="2015-06-21T00:00:00"/>
    <n v="7"/>
    <x v="0"/>
    <n v="-108.27250000000001"/>
    <n v="11"/>
    <n v="406.26"/>
    <n v="85868"/>
    <n v="1"/>
    <s v="Not Returned"/>
    <n v="0"/>
  </r>
  <r>
    <n v="24866"/>
    <x v="3"/>
    <n v="0.01"/>
    <n v="35.44"/>
    <n v="19.989999999999998"/>
    <n v="2932"/>
    <x v="1069"/>
    <s v="New Customer"/>
    <n v="1"/>
    <x v="0"/>
    <x v="3"/>
    <x v="1"/>
    <x v="1"/>
    <s v="Small Box"/>
    <x v="826"/>
    <n v="0.38"/>
    <s v="United States"/>
    <x v="1"/>
    <s v="Erin"/>
    <x v="31"/>
    <x v="763"/>
    <n v="6614"/>
    <x v="98"/>
    <x v="4"/>
    <d v="2015-04-23T00:00:00"/>
    <n v="1"/>
    <x v="0"/>
    <n v="-52.822799999999994"/>
    <n v="1"/>
    <n v="55.43"/>
    <n v="87620"/>
    <n v="0"/>
    <s v="Not Returned"/>
    <n v="0"/>
  </r>
  <r>
    <n v="24908"/>
    <x v="3"/>
    <n v="0.01"/>
    <n v="12.28"/>
    <n v="6.47"/>
    <n v="3008"/>
    <x v="1070"/>
    <s v="New Customer"/>
    <n v="1"/>
    <x v="0"/>
    <x v="2"/>
    <x v="1"/>
    <x v="1"/>
    <s v="Small Box"/>
    <x v="827"/>
    <n v="0.38"/>
    <s v="United States"/>
    <x v="0"/>
    <s v="Chris"/>
    <x v="29"/>
    <x v="827"/>
    <n v="55343"/>
    <x v="18"/>
    <x v="5"/>
    <d v="2015-06-12T00:00:00"/>
    <n v="1"/>
    <x v="0"/>
    <n v="47.61"/>
    <n v="12"/>
    <n v="160.66"/>
    <n v="89415"/>
    <n v="1"/>
    <s v="Not Returned"/>
    <n v="0"/>
  </r>
  <r>
    <n v="21121"/>
    <x v="4"/>
    <n v="0.02"/>
    <n v="12.28"/>
    <n v="6.47"/>
    <n v="3113"/>
    <x v="645"/>
    <s v="Returning Customer"/>
    <n v="0"/>
    <x v="0"/>
    <x v="1"/>
    <x v="1"/>
    <x v="1"/>
    <s v="Small Box"/>
    <x v="827"/>
    <n v="0.38"/>
    <s v="United States"/>
    <x v="2"/>
    <s v="Sam"/>
    <x v="42"/>
    <x v="542"/>
    <n v="70560"/>
    <x v="35"/>
    <x v="6"/>
    <d v="2015-05-17T00:00:00"/>
    <n v="0"/>
    <x v="0"/>
    <n v="-156.97220000000002"/>
    <n v="9"/>
    <n v="115.22"/>
    <n v="86860"/>
    <n v="0"/>
    <s v="Not Returned"/>
    <n v="0"/>
  </r>
  <r>
    <n v="21146"/>
    <x v="1"/>
    <n v="0.1"/>
    <n v="55.98"/>
    <n v="13.88"/>
    <n v="1625"/>
    <x v="715"/>
    <s v="Returning Customer"/>
    <n v="0"/>
    <x v="0"/>
    <x v="2"/>
    <x v="1"/>
    <x v="1"/>
    <s v="Small Box"/>
    <x v="828"/>
    <n v="0.36"/>
    <s v="United States"/>
    <x v="1"/>
    <s v="Erin"/>
    <x v="1"/>
    <x v="591"/>
    <n v="11542"/>
    <x v="8"/>
    <x v="3"/>
    <d v="2015-03-29T00:00:00"/>
    <n v="2"/>
    <x v="0"/>
    <n v="300.04649999999998"/>
    <n v="8"/>
    <n v="434.85"/>
    <n v="90600"/>
    <n v="0"/>
    <s v="Not Returned"/>
    <n v="0"/>
  </r>
  <r>
    <n v="26260"/>
    <x v="4"/>
    <n v="0.08"/>
    <n v="26.38"/>
    <n v="5.58"/>
    <n v="1054"/>
    <x v="138"/>
    <s v="Returning Customer"/>
    <n v="0"/>
    <x v="0"/>
    <x v="1"/>
    <x v="1"/>
    <x v="1"/>
    <s v="Small Box"/>
    <x v="829"/>
    <n v="0.39"/>
    <s v="United States"/>
    <x v="3"/>
    <s v="William"/>
    <x v="38"/>
    <x v="125"/>
    <n v="85374"/>
    <x v="39"/>
    <x v="0"/>
    <d v="2015-05-26T00:00:00"/>
    <n v="1"/>
    <x v="0"/>
    <n v="144.7482"/>
    <n v="8"/>
    <n v="209.78"/>
    <n v="90069"/>
    <n v="0"/>
    <s v="Not Returned"/>
    <n v="0"/>
  </r>
  <r>
    <n v="23470"/>
    <x v="0"/>
    <n v="0.06"/>
    <n v="55.48"/>
    <n v="4.8499999999999996"/>
    <n v="1519"/>
    <x v="1071"/>
    <s v="New Customer"/>
    <n v="1"/>
    <x v="0"/>
    <x v="0"/>
    <x v="1"/>
    <x v="1"/>
    <s v="Small Box"/>
    <x v="830"/>
    <n v="0.37"/>
    <s v="United States"/>
    <x v="1"/>
    <s v="Erin"/>
    <x v="27"/>
    <x v="137"/>
    <n v="4210"/>
    <x v="138"/>
    <x v="6"/>
    <d v="2015-06-14T00:00:00"/>
    <n v="0"/>
    <x v="0"/>
    <n v="711.05189999999993"/>
    <n v="19"/>
    <n v="1030.51"/>
    <n v="89957"/>
    <n v="0"/>
    <s v="Not Returned"/>
    <n v="0"/>
  </r>
  <r>
    <n v="24883"/>
    <x v="1"/>
    <n v="0.02"/>
    <n v="48.91"/>
    <n v="5.81"/>
    <n v="669"/>
    <x v="283"/>
    <s v="Returning Customer"/>
    <n v="0"/>
    <x v="0"/>
    <x v="2"/>
    <x v="1"/>
    <x v="1"/>
    <s v="Small Box"/>
    <x v="831"/>
    <n v="0.38"/>
    <s v="United States"/>
    <x v="0"/>
    <s v="Chris"/>
    <x v="11"/>
    <x v="254"/>
    <n v="52501"/>
    <x v="130"/>
    <x v="3"/>
    <d v="2015-03-21T00:00:00"/>
    <n v="1"/>
    <x v="0"/>
    <n v="32.86"/>
    <n v="2"/>
    <n v="101.06"/>
    <n v="88475"/>
    <n v="0"/>
    <s v="Not Returned"/>
    <n v="0"/>
  </r>
  <r>
    <n v="18421"/>
    <x v="1"/>
    <n v="0.02"/>
    <n v="38.76"/>
    <n v="13.26"/>
    <n v="2840"/>
    <x v="236"/>
    <s v="Returning Customer"/>
    <n v="0"/>
    <x v="0"/>
    <x v="1"/>
    <x v="1"/>
    <x v="1"/>
    <s v="Small Box"/>
    <x v="832"/>
    <n v="0.36"/>
    <s v="United States"/>
    <x v="2"/>
    <s v="Sam"/>
    <x v="17"/>
    <x v="210"/>
    <n v="33161"/>
    <x v="18"/>
    <x v="5"/>
    <d v="2015-06-12T00:00:00"/>
    <n v="1"/>
    <x v="0"/>
    <n v="-294.084"/>
    <n v="1"/>
    <n v="44.62"/>
    <n v="87885"/>
    <n v="0"/>
    <s v="Not Returned"/>
    <n v="0"/>
  </r>
  <r>
    <n v="20167"/>
    <x v="3"/>
    <n v="0.02"/>
    <n v="40.99"/>
    <n v="17.48"/>
    <n v="1005"/>
    <x v="991"/>
    <s v="Returning Customer"/>
    <n v="0"/>
    <x v="0"/>
    <x v="3"/>
    <x v="1"/>
    <x v="1"/>
    <s v="Small Box"/>
    <x v="833"/>
    <n v="0.36"/>
    <s v="United States"/>
    <x v="0"/>
    <s v="Chris"/>
    <x v="23"/>
    <x v="778"/>
    <n v="60089"/>
    <x v="70"/>
    <x v="3"/>
    <d v="2015-02-28T00:00:00"/>
    <n v="1"/>
    <x v="0"/>
    <n v="551.09280000000001"/>
    <n v="23"/>
    <n v="950.43"/>
    <n v="90044"/>
    <n v="1"/>
    <s v="Not Returned"/>
    <n v="0"/>
  </r>
  <r>
    <n v="24887"/>
    <x v="0"/>
    <n v="0.06"/>
    <n v="40.99"/>
    <n v="17.48"/>
    <n v="1976"/>
    <x v="732"/>
    <s v="Returning Customer"/>
    <n v="0"/>
    <x v="0"/>
    <x v="0"/>
    <x v="1"/>
    <x v="1"/>
    <s v="Small Box"/>
    <x v="833"/>
    <n v="0.36"/>
    <s v="United States"/>
    <x v="0"/>
    <s v="Chris"/>
    <x v="3"/>
    <x v="602"/>
    <n v="48823"/>
    <x v="41"/>
    <x v="0"/>
    <d v="2015-03-25T00:00:00"/>
    <n v="2"/>
    <x v="0"/>
    <n v="214.23"/>
    <n v="14"/>
    <n v="585.08000000000004"/>
    <n v="89041"/>
    <n v="1"/>
    <s v="Not Returned"/>
    <n v="0"/>
  </r>
  <r>
    <n v="22018"/>
    <x v="3"/>
    <n v="0.06"/>
    <n v="40.99"/>
    <n v="17.48"/>
    <n v="2038"/>
    <x v="1072"/>
    <s v="New Customer"/>
    <n v="1"/>
    <x v="0"/>
    <x v="3"/>
    <x v="1"/>
    <x v="1"/>
    <s v="Small Box"/>
    <x v="833"/>
    <n v="0.36"/>
    <s v="United States"/>
    <x v="1"/>
    <s v="Erin"/>
    <x v="1"/>
    <x v="309"/>
    <n v="10550"/>
    <x v="150"/>
    <x v="1"/>
    <d v="2015-04-21T00:00:00"/>
    <n v="0"/>
    <x v="0"/>
    <n v="109.16"/>
    <n v="7"/>
    <n v="277.12"/>
    <n v="89334"/>
    <n v="1"/>
    <s v="Not Returned"/>
    <n v="0"/>
  </r>
  <r>
    <n v="24432"/>
    <x v="0"/>
    <n v="0.01"/>
    <n v="6.48"/>
    <n v="6.22"/>
    <n v="1361"/>
    <x v="112"/>
    <s v="Returning Customer"/>
    <n v="0"/>
    <x v="1"/>
    <x v="0"/>
    <x v="1"/>
    <x v="1"/>
    <s v="Small Box"/>
    <x v="834"/>
    <n v="0.37"/>
    <s v="United States"/>
    <x v="0"/>
    <s v="Chris"/>
    <x v="3"/>
    <x v="103"/>
    <n v="48101"/>
    <x v="77"/>
    <x v="1"/>
    <d v="2015-02-11T00:00:00"/>
    <n v="1"/>
    <x v="0"/>
    <n v="-15.6312"/>
    <n v="9"/>
    <n v="69.459999999999994"/>
    <n v="89596"/>
    <n v="0"/>
    <s v="Not Returned"/>
    <n v="0"/>
  </r>
  <r>
    <n v="23415"/>
    <x v="0"/>
    <n v="0.05"/>
    <n v="6.48"/>
    <n v="6.22"/>
    <n v="1439"/>
    <x v="1073"/>
    <s v="New Customer"/>
    <n v="1"/>
    <x v="0"/>
    <x v="1"/>
    <x v="1"/>
    <x v="1"/>
    <s v="Small Box"/>
    <x v="834"/>
    <n v="0.37"/>
    <s v="United States"/>
    <x v="1"/>
    <s v="Erin"/>
    <x v="18"/>
    <x v="828"/>
    <n v="44117"/>
    <x v="111"/>
    <x v="1"/>
    <d v="2015-04-29T00:00:00"/>
    <n v="1"/>
    <x v="0"/>
    <n v="-29.07"/>
    <n v="3"/>
    <n v="21.46"/>
    <n v="90121"/>
    <n v="1"/>
    <s v="Not Returned"/>
    <n v="0"/>
  </r>
  <r>
    <n v="24623"/>
    <x v="4"/>
    <n v="0.1"/>
    <n v="9.99"/>
    <n v="4.78"/>
    <n v="1818"/>
    <x v="434"/>
    <s v="Returning Customer"/>
    <n v="0"/>
    <x v="1"/>
    <x v="0"/>
    <x v="1"/>
    <x v="1"/>
    <s v="Small Box"/>
    <x v="835"/>
    <n v="0.4"/>
    <s v="United States"/>
    <x v="0"/>
    <s v="Chris"/>
    <x v="3"/>
    <x v="378"/>
    <n v="48126"/>
    <x v="9"/>
    <x v="4"/>
    <d v="2015-04-18T00:00:00"/>
    <n v="3"/>
    <x v="0"/>
    <n v="9.1539999999999999"/>
    <n v="12"/>
    <n v="119.13"/>
    <n v="85991"/>
    <n v="0"/>
    <s v="Not Returned"/>
    <n v="0"/>
  </r>
  <r>
    <n v="6623"/>
    <x v="4"/>
    <n v="0.1"/>
    <n v="9.99"/>
    <n v="4.78"/>
    <n v="1821"/>
    <x v="12"/>
    <s v="Returning Customer"/>
    <n v="0"/>
    <x v="1"/>
    <x v="0"/>
    <x v="1"/>
    <x v="1"/>
    <s v="Small Box"/>
    <x v="835"/>
    <n v="0.4"/>
    <s v="United States"/>
    <x v="1"/>
    <s v="Erin"/>
    <x v="1"/>
    <x v="12"/>
    <n v="10177"/>
    <x v="9"/>
    <x v="4"/>
    <d v="2015-04-18T00:00:00"/>
    <n v="3"/>
    <x v="0"/>
    <n v="7.9599999999999991"/>
    <n v="47"/>
    <n v="466.58"/>
    <n v="47108"/>
    <n v="0"/>
    <s v="Not Returned"/>
    <n v="0"/>
  </r>
  <r>
    <n v="23627"/>
    <x v="0"/>
    <n v="0.05"/>
    <n v="9.99"/>
    <n v="4.78"/>
    <n v="3008"/>
    <x v="1070"/>
    <s v="Returning Customer"/>
    <n v="0"/>
    <x v="0"/>
    <x v="2"/>
    <x v="1"/>
    <x v="1"/>
    <s v="Small Box"/>
    <x v="835"/>
    <n v="0.4"/>
    <s v="United States"/>
    <x v="0"/>
    <s v="Chris"/>
    <x v="29"/>
    <x v="827"/>
    <n v="55343"/>
    <x v="151"/>
    <x v="3"/>
    <d v="2015-03-07T00:00:00"/>
    <n v="1"/>
    <x v="0"/>
    <n v="41.3"/>
    <n v="20"/>
    <n v="203.37"/>
    <n v="89414"/>
    <n v="1"/>
    <s v="Not Returned"/>
    <n v="0"/>
  </r>
  <r>
    <n v="23070"/>
    <x v="3"/>
    <n v="0.09"/>
    <n v="4.9800000000000004"/>
    <n v="6.07"/>
    <n v="92"/>
    <x v="182"/>
    <s v="Returning Customer"/>
    <n v="0"/>
    <x v="0"/>
    <x v="2"/>
    <x v="1"/>
    <x v="1"/>
    <s v="Small Box"/>
    <x v="836"/>
    <n v="0.36"/>
    <s v="United States"/>
    <x v="2"/>
    <s v="Sam"/>
    <x v="42"/>
    <x v="162"/>
    <n v="70056"/>
    <x v="35"/>
    <x v="6"/>
    <d v="2015-05-18T00:00:00"/>
    <n v="1"/>
    <x v="0"/>
    <n v="325.39800000000002"/>
    <n v="9"/>
    <n v="45.34"/>
    <n v="87175"/>
    <n v="0"/>
    <s v="Not Returned"/>
    <n v="0"/>
  </r>
  <r>
    <n v="1450"/>
    <x v="0"/>
    <n v="0.01"/>
    <n v="4.9800000000000004"/>
    <n v="6.07"/>
    <n v="491"/>
    <x v="870"/>
    <s v="Returning Customer"/>
    <n v="0"/>
    <x v="0"/>
    <x v="0"/>
    <x v="1"/>
    <x v="1"/>
    <s v="Small Box"/>
    <x v="836"/>
    <n v="0.36"/>
    <s v="United States"/>
    <x v="1"/>
    <s v="Erin"/>
    <x v="1"/>
    <x v="12"/>
    <n v="10154"/>
    <x v="77"/>
    <x v="1"/>
    <d v="2015-02-11T00:00:00"/>
    <n v="1"/>
    <x v="0"/>
    <n v="-69.069999999999993"/>
    <n v="41"/>
    <n v="217"/>
    <n v="10464"/>
    <n v="1"/>
    <s v="Not Returned"/>
    <n v="0"/>
  </r>
  <r>
    <n v="19450"/>
    <x v="0"/>
    <n v="0.01"/>
    <n v="4.9800000000000004"/>
    <n v="6.07"/>
    <n v="494"/>
    <x v="764"/>
    <s v="Returning Customer"/>
    <n v="0"/>
    <x v="0"/>
    <x v="0"/>
    <x v="1"/>
    <x v="1"/>
    <s v="Small Box"/>
    <x v="836"/>
    <n v="0.36"/>
    <s v="United States"/>
    <x v="3"/>
    <s v="William"/>
    <x v="8"/>
    <x v="10"/>
    <n v="98115"/>
    <x v="77"/>
    <x v="1"/>
    <d v="2015-02-11T00:00:00"/>
    <n v="1"/>
    <x v="0"/>
    <n v="-35.916399999999996"/>
    <n v="10"/>
    <n v="52.93"/>
    <n v="88907"/>
    <n v="1"/>
    <s v="Not Returned"/>
    <n v="0"/>
  </r>
  <r>
    <n v="8099"/>
    <x v="2"/>
    <n v="0.02"/>
    <n v="4.9800000000000004"/>
    <n v="6.07"/>
    <n v="1129"/>
    <x v="42"/>
    <s v="Returning Customer"/>
    <n v="0"/>
    <x v="0"/>
    <x v="2"/>
    <x v="1"/>
    <x v="1"/>
    <s v="Small Box"/>
    <x v="836"/>
    <n v="0.36"/>
    <s v="United States"/>
    <x v="1"/>
    <s v="Erin"/>
    <x v="9"/>
    <x v="40"/>
    <n v="2118"/>
    <x v="60"/>
    <x v="0"/>
    <d v="2015-01-28T00:00:00"/>
    <n v="2"/>
    <x v="0"/>
    <n v="-46.92"/>
    <n v="19"/>
    <n v="105.5"/>
    <n v="57794"/>
    <n v="1"/>
    <s v="Not Returned"/>
    <n v="0"/>
  </r>
  <r>
    <n v="26099"/>
    <x v="2"/>
    <n v="0.02"/>
    <n v="4.9800000000000004"/>
    <n v="6.07"/>
    <n v="1133"/>
    <x v="1074"/>
    <s v="New Customer"/>
    <n v="1"/>
    <x v="0"/>
    <x v="2"/>
    <x v="1"/>
    <x v="1"/>
    <s v="Small Box"/>
    <x v="836"/>
    <n v="0.36"/>
    <s v="United States"/>
    <x v="0"/>
    <s v="Chris"/>
    <x v="0"/>
    <x v="829"/>
    <n v="75234"/>
    <x v="60"/>
    <x v="0"/>
    <d v="2015-01-28T00:00:00"/>
    <n v="2"/>
    <x v="0"/>
    <n v="-46.92"/>
    <n v="5"/>
    <n v="27.76"/>
    <n v="88105"/>
    <n v="1"/>
    <s v="Not Returned"/>
    <n v="0"/>
  </r>
  <r>
    <n v="19108"/>
    <x v="2"/>
    <n v="7.0000000000000007E-2"/>
    <n v="6.68"/>
    <n v="6.92"/>
    <n v="353"/>
    <x v="830"/>
    <s v="Returning Customer"/>
    <n v="0"/>
    <x v="0"/>
    <x v="2"/>
    <x v="1"/>
    <x v="1"/>
    <s v="Small Box"/>
    <x v="837"/>
    <n v="0.37"/>
    <s v="United States"/>
    <x v="3"/>
    <s v="William"/>
    <x v="38"/>
    <x v="670"/>
    <n v="85301"/>
    <x v="82"/>
    <x v="5"/>
    <d v="2015-05-21T00:00:00"/>
    <n v="7"/>
    <x v="0"/>
    <n v="-141.12"/>
    <n v="16"/>
    <n v="104.84"/>
    <n v="89647"/>
    <n v="0"/>
    <s v="Not Returned"/>
    <n v="0"/>
  </r>
  <r>
    <n v="20351"/>
    <x v="4"/>
    <n v="0.01"/>
    <n v="30.98"/>
    <n v="5.09"/>
    <n v="3285"/>
    <x v="337"/>
    <s v="Returning Customer"/>
    <n v="0"/>
    <x v="0"/>
    <x v="0"/>
    <x v="1"/>
    <x v="1"/>
    <s v="Small Box"/>
    <x v="838"/>
    <n v="0.4"/>
    <s v="United States"/>
    <x v="2"/>
    <s v="Sam"/>
    <x v="14"/>
    <x v="300"/>
    <n v="20170"/>
    <x v="1"/>
    <x v="1"/>
    <d v="2015-01-08T00:00:00"/>
    <n v="2"/>
    <x v="0"/>
    <n v="896.40599999999995"/>
    <n v="9"/>
    <n v="288.42"/>
    <n v="90750"/>
    <n v="0"/>
    <s v="Not Returned"/>
    <n v="0"/>
  </r>
  <r>
    <n v="18552"/>
    <x v="4"/>
    <n v="0.02"/>
    <n v="5.98"/>
    <n v="5.79"/>
    <n v="53"/>
    <x v="899"/>
    <s v="Returning Customer"/>
    <n v="0"/>
    <x v="0"/>
    <x v="1"/>
    <x v="1"/>
    <x v="1"/>
    <s v="Small Box"/>
    <x v="839"/>
    <n v="0.36"/>
    <s v="United States"/>
    <x v="3"/>
    <s v="William"/>
    <x v="8"/>
    <x v="212"/>
    <n v="98052"/>
    <x v="24"/>
    <x v="1"/>
    <d v="2015-03-11T00:00:00"/>
    <n v="1"/>
    <x v="0"/>
    <n v="-67.489999999999995"/>
    <n v="17"/>
    <n v="110.19"/>
    <n v="88426"/>
    <n v="0"/>
    <s v="Not Returned"/>
    <n v="0"/>
  </r>
  <r>
    <n v="21260"/>
    <x v="1"/>
    <n v="0.04"/>
    <n v="5.98"/>
    <n v="5.79"/>
    <n v="2282"/>
    <x v="1075"/>
    <s v="New Customer"/>
    <n v="1"/>
    <x v="0"/>
    <x v="2"/>
    <x v="1"/>
    <x v="1"/>
    <s v="Small Box"/>
    <x v="839"/>
    <n v="0.36"/>
    <s v="United States"/>
    <x v="0"/>
    <s v="Chris"/>
    <x v="26"/>
    <x v="830"/>
    <n v="53713"/>
    <x v="160"/>
    <x v="5"/>
    <d v="2015-02-07T00:00:00"/>
    <n v="2"/>
    <x v="0"/>
    <n v="-36.030800000000006"/>
    <n v="14"/>
    <n v="86.12"/>
    <n v="85950"/>
    <n v="1"/>
    <s v="Not Returned"/>
    <n v="0"/>
  </r>
  <r>
    <n v="21582"/>
    <x v="2"/>
    <n v="7.0000000000000007E-2"/>
    <n v="5.98"/>
    <n v="5.79"/>
    <n v="2369"/>
    <x v="1076"/>
    <s v="New Customer"/>
    <n v="1"/>
    <x v="0"/>
    <x v="0"/>
    <x v="1"/>
    <x v="1"/>
    <s v="Small Box"/>
    <x v="839"/>
    <n v="0.36"/>
    <s v="United States"/>
    <x v="2"/>
    <s v="Sam"/>
    <x v="17"/>
    <x v="831"/>
    <n v="33024"/>
    <x v="153"/>
    <x v="1"/>
    <d v="2015-01-15T00:00:00"/>
    <n v="2"/>
    <x v="0"/>
    <n v="-41.972700000000003"/>
    <n v="13"/>
    <n v="77.42"/>
    <n v="90408"/>
    <n v="1"/>
    <s v="Not Returned"/>
    <n v="0"/>
  </r>
  <r>
    <n v="21102"/>
    <x v="4"/>
    <n v="0.04"/>
    <n v="6.48"/>
    <n v="9.5399999999999991"/>
    <n v="2512"/>
    <x v="1077"/>
    <s v="New Customer"/>
    <n v="1"/>
    <x v="0"/>
    <x v="2"/>
    <x v="1"/>
    <x v="1"/>
    <s v="Small Box"/>
    <x v="840"/>
    <n v="0.37"/>
    <s v="United States"/>
    <x v="1"/>
    <s v="Erin"/>
    <x v="9"/>
    <x v="832"/>
    <n v="2138"/>
    <x v="144"/>
    <x v="0"/>
    <d v="2015-06-17T00:00:00"/>
    <n v="2"/>
    <x v="0"/>
    <n v="-223.94400000000002"/>
    <n v="19"/>
    <n v="125.37"/>
    <n v="87030"/>
    <n v="1"/>
    <s v="Not Returned"/>
    <n v="0"/>
  </r>
  <r>
    <n v="25460"/>
    <x v="2"/>
    <n v="7.0000000000000007E-2"/>
    <n v="6.48"/>
    <n v="9.5399999999999991"/>
    <n v="2547"/>
    <x v="1078"/>
    <s v="New Customer"/>
    <n v="1"/>
    <x v="0"/>
    <x v="3"/>
    <x v="1"/>
    <x v="1"/>
    <s v="Small Box"/>
    <x v="840"/>
    <n v="0.37"/>
    <s v="United States"/>
    <x v="2"/>
    <s v="Sam"/>
    <x v="14"/>
    <x v="833"/>
    <n v="23464"/>
    <x v="164"/>
    <x v="6"/>
    <d v="2015-04-19T00:00:00"/>
    <n v="0"/>
    <x v="0"/>
    <n v="2.2320000000000002"/>
    <n v="1"/>
    <n v="10.86"/>
    <n v="87916"/>
    <n v="1"/>
    <s v="Not Returned"/>
    <n v="0"/>
  </r>
  <r>
    <n v="19850"/>
    <x v="4"/>
    <n v="0.05"/>
    <n v="35.44"/>
    <n v="7.5"/>
    <n v="3036"/>
    <x v="184"/>
    <s v="Returning Customer"/>
    <n v="0"/>
    <x v="0"/>
    <x v="2"/>
    <x v="1"/>
    <x v="1"/>
    <s v="Small Box"/>
    <x v="841"/>
    <n v="0.38"/>
    <s v="United States"/>
    <x v="0"/>
    <s v="Chris"/>
    <x v="43"/>
    <x v="164"/>
    <n v="58554"/>
    <x v="107"/>
    <x v="3"/>
    <d v="2015-01-18T00:00:00"/>
    <n v="2"/>
    <x v="0"/>
    <n v="165.88979999999998"/>
    <n v="7"/>
    <n v="240.42"/>
    <n v="89129"/>
    <n v="0"/>
    <s v="Not Returned"/>
    <n v="0"/>
  </r>
  <r>
    <n v="21554"/>
    <x v="2"/>
    <n v="7.0000000000000007E-2"/>
    <n v="35.44"/>
    <n v="7.5"/>
    <n v="3179"/>
    <x v="1079"/>
    <s v="New Customer"/>
    <n v="1"/>
    <x v="0"/>
    <x v="1"/>
    <x v="1"/>
    <x v="1"/>
    <s v="Small Box"/>
    <x v="841"/>
    <n v="0.38"/>
    <s v="United States"/>
    <x v="0"/>
    <s v="Chris"/>
    <x v="29"/>
    <x v="834"/>
    <n v="55060"/>
    <x v="6"/>
    <x v="3"/>
    <d v="2015-06-19T00:00:00"/>
    <n v="7"/>
    <x v="0"/>
    <n v="262.2"/>
    <n v="11"/>
    <n v="380"/>
    <n v="86989"/>
    <n v="1"/>
    <s v="Not Returned"/>
    <n v="0"/>
  </r>
  <r>
    <n v="18303"/>
    <x v="0"/>
    <n v="0.01"/>
    <n v="55.98"/>
    <n v="4.8600000000000003"/>
    <n v="507"/>
    <x v="1011"/>
    <s v="Returning Customer"/>
    <n v="0"/>
    <x v="1"/>
    <x v="1"/>
    <x v="1"/>
    <x v="1"/>
    <s v="Small Box"/>
    <x v="842"/>
    <n v="0.36"/>
    <s v="United States"/>
    <x v="2"/>
    <s v="Sam"/>
    <x v="25"/>
    <x v="251"/>
    <n v="42104"/>
    <x v="84"/>
    <x v="2"/>
    <d v="2015-04-20T00:00:00"/>
    <n v="2"/>
    <x v="0"/>
    <n v="32.940899999999999"/>
    <n v="11"/>
    <n v="646.97"/>
    <n v="87357"/>
    <n v="0"/>
    <s v="Not Returned"/>
    <n v="0"/>
  </r>
  <r>
    <n v="20654"/>
    <x v="1"/>
    <n v="0.03"/>
    <n v="55.98"/>
    <n v="4.8600000000000003"/>
    <n v="2030"/>
    <x v="6"/>
    <s v="Returning Customer"/>
    <n v="0"/>
    <x v="0"/>
    <x v="1"/>
    <x v="1"/>
    <x v="1"/>
    <s v="Small Box"/>
    <x v="842"/>
    <n v="0.36"/>
    <s v="United States"/>
    <x v="0"/>
    <s v="Chris"/>
    <x v="0"/>
    <x v="6"/>
    <n v="75401"/>
    <x v="57"/>
    <x v="4"/>
    <d v="2015-03-20T00:00:00"/>
    <n v="2"/>
    <x v="0"/>
    <n v="526.04219999999998"/>
    <n v="13"/>
    <n v="762.38"/>
    <n v="91060"/>
    <n v="1"/>
    <s v="Not Returned"/>
    <n v="0"/>
  </r>
  <r>
    <n v="19895"/>
    <x v="2"/>
    <n v="0.02"/>
    <n v="48.04"/>
    <n v="5.09"/>
    <n v="510"/>
    <x v="457"/>
    <s v="Returning Customer"/>
    <n v="0"/>
    <x v="0"/>
    <x v="1"/>
    <x v="1"/>
    <x v="1"/>
    <s v="Small Box"/>
    <x v="843"/>
    <n v="0.37"/>
    <s v="United States"/>
    <x v="3"/>
    <s v="William"/>
    <x v="6"/>
    <x v="394"/>
    <n v="95336"/>
    <x v="153"/>
    <x v="1"/>
    <d v="2015-01-13T00:00:00"/>
    <n v="0"/>
    <x v="0"/>
    <n v="105.25259999999999"/>
    <n v="3"/>
    <n v="152.54"/>
    <n v="90058"/>
    <n v="1"/>
    <s v="Not Returned"/>
    <n v="0"/>
  </r>
  <r>
    <n v="1128"/>
    <x v="2"/>
    <n v="0.02"/>
    <n v="48.04"/>
    <n v="5.09"/>
    <n v="949"/>
    <x v="328"/>
    <s v="Returning Customer"/>
    <n v="0"/>
    <x v="0"/>
    <x v="0"/>
    <x v="1"/>
    <x v="1"/>
    <s v="Small Box"/>
    <x v="843"/>
    <n v="0.37"/>
    <s v="United States"/>
    <x v="3"/>
    <s v="William"/>
    <x v="6"/>
    <x v="27"/>
    <n v="90049"/>
    <x v="71"/>
    <x v="6"/>
    <d v="2015-03-26T00:00:00"/>
    <n v="4"/>
    <x v="0"/>
    <n v="373.67"/>
    <n v="18"/>
    <n v="881.32"/>
    <n v="8257"/>
    <n v="1"/>
    <s v="Not Returned"/>
    <n v="0"/>
  </r>
  <r>
    <n v="19128"/>
    <x v="2"/>
    <n v="0.02"/>
    <n v="48.04"/>
    <n v="5.09"/>
    <n v="950"/>
    <x v="329"/>
    <s v="Returning Customer"/>
    <n v="0"/>
    <x v="0"/>
    <x v="0"/>
    <x v="1"/>
    <x v="1"/>
    <s v="Small Box"/>
    <x v="843"/>
    <n v="0.37"/>
    <s v="United States"/>
    <x v="0"/>
    <s v="Chris"/>
    <x v="29"/>
    <x v="292"/>
    <n v="55372"/>
    <x v="71"/>
    <x v="6"/>
    <d v="2015-03-26T00:00:00"/>
    <n v="4"/>
    <x v="0"/>
    <n v="168.91889999999998"/>
    <n v="5"/>
    <n v="244.81"/>
    <n v="89084"/>
    <n v="0"/>
    <s v="Not Returned"/>
    <n v="0"/>
  </r>
  <r>
    <n v="19063"/>
    <x v="0"/>
    <n v="7.0000000000000007E-2"/>
    <n v="48.94"/>
    <n v="5.86"/>
    <n v="3230"/>
    <x v="165"/>
    <s v="Returning Customer"/>
    <n v="0"/>
    <x v="1"/>
    <x v="3"/>
    <x v="1"/>
    <x v="1"/>
    <s v="Small Box"/>
    <x v="844"/>
    <n v="0.35"/>
    <s v="United States"/>
    <x v="0"/>
    <s v="Chris"/>
    <x v="26"/>
    <x v="148"/>
    <n v="53186"/>
    <x v="91"/>
    <x v="2"/>
    <d v="2015-06-14T00:00:00"/>
    <n v="1"/>
    <x v="0"/>
    <n v="690.70379999999989"/>
    <n v="21"/>
    <n v="1001.02"/>
    <n v="87436"/>
    <n v="0"/>
    <s v="Not Returned"/>
    <n v="0"/>
  </r>
  <r>
    <n v="20639"/>
    <x v="3"/>
    <n v="0.1"/>
    <n v="48.91"/>
    <n v="5.97"/>
    <n v="2254"/>
    <x v="253"/>
    <s v="Returning Customer"/>
    <n v="0"/>
    <x v="0"/>
    <x v="1"/>
    <x v="1"/>
    <x v="1"/>
    <s v="Small Box"/>
    <x v="845"/>
    <n v="0.38"/>
    <s v="United States"/>
    <x v="2"/>
    <s v="Sam"/>
    <x v="25"/>
    <x v="225"/>
    <n v="42003"/>
    <x v="111"/>
    <x v="1"/>
    <d v="2015-04-30T00:00:00"/>
    <n v="2"/>
    <x v="0"/>
    <n v="156.74339999999998"/>
    <n v="14"/>
    <n v="618.96"/>
    <n v="89279"/>
    <n v="0"/>
    <s v="Not Returned"/>
    <n v="0"/>
  </r>
  <r>
    <n v="20826"/>
    <x v="3"/>
    <n v="0.02"/>
    <n v="5.98"/>
    <n v="7.5"/>
    <n v="2072"/>
    <x v="243"/>
    <s v="Returning Customer"/>
    <n v="0"/>
    <x v="1"/>
    <x v="1"/>
    <x v="1"/>
    <x v="1"/>
    <s v="Small Box"/>
    <x v="846"/>
    <n v="0.4"/>
    <s v="United States"/>
    <x v="0"/>
    <s v="Chris"/>
    <x v="3"/>
    <x v="216"/>
    <n v="48505"/>
    <x v="128"/>
    <x v="4"/>
    <d v="2015-02-13T00:00:00"/>
    <n v="2"/>
    <x v="0"/>
    <n v="-55.832400000000007"/>
    <n v="14"/>
    <n v="93.96"/>
    <n v="88556"/>
    <n v="0"/>
    <s v="Not Returned"/>
    <n v="0"/>
  </r>
  <r>
    <n v="23061"/>
    <x v="2"/>
    <n v="0.09"/>
    <n v="4.9800000000000004"/>
    <n v="7.44"/>
    <n v="269"/>
    <x v="1020"/>
    <s v="Returning Customer"/>
    <n v="0"/>
    <x v="0"/>
    <x v="2"/>
    <x v="1"/>
    <x v="1"/>
    <s v="Small Box"/>
    <x v="847"/>
    <n v="0.36"/>
    <s v="United States"/>
    <x v="3"/>
    <s v="William"/>
    <x v="38"/>
    <x v="801"/>
    <n v="85234"/>
    <x v="120"/>
    <x v="3"/>
    <d v="2015-06-07T00:00:00"/>
    <n v="2"/>
    <x v="0"/>
    <n v="-46.005000000000003"/>
    <n v="9"/>
    <n v="46.17"/>
    <n v="88942"/>
    <n v="0"/>
    <s v="Not Returned"/>
    <n v="0"/>
  </r>
  <r>
    <n v="5061"/>
    <x v="2"/>
    <n v="0.09"/>
    <n v="4.9800000000000004"/>
    <n v="7.44"/>
    <n v="272"/>
    <x v="522"/>
    <s v="Returning Customer"/>
    <n v="0"/>
    <x v="0"/>
    <x v="2"/>
    <x v="1"/>
    <x v="1"/>
    <s v="Small Box"/>
    <x v="847"/>
    <n v="0.36"/>
    <s v="United States"/>
    <x v="2"/>
    <s v="Sam"/>
    <x v="4"/>
    <x v="263"/>
    <n v="28204"/>
    <x v="120"/>
    <x v="3"/>
    <d v="2015-06-07T00:00:00"/>
    <n v="2"/>
    <x v="0"/>
    <n v="-122.3733"/>
    <n v="37"/>
    <n v="189.83"/>
    <n v="36069"/>
    <n v="0"/>
    <s v="Not Returned"/>
    <n v="0"/>
  </r>
  <r>
    <n v="1115"/>
    <x v="2"/>
    <n v="0.01"/>
    <n v="4.9800000000000004"/>
    <n v="7.44"/>
    <n v="553"/>
    <x v="194"/>
    <s v="Returning Customer"/>
    <n v="0"/>
    <x v="0"/>
    <x v="1"/>
    <x v="1"/>
    <x v="1"/>
    <s v="Small Box"/>
    <x v="847"/>
    <n v="0.36"/>
    <s v="United States"/>
    <x v="3"/>
    <s v="William"/>
    <x v="6"/>
    <x v="27"/>
    <n v="90008"/>
    <x v="9"/>
    <x v="4"/>
    <d v="2015-04-24T00:00:00"/>
    <n v="9"/>
    <x v="0"/>
    <n v="-179.59199999999998"/>
    <n v="63"/>
    <n v="330.21"/>
    <n v="8165"/>
    <n v="1"/>
    <s v="Not Returned"/>
    <n v="0"/>
  </r>
  <r>
    <n v="19115"/>
    <x v="2"/>
    <n v="0.01"/>
    <n v="4.9800000000000004"/>
    <n v="7.44"/>
    <n v="555"/>
    <x v="360"/>
    <s v="Returning Customer"/>
    <n v="0"/>
    <x v="0"/>
    <x v="1"/>
    <x v="1"/>
    <x v="1"/>
    <s v="Small Box"/>
    <x v="847"/>
    <n v="0.36"/>
    <s v="United States"/>
    <x v="3"/>
    <s v="William"/>
    <x v="12"/>
    <x v="317"/>
    <n v="84062"/>
    <x v="9"/>
    <x v="4"/>
    <d v="2015-04-24T00:00:00"/>
    <n v="9"/>
    <x v="0"/>
    <n v="-161.6328"/>
    <n v="16"/>
    <n v="83.86"/>
    <n v="86191"/>
    <n v="1"/>
    <s v="Not Returned"/>
    <n v="0"/>
  </r>
  <r>
    <n v="19907"/>
    <x v="0"/>
    <n v="0.06"/>
    <n v="4.9800000000000004"/>
    <n v="7.44"/>
    <n v="2724"/>
    <x v="1080"/>
    <s v="New Customer"/>
    <n v="1"/>
    <x v="0"/>
    <x v="2"/>
    <x v="1"/>
    <x v="1"/>
    <s v="Small Box"/>
    <x v="847"/>
    <n v="0.36"/>
    <s v="United States"/>
    <x v="2"/>
    <s v="Sam"/>
    <x v="2"/>
    <x v="835"/>
    <n v="37421"/>
    <x v="143"/>
    <x v="3"/>
    <d v="2015-05-02T00:00:00"/>
    <n v="1"/>
    <x v="0"/>
    <n v="-37.561999999999998"/>
    <n v="10"/>
    <n v="53.21"/>
    <n v="88959"/>
    <n v="0"/>
    <s v="Not Returned"/>
    <n v="0"/>
  </r>
  <r>
    <n v="19375"/>
    <x v="4"/>
    <n v="0"/>
    <n v="4.9800000000000004"/>
    <n v="7.44"/>
    <n v="3167"/>
    <x v="623"/>
    <s v="Returning Customer"/>
    <n v="0"/>
    <x v="0"/>
    <x v="1"/>
    <x v="1"/>
    <x v="1"/>
    <s v="Small Box"/>
    <x v="847"/>
    <n v="0.36"/>
    <s v="United States"/>
    <x v="2"/>
    <s v="Sam"/>
    <x v="17"/>
    <x v="523"/>
    <n v="32004"/>
    <x v="62"/>
    <x v="3"/>
    <d v="2015-06-21T00:00:00"/>
    <n v="2"/>
    <x v="1"/>
    <n v="-195.34200000000001"/>
    <n v="15"/>
    <n v="78.31"/>
    <n v="86491"/>
    <n v="0"/>
    <s v="Not Returned"/>
    <n v="0"/>
  </r>
  <r>
    <n v="6711"/>
    <x v="3"/>
    <n v="0"/>
    <n v="6.68"/>
    <n v="5.66"/>
    <n v="1044"/>
    <x v="554"/>
    <s v="Returning Customer"/>
    <n v="0"/>
    <x v="0"/>
    <x v="2"/>
    <x v="1"/>
    <x v="1"/>
    <s v="Small Box"/>
    <x v="848"/>
    <n v="0.37"/>
    <s v="United States"/>
    <x v="3"/>
    <s v="William"/>
    <x v="6"/>
    <x v="27"/>
    <n v="90004"/>
    <x v="70"/>
    <x v="3"/>
    <d v="2015-02-28T00:00:00"/>
    <n v="1"/>
    <x v="1"/>
    <n v="-76.94"/>
    <n v="90"/>
    <n v="617.4"/>
    <n v="47813"/>
    <n v="1"/>
    <s v="Returned"/>
    <n v="1"/>
  </r>
  <r>
    <n v="24711"/>
    <x v="3"/>
    <n v="0"/>
    <n v="6.68"/>
    <n v="5.66"/>
    <n v="1047"/>
    <x v="1081"/>
    <s v="New Customer"/>
    <n v="1"/>
    <x v="0"/>
    <x v="2"/>
    <x v="1"/>
    <x v="1"/>
    <s v="Small Box"/>
    <x v="848"/>
    <n v="0.37"/>
    <s v="United States"/>
    <x v="1"/>
    <s v="Erin"/>
    <x v="9"/>
    <x v="40"/>
    <n v="2109"/>
    <x v="70"/>
    <x v="3"/>
    <d v="2015-02-28T00:00:00"/>
    <n v="1"/>
    <x v="1"/>
    <n v="-40.008800000000001"/>
    <n v="23"/>
    <n v="157.78"/>
    <n v="89389"/>
    <n v="1"/>
    <s v="Not Returned"/>
    <n v="0"/>
  </r>
  <r>
    <n v="6212"/>
    <x v="1"/>
    <n v="0.05"/>
    <n v="6.68"/>
    <n v="5.66"/>
    <n v="1723"/>
    <x v="537"/>
    <s v="Returning Customer"/>
    <n v="0"/>
    <x v="0"/>
    <x v="1"/>
    <x v="1"/>
    <x v="1"/>
    <s v="Small Box"/>
    <x v="848"/>
    <n v="0.37"/>
    <s v="United States"/>
    <x v="3"/>
    <s v="William"/>
    <x v="6"/>
    <x v="352"/>
    <n v="92037"/>
    <x v="148"/>
    <x v="2"/>
    <d v="2015-02-09T00:00:00"/>
    <n v="2"/>
    <x v="0"/>
    <n v="-66.48"/>
    <n v="46"/>
    <n v="320.93"/>
    <n v="44002"/>
    <n v="0"/>
    <s v="Not Returned"/>
    <n v="0"/>
  </r>
  <r>
    <n v="24559"/>
    <x v="0"/>
    <n v="0.05"/>
    <n v="5.28"/>
    <n v="6.26"/>
    <n v="1265"/>
    <x v="1082"/>
    <s v="New Customer"/>
    <n v="1"/>
    <x v="0"/>
    <x v="2"/>
    <x v="1"/>
    <x v="1"/>
    <s v="Small Box"/>
    <x v="849"/>
    <n v="0.4"/>
    <s v="United States"/>
    <x v="0"/>
    <s v="Chris"/>
    <x v="32"/>
    <x v="836"/>
    <n v="73521"/>
    <x v="18"/>
    <x v="5"/>
    <d v="2015-06-12T00:00:00"/>
    <n v="1"/>
    <x v="0"/>
    <n v="-11.376000000000001"/>
    <n v="1"/>
    <n v="7.15"/>
    <n v="89729"/>
    <n v="1"/>
    <s v="Not Returned"/>
    <n v="0"/>
  </r>
  <r>
    <n v="22476"/>
    <x v="2"/>
    <n v="0"/>
    <n v="5.28"/>
    <n v="6.26"/>
    <n v="2992"/>
    <x v="1083"/>
    <s v="New Customer"/>
    <n v="1"/>
    <x v="0"/>
    <x v="2"/>
    <x v="1"/>
    <x v="1"/>
    <s v="Small Box"/>
    <x v="849"/>
    <n v="0.4"/>
    <s v="United States"/>
    <x v="0"/>
    <s v="Chris"/>
    <x v="26"/>
    <x v="837"/>
    <n v="53081"/>
    <x v="105"/>
    <x v="3"/>
    <d v="2015-05-15T00:00:00"/>
    <n v="7"/>
    <x v="1"/>
    <n v="25.058000000000035"/>
    <n v="36"/>
    <n v="203.05"/>
    <n v="91466"/>
    <n v="0"/>
    <s v="Not Returned"/>
    <n v="0"/>
  </r>
  <r>
    <n v="5511"/>
    <x v="0"/>
    <n v="0.02"/>
    <n v="5.28"/>
    <n v="6.26"/>
    <n v="3251"/>
    <x v="1084"/>
    <s v="New Customer"/>
    <n v="1"/>
    <x v="0"/>
    <x v="1"/>
    <x v="1"/>
    <x v="1"/>
    <s v="Small Box"/>
    <x v="849"/>
    <n v="0.4"/>
    <s v="United States"/>
    <x v="1"/>
    <s v="Erin"/>
    <x v="1"/>
    <x v="12"/>
    <n v="10112"/>
    <x v="18"/>
    <x v="5"/>
    <d v="2015-06-12T00:00:00"/>
    <n v="1"/>
    <x v="0"/>
    <n v="-131.16"/>
    <n v="76"/>
    <n v="412.72"/>
    <n v="39076"/>
    <n v="1"/>
    <s v="Not Returned"/>
    <n v="0"/>
  </r>
  <r>
    <n v="23511"/>
    <x v="0"/>
    <n v="0.02"/>
    <n v="5.28"/>
    <n v="6.26"/>
    <n v="3252"/>
    <x v="1068"/>
    <s v="Returning Customer"/>
    <n v="0"/>
    <x v="0"/>
    <x v="1"/>
    <x v="1"/>
    <x v="1"/>
    <s v="Small Box"/>
    <x v="849"/>
    <n v="0.4"/>
    <s v="United States"/>
    <x v="1"/>
    <s v="Erin"/>
    <x v="1"/>
    <x v="826"/>
    <n v="12306"/>
    <x v="18"/>
    <x v="5"/>
    <d v="2015-06-12T00:00:00"/>
    <n v="1"/>
    <x v="0"/>
    <n v="-65.58"/>
    <n v="19"/>
    <n v="103.18"/>
    <n v="87299"/>
    <n v="1"/>
    <s v="Not Returned"/>
    <n v="0"/>
  </r>
  <r>
    <n v="24639"/>
    <x v="0"/>
    <n v="0.06"/>
    <n v="22.84"/>
    <n v="5.47"/>
    <n v="395"/>
    <x v="815"/>
    <s v="Returning Customer"/>
    <n v="0"/>
    <x v="0"/>
    <x v="1"/>
    <x v="1"/>
    <x v="1"/>
    <s v="Small Box"/>
    <x v="850"/>
    <n v="0.39"/>
    <s v="United States"/>
    <x v="2"/>
    <s v="Sam"/>
    <x v="4"/>
    <x v="659"/>
    <n v="28001"/>
    <x v="122"/>
    <x v="5"/>
    <d v="2015-06-20T00:00:00"/>
    <n v="2"/>
    <x v="0"/>
    <n v="7.4399999999999995"/>
    <n v="20"/>
    <n v="461.94"/>
    <n v="86384"/>
    <n v="0"/>
    <s v="Not Returned"/>
    <n v="0"/>
  </r>
  <r>
    <n v="22890"/>
    <x v="3"/>
    <n v="0.02"/>
    <n v="5.98"/>
    <n v="5.15"/>
    <n v="62"/>
    <x v="972"/>
    <s v="Returning Customer"/>
    <n v="0"/>
    <x v="0"/>
    <x v="1"/>
    <x v="1"/>
    <x v="1"/>
    <s v="Small Box"/>
    <x v="851"/>
    <n v="0.36"/>
    <s v="United States"/>
    <x v="0"/>
    <s v="Chris"/>
    <x v="0"/>
    <x v="771"/>
    <n v="78664"/>
    <x v="132"/>
    <x v="2"/>
    <d v="2015-05-11T00:00:00"/>
    <n v="2"/>
    <x v="0"/>
    <n v="2.1400000000000023"/>
    <n v="3"/>
    <n v="22.85"/>
    <n v="87407"/>
    <n v="1"/>
    <s v="Not Returned"/>
    <n v="0"/>
  </r>
  <r>
    <n v="18033"/>
    <x v="4"/>
    <n v="0.04"/>
    <n v="5.98"/>
    <n v="5.15"/>
    <n v="317"/>
    <x v="482"/>
    <s v="Returning Customer"/>
    <n v="0"/>
    <x v="0"/>
    <x v="1"/>
    <x v="1"/>
    <x v="1"/>
    <s v="Small Box"/>
    <x v="851"/>
    <n v="0.36"/>
    <s v="United States"/>
    <x v="3"/>
    <s v="William"/>
    <x v="6"/>
    <x v="415"/>
    <n v="91945"/>
    <x v="49"/>
    <x v="4"/>
    <d v="2015-06-18T00:00:00"/>
    <n v="1"/>
    <x v="0"/>
    <n v="-52.344000000000008"/>
    <n v="17"/>
    <n v="103.49"/>
    <n v="86041"/>
    <n v="0"/>
    <s v="Not Returned"/>
    <n v="0"/>
  </r>
  <r>
    <n v="7664"/>
    <x v="2"/>
    <n v="0.08"/>
    <n v="6.48"/>
    <n v="6.81"/>
    <n v="3004"/>
    <x v="1027"/>
    <s v="Returning Customer"/>
    <n v="0"/>
    <x v="0"/>
    <x v="1"/>
    <x v="1"/>
    <x v="1"/>
    <s v="Small Box"/>
    <x v="852"/>
    <n v="0.36"/>
    <s v="United States"/>
    <x v="3"/>
    <s v="William"/>
    <x v="6"/>
    <x v="27"/>
    <n v="90049"/>
    <x v="77"/>
    <x v="1"/>
    <d v="2015-02-15T00:00:00"/>
    <n v="5"/>
    <x v="0"/>
    <n v="-94.59"/>
    <n v="58"/>
    <n v="382.33"/>
    <n v="54949"/>
    <n v="0"/>
    <s v="Not Returned"/>
    <n v="0"/>
  </r>
  <r>
    <n v="25664"/>
    <x v="2"/>
    <n v="0.08"/>
    <n v="6.48"/>
    <n v="6.81"/>
    <n v="3006"/>
    <x v="1028"/>
    <s v="Returning Customer"/>
    <n v="0"/>
    <x v="0"/>
    <x v="1"/>
    <x v="1"/>
    <x v="1"/>
    <s v="Small Box"/>
    <x v="852"/>
    <n v="0.36"/>
    <s v="United States"/>
    <x v="3"/>
    <s v="William"/>
    <x v="10"/>
    <x v="805"/>
    <n v="83402"/>
    <x v="77"/>
    <x v="1"/>
    <d v="2015-02-15T00:00:00"/>
    <n v="5"/>
    <x v="0"/>
    <n v="-49.186800000000005"/>
    <n v="14"/>
    <n v="92.29"/>
    <n v="91388"/>
    <n v="0"/>
    <s v="Not Returned"/>
    <n v="0"/>
  </r>
  <r>
    <n v="25489"/>
    <x v="4"/>
    <n v="0.04"/>
    <n v="35.44"/>
    <n v="5.09"/>
    <n v="3078"/>
    <x v="87"/>
    <s v="Returning Customer"/>
    <n v="0"/>
    <x v="0"/>
    <x v="3"/>
    <x v="1"/>
    <x v="1"/>
    <s v="Small Box"/>
    <x v="853"/>
    <n v="0.38"/>
    <s v="United States"/>
    <x v="1"/>
    <s v="Erin"/>
    <x v="18"/>
    <x v="81"/>
    <n v="43615"/>
    <x v="18"/>
    <x v="5"/>
    <d v="2015-06-11T00:00:00"/>
    <n v="0"/>
    <x v="0"/>
    <n v="118.6317"/>
    <n v="5"/>
    <n v="171.93"/>
    <n v="88240"/>
    <n v="0"/>
    <s v="Not Returned"/>
    <n v="0"/>
  </r>
  <r>
    <n v="7489"/>
    <x v="4"/>
    <n v="0.04"/>
    <n v="35.44"/>
    <n v="5.09"/>
    <n v="3079"/>
    <x v="88"/>
    <s v="Returning Customer"/>
    <n v="0"/>
    <x v="0"/>
    <x v="3"/>
    <x v="1"/>
    <x v="1"/>
    <s v="Small Box"/>
    <x v="853"/>
    <n v="0.38"/>
    <s v="United States"/>
    <x v="1"/>
    <s v="Erin"/>
    <x v="5"/>
    <x v="82"/>
    <n v="19112"/>
    <x v="18"/>
    <x v="5"/>
    <d v="2015-06-11T00:00:00"/>
    <n v="0"/>
    <x v="0"/>
    <n v="150.72"/>
    <n v="21"/>
    <n v="722.1"/>
    <n v="53476"/>
    <n v="0"/>
    <s v="Not Returned"/>
    <n v="0"/>
  </r>
  <r>
    <n v="19816"/>
    <x v="0"/>
    <n v="0.05"/>
    <n v="35.44"/>
    <n v="5.09"/>
    <n v="3098"/>
    <x v="286"/>
    <s v="Returning Customer"/>
    <n v="0"/>
    <x v="0"/>
    <x v="0"/>
    <x v="1"/>
    <x v="1"/>
    <s v="Small Box"/>
    <x v="853"/>
    <n v="0.38"/>
    <s v="United States"/>
    <x v="1"/>
    <s v="Erin"/>
    <x v="1"/>
    <x v="257"/>
    <n v="11967"/>
    <x v="121"/>
    <x v="4"/>
    <d v="2015-04-09T00:00:00"/>
    <n v="1"/>
    <x v="0"/>
    <n v="240.17519999999996"/>
    <n v="10"/>
    <n v="348.08"/>
    <n v="89314"/>
    <n v="1"/>
    <s v="Not Returned"/>
    <n v="0"/>
  </r>
  <r>
    <n v="20156"/>
    <x v="4"/>
    <n v="0.05"/>
    <n v="35.44"/>
    <n v="5.09"/>
    <n v="3206"/>
    <x v="809"/>
    <s v="Returning Customer"/>
    <n v="0"/>
    <x v="0"/>
    <x v="0"/>
    <x v="1"/>
    <x v="1"/>
    <s v="Small Box"/>
    <x v="853"/>
    <n v="0.38"/>
    <s v="United States"/>
    <x v="3"/>
    <s v="William"/>
    <x v="10"/>
    <x v="653"/>
    <n v="83301"/>
    <x v="169"/>
    <x v="5"/>
    <d v="2015-05-29T00:00:00"/>
    <n v="1"/>
    <x v="0"/>
    <n v="553.33169999999996"/>
    <n v="23"/>
    <n v="801.93"/>
    <n v="87935"/>
    <n v="1"/>
    <s v="Not Returned"/>
    <n v="0"/>
  </r>
  <r>
    <n v="22136"/>
    <x v="4"/>
    <n v="0.09"/>
    <n v="12.28"/>
    <n v="4.8600000000000003"/>
    <n v="202"/>
    <x v="768"/>
    <s v="Returning Customer"/>
    <n v="0"/>
    <x v="0"/>
    <x v="1"/>
    <x v="1"/>
    <x v="1"/>
    <s v="Small Box"/>
    <x v="854"/>
    <n v="0.38"/>
    <s v="United States"/>
    <x v="0"/>
    <s v="Chris"/>
    <x v="32"/>
    <x v="271"/>
    <n v="74006"/>
    <x v="66"/>
    <x v="0"/>
    <d v="2015-04-28T00:00:00"/>
    <n v="1"/>
    <x v="0"/>
    <n v="1.73"/>
    <n v="3"/>
    <n v="34.65"/>
    <n v="88971"/>
    <n v="1"/>
    <s v="Not Returned"/>
    <n v="0"/>
  </r>
  <r>
    <n v="23395"/>
    <x v="1"/>
    <n v="7.0000000000000007E-2"/>
    <n v="12.28"/>
    <n v="4.8600000000000003"/>
    <n v="488"/>
    <x v="1085"/>
    <s v="New Customer"/>
    <n v="1"/>
    <x v="0"/>
    <x v="1"/>
    <x v="1"/>
    <x v="1"/>
    <s v="Small Box"/>
    <x v="854"/>
    <n v="0.38"/>
    <s v="United States"/>
    <x v="1"/>
    <s v="Erin"/>
    <x v="27"/>
    <x v="838"/>
    <n v="4106"/>
    <x v="78"/>
    <x v="0"/>
    <d v="2015-05-20T00:00:00"/>
    <n v="2"/>
    <x v="0"/>
    <n v="-7.94"/>
    <n v="2"/>
    <n v="25.7"/>
    <n v="91063"/>
    <n v="0"/>
    <s v="Not Returned"/>
    <n v="0"/>
  </r>
  <r>
    <n v="25184"/>
    <x v="4"/>
    <n v="0.03"/>
    <n v="12.28"/>
    <n v="4.8600000000000003"/>
    <n v="2287"/>
    <x v="468"/>
    <s v="Returning Customer"/>
    <n v="0"/>
    <x v="0"/>
    <x v="1"/>
    <x v="1"/>
    <x v="1"/>
    <s v="Small Box"/>
    <x v="854"/>
    <n v="0.38"/>
    <s v="United States"/>
    <x v="2"/>
    <s v="Sam"/>
    <x v="34"/>
    <x v="403"/>
    <n v="29483"/>
    <x v="76"/>
    <x v="4"/>
    <d v="2015-03-26T00:00:00"/>
    <n v="1"/>
    <x v="0"/>
    <n v="122.508"/>
    <n v="6"/>
    <n v="72.739999999999995"/>
    <n v="90146"/>
    <n v="0"/>
    <s v="Not Returned"/>
    <n v="0"/>
  </r>
  <r>
    <n v="22378"/>
    <x v="0"/>
    <n v="0"/>
    <n v="19.98"/>
    <n v="5.97"/>
    <n v="3379"/>
    <x v="965"/>
    <s v="Returning Customer"/>
    <n v="0"/>
    <x v="1"/>
    <x v="1"/>
    <x v="1"/>
    <x v="1"/>
    <s v="Small Box"/>
    <x v="855"/>
    <n v="0.38"/>
    <s v="United States"/>
    <x v="2"/>
    <s v="Sam"/>
    <x v="33"/>
    <x v="767"/>
    <n v="30144"/>
    <x v="156"/>
    <x v="5"/>
    <d v="2015-03-29T00:00:00"/>
    <n v="3"/>
    <x v="1"/>
    <n v="-189.714"/>
    <n v="12"/>
    <n v="249.07"/>
    <n v="88837"/>
    <n v="1"/>
    <s v="Not Returned"/>
    <n v="0"/>
  </r>
  <r>
    <n v="23613"/>
    <x v="2"/>
    <n v="0.02"/>
    <n v="48.04"/>
    <n v="5.79"/>
    <n v="737"/>
    <x v="1086"/>
    <s v="New Customer"/>
    <n v="1"/>
    <x v="0"/>
    <x v="0"/>
    <x v="1"/>
    <x v="1"/>
    <s v="Small Box"/>
    <x v="856"/>
    <n v="0.37"/>
    <s v="United States"/>
    <x v="1"/>
    <s v="Erin"/>
    <x v="30"/>
    <x v="839"/>
    <n v="7003"/>
    <x v="99"/>
    <x v="6"/>
    <d v="2015-06-14T00:00:00"/>
    <n v="7"/>
    <x v="0"/>
    <n v="422.45249999999999"/>
    <n v="12"/>
    <n v="612.25"/>
    <n v="90360"/>
    <n v="1"/>
    <s v="Not Returned"/>
    <n v="0"/>
  </r>
  <r>
    <n v="3685"/>
    <x v="2"/>
    <n v="0.02"/>
    <n v="48.04"/>
    <n v="5.79"/>
    <n v="1959"/>
    <x v="446"/>
    <s v="Returning Customer"/>
    <n v="0"/>
    <x v="0"/>
    <x v="2"/>
    <x v="1"/>
    <x v="1"/>
    <s v="Small Box"/>
    <x v="856"/>
    <n v="0.37"/>
    <s v="United States"/>
    <x v="2"/>
    <s v="Sam"/>
    <x v="17"/>
    <x v="166"/>
    <n v="33916"/>
    <x v="84"/>
    <x v="2"/>
    <d v="2015-04-23T00:00:00"/>
    <n v="5"/>
    <x v="0"/>
    <n v="624.23900000000003"/>
    <n v="74"/>
    <n v="3598.82"/>
    <n v="26342"/>
    <n v="0"/>
    <s v="Not Returned"/>
    <n v="0"/>
  </r>
  <r>
    <n v="21685"/>
    <x v="2"/>
    <n v="0.02"/>
    <n v="48.04"/>
    <n v="5.79"/>
    <n v="1962"/>
    <x v="1087"/>
    <s v="New Customer"/>
    <n v="1"/>
    <x v="0"/>
    <x v="2"/>
    <x v="1"/>
    <x v="1"/>
    <s v="Small Box"/>
    <x v="856"/>
    <n v="0.37"/>
    <s v="United States"/>
    <x v="0"/>
    <s v="Chris"/>
    <x v="3"/>
    <x v="840"/>
    <n v="48601"/>
    <x v="84"/>
    <x v="2"/>
    <d v="2015-04-23T00:00:00"/>
    <n v="5"/>
    <x v="0"/>
    <n v="604.01909999999998"/>
    <n v="18"/>
    <n v="875.39"/>
    <n v="88857"/>
    <n v="0"/>
    <s v="Not Returned"/>
    <n v="0"/>
  </r>
  <r>
    <n v="25417"/>
    <x v="1"/>
    <n v="0"/>
    <n v="47.9"/>
    <n v="5.86"/>
    <n v="1991"/>
    <x v="1088"/>
    <s v="New Customer"/>
    <n v="1"/>
    <x v="0"/>
    <x v="2"/>
    <x v="1"/>
    <x v="1"/>
    <s v="Small Box"/>
    <x v="857"/>
    <n v="0.37"/>
    <s v="United States"/>
    <x v="3"/>
    <s v="William"/>
    <x v="12"/>
    <x v="841"/>
    <n v="84118"/>
    <x v="124"/>
    <x v="6"/>
    <d v="2015-02-24T00:00:00"/>
    <n v="2"/>
    <x v="1"/>
    <n v="638.38109999999995"/>
    <n v="18"/>
    <n v="925.19"/>
    <n v="90002"/>
    <n v="1"/>
    <s v="Not Returned"/>
    <n v="0"/>
  </r>
  <r>
    <n v="18949"/>
    <x v="1"/>
    <n v="0.06"/>
    <n v="47.9"/>
    <n v="5.86"/>
    <n v="2652"/>
    <x v="1089"/>
    <s v="New Customer"/>
    <n v="1"/>
    <x v="0"/>
    <x v="0"/>
    <x v="1"/>
    <x v="1"/>
    <s v="Small Box"/>
    <x v="857"/>
    <n v="0.37"/>
    <s v="United States"/>
    <x v="3"/>
    <s v="William"/>
    <x v="6"/>
    <x v="454"/>
    <n v="93309"/>
    <x v="39"/>
    <x v="0"/>
    <d v="2015-05-27T00:00:00"/>
    <n v="2"/>
    <x v="0"/>
    <n v="21.78"/>
    <n v="2"/>
    <n v="94.2"/>
    <n v="89361"/>
    <n v="1"/>
    <s v="Not Returned"/>
    <n v="0"/>
  </r>
  <r>
    <n v="18401"/>
    <x v="3"/>
    <n v="0.09"/>
    <n v="47.9"/>
    <n v="5.86"/>
    <n v="2667"/>
    <x v="784"/>
    <s v="Returning Customer"/>
    <n v="0"/>
    <x v="1"/>
    <x v="2"/>
    <x v="1"/>
    <x v="1"/>
    <s v="Small Box"/>
    <x v="857"/>
    <n v="0.37"/>
    <s v="United States"/>
    <x v="1"/>
    <s v="Erin"/>
    <x v="18"/>
    <x v="452"/>
    <n v="44107"/>
    <x v="129"/>
    <x v="5"/>
    <d v="2015-04-04T00:00:00"/>
    <n v="2"/>
    <x v="0"/>
    <n v="93.950399999999988"/>
    <n v="3"/>
    <n v="136.16"/>
    <n v="87831"/>
    <n v="0"/>
    <s v="Not Returned"/>
    <n v="0"/>
  </r>
  <r>
    <n v="24865"/>
    <x v="3"/>
    <n v="0.03"/>
    <n v="47.9"/>
    <n v="5.86"/>
    <n v="2938"/>
    <x v="1090"/>
    <s v="New Customer"/>
    <n v="1"/>
    <x v="0"/>
    <x v="3"/>
    <x v="1"/>
    <x v="1"/>
    <s v="Small Box"/>
    <x v="857"/>
    <n v="0.37"/>
    <s v="United States"/>
    <x v="1"/>
    <s v="Erin"/>
    <x v="9"/>
    <x v="842"/>
    <n v="2180"/>
    <x v="98"/>
    <x v="4"/>
    <d v="2015-04-25T00:00:00"/>
    <n v="3"/>
    <x v="0"/>
    <n v="642.99029999999993"/>
    <n v="20"/>
    <n v="931.87"/>
    <n v="87620"/>
    <n v="0"/>
    <s v="Not Returned"/>
    <n v="0"/>
  </r>
  <r>
    <n v="25762"/>
    <x v="0"/>
    <n v="0.04"/>
    <n v="18.97"/>
    <n v="9.5399999999999991"/>
    <n v="136"/>
    <x v="619"/>
    <s v="Returning Customer"/>
    <n v="0"/>
    <x v="0"/>
    <x v="3"/>
    <x v="1"/>
    <x v="1"/>
    <s v="Small Box"/>
    <x v="858"/>
    <n v="0.37"/>
    <s v="United States"/>
    <x v="3"/>
    <s v="William"/>
    <x v="6"/>
    <x v="519"/>
    <n v="94952"/>
    <x v="65"/>
    <x v="2"/>
    <d v="2015-05-17T00:00:00"/>
    <n v="1"/>
    <x v="0"/>
    <n v="3.0400000000000027"/>
    <n v="5"/>
    <n v="101.74"/>
    <n v="88534"/>
    <n v="0"/>
    <s v="Not Returned"/>
    <n v="0"/>
  </r>
  <r>
    <n v="22877"/>
    <x v="0"/>
    <n v="0.1"/>
    <n v="18.97"/>
    <n v="9.5399999999999991"/>
    <n v="772"/>
    <x v="564"/>
    <s v="Returning Customer"/>
    <n v="0"/>
    <x v="1"/>
    <x v="3"/>
    <x v="1"/>
    <x v="1"/>
    <s v="Small Box"/>
    <x v="858"/>
    <n v="0.37"/>
    <s v="United States"/>
    <x v="1"/>
    <s v="Erin"/>
    <x v="5"/>
    <x v="477"/>
    <n v="18103"/>
    <x v="47"/>
    <x v="4"/>
    <d v="2015-01-16T00:00:00"/>
    <n v="2"/>
    <x v="0"/>
    <n v="-9.1635999999999989"/>
    <n v="3"/>
    <n v="56.73"/>
    <n v="88666"/>
    <n v="0"/>
    <s v="Not Returned"/>
    <n v="0"/>
  </r>
  <r>
    <n v="24539"/>
    <x v="1"/>
    <n v="0.01"/>
    <n v="18.97"/>
    <n v="9.5399999999999991"/>
    <n v="1142"/>
    <x v="741"/>
    <s v="Returning Customer"/>
    <n v="0"/>
    <x v="0"/>
    <x v="2"/>
    <x v="1"/>
    <x v="1"/>
    <s v="Small Box"/>
    <x v="858"/>
    <n v="0.37"/>
    <s v="United States"/>
    <x v="0"/>
    <s v="Chris"/>
    <x v="0"/>
    <x v="606"/>
    <n v="76706"/>
    <x v="64"/>
    <x v="2"/>
    <d v="2015-06-09T00:00:00"/>
    <n v="3"/>
    <x v="0"/>
    <n v="85.875"/>
    <n v="11"/>
    <n v="227.67"/>
    <n v="86575"/>
    <n v="1"/>
    <s v="Not Returned"/>
    <n v="0"/>
  </r>
  <r>
    <n v="20631"/>
    <x v="3"/>
    <n v="0.06"/>
    <n v="55.48"/>
    <n v="14.3"/>
    <n v="24"/>
    <x v="857"/>
    <s v="Returning Customer"/>
    <n v="0"/>
    <x v="0"/>
    <x v="1"/>
    <x v="1"/>
    <x v="1"/>
    <s v="Small Box"/>
    <x v="859"/>
    <n v="0.37"/>
    <s v="United States"/>
    <x v="3"/>
    <s v="William"/>
    <x v="6"/>
    <x v="692"/>
    <n v="92677"/>
    <x v="112"/>
    <x v="4"/>
    <d v="2015-01-29T00:00:00"/>
    <n v="1"/>
    <x v="0"/>
    <n v="-28.296800000000001"/>
    <n v="1"/>
    <n v="67.489999999999995"/>
    <n v="87651"/>
    <n v="0"/>
    <s v="Not Returned"/>
    <n v="0"/>
  </r>
  <r>
    <n v="25067"/>
    <x v="2"/>
    <n v="0.08"/>
    <n v="55.48"/>
    <n v="14.3"/>
    <n v="1672"/>
    <x v="659"/>
    <s v="Returning Customer"/>
    <n v="0"/>
    <x v="0"/>
    <x v="3"/>
    <x v="1"/>
    <x v="1"/>
    <s v="Small Box"/>
    <x v="859"/>
    <n v="0.37"/>
    <s v="United States"/>
    <x v="2"/>
    <s v="Sam"/>
    <x v="14"/>
    <x v="552"/>
    <n v="22901"/>
    <x v="99"/>
    <x v="6"/>
    <d v="2015-06-09T00:00:00"/>
    <n v="2"/>
    <x v="0"/>
    <n v="-225.56379999999999"/>
    <n v="17"/>
    <n v="942.53"/>
    <n v="86723"/>
    <n v="0"/>
    <s v="Not Returned"/>
    <n v="0"/>
  </r>
  <r>
    <n v="19237"/>
    <x v="3"/>
    <n v="0"/>
    <n v="55.48"/>
    <n v="14.3"/>
    <n v="1781"/>
    <x v="825"/>
    <s v="Returning Customer"/>
    <n v="0"/>
    <x v="0"/>
    <x v="1"/>
    <x v="1"/>
    <x v="1"/>
    <s v="Small Box"/>
    <x v="859"/>
    <n v="0.37"/>
    <s v="United States"/>
    <x v="3"/>
    <s v="William"/>
    <x v="6"/>
    <x v="667"/>
    <n v="94070"/>
    <x v="6"/>
    <x v="3"/>
    <d v="2015-06-14T00:00:00"/>
    <n v="2"/>
    <x v="1"/>
    <n v="454.44779999999997"/>
    <n v="11"/>
    <n v="658.62"/>
    <n v="89857"/>
    <n v="1"/>
    <s v="Not Returned"/>
    <n v="0"/>
  </r>
  <r>
    <n v="21291"/>
    <x v="3"/>
    <n v="0.06"/>
    <n v="55.48"/>
    <n v="14.3"/>
    <n v="2912"/>
    <x v="268"/>
    <s v="Returning Customer"/>
    <n v="0"/>
    <x v="0"/>
    <x v="2"/>
    <x v="1"/>
    <x v="1"/>
    <s v="Small Box"/>
    <x v="859"/>
    <n v="0.37"/>
    <s v="United States"/>
    <x v="0"/>
    <s v="Chris"/>
    <x v="43"/>
    <x v="240"/>
    <n v="58201"/>
    <x v="111"/>
    <x v="1"/>
    <d v="2015-04-30T00:00:00"/>
    <n v="2"/>
    <x v="0"/>
    <n v="443.02139999999991"/>
    <n v="12"/>
    <n v="642.05999999999995"/>
    <n v="87396"/>
    <n v="0"/>
    <s v="Not Returned"/>
    <n v="0"/>
  </r>
  <r>
    <n v="1043"/>
    <x v="0"/>
    <n v="0.1"/>
    <n v="104.85"/>
    <n v="4.6500000000000004"/>
    <n v="3011"/>
    <x v="734"/>
    <s v="Returning Customer"/>
    <n v="0"/>
    <x v="0"/>
    <x v="1"/>
    <x v="1"/>
    <x v="1"/>
    <s v="Small Box"/>
    <x v="860"/>
    <n v="0.37"/>
    <s v="United States"/>
    <x v="1"/>
    <s v="Erin"/>
    <x v="9"/>
    <x v="40"/>
    <n v="2113"/>
    <x v="111"/>
    <x v="1"/>
    <d v="2015-04-29T00:00:00"/>
    <n v="1"/>
    <x v="0"/>
    <n v="1184.1200000000001"/>
    <n v="58"/>
    <n v="5582.63"/>
    <n v="7623"/>
    <n v="0"/>
    <s v="Not Returned"/>
    <n v="0"/>
  </r>
  <r>
    <n v="19043"/>
    <x v="0"/>
    <n v="0.1"/>
    <n v="104.85"/>
    <n v="4.6500000000000004"/>
    <n v="3012"/>
    <x v="735"/>
    <s v="Returning Customer"/>
    <n v="0"/>
    <x v="0"/>
    <x v="1"/>
    <x v="1"/>
    <x v="1"/>
    <s v="Small Box"/>
    <x v="860"/>
    <n v="0.37"/>
    <s v="United States"/>
    <x v="1"/>
    <s v="Erin"/>
    <x v="1"/>
    <x v="603"/>
    <n v="14609"/>
    <x v="111"/>
    <x v="1"/>
    <d v="2015-04-29T00:00:00"/>
    <n v="1"/>
    <x v="0"/>
    <n v="929.7956999999999"/>
    <n v="14"/>
    <n v="1347.53"/>
    <n v="86346"/>
    <n v="0"/>
    <s v="Not Returned"/>
    <n v="0"/>
  </r>
  <r>
    <n v="19333"/>
    <x v="4"/>
    <n v="0.1"/>
    <n v="5.98"/>
    <n v="5.35"/>
    <n v="1364"/>
    <x v="1091"/>
    <s v="New Customer"/>
    <n v="1"/>
    <x v="0"/>
    <x v="2"/>
    <x v="1"/>
    <x v="1"/>
    <s v="Small Box"/>
    <x v="861"/>
    <n v="0.4"/>
    <s v="United States"/>
    <x v="1"/>
    <s v="Erin"/>
    <x v="37"/>
    <x v="484"/>
    <n v="20746"/>
    <x v="5"/>
    <x v="1"/>
    <d v="2015-03-17T00:00:00"/>
    <n v="0"/>
    <x v="0"/>
    <n v="-90.26"/>
    <n v="10"/>
    <n v="57.34"/>
    <n v="89994"/>
    <n v="1"/>
    <s v="Not Returned"/>
    <n v="0"/>
  </r>
  <r>
    <n v="20372"/>
    <x v="1"/>
    <n v="7.0000000000000007E-2"/>
    <n v="5.98"/>
    <n v="5.35"/>
    <n v="1946"/>
    <x v="519"/>
    <s v="Returning Customer"/>
    <n v="0"/>
    <x v="0"/>
    <x v="0"/>
    <x v="1"/>
    <x v="1"/>
    <s v="Small Box"/>
    <x v="861"/>
    <n v="0.4"/>
    <s v="United States"/>
    <x v="1"/>
    <s v="Erin"/>
    <x v="5"/>
    <x v="443"/>
    <n v="15228"/>
    <x v="60"/>
    <x v="0"/>
    <d v="2015-01-28T00:00:00"/>
    <n v="2"/>
    <x v="0"/>
    <n v="-37.175200000000004"/>
    <n v="3"/>
    <n v="18.309999999999999"/>
    <n v="86331"/>
    <n v="0"/>
    <s v="Not Returned"/>
    <n v="0"/>
  </r>
  <r>
    <n v="7898"/>
    <x v="0"/>
    <n v="0.03"/>
    <n v="5.98"/>
    <n v="5.35"/>
    <n v="3011"/>
    <x v="734"/>
    <s v="Returning Customer"/>
    <n v="0"/>
    <x v="0"/>
    <x v="1"/>
    <x v="1"/>
    <x v="1"/>
    <s v="Small Box"/>
    <x v="861"/>
    <n v="0.4"/>
    <s v="United States"/>
    <x v="1"/>
    <s v="Erin"/>
    <x v="9"/>
    <x v="40"/>
    <n v="2113"/>
    <x v="169"/>
    <x v="5"/>
    <d v="2015-05-29T00:00:00"/>
    <n v="1"/>
    <x v="0"/>
    <n v="-23.5"/>
    <n v="16"/>
    <n v="107.08"/>
    <n v="56486"/>
    <n v="1"/>
    <s v="Not Returned"/>
    <n v="0"/>
  </r>
  <r>
    <n v="25251"/>
    <x v="4"/>
    <n v="0.03"/>
    <n v="5.78"/>
    <n v="5.37"/>
    <n v="2006"/>
    <x v="1092"/>
    <s v="New Customer"/>
    <n v="1"/>
    <x v="0"/>
    <x v="2"/>
    <x v="1"/>
    <x v="1"/>
    <s v="Small Box"/>
    <x v="862"/>
    <n v="0.36"/>
    <s v="United States"/>
    <x v="3"/>
    <s v="William"/>
    <x v="21"/>
    <x v="342"/>
    <n v="81301"/>
    <x v="85"/>
    <x v="5"/>
    <d v="2015-03-06T00:00:00"/>
    <n v="1"/>
    <x v="0"/>
    <n v="-63.35"/>
    <n v="15"/>
    <n v="88.22"/>
    <n v="88798"/>
    <n v="1"/>
    <s v="Not Returned"/>
    <n v="0"/>
  </r>
  <r>
    <n v="21918"/>
    <x v="1"/>
    <n v="0.05"/>
    <n v="30.98"/>
    <n v="9.18"/>
    <n v="2509"/>
    <x v="1093"/>
    <s v="New Customer"/>
    <n v="1"/>
    <x v="0"/>
    <x v="2"/>
    <x v="1"/>
    <x v="1"/>
    <s v="Small Box"/>
    <x v="863"/>
    <n v="0.4"/>
    <s v="United States"/>
    <x v="1"/>
    <s v="Erin"/>
    <x v="27"/>
    <x v="838"/>
    <n v="4106"/>
    <x v="88"/>
    <x v="1"/>
    <d v="2015-05-05T00:00:00"/>
    <n v="0"/>
    <x v="0"/>
    <n v="308.67"/>
    <n v="15"/>
    <n v="462.57"/>
    <n v="87029"/>
    <n v="1"/>
    <s v="Not Returned"/>
    <n v="0"/>
  </r>
  <r>
    <n v="5777"/>
    <x v="2"/>
    <n v="0.05"/>
    <n v="30.98"/>
    <n v="9.18"/>
    <n v="2548"/>
    <x v="122"/>
    <s v="Returning Customer"/>
    <n v="0"/>
    <x v="1"/>
    <x v="3"/>
    <x v="1"/>
    <x v="1"/>
    <s v="Small Box"/>
    <x v="863"/>
    <n v="0.4"/>
    <s v="United States"/>
    <x v="3"/>
    <s v="William"/>
    <x v="6"/>
    <x v="27"/>
    <n v="90068"/>
    <x v="150"/>
    <x v="1"/>
    <d v="2015-04-21T00:00:00"/>
    <n v="0"/>
    <x v="0"/>
    <n v="61.47"/>
    <n v="12"/>
    <n v="382.29"/>
    <n v="40997"/>
    <n v="0"/>
    <s v="Not Returned"/>
    <n v="0"/>
  </r>
  <r>
    <n v="23777"/>
    <x v="2"/>
    <n v="0.05"/>
    <n v="30.98"/>
    <n v="9.18"/>
    <n v="2549"/>
    <x v="399"/>
    <s v="Returning Customer"/>
    <n v="0"/>
    <x v="1"/>
    <x v="3"/>
    <x v="1"/>
    <x v="1"/>
    <s v="Small Box"/>
    <x v="863"/>
    <n v="0.4"/>
    <s v="United States"/>
    <x v="1"/>
    <s v="Erin"/>
    <x v="18"/>
    <x v="348"/>
    <n v="43213"/>
    <x v="150"/>
    <x v="1"/>
    <d v="2015-04-21T00:00:00"/>
    <n v="0"/>
    <x v="0"/>
    <n v="61.47"/>
    <n v="3"/>
    <n v="95.57"/>
    <n v="88657"/>
    <n v="0"/>
    <s v="Not Returned"/>
    <n v="0"/>
  </r>
  <r>
    <n v="23298"/>
    <x v="0"/>
    <n v="0.01"/>
    <n v="30.98"/>
    <n v="9.18"/>
    <n v="2693"/>
    <x v="1094"/>
    <s v="New Customer"/>
    <n v="1"/>
    <x v="0"/>
    <x v="2"/>
    <x v="1"/>
    <x v="1"/>
    <s v="Small Box"/>
    <x v="863"/>
    <n v="0.4"/>
    <s v="United States"/>
    <x v="1"/>
    <s v="Erin"/>
    <x v="40"/>
    <x v="654"/>
    <n v="5201"/>
    <x v="10"/>
    <x v="0"/>
    <d v="2015-05-04T00:00:00"/>
    <n v="0"/>
    <x v="0"/>
    <n v="380.46800000000002"/>
    <n v="20"/>
    <n v="627.19000000000005"/>
    <n v="90624"/>
    <n v="0"/>
    <s v="Not Returned"/>
    <n v="0"/>
  </r>
  <r>
    <n v="26103"/>
    <x v="1"/>
    <n v="0.02"/>
    <n v="4.9800000000000004"/>
    <n v="5.49"/>
    <n v="164"/>
    <x v="420"/>
    <s v="Returning Customer"/>
    <n v="0"/>
    <x v="0"/>
    <x v="2"/>
    <x v="1"/>
    <x v="1"/>
    <s v="Small Box"/>
    <x v="864"/>
    <n v="0.38"/>
    <s v="United States"/>
    <x v="3"/>
    <s v="William"/>
    <x v="8"/>
    <x v="365"/>
    <n v="99352"/>
    <x v="149"/>
    <x v="3"/>
    <d v="2015-01-03T00:00:00"/>
    <n v="1"/>
    <x v="0"/>
    <n v="-77.03"/>
    <n v="9"/>
    <n v="45.63"/>
    <n v="89961"/>
    <n v="0"/>
    <s v="Not Returned"/>
    <n v="0"/>
  </r>
  <r>
    <n v="6289"/>
    <x v="1"/>
    <n v="0.03"/>
    <n v="5.28"/>
    <n v="5.61"/>
    <n v="699"/>
    <x v="54"/>
    <s v="Returning Customer"/>
    <n v="0"/>
    <x v="0"/>
    <x v="0"/>
    <x v="1"/>
    <x v="1"/>
    <s v="Small Box"/>
    <x v="865"/>
    <n v="0.4"/>
    <s v="United States"/>
    <x v="3"/>
    <s v="William"/>
    <x v="6"/>
    <x v="27"/>
    <n v="90041"/>
    <x v="43"/>
    <x v="5"/>
    <d v="2015-04-24T00:00:00"/>
    <n v="1"/>
    <x v="0"/>
    <n v="-16.670000000000002"/>
    <n v="5"/>
    <n v="32.5"/>
    <n v="44517"/>
    <n v="1"/>
    <s v="Not Returned"/>
    <n v="0"/>
  </r>
  <r>
    <n v="24289"/>
    <x v="1"/>
    <n v="0.03"/>
    <n v="5.28"/>
    <n v="5.61"/>
    <n v="702"/>
    <x v="55"/>
    <s v="Returning Customer"/>
    <n v="0"/>
    <x v="0"/>
    <x v="0"/>
    <x v="1"/>
    <x v="1"/>
    <s v="Small Box"/>
    <x v="865"/>
    <n v="0.4"/>
    <s v="United States"/>
    <x v="3"/>
    <s v="William"/>
    <x v="6"/>
    <x v="52"/>
    <n v="95404"/>
    <x v="43"/>
    <x v="5"/>
    <d v="2015-04-24T00:00:00"/>
    <n v="1"/>
    <x v="0"/>
    <n v="-16.670000000000002"/>
    <n v="1"/>
    <n v="6.5"/>
    <n v="87977"/>
    <n v="1"/>
    <s v="Not Returned"/>
    <n v="0"/>
  </r>
  <r>
    <n v="19480"/>
    <x v="0"/>
    <n v="0"/>
    <n v="5.28"/>
    <n v="5.61"/>
    <n v="910"/>
    <x v="1095"/>
    <s v="New Customer"/>
    <n v="1"/>
    <x v="0"/>
    <x v="1"/>
    <x v="1"/>
    <x v="1"/>
    <s v="Small Box"/>
    <x v="865"/>
    <n v="0.4"/>
    <s v="United States"/>
    <x v="2"/>
    <s v="Sam"/>
    <x v="39"/>
    <x v="203"/>
    <n v="71854"/>
    <x v="82"/>
    <x v="5"/>
    <d v="2015-05-14T00:00:00"/>
    <n v="0"/>
    <x v="1"/>
    <n v="-149.21199999999999"/>
    <n v="15"/>
    <n v="85.26"/>
    <n v="90187"/>
    <n v="1"/>
    <s v="Not Returned"/>
    <n v="0"/>
  </r>
  <r>
    <n v="20817"/>
    <x v="0"/>
    <n v="0.1"/>
    <n v="5.78"/>
    <n v="7.96"/>
    <n v="2987"/>
    <x v="424"/>
    <s v="Returning Customer"/>
    <n v="0"/>
    <x v="0"/>
    <x v="2"/>
    <x v="1"/>
    <x v="1"/>
    <s v="Small Box"/>
    <x v="866"/>
    <n v="0.36"/>
    <s v="United States"/>
    <x v="0"/>
    <s v="Chris"/>
    <x v="11"/>
    <x v="369"/>
    <n v="50265"/>
    <x v="158"/>
    <x v="6"/>
    <d v="2015-06-28T00:00:00"/>
    <n v="0"/>
    <x v="0"/>
    <n v="-57.823999999999998"/>
    <n v="6"/>
    <n v="35.96"/>
    <n v="91180"/>
    <n v="0"/>
    <s v="Not Returned"/>
    <n v="0"/>
  </r>
  <r>
    <n v="22846"/>
    <x v="1"/>
    <n v="0.1"/>
    <n v="4.9800000000000004"/>
    <n v="7.54"/>
    <n v="3194"/>
    <x v="1096"/>
    <s v="New Customer"/>
    <n v="1"/>
    <x v="0"/>
    <x v="0"/>
    <x v="1"/>
    <x v="1"/>
    <s v="Small Box"/>
    <x v="867"/>
    <n v="0.38"/>
    <s v="United States"/>
    <x v="2"/>
    <s v="Sam"/>
    <x v="17"/>
    <x v="215"/>
    <n v="34609"/>
    <x v="24"/>
    <x v="1"/>
    <d v="2015-03-11T00:00:00"/>
    <n v="1"/>
    <x v="0"/>
    <n v="45.077999999999996"/>
    <n v="9"/>
    <n v="43.84"/>
    <n v="89805"/>
    <n v="0"/>
    <s v="Not Returned"/>
    <n v="0"/>
  </r>
  <r>
    <n v="19295"/>
    <x v="3"/>
    <n v="0.08"/>
    <n v="4.28"/>
    <n v="4.79"/>
    <n v="2668"/>
    <x v="585"/>
    <s v="Returning Customer"/>
    <n v="0"/>
    <x v="0"/>
    <x v="1"/>
    <x v="1"/>
    <x v="1"/>
    <s v="Small Box"/>
    <x v="868"/>
    <n v="0.4"/>
    <s v="United States"/>
    <x v="0"/>
    <s v="Chris"/>
    <x v="24"/>
    <x v="492"/>
    <n v="57701"/>
    <x v="15"/>
    <x v="2"/>
    <d v="2015-03-30T00:00:00"/>
    <n v="2"/>
    <x v="0"/>
    <n v="-121.2"/>
    <n v="12"/>
    <n v="49.87"/>
    <n v="87830"/>
    <n v="0"/>
    <s v="Not Returned"/>
    <n v="0"/>
  </r>
  <r>
    <n v="24803"/>
    <x v="0"/>
    <n v="0.03"/>
    <n v="22.84"/>
    <n v="11.54"/>
    <n v="142"/>
    <x v="1097"/>
    <s v="New Customer"/>
    <n v="1"/>
    <x v="0"/>
    <x v="3"/>
    <x v="1"/>
    <x v="1"/>
    <s v="Small Box"/>
    <x v="869"/>
    <n v="0.39"/>
    <s v="United States"/>
    <x v="1"/>
    <s v="Erin"/>
    <x v="31"/>
    <x v="843"/>
    <n v="6401"/>
    <x v="12"/>
    <x v="1"/>
    <d v="2015-06-03T00:00:00"/>
    <n v="1"/>
    <x v="0"/>
    <n v="91.955999999999989"/>
    <n v="13"/>
    <n v="312.58999999999997"/>
    <n v="91087"/>
    <n v="0"/>
    <s v="Not Returned"/>
    <n v="0"/>
  </r>
  <r>
    <n v="18055"/>
    <x v="0"/>
    <n v="0.06"/>
    <n v="22.84"/>
    <n v="11.54"/>
    <n v="880"/>
    <x v="990"/>
    <s v="Returning Customer"/>
    <n v="0"/>
    <x v="0"/>
    <x v="3"/>
    <x v="1"/>
    <x v="1"/>
    <s v="Small Box"/>
    <x v="869"/>
    <n v="0.39"/>
    <s v="United States"/>
    <x v="3"/>
    <s v="William"/>
    <x v="38"/>
    <x v="781"/>
    <n v="85254"/>
    <x v="76"/>
    <x v="4"/>
    <d v="2015-03-27T00:00:00"/>
    <n v="2"/>
    <x v="0"/>
    <n v="-31.24"/>
    <n v="1"/>
    <n v="27.67"/>
    <n v="86153"/>
    <n v="0"/>
    <s v="Not Returned"/>
    <n v="0"/>
  </r>
  <r>
    <n v="18295"/>
    <x v="4"/>
    <n v="0.08"/>
    <n v="22.84"/>
    <n v="11.54"/>
    <n v="1556"/>
    <x v="259"/>
    <s v="Returning Customer"/>
    <n v="0"/>
    <x v="0"/>
    <x v="0"/>
    <x v="1"/>
    <x v="1"/>
    <s v="Small Box"/>
    <x v="869"/>
    <n v="0.39"/>
    <s v="United States"/>
    <x v="2"/>
    <s v="Sam"/>
    <x v="14"/>
    <x v="231"/>
    <n v="22304"/>
    <x v="45"/>
    <x v="0"/>
    <d v="2015-06-03T00:00:00"/>
    <n v="2"/>
    <x v="0"/>
    <n v="-477.37200000000007"/>
    <n v="9"/>
    <n v="195.16"/>
    <n v="87425"/>
    <n v="0"/>
    <s v="Not Returned"/>
    <n v="0"/>
  </r>
  <r>
    <n v="8389"/>
    <x v="3"/>
    <n v="0.02"/>
    <n v="30.98"/>
    <n v="17.079999999999998"/>
    <n v="1733"/>
    <x v="570"/>
    <s v="Returning Customer"/>
    <n v="0"/>
    <x v="0"/>
    <x v="3"/>
    <x v="1"/>
    <x v="1"/>
    <s v="Small Box"/>
    <x v="870"/>
    <n v="0.4"/>
    <s v="United States"/>
    <x v="1"/>
    <s v="Erin"/>
    <x v="46"/>
    <x v="275"/>
    <n v="20012"/>
    <x v="158"/>
    <x v="6"/>
    <d v="2015-06-29T00:00:00"/>
    <n v="1"/>
    <x v="0"/>
    <n v="-32.28"/>
    <n v="13"/>
    <n v="438.25"/>
    <n v="59937"/>
    <n v="1"/>
    <s v="Returned"/>
    <n v="1"/>
  </r>
  <r>
    <n v="26389"/>
    <x v="3"/>
    <n v="0.02"/>
    <n v="30.98"/>
    <n v="17.079999999999998"/>
    <n v="1735"/>
    <x v="1098"/>
    <s v="New Customer"/>
    <n v="1"/>
    <x v="0"/>
    <x v="3"/>
    <x v="1"/>
    <x v="1"/>
    <s v="Small Box"/>
    <x v="870"/>
    <n v="0.4"/>
    <s v="United States"/>
    <x v="1"/>
    <s v="Erin"/>
    <x v="1"/>
    <x v="844"/>
    <n v="11550"/>
    <x v="158"/>
    <x v="6"/>
    <d v="2015-06-29T00:00:00"/>
    <n v="1"/>
    <x v="0"/>
    <n v="-16.14"/>
    <n v="3"/>
    <n v="101.13"/>
    <n v="88444"/>
    <n v="1"/>
    <s v="Not Returned"/>
    <n v="0"/>
  </r>
  <r>
    <n v="3393"/>
    <x v="4"/>
    <n v="0.02"/>
    <n v="4.28"/>
    <n v="5.17"/>
    <n v="373"/>
    <x v="144"/>
    <s v="Returning Customer"/>
    <n v="0"/>
    <x v="0"/>
    <x v="3"/>
    <x v="1"/>
    <x v="1"/>
    <s v="Small Box"/>
    <x v="871"/>
    <n v="0.4"/>
    <s v="United States"/>
    <x v="0"/>
    <s v="Chris"/>
    <x v="3"/>
    <x v="3"/>
    <n v="48234"/>
    <x v="90"/>
    <x v="2"/>
    <d v="2015-03-15T00:00:00"/>
    <n v="1"/>
    <x v="0"/>
    <n v="-63.87"/>
    <n v="24"/>
    <n v="109.86"/>
    <n v="24193"/>
    <n v="0"/>
    <s v="Not Returned"/>
    <n v="0"/>
  </r>
  <r>
    <n v="21393"/>
    <x v="4"/>
    <n v="0.02"/>
    <n v="4.28"/>
    <n v="5.17"/>
    <n v="375"/>
    <x v="904"/>
    <s v="Returning Customer"/>
    <n v="0"/>
    <x v="0"/>
    <x v="3"/>
    <x v="1"/>
    <x v="1"/>
    <s v="Small Box"/>
    <x v="871"/>
    <n v="0.4"/>
    <s v="United States"/>
    <x v="2"/>
    <s v="Sam"/>
    <x v="2"/>
    <x v="722"/>
    <n v="37814"/>
    <x v="90"/>
    <x v="2"/>
    <d v="2015-03-15T00:00:00"/>
    <n v="1"/>
    <x v="0"/>
    <n v="196.79999999999998"/>
    <n v="6"/>
    <n v="27.47"/>
    <n v="90917"/>
    <n v="0"/>
    <s v="Not Returned"/>
    <n v="0"/>
  </r>
  <r>
    <n v="25895"/>
    <x v="3"/>
    <n v="0.05"/>
    <n v="4.28"/>
    <n v="5.17"/>
    <n v="993"/>
    <x v="1099"/>
    <s v="New Customer"/>
    <n v="1"/>
    <x v="0"/>
    <x v="3"/>
    <x v="1"/>
    <x v="1"/>
    <s v="Small Box"/>
    <x v="871"/>
    <n v="0.4"/>
    <s v="United States"/>
    <x v="3"/>
    <s v="William"/>
    <x v="6"/>
    <x v="463"/>
    <n v="93030"/>
    <x v="11"/>
    <x v="5"/>
    <d v="2015-02-19T00:00:00"/>
    <n v="0"/>
    <x v="0"/>
    <n v="-104.57"/>
    <n v="9"/>
    <n v="38.58"/>
    <n v="89432"/>
    <n v="1"/>
    <s v="Not Returned"/>
    <n v="0"/>
  </r>
  <r>
    <n v="18198"/>
    <x v="0"/>
    <n v="0"/>
    <n v="22.84"/>
    <n v="16.920000000000002"/>
    <n v="2896"/>
    <x v="937"/>
    <s v="Returning Customer"/>
    <n v="0"/>
    <x v="0"/>
    <x v="2"/>
    <x v="1"/>
    <x v="1"/>
    <s v="Small Box"/>
    <x v="872"/>
    <n v="0.39"/>
    <s v="United States"/>
    <x v="0"/>
    <s v="Chris"/>
    <x v="29"/>
    <x v="744"/>
    <n v="56001"/>
    <x v="92"/>
    <x v="5"/>
    <d v="2015-03-14T00:00:00"/>
    <n v="2"/>
    <x v="1"/>
    <n v="-83.75"/>
    <n v="15"/>
    <n v="370.62"/>
    <n v="86927"/>
    <n v="1"/>
    <s v="Not Returned"/>
    <n v="0"/>
  </r>
  <r>
    <n v="24091"/>
    <x v="0"/>
    <n v="0.1"/>
    <n v="5.98"/>
    <n v="5.14"/>
    <n v="2127"/>
    <x v="1100"/>
    <s v="New Customer"/>
    <n v="1"/>
    <x v="0"/>
    <x v="2"/>
    <x v="1"/>
    <x v="1"/>
    <s v="Small Box"/>
    <x v="873"/>
    <n v="0.36"/>
    <s v="United States"/>
    <x v="0"/>
    <s v="Chris"/>
    <x v="3"/>
    <x v="845"/>
    <n v="48310"/>
    <x v="57"/>
    <x v="4"/>
    <d v="2015-03-20T00:00:00"/>
    <n v="2"/>
    <x v="0"/>
    <n v="-49.53"/>
    <n v="6"/>
    <n v="33.950000000000003"/>
    <n v="88418"/>
    <n v="1"/>
    <s v="Not Returned"/>
    <n v="0"/>
  </r>
  <r>
    <n v="25949"/>
    <x v="4"/>
    <n v="0.1"/>
    <n v="6.48"/>
    <n v="5.9"/>
    <n v="597"/>
    <x v="1101"/>
    <s v="New Customer"/>
    <n v="1"/>
    <x v="0"/>
    <x v="3"/>
    <x v="1"/>
    <x v="1"/>
    <s v="Small Box"/>
    <x v="874"/>
    <n v="0.37"/>
    <s v="United States"/>
    <x v="0"/>
    <s v="Chris"/>
    <x v="7"/>
    <x v="22"/>
    <n v="47201"/>
    <x v="176"/>
    <x v="4"/>
    <d v="2015-06-10T00:00:00"/>
    <n v="0"/>
    <x v="0"/>
    <n v="-51.634999999999998"/>
    <n v="19"/>
    <n v="116.8"/>
    <n v="86310"/>
    <n v="1"/>
    <s v="Not Returned"/>
    <n v="0"/>
  </r>
  <r>
    <n v="18088"/>
    <x v="0"/>
    <n v="0.02"/>
    <n v="6.48"/>
    <n v="5.9"/>
    <n v="3105"/>
    <x v="257"/>
    <s v="Returning Customer"/>
    <n v="0"/>
    <x v="0"/>
    <x v="2"/>
    <x v="1"/>
    <x v="1"/>
    <s v="Small Box"/>
    <x v="874"/>
    <n v="0.37"/>
    <s v="United States"/>
    <x v="2"/>
    <s v="Sam"/>
    <x v="25"/>
    <x v="229"/>
    <n v="42071"/>
    <x v="130"/>
    <x v="3"/>
    <d v="2015-03-21T00:00:00"/>
    <n v="1"/>
    <x v="0"/>
    <n v="4.3919999999999995"/>
    <n v="13"/>
    <n v="90.98"/>
    <n v="86327"/>
    <n v="0"/>
    <s v="Not Returned"/>
    <n v="0"/>
  </r>
  <r>
    <n v="88"/>
    <x v="0"/>
    <n v="0.02"/>
    <n v="6.48"/>
    <n v="5.9"/>
    <n v="3106"/>
    <x v="258"/>
    <s v="Returning Customer"/>
    <n v="0"/>
    <x v="0"/>
    <x v="2"/>
    <x v="1"/>
    <x v="1"/>
    <s v="Small Box"/>
    <x v="874"/>
    <n v="0.37"/>
    <s v="United States"/>
    <x v="0"/>
    <s v="Chris"/>
    <x v="0"/>
    <x v="230"/>
    <n v="77041"/>
    <x v="130"/>
    <x v="3"/>
    <d v="2015-03-21T00:00:00"/>
    <n v="1"/>
    <x v="0"/>
    <n v="-50.64"/>
    <n v="53"/>
    <n v="370.91"/>
    <n v="548"/>
    <n v="0"/>
    <s v="Not Returned"/>
    <n v="0"/>
  </r>
  <r>
    <n v="20495"/>
    <x v="4"/>
    <n v="0.06"/>
    <n v="5.78"/>
    <n v="5.67"/>
    <n v="526"/>
    <x v="433"/>
    <s v="Returning Customer"/>
    <n v="0"/>
    <x v="0"/>
    <x v="2"/>
    <x v="1"/>
    <x v="1"/>
    <s v="Small Box"/>
    <x v="875"/>
    <n v="0.36"/>
    <s v="United States"/>
    <x v="3"/>
    <s v="William"/>
    <x v="38"/>
    <x v="377"/>
    <n v="85204"/>
    <x v="25"/>
    <x v="2"/>
    <d v="2015-01-18T00:00:00"/>
    <n v="1"/>
    <x v="0"/>
    <n v="-108.19"/>
    <n v="15"/>
    <n v="87.27"/>
    <n v="90027"/>
    <n v="0"/>
    <s v="Not Returned"/>
    <n v="0"/>
  </r>
  <r>
    <n v="20278"/>
    <x v="4"/>
    <n v="0.08"/>
    <n v="5.78"/>
    <n v="5.67"/>
    <n v="1776"/>
    <x v="1102"/>
    <s v="New Customer"/>
    <n v="1"/>
    <x v="0"/>
    <x v="0"/>
    <x v="1"/>
    <x v="1"/>
    <s v="Small Box"/>
    <x v="875"/>
    <n v="0.36"/>
    <s v="United States"/>
    <x v="0"/>
    <s v="Chris"/>
    <x v="7"/>
    <x v="846"/>
    <n v="47802"/>
    <x v="104"/>
    <x v="4"/>
    <d v="2015-02-05T00:00:00"/>
    <n v="1"/>
    <x v="0"/>
    <n v="-53.898000000000003"/>
    <n v="19"/>
    <n v="106.57"/>
    <n v="89941"/>
    <n v="1"/>
    <s v="Not Returned"/>
    <n v="0"/>
  </r>
  <r>
    <n v="18284"/>
    <x v="4"/>
    <n v="0.09"/>
    <n v="5.78"/>
    <n v="5.67"/>
    <n v="1882"/>
    <x v="1103"/>
    <s v="New Customer"/>
    <n v="1"/>
    <x v="0"/>
    <x v="2"/>
    <x v="1"/>
    <x v="1"/>
    <s v="Small Box"/>
    <x v="875"/>
    <n v="0.36"/>
    <s v="United States"/>
    <x v="1"/>
    <s v="Erin"/>
    <x v="30"/>
    <x v="847"/>
    <n v="7036"/>
    <x v="52"/>
    <x v="6"/>
    <d v="2015-03-03T00:00:00"/>
    <n v="2"/>
    <x v="0"/>
    <n v="-7.96"/>
    <n v="1"/>
    <n v="11.35"/>
    <n v="87378"/>
    <n v="0"/>
    <s v="Not Returned"/>
    <n v="0"/>
  </r>
  <r>
    <n v="23775"/>
    <x v="1"/>
    <n v="0.08"/>
    <n v="30.98"/>
    <n v="8.74"/>
    <n v="2159"/>
    <x v="1104"/>
    <s v="New Customer"/>
    <n v="1"/>
    <x v="0"/>
    <x v="1"/>
    <x v="1"/>
    <x v="1"/>
    <s v="Small Box"/>
    <x v="876"/>
    <n v="0.4"/>
    <s v="United States"/>
    <x v="0"/>
    <s v="Chris"/>
    <x v="3"/>
    <x v="848"/>
    <n v="48185"/>
    <x v="17"/>
    <x v="4"/>
    <d v="2015-05-21T00:00:00"/>
    <n v="1"/>
    <x v="0"/>
    <n v="371.27200000000005"/>
    <n v="25"/>
    <n v="727.2"/>
    <n v="90387"/>
    <n v="0"/>
    <s v="Not Returned"/>
    <n v="0"/>
  </r>
  <r>
    <n v="18221"/>
    <x v="1"/>
    <n v="7.0000000000000007E-2"/>
    <n v="30.98"/>
    <n v="8.74"/>
    <n v="2520"/>
    <x v="1105"/>
    <s v="New Customer"/>
    <n v="1"/>
    <x v="0"/>
    <x v="2"/>
    <x v="1"/>
    <x v="1"/>
    <s v="Small Box"/>
    <x v="876"/>
    <n v="0.4"/>
    <s v="United States"/>
    <x v="1"/>
    <s v="Erin"/>
    <x v="44"/>
    <x v="849"/>
    <n v="2908"/>
    <x v="120"/>
    <x v="3"/>
    <d v="2015-06-06T00:00:00"/>
    <n v="1"/>
    <x v="0"/>
    <n v="255.76919999999998"/>
    <n v="12"/>
    <n v="370.68"/>
    <n v="87033"/>
    <n v="0"/>
    <s v="Not Returned"/>
    <n v="0"/>
  </r>
  <r>
    <n v="20445"/>
    <x v="2"/>
    <n v="0.04"/>
    <n v="22.84"/>
    <n v="16.87"/>
    <n v="1068"/>
    <x v="1106"/>
    <s v="New Customer"/>
    <n v="1"/>
    <x v="0"/>
    <x v="2"/>
    <x v="1"/>
    <x v="1"/>
    <s v="Small Box"/>
    <x v="877"/>
    <n v="0.39"/>
    <s v="United States"/>
    <x v="0"/>
    <s v="Chris"/>
    <x v="23"/>
    <x v="850"/>
    <n v="60409"/>
    <x v="103"/>
    <x v="0"/>
    <d v="2015-03-16T00:00:00"/>
    <n v="0"/>
    <x v="0"/>
    <n v="-97.28"/>
    <n v="12"/>
    <n v="286.39999999999998"/>
    <n v="87109"/>
    <n v="1"/>
    <s v="Not Returned"/>
    <n v="0"/>
  </r>
  <r>
    <n v="23716"/>
    <x v="4"/>
    <n v="0.05"/>
    <n v="5.98"/>
    <n v="5.46"/>
    <n v="936"/>
    <x v="202"/>
    <s v="Returning Customer"/>
    <n v="0"/>
    <x v="0"/>
    <x v="1"/>
    <x v="1"/>
    <x v="1"/>
    <s v="Small Box"/>
    <x v="878"/>
    <n v="0.36"/>
    <s v="United States"/>
    <x v="3"/>
    <s v="William"/>
    <x v="6"/>
    <x v="181"/>
    <n v="92374"/>
    <x v="139"/>
    <x v="2"/>
    <d v="2015-06-27T00:00:00"/>
    <n v="0"/>
    <x v="0"/>
    <n v="-31.885000000000002"/>
    <n v="17"/>
    <n v="104.95"/>
    <n v="90589"/>
    <n v="0"/>
    <s v="Not Returned"/>
    <n v="0"/>
  </r>
  <r>
    <n v="20553"/>
    <x v="4"/>
    <n v="0.02"/>
    <n v="5.98"/>
    <n v="5.46"/>
    <n v="1828"/>
    <x v="589"/>
    <s v="Returning Customer"/>
    <n v="0"/>
    <x v="0"/>
    <x v="1"/>
    <x v="1"/>
    <x v="1"/>
    <s v="Small Box"/>
    <x v="878"/>
    <n v="0.36"/>
    <s v="United States"/>
    <x v="0"/>
    <s v="Chris"/>
    <x v="11"/>
    <x v="496"/>
    <n v="50613"/>
    <x v="11"/>
    <x v="5"/>
    <d v="2015-02-20T00:00:00"/>
    <n v="1"/>
    <x v="0"/>
    <n v="-47.12"/>
    <n v="7"/>
    <n v="44.8"/>
    <n v="86956"/>
    <n v="0"/>
    <s v="Not Returned"/>
    <n v="0"/>
  </r>
  <r>
    <n v="23590"/>
    <x v="3"/>
    <n v="0.01"/>
    <n v="5.98"/>
    <n v="5.46"/>
    <n v="1837"/>
    <x v="1107"/>
    <s v="New Customer"/>
    <n v="1"/>
    <x v="0"/>
    <x v="1"/>
    <x v="1"/>
    <x v="1"/>
    <s v="Small Box"/>
    <x v="878"/>
    <n v="0.36"/>
    <s v="United States"/>
    <x v="3"/>
    <s v="William"/>
    <x v="6"/>
    <x v="563"/>
    <n v="91776"/>
    <x v="164"/>
    <x v="6"/>
    <d v="2015-04-21T00:00:00"/>
    <n v="2"/>
    <x v="0"/>
    <n v="-18.878399999999999"/>
    <n v="4"/>
    <n v="28"/>
    <n v="86600"/>
    <n v="0"/>
    <s v="Not Returned"/>
    <n v="0"/>
  </r>
  <r>
    <n v="20481"/>
    <x v="1"/>
    <n v="7.0000000000000007E-2"/>
    <n v="5.98"/>
    <n v="5.46"/>
    <n v="2058"/>
    <x v="1108"/>
    <s v="New Customer"/>
    <n v="1"/>
    <x v="0"/>
    <x v="1"/>
    <x v="1"/>
    <x v="1"/>
    <s v="Small Box"/>
    <x v="878"/>
    <n v="0.36"/>
    <s v="United States"/>
    <x v="2"/>
    <s v="Sam"/>
    <x v="4"/>
    <x v="851"/>
    <n v="28601"/>
    <x v="155"/>
    <x v="3"/>
    <d v="2015-02-15T00:00:00"/>
    <n v="2"/>
    <x v="0"/>
    <n v="46.65"/>
    <n v="5"/>
    <n v="32.76"/>
    <n v="88040"/>
    <n v="1"/>
    <s v="Not Returned"/>
    <n v="0"/>
  </r>
  <r>
    <n v="20640"/>
    <x v="3"/>
    <n v="0.08"/>
    <n v="5.98"/>
    <n v="5.46"/>
    <n v="2254"/>
    <x v="253"/>
    <s v="Returning Customer"/>
    <n v="0"/>
    <x v="0"/>
    <x v="1"/>
    <x v="1"/>
    <x v="1"/>
    <s v="Small Box"/>
    <x v="878"/>
    <n v="0.36"/>
    <s v="United States"/>
    <x v="2"/>
    <s v="Sam"/>
    <x v="25"/>
    <x v="225"/>
    <n v="42003"/>
    <x v="111"/>
    <x v="1"/>
    <d v="2015-04-28T00:00:00"/>
    <n v="0"/>
    <x v="0"/>
    <n v="110.11799999999999"/>
    <n v="13"/>
    <n v="77.540000000000006"/>
    <n v="89279"/>
    <n v="0"/>
    <s v="Not Returned"/>
    <n v="0"/>
  </r>
  <r>
    <n v="18219"/>
    <x v="1"/>
    <n v="0.02"/>
    <n v="6.48"/>
    <n v="8.74"/>
    <n v="2506"/>
    <x v="1109"/>
    <s v="New Customer"/>
    <n v="1"/>
    <x v="0"/>
    <x v="2"/>
    <x v="1"/>
    <x v="1"/>
    <s v="Small Box"/>
    <x v="879"/>
    <n v="0.36"/>
    <s v="United States"/>
    <x v="1"/>
    <s v="Erin"/>
    <x v="31"/>
    <x v="852"/>
    <n v="6408"/>
    <x v="120"/>
    <x v="3"/>
    <d v="2015-06-07T00:00:00"/>
    <n v="2"/>
    <x v="0"/>
    <n v="-6.835"/>
    <n v="1"/>
    <n v="10.72"/>
    <n v="87033"/>
    <n v="0"/>
    <s v="Not Returned"/>
    <n v="0"/>
  </r>
  <r>
    <n v="19947"/>
    <x v="2"/>
    <n v="0.04"/>
    <n v="6.48"/>
    <n v="5.16"/>
    <n v="865"/>
    <x v="462"/>
    <s v="Returning Customer"/>
    <n v="0"/>
    <x v="1"/>
    <x v="1"/>
    <x v="1"/>
    <x v="1"/>
    <s v="Small Box"/>
    <x v="880"/>
    <n v="0.37"/>
    <s v="United States"/>
    <x v="0"/>
    <s v="Chris"/>
    <x v="7"/>
    <x v="9"/>
    <n v="46312"/>
    <x v="74"/>
    <x v="5"/>
    <d v="2015-03-02T00:00:00"/>
    <n v="4"/>
    <x v="0"/>
    <n v="-11.1332"/>
    <n v="12"/>
    <n v="86.79"/>
    <n v="90675"/>
    <n v="1"/>
    <s v="Not Returned"/>
    <n v="0"/>
  </r>
  <r>
    <n v="24793"/>
    <x v="4"/>
    <n v="0.01"/>
    <n v="6.68"/>
    <n v="4.91"/>
    <n v="1950"/>
    <x v="1110"/>
    <s v="New Customer"/>
    <n v="1"/>
    <x v="0"/>
    <x v="3"/>
    <x v="1"/>
    <x v="1"/>
    <s v="Small Box"/>
    <x v="881"/>
    <n v="0.37"/>
    <s v="United States"/>
    <x v="3"/>
    <s v="William"/>
    <x v="47"/>
    <x v="853"/>
    <n v="59750"/>
    <x v="1"/>
    <x v="1"/>
    <d v="2015-01-08T00:00:00"/>
    <n v="2"/>
    <x v="0"/>
    <n v="-15.48"/>
    <n v="7"/>
    <n v="51.03"/>
    <n v="90414"/>
    <n v="1"/>
    <s v="Not Returned"/>
    <n v="0"/>
  </r>
  <r>
    <n v="3686"/>
    <x v="2"/>
    <n v="0.04"/>
    <n v="6.68"/>
    <n v="4.91"/>
    <n v="1959"/>
    <x v="446"/>
    <s v="Returning Customer"/>
    <n v="0"/>
    <x v="0"/>
    <x v="2"/>
    <x v="1"/>
    <x v="1"/>
    <s v="Small Box"/>
    <x v="881"/>
    <n v="0.37"/>
    <s v="United States"/>
    <x v="2"/>
    <s v="Sam"/>
    <x v="17"/>
    <x v="166"/>
    <n v="33916"/>
    <x v="84"/>
    <x v="2"/>
    <d v="2015-04-25T00:00:00"/>
    <n v="7"/>
    <x v="0"/>
    <n v="-14.3241"/>
    <n v="5"/>
    <n v="41.22"/>
    <n v="26342"/>
    <n v="0"/>
    <s v="Not Returned"/>
    <n v="0"/>
  </r>
  <r>
    <n v="21686"/>
    <x v="2"/>
    <n v="0.04"/>
    <n v="6.68"/>
    <n v="4.91"/>
    <n v="1962"/>
    <x v="1087"/>
    <s v="Returning Customer"/>
    <n v="0"/>
    <x v="0"/>
    <x v="2"/>
    <x v="1"/>
    <x v="1"/>
    <s v="Small Box"/>
    <x v="881"/>
    <n v="0.37"/>
    <s v="United States"/>
    <x v="0"/>
    <s v="Chris"/>
    <x v="3"/>
    <x v="840"/>
    <n v="48601"/>
    <x v="84"/>
    <x v="2"/>
    <d v="2015-04-25T00:00:00"/>
    <n v="7"/>
    <x v="0"/>
    <n v="-11.631599999999999"/>
    <n v="1"/>
    <n v="8.24"/>
    <n v="88857"/>
    <n v="0"/>
    <s v="Not Returned"/>
    <n v="0"/>
  </r>
  <r>
    <n v="22583"/>
    <x v="1"/>
    <n v="0.05"/>
    <n v="4.9800000000000004"/>
    <n v="5.0199999999999996"/>
    <n v="2466"/>
    <x v="509"/>
    <s v="Returning Customer"/>
    <n v="0"/>
    <x v="0"/>
    <x v="1"/>
    <x v="1"/>
    <x v="1"/>
    <s v="Small Box"/>
    <x v="882"/>
    <n v="0.38"/>
    <s v="United States"/>
    <x v="0"/>
    <s v="Chris"/>
    <x v="3"/>
    <x v="436"/>
    <n v="49783"/>
    <x v="70"/>
    <x v="3"/>
    <d v="2015-02-27T00:00:00"/>
    <n v="0"/>
    <x v="0"/>
    <n v="-16.634799999999998"/>
    <n v="7"/>
    <n v="38.11"/>
    <n v="88136"/>
    <n v="0"/>
    <s v="Not Returned"/>
    <n v="0"/>
  </r>
  <r>
    <n v="22970"/>
    <x v="0"/>
    <n v="0.04"/>
    <n v="4.28"/>
    <n v="5.68"/>
    <n v="2046"/>
    <x v="410"/>
    <s v="Returning Customer"/>
    <n v="0"/>
    <x v="0"/>
    <x v="1"/>
    <x v="1"/>
    <x v="1"/>
    <s v="Small Box"/>
    <x v="883"/>
    <n v="0.4"/>
    <s v="United States"/>
    <x v="0"/>
    <s v="Chris"/>
    <x v="16"/>
    <x v="359"/>
    <n v="67901"/>
    <x v="6"/>
    <x v="3"/>
    <d v="2015-06-14T00:00:00"/>
    <n v="2"/>
    <x v="0"/>
    <n v="-27.375"/>
    <n v="7"/>
    <n v="31.54"/>
    <n v="88219"/>
    <n v="0"/>
    <s v="Not Returned"/>
    <n v="0"/>
  </r>
  <r>
    <n v="19416"/>
    <x v="1"/>
    <n v="0.06"/>
    <n v="22.84"/>
    <n v="8.18"/>
    <n v="1873"/>
    <x v="1039"/>
    <s v="Returning Customer"/>
    <n v="0"/>
    <x v="0"/>
    <x v="1"/>
    <x v="1"/>
    <x v="1"/>
    <s v="Small Box"/>
    <x v="884"/>
    <n v="0.39"/>
    <s v="United States"/>
    <x v="2"/>
    <s v="Sam"/>
    <x v="17"/>
    <x v="741"/>
    <n v="33403"/>
    <x v="25"/>
    <x v="2"/>
    <d v="2015-01-17T00:00:00"/>
    <n v="0"/>
    <x v="0"/>
    <n v="-357.92399999999998"/>
    <n v="7"/>
    <n v="152.49"/>
    <n v="90099"/>
    <n v="0"/>
    <s v="Not Returned"/>
    <n v="0"/>
  </r>
  <r>
    <n v="22847"/>
    <x v="1"/>
    <n v="0"/>
    <n v="22.84"/>
    <n v="8.18"/>
    <n v="3194"/>
    <x v="1096"/>
    <s v="Returning Customer"/>
    <n v="0"/>
    <x v="0"/>
    <x v="0"/>
    <x v="1"/>
    <x v="1"/>
    <s v="Small Box"/>
    <x v="884"/>
    <n v="0.39"/>
    <s v="United States"/>
    <x v="2"/>
    <s v="Sam"/>
    <x v="17"/>
    <x v="215"/>
    <n v="34609"/>
    <x v="24"/>
    <x v="1"/>
    <d v="2015-03-12T00:00:00"/>
    <n v="2"/>
    <x v="1"/>
    <n v="-110.376"/>
    <n v="6"/>
    <n v="141.74"/>
    <n v="89805"/>
    <n v="0"/>
    <s v="Not Returned"/>
    <n v="0"/>
  </r>
  <r>
    <n v="24629"/>
    <x v="4"/>
    <n v="0.09"/>
    <n v="6.48"/>
    <n v="9.68"/>
    <n v="792"/>
    <x v="1111"/>
    <s v="New Customer"/>
    <n v="1"/>
    <x v="0"/>
    <x v="1"/>
    <x v="1"/>
    <x v="1"/>
    <s v="Small Box"/>
    <x v="885"/>
    <n v="0.36"/>
    <s v="United States"/>
    <x v="0"/>
    <s v="Chris"/>
    <x v="32"/>
    <x v="854"/>
    <n v="73064"/>
    <x v="135"/>
    <x v="6"/>
    <d v="2015-06-22T00:00:00"/>
    <n v="1"/>
    <x v="0"/>
    <n v="-204.16"/>
    <n v="16"/>
    <n v="99.92"/>
    <n v="88753"/>
    <n v="1"/>
    <s v="Not Returned"/>
    <n v="0"/>
  </r>
  <r>
    <n v="5502"/>
    <x v="1"/>
    <n v="7.0000000000000007E-2"/>
    <n v="6.48"/>
    <n v="5.74"/>
    <n v="2107"/>
    <x v="893"/>
    <s v="Returning Customer"/>
    <n v="0"/>
    <x v="0"/>
    <x v="1"/>
    <x v="1"/>
    <x v="1"/>
    <s v="Small Box"/>
    <x v="886"/>
    <n v="0.37"/>
    <s v="United States"/>
    <x v="0"/>
    <s v="Chris"/>
    <x v="23"/>
    <x v="105"/>
    <n v="60601"/>
    <x v="64"/>
    <x v="2"/>
    <d v="2015-06-06T00:00:00"/>
    <n v="0"/>
    <x v="0"/>
    <n v="-28.45"/>
    <n v="20"/>
    <n v="134.58000000000001"/>
    <n v="39015"/>
    <n v="0"/>
    <s v="Not Returned"/>
    <n v="0"/>
  </r>
  <r>
    <n v="23502"/>
    <x v="1"/>
    <n v="7.0000000000000007E-2"/>
    <n v="6.48"/>
    <n v="5.74"/>
    <n v="2108"/>
    <x v="1112"/>
    <s v="New Customer"/>
    <n v="1"/>
    <x v="0"/>
    <x v="1"/>
    <x v="1"/>
    <x v="1"/>
    <s v="Small Box"/>
    <x v="886"/>
    <n v="0.37"/>
    <s v="United States"/>
    <x v="0"/>
    <s v="Chris"/>
    <x v="22"/>
    <x v="855"/>
    <n v="63129"/>
    <x v="64"/>
    <x v="2"/>
    <d v="2015-06-06T00:00:00"/>
    <n v="0"/>
    <x v="0"/>
    <n v="-14.225"/>
    <n v="5"/>
    <n v="33.65"/>
    <n v="87862"/>
    <n v="1"/>
    <s v="Not Returned"/>
    <n v="0"/>
  </r>
  <r>
    <n v="21475"/>
    <x v="3"/>
    <n v="0"/>
    <n v="6.48"/>
    <n v="5.19"/>
    <n v="3045"/>
    <x v="1113"/>
    <s v="New Customer"/>
    <n v="1"/>
    <x v="0"/>
    <x v="3"/>
    <x v="1"/>
    <x v="1"/>
    <s v="Small Box"/>
    <x v="887"/>
    <n v="0.37"/>
    <s v="United States"/>
    <x v="0"/>
    <s v="Chris"/>
    <x v="16"/>
    <x v="856"/>
    <n v="66048"/>
    <x v="64"/>
    <x v="2"/>
    <d v="2015-06-07T00:00:00"/>
    <n v="1"/>
    <x v="1"/>
    <n v="-14.074999999999999"/>
    <n v="12"/>
    <n v="84.04"/>
    <n v="86104"/>
    <n v="1"/>
    <s v="Not Returned"/>
    <n v="0"/>
  </r>
  <r>
    <n v="24273"/>
    <x v="4"/>
    <n v="0.02"/>
    <n v="6.48"/>
    <n v="9.17"/>
    <n v="194"/>
    <x v="169"/>
    <s v="Returning Customer"/>
    <n v="0"/>
    <x v="0"/>
    <x v="1"/>
    <x v="1"/>
    <x v="1"/>
    <s v="Small Box"/>
    <x v="888"/>
    <n v="0.37"/>
    <s v="United States"/>
    <x v="3"/>
    <s v="William"/>
    <x v="12"/>
    <x v="152"/>
    <n v="84043"/>
    <x v="163"/>
    <x v="2"/>
    <d v="2015-01-11T00:00:00"/>
    <n v="1"/>
    <x v="0"/>
    <n v="-105.68520000000001"/>
    <n v="4"/>
    <n v="28.2"/>
    <n v="90431"/>
    <n v="1"/>
    <s v="Not Returned"/>
    <n v="0"/>
  </r>
  <r>
    <n v="19473"/>
    <x v="0"/>
    <n v="0.09"/>
    <n v="6.48"/>
    <n v="9.17"/>
    <n v="1494"/>
    <x v="1050"/>
    <s v="Returning Customer"/>
    <n v="0"/>
    <x v="1"/>
    <x v="1"/>
    <x v="1"/>
    <x v="1"/>
    <s v="Small Box"/>
    <x v="888"/>
    <n v="0.37"/>
    <s v="United States"/>
    <x v="1"/>
    <s v="Erin"/>
    <x v="37"/>
    <x v="818"/>
    <n v="21222"/>
    <x v="51"/>
    <x v="4"/>
    <d v="2015-03-13T00:00:00"/>
    <n v="2"/>
    <x v="0"/>
    <n v="-76.540000000000006"/>
    <n v="6"/>
    <n v="42.16"/>
    <n v="85880"/>
    <n v="0"/>
    <s v="Not Returned"/>
    <n v="0"/>
  </r>
  <r>
    <n v="20305"/>
    <x v="3"/>
    <n v="0"/>
    <n v="6.48"/>
    <n v="10.050000000000001"/>
    <n v="2897"/>
    <x v="704"/>
    <s v="Returning Customer"/>
    <n v="0"/>
    <x v="0"/>
    <x v="2"/>
    <x v="1"/>
    <x v="1"/>
    <s v="Small Box"/>
    <x v="889"/>
    <n v="0.37"/>
    <s v="United States"/>
    <x v="0"/>
    <s v="Chris"/>
    <x v="29"/>
    <x v="582"/>
    <n v="55369"/>
    <x v="155"/>
    <x v="3"/>
    <d v="2015-02-15T00:00:00"/>
    <n v="2"/>
    <x v="1"/>
    <n v="-38.72"/>
    <n v="2"/>
    <n v="16.309999999999999"/>
    <n v="86926"/>
    <n v="0"/>
    <s v="Not Returned"/>
    <n v="0"/>
  </r>
  <r>
    <n v="20976"/>
    <x v="1"/>
    <n v="0.01"/>
    <n v="6.48"/>
    <n v="6.57"/>
    <n v="2587"/>
    <x v="584"/>
    <s v="Returning Customer"/>
    <n v="0"/>
    <x v="1"/>
    <x v="2"/>
    <x v="1"/>
    <x v="1"/>
    <s v="Small Box"/>
    <x v="890"/>
    <n v="0.37"/>
    <s v="United States"/>
    <x v="0"/>
    <s v="Chris"/>
    <x v="26"/>
    <x v="491"/>
    <n v="54220"/>
    <x v="56"/>
    <x v="2"/>
    <d v="2015-02-28T00:00:00"/>
    <n v="0"/>
    <x v="0"/>
    <n v="-46.5244"/>
    <n v="18"/>
    <n v="127.83"/>
    <n v="91166"/>
    <n v="1"/>
    <s v="Not Returned"/>
    <n v="0"/>
  </r>
  <r>
    <n v="19933"/>
    <x v="3"/>
    <n v="0.09"/>
    <n v="6.48"/>
    <n v="6.35"/>
    <n v="691"/>
    <x v="1114"/>
    <s v="New Customer"/>
    <n v="1"/>
    <x v="0"/>
    <x v="2"/>
    <x v="1"/>
    <x v="1"/>
    <s v="Small Box"/>
    <x v="891"/>
    <n v="0.37"/>
    <s v="United States"/>
    <x v="3"/>
    <s v="William"/>
    <x v="8"/>
    <x v="857"/>
    <n v="98408"/>
    <x v="106"/>
    <x v="2"/>
    <d v="2015-03-22T00:00:00"/>
    <n v="1"/>
    <x v="0"/>
    <n v="-88.6"/>
    <n v="8"/>
    <n v="49.81"/>
    <n v="89915"/>
    <n v="1"/>
    <s v="Not Returned"/>
    <n v="0"/>
  </r>
  <r>
    <n v="24851"/>
    <x v="2"/>
    <n v="0.09"/>
    <n v="6.48"/>
    <n v="6.86"/>
    <n v="797"/>
    <x v="495"/>
    <s v="Returning Customer"/>
    <n v="0"/>
    <x v="0"/>
    <x v="1"/>
    <x v="1"/>
    <x v="1"/>
    <s v="Small Box"/>
    <x v="892"/>
    <n v="0.37"/>
    <s v="United States"/>
    <x v="3"/>
    <s v="William"/>
    <x v="12"/>
    <x v="426"/>
    <n v="84067"/>
    <x v="151"/>
    <x v="3"/>
    <d v="2015-03-08T00:00:00"/>
    <n v="2"/>
    <x v="0"/>
    <n v="-62.23"/>
    <n v="8"/>
    <n v="50.88"/>
    <n v="86870"/>
    <n v="1"/>
    <s v="Not Returned"/>
    <n v="0"/>
  </r>
  <r>
    <n v="18260"/>
    <x v="4"/>
    <n v="0.05"/>
    <n v="6.48"/>
    <n v="6.86"/>
    <n v="3327"/>
    <x v="726"/>
    <s v="Returning Customer"/>
    <n v="0"/>
    <x v="0"/>
    <x v="3"/>
    <x v="1"/>
    <x v="1"/>
    <s v="Small Box"/>
    <x v="892"/>
    <n v="0.37"/>
    <s v="United States"/>
    <x v="0"/>
    <s v="Chris"/>
    <x v="3"/>
    <x v="77"/>
    <n v="48060"/>
    <x v="151"/>
    <x v="3"/>
    <d v="2015-03-08T00:00:00"/>
    <n v="2"/>
    <x v="0"/>
    <n v="-52.77"/>
    <n v="4"/>
    <n v="27.08"/>
    <n v="87272"/>
    <n v="0"/>
    <s v="Not Returned"/>
    <n v="0"/>
  </r>
  <r>
    <n v="18276"/>
    <x v="2"/>
    <n v="0.01"/>
    <n v="6.48"/>
    <n v="5.4"/>
    <n v="1699"/>
    <x v="762"/>
    <s v="Returning Customer"/>
    <n v="0"/>
    <x v="0"/>
    <x v="3"/>
    <x v="1"/>
    <x v="1"/>
    <s v="Small Box"/>
    <x v="893"/>
    <n v="0.37"/>
    <s v="United States"/>
    <x v="1"/>
    <s v="Erin"/>
    <x v="5"/>
    <x v="469"/>
    <n v="19057"/>
    <x v="76"/>
    <x v="4"/>
    <d v="2015-03-25T00:00:00"/>
    <n v="0"/>
    <x v="0"/>
    <n v="-18.850000000000001"/>
    <n v="2"/>
    <n v="14.29"/>
    <n v="87345"/>
    <n v="0"/>
    <s v="Not Returned"/>
    <n v="0"/>
  </r>
  <r>
    <n v="18757"/>
    <x v="4"/>
    <n v="0.02"/>
    <n v="6.48"/>
    <n v="6.6"/>
    <n v="493"/>
    <x v="218"/>
    <s v="Returning Customer"/>
    <n v="0"/>
    <x v="0"/>
    <x v="0"/>
    <x v="1"/>
    <x v="1"/>
    <s v="Small Box"/>
    <x v="894"/>
    <n v="0.37"/>
    <s v="United States"/>
    <x v="3"/>
    <s v="William"/>
    <x v="8"/>
    <x v="196"/>
    <n v="98158"/>
    <x v="119"/>
    <x v="1"/>
    <d v="2015-01-22T00:00:00"/>
    <n v="2"/>
    <x v="0"/>
    <n v="-92.05"/>
    <n v="10"/>
    <n v="66.709999999999994"/>
    <n v="88906"/>
    <n v="0"/>
    <s v="Not Returned"/>
    <n v="0"/>
  </r>
  <r>
    <n v="20017"/>
    <x v="1"/>
    <n v="0.03"/>
    <n v="6.48"/>
    <n v="6.6"/>
    <n v="1499"/>
    <x v="404"/>
    <s v="Returning Customer"/>
    <n v="0"/>
    <x v="0"/>
    <x v="2"/>
    <x v="1"/>
    <x v="1"/>
    <s v="Small Box"/>
    <x v="894"/>
    <n v="0.37"/>
    <s v="United States"/>
    <x v="2"/>
    <s v="Sam"/>
    <x v="17"/>
    <x v="353"/>
    <n v="33134"/>
    <x v="104"/>
    <x v="4"/>
    <d v="2015-02-05T00:00:00"/>
    <n v="1"/>
    <x v="0"/>
    <n v="-145.852"/>
    <n v="9"/>
    <n v="58.83"/>
    <n v="90731"/>
    <n v="0"/>
    <s v="Not Returned"/>
    <n v="0"/>
  </r>
  <r>
    <n v="21274"/>
    <x v="1"/>
    <n v="0.06"/>
    <n v="6.48"/>
    <n v="7.37"/>
    <n v="600"/>
    <x v="1115"/>
    <s v="New Customer"/>
    <n v="1"/>
    <x v="0"/>
    <x v="1"/>
    <x v="1"/>
    <x v="1"/>
    <s v="Small Box"/>
    <x v="895"/>
    <n v="0.37"/>
    <s v="United States"/>
    <x v="1"/>
    <s v="Erin"/>
    <x v="37"/>
    <x v="858"/>
    <n v="21136"/>
    <x v="100"/>
    <x v="3"/>
    <d v="2015-03-14T00:00:00"/>
    <n v="1"/>
    <x v="0"/>
    <n v="-75.44"/>
    <n v="5"/>
    <n v="32.39"/>
    <n v="87579"/>
    <n v="1"/>
    <s v="Not Returned"/>
    <n v="0"/>
  </r>
  <r>
    <n v="19908"/>
    <x v="0"/>
    <n v="0.01"/>
    <n v="6.48"/>
    <n v="7.37"/>
    <n v="2724"/>
    <x v="1080"/>
    <s v="Returning Customer"/>
    <n v="0"/>
    <x v="0"/>
    <x v="2"/>
    <x v="1"/>
    <x v="1"/>
    <s v="Small Box"/>
    <x v="895"/>
    <n v="0.37"/>
    <s v="United States"/>
    <x v="2"/>
    <s v="Sam"/>
    <x v="2"/>
    <x v="835"/>
    <n v="37421"/>
    <x v="143"/>
    <x v="3"/>
    <d v="2015-05-03T00:00:00"/>
    <n v="2"/>
    <x v="0"/>
    <n v="-449.69399999999996"/>
    <n v="18"/>
    <n v="122.8"/>
    <n v="88959"/>
    <n v="0"/>
    <s v="Not Returned"/>
    <n v="0"/>
  </r>
  <r>
    <n v="24880"/>
    <x v="3"/>
    <n v="0.05"/>
    <n v="6.48"/>
    <n v="8.4"/>
    <n v="623"/>
    <x v="1116"/>
    <s v="New Customer"/>
    <n v="1"/>
    <x v="0"/>
    <x v="2"/>
    <x v="1"/>
    <x v="1"/>
    <s v="Small Box"/>
    <x v="896"/>
    <n v="0.37"/>
    <s v="United States"/>
    <x v="1"/>
    <s v="Erin"/>
    <x v="41"/>
    <x v="859"/>
    <n v="3101"/>
    <x v="87"/>
    <x v="4"/>
    <d v="2015-04-03T00:00:00"/>
    <n v="2"/>
    <x v="0"/>
    <n v="-226.34640000000002"/>
    <n v="21"/>
    <n v="136.99"/>
    <n v="91433"/>
    <n v="0"/>
    <s v="Not Returned"/>
    <n v="0"/>
  </r>
  <r>
    <n v="21429"/>
    <x v="3"/>
    <n v="0.08"/>
    <n v="6.48"/>
    <n v="8.4"/>
    <n v="3338"/>
    <x v="1117"/>
    <s v="New Customer"/>
    <n v="1"/>
    <x v="0"/>
    <x v="0"/>
    <x v="1"/>
    <x v="1"/>
    <s v="Small Box"/>
    <x v="896"/>
    <n v="0.37"/>
    <s v="United States"/>
    <x v="2"/>
    <s v="Sam"/>
    <x v="17"/>
    <x v="860"/>
    <n v="33614"/>
    <x v="86"/>
    <x v="5"/>
    <d v="2015-05-07T00:00:00"/>
    <n v="0"/>
    <x v="0"/>
    <n v="58.811999999999998"/>
    <n v="7"/>
    <n v="45"/>
    <n v="85979"/>
    <n v="1"/>
    <s v="Not Returned"/>
    <n v="0"/>
  </r>
  <r>
    <n v="24752"/>
    <x v="3"/>
    <n v="0.02"/>
    <n v="6.48"/>
    <n v="7.86"/>
    <n v="1016"/>
    <x v="1118"/>
    <s v="New Customer"/>
    <n v="1"/>
    <x v="1"/>
    <x v="2"/>
    <x v="1"/>
    <x v="1"/>
    <s v="Small Box"/>
    <x v="897"/>
    <n v="0.37"/>
    <s v="United States"/>
    <x v="2"/>
    <s v="Sam"/>
    <x v="4"/>
    <x v="861"/>
    <n v="28806"/>
    <x v="6"/>
    <x v="3"/>
    <d v="2015-06-13T00:00:00"/>
    <n v="1"/>
    <x v="0"/>
    <n v="111.22199999999999"/>
    <n v="1"/>
    <n v="11.41"/>
    <n v="88389"/>
    <n v="1"/>
    <s v="Not Returned"/>
    <n v="0"/>
  </r>
  <r>
    <n v="19172"/>
    <x v="0"/>
    <n v="0.01"/>
    <n v="6.48"/>
    <n v="7.86"/>
    <n v="2265"/>
    <x v="161"/>
    <s v="Returning Customer"/>
    <n v="0"/>
    <x v="0"/>
    <x v="1"/>
    <x v="1"/>
    <x v="1"/>
    <s v="Small Box"/>
    <x v="897"/>
    <n v="0.37"/>
    <s v="United States"/>
    <x v="0"/>
    <s v="Chris"/>
    <x v="22"/>
    <x v="145"/>
    <n v="64130"/>
    <x v="96"/>
    <x v="5"/>
    <d v="2015-01-31T00:00:00"/>
    <n v="2"/>
    <x v="0"/>
    <n v="-135.74"/>
    <n v="10"/>
    <n v="66.459999999999994"/>
    <n v="86612"/>
    <n v="0"/>
    <s v="Not Returned"/>
    <n v="0"/>
  </r>
  <r>
    <n v="19823"/>
    <x v="1"/>
    <n v="0.08"/>
    <n v="6.48"/>
    <n v="7.03"/>
    <n v="266"/>
    <x v="788"/>
    <s v="Returning Customer"/>
    <n v="0"/>
    <x v="0"/>
    <x v="1"/>
    <x v="1"/>
    <x v="1"/>
    <s v="Small Box"/>
    <x v="898"/>
    <n v="0.37"/>
    <s v="United States"/>
    <x v="0"/>
    <s v="Chris"/>
    <x v="0"/>
    <x v="637"/>
    <n v="78207"/>
    <x v="46"/>
    <x v="3"/>
    <d v="2015-05-16T00:00:00"/>
    <n v="1"/>
    <x v="0"/>
    <n v="8.9320000000000093"/>
    <n v="10"/>
    <n v="67.86"/>
    <n v="90594"/>
    <n v="0"/>
    <s v="Not Returned"/>
    <n v="0"/>
  </r>
  <r>
    <n v="25742"/>
    <x v="3"/>
    <n v="0.09"/>
    <n v="6.48"/>
    <n v="7.03"/>
    <n v="2448"/>
    <x v="1119"/>
    <s v="New Customer"/>
    <n v="1"/>
    <x v="0"/>
    <x v="0"/>
    <x v="1"/>
    <x v="1"/>
    <s v="Small Box"/>
    <x v="898"/>
    <n v="0.37"/>
    <s v="United States"/>
    <x v="0"/>
    <s v="Chris"/>
    <x v="29"/>
    <x v="666"/>
    <n v="55410"/>
    <x v="94"/>
    <x v="0"/>
    <d v="2015-07-01T00:00:00"/>
    <n v="2"/>
    <x v="0"/>
    <n v="-126.208"/>
    <n v="16"/>
    <n v="96.96"/>
    <n v="87790"/>
    <n v="1"/>
    <s v="Not Returned"/>
    <n v="0"/>
  </r>
  <r>
    <n v="18277"/>
    <x v="1"/>
    <n v="0.02"/>
    <n v="6.48"/>
    <n v="7.91"/>
    <n v="2393"/>
    <x v="516"/>
    <s v="Returning Customer"/>
    <n v="0"/>
    <x v="0"/>
    <x v="1"/>
    <x v="1"/>
    <x v="1"/>
    <s v="Small Box"/>
    <x v="899"/>
    <n v="0.37"/>
    <s v="United States"/>
    <x v="2"/>
    <s v="Sam"/>
    <x v="33"/>
    <x v="294"/>
    <n v="30076"/>
    <x v="89"/>
    <x v="3"/>
    <d v="2015-05-31T00:00:00"/>
    <n v="2"/>
    <x v="0"/>
    <n v="-1191.5260000000001"/>
    <n v="2"/>
    <n v="16.5"/>
    <n v="86950"/>
    <n v="1"/>
    <s v="Not Returned"/>
    <n v="0"/>
  </r>
  <r>
    <n v="24568"/>
    <x v="1"/>
    <n v="0.05"/>
    <n v="6.48"/>
    <n v="7.91"/>
    <n v="2484"/>
    <x v="605"/>
    <s v="Returning Customer"/>
    <n v="0"/>
    <x v="0"/>
    <x v="1"/>
    <x v="1"/>
    <x v="1"/>
    <s v="Small Box"/>
    <x v="899"/>
    <n v="0.37"/>
    <s v="United States"/>
    <x v="2"/>
    <s v="Sam"/>
    <x v="17"/>
    <x v="508"/>
    <n v="33881"/>
    <x v="100"/>
    <x v="3"/>
    <d v="2015-03-14T00:00:00"/>
    <n v="1"/>
    <x v="0"/>
    <n v="322.12199999999996"/>
    <n v="16"/>
    <n v="109.99"/>
    <n v="88998"/>
    <n v="0"/>
    <s v="Not Returned"/>
    <n v="0"/>
  </r>
  <r>
    <n v="22097"/>
    <x v="2"/>
    <n v="0"/>
    <n v="6.48"/>
    <n v="8.19"/>
    <n v="2781"/>
    <x v="696"/>
    <s v="Returning Customer"/>
    <n v="0"/>
    <x v="0"/>
    <x v="0"/>
    <x v="1"/>
    <x v="1"/>
    <s v="Small Box"/>
    <x v="900"/>
    <n v="0.37"/>
    <s v="United States"/>
    <x v="3"/>
    <s v="William"/>
    <x v="20"/>
    <x v="577"/>
    <n v="97071"/>
    <x v="108"/>
    <x v="2"/>
    <d v="2015-02-07T00:00:00"/>
    <n v="7"/>
    <x v="1"/>
    <n v="-43.26"/>
    <n v="3"/>
    <n v="22.67"/>
    <n v="87162"/>
    <n v="0"/>
    <s v="Not Returned"/>
    <n v="0"/>
  </r>
  <r>
    <n v="25330"/>
    <x v="1"/>
    <n v="0.05"/>
    <n v="6.48"/>
    <n v="8.19"/>
    <n v="3324"/>
    <x v="1120"/>
    <s v="New Customer"/>
    <n v="1"/>
    <x v="0"/>
    <x v="0"/>
    <x v="1"/>
    <x v="1"/>
    <s v="Small Box"/>
    <x v="900"/>
    <n v="0.37"/>
    <s v="United States"/>
    <x v="3"/>
    <s v="William"/>
    <x v="38"/>
    <x v="862"/>
    <n v="85335"/>
    <x v="81"/>
    <x v="5"/>
    <d v="2015-02-15T00:00:00"/>
    <n v="3"/>
    <x v="0"/>
    <n v="-164.18"/>
    <n v="9"/>
    <n v="58.5"/>
    <n v="90985"/>
    <n v="1"/>
    <s v="Not Returned"/>
    <n v="0"/>
  </r>
  <r>
    <n v="21573"/>
    <x v="0"/>
    <n v="0.06"/>
    <n v="6.48"/>
    <n v="7.49"/>
    <n v="2014"/>
    <x v="96"/>
    <s v="Returning Customer"/>
    <n v="0"/>
    <x v="0"/>
    <x v="2"/>
    <x v="1"/>
    <x v="1"/>
    <s v="Small Box"/>
    <x v="901"/>
    <n v="0.37"/>
    <s v="United States"/>
    <x v="0"/>
    <s v="Chris"/>
    <x v="11"/>
    <x v="90"/>
    <n v="51503"/>
    <x v="72"/>
    <x v="2"/>
    <d v="2015-04-04T00:00:00"/>
    <n v="0"/>
    <x v="0"/>
    <n v="-191.49"/>
    <n v="12"/>
    <n v="74.930000000000007"/>
    <n v="88368"/>
    <n v="1"/>
    <s v="Not Returned"/>
    <n v="0"/>
  </r>
  <r>
    <n v="18675"/>
    <x v="0"/>
    <n v="0.08"/>
    <n v="6.48"/>
    <n v="7.49"/>
    <n v="2351"/>
    <x v="1121"/>
    <s v="New Customer"/>
    <n v="1"/>
    <x v="0"/>
    <x v="1"/>
    <x v="1"/>
    <x v="1"/>
    <s v="Small Box"/>
    <x v="901"/>
    <n v="0.37"/>
    <s v="United States"/>
    <x v="1"/>
    <s v="Erin"/>
    <x v="37"/>
    <x v="863"/>
    <n v="21114"/>
    <x v="28"/>
    <x v="0"/>
    <d v="2015-04-02T00:00:00"/>
    <n v="3"/>
    <x v="0"/>
    <n v="-119.32"/>
    <n v="13"/>
    <n v="80.86"/>
    <n v="86163"/>
    <n v="1"/>
    <s v="Not Returned"/>
    <n v="0"/>
  </r>
  <r>
    <n v="24763"/>
    <x v="0"/>
    <n v="0.06"/>
    <n v="6.48"/>
    <n v="8.8800000000000008"/>
    <n v="868"/>
    <x v="448"/>
    <s v="Returning Customer"/>
    <n v="0"/>
    <x v="0"/>
    <x v="1"/>
    <x v="1"/>
    <x v="1"/>
    <s v="Small Box"/>
    <x v="902"/>
    <n v="0.37"/>
    <s v="United States"/>
    <x v="0"/>
    <s v="Chris"/>
    <x v="29"/>
    <x v="387"/>
    <n v="55126"/>
    <x v="151"/>
    <x v="3"/>
    <d v="2015-03-07T00:00:00"/>
    <n v="1"/>
    <x v="0"/>
    <n v="-237.47"/>
    <n v="20"/>
    <n v="125.77"/>
    <n v="91195"/>
    <n v="0"/>
    <s v="Not Returned"/>
    <n v="0"/>
  </r>
  <r>
    <n v="22321"/>
    <x v="3"/>
    <n v="0.03"/>
    <n v="6.48"/>
    <n v="8.73"/>
    <n v="2458"/>
    <x v="824"/>
    <s v="Returning Customer"/>
    <n v="0"/>
    <x v="0"/>
    <x v="2"/>
    <x v="1"/>
    <x v="1"/>
    <s v="Small Box"/>
    <x v="903"/>
    <n v="0.37"/>
    <s v="United States"/>
    <x v="0"/>
    <s v="Chris"/>
    <x v="29"/>
    <x v="666"/>
    <n v="55410"/>
    <x v="61"/>
    <x v="2"/>
    <d v="2015-01-05T00:00:00"/>
    <n v="2"/>
    <x v="0"/>
    <n v="-35.04"/>
    <n v="2"/>
    <n v="15.95"/>
    <n v="91285"/>
    <n v="1"/>
    <s v="Not Returned"/>
    <n v="0"/>
  </r>
  <r>
    <n v="4321"/>
    <x v="3"/>
    <n v="0.03"/>
    <n v="6.48"/>
    <n v="8.73"/>
    <n v="2460"/>
    <x v="916"/>
    <s v="Returning Customer"/>
    <n v="0"/>
    <x v="0"/>
    <x v="2"/>
    <x v="1"/>
    <x v="1"/>
    <s v="Small Box"/>
    <x v="903"/>
    <n v="0.37"/>
    <s v="United States"/>
    <x v="1"/>
    <s v="Erin"/>
    <x v="1"/>
    <x v="12"/>
    <n v="10035"/>
    <x v="61"/>
    <x v="2"/>
    <d v="2015-01-05T00:00:00"/>
    <n v="2"/>
    <x v="0"/>
    <n v="-35.04"/>
    <n v="8"/>
    <n v="63.78"/>
    <n v="30785"/>
    <n v="0"/>
    <s v="Not Returned"/>
    <n v="0"/>
  </r>
  <r>
    <n v="694"/>
    <x v="0"/>
    <n v="0.05"/>
    <n v="6.48"/>
    <n v="8.73"/>
    <n v="2882"/>
    <x v="293"/>
    <s v="Returning Customer"/>
    <n v="0"/>
    <x v="0"/>
    <x v="0"/>
    <x v="1"/>
    <x v="1"/>
    <s v="Small Box"/>
    <x v="903"/>
    <n v="0.37"/>
    <s v="United States"/>
    <x v="2"/>
    <s v="Sam"/>
    <x v="4"/>
    <x v="263"/>
    <n v="28206"/>
    <x v="132"/>
    <x v="2"/>
    <d v="2015-05-09T00:00:00"/>
    <n v="0"/>
    <x v="0"/>
    <n v="-160.38470000000001"/>
    <n v="35"/>
    <n v="232.5"/>
    <n v="4839"/>
    <n v="1"/>
    <s v="Not Returned"/>
    <n v="0"/>
  </r>
  <r>
    <n v="18694"/>
    <x v="0"/>
    <n v="0.05"/>
    <n v="6.48"/>
    <n v="8.73"/>
    <n v="2883"/>
    <x v="1122"/>
    <s v="New Customer"/>
    <n v="1"/>
    <x v="0"/>
    <x v="0"/>
    <x v="1"/>
    <x v="1"/>
    <s v="Small Box"/>
    <x v="903"/>
    <n v="0.37"/>
    <s v="United States"/>
    <x v="1"/>
    <s v="Erin"/>
    <x v="18"/>
    <x v="96"/>
    <n v="44070"/>
    <x v="132"/>
    <x v="2"/>
    <d v="2015-05-09T00:00:00"/>
    <n v="0"/>
    <x v="0"/>
    <n v="-120.59"/>
    <n v="9"/>
    <n v="59.79"/>
    <n v="87632"/>
    <n v="1"/>
    <s v="Not Returned"/>
    <n v="0"/>
  </r>
  <r>
    <n v="19266"/>
    <x v="2"/>
    <n v="0.02"/>
    <n v="6.48"/>
    <n v="5.14"/>
    <n v="800"/>
    <x v="845"/>
    <s v="Returning Customer"/>
    <n v="0"/>
    <x v="0"/>
    <x v="0"/>
    <x v="1"/>
    <x v="1"/>
    <s v="Small Box"/>
    <x v="904"/>
    <n v="0.37"/>
    <s v="United States"/>
    <x v="3"/>
    <s v="William"/>
    <x v="12"/>
    <x v="426"/>
    <n v="84067"/>
    <x v="15"/>
    <x v="2"/>
    <d v="2015-03-30T00:00:00"/>
    <n v="2"/>
    <x v="0"/>
    <n v="-48.68"/>
    <n v="19"/>
    <n v="126.66"/>
    <n v="89910"/>
    <n v="0"/>
    <s v="Not Returned"/>
    <n v="0"/>
  </r>
  <r>
    <n v="19141"/>
    <x v="4"/>
    <n v="0.06"/>
    <n v="6.48"/>
    <n v="5.14"/>
    <n v="1852"/>
    <x v="1123"/>
    <s v="New Customer"/>
    <n v="1"/>
    <x v="1"/>
    <x v="2"/>
    <x v="1"/>
    <x v="1"/>
    <s v="Small Box"/>
    <x v="904"/>
    <n v="0.37"/>
    <s v="United States"/>
    <x v="3"/>
    <s v="William"/>
    <x v="6"/>
    <x v="864"/>
    <n v="92008"/>
    <x v="27"/>
    <x v="5"/>
    <d v="2015-03-21T00:00:00"/>
    <n v="2"/>
    <x v="0"/>
    <n v="-28.45"/>
    <n v="10"/>
    <n v="68.34"/>
    <n v="86847"/>
    <n v="0"/>
    <s v="Not Returned"/>
    <n v="0"/>
  </r>
  <r>
    <n v="23514"/>
    <x v="2"/>
    <n v="0.01"/>
    <n v="6.48"/>
    <n v="5.14"/>
    <n v="2216"/>
    <x v="692"/>
    <s v="Returning Customer"/>
    <n v="0"/>
    <x v="0"/>
    <x v="1"/>
    <x v="1"/>
    <x v="1"/>
    <s v="Small Box"/>
    <x v="904"/>
    <n v="0.37"/>
    <s v="United States"/>
    <x v="1"/>
    <s v="Erin"/>
    <x v="18"/>
    <x v="406"/>
    <n v="44256"/>
    <x v="162"/>
    <x v="1"/>
    <d v="2015-06-25T00:00:00"/>
    <n v="2"/>
    <x v="0"/>
    <n v="-26.936"/>
    <n v="10"/>
    <n v="67.41"/>
    <n v="90314"/>
    <n v="0"/>
    <s v="Not Returned"/>
    <n v="0"/>
  </r>
  <r>
    <n v="21463"/>
    <x v="4"/>
    <n v="0.05"/>
    <n v="6.48"/>
    <n v="5.14"/>
    <n v="2391"/>
    <x v="778"/>
    <s v="Returning Customer"/>
    <n v="0"/>
    <x v="1"/>
    <x v="1"/>
    <x v="1"/>
    <x v="1"/>
    <s v="Small Box"/>
    <x v="904"/>
    <n v="0.37"/>
    <s v="United States"/>
    <x v="1"/>
    <s v="Erin"/>
    <x v="1"/>
    <x v="629"/>
    <n v="11572"/>
    <x v="30"/>
    <x v="5"/>
    <d v="2015-06-05T00:00:00"/>
    <n v="1"/>
    <x v="0"/>
    <n v="-22.56"/>
    <n v="13"/>
    <n v="92.16"/>
    <n v="91123"/>
    <n v="0"/>
    <s v="Not Returned"/>
    <n v="0"/>
  </r>
  <r>
    <n v="22548"/>
    <x v="4"/>
    <n v="0"/>
    <n v="6.48"/>
    <n v="5.1100000000000003"/>
    <n v="871"/>
    <x v="463"/>
    <s v="Returning Customer"/>
    <n v="0"/>
    <x v="0"/>
    <x v="2"/>
    <x v="1"/>
    <x v="1"/>
    <s v="Small Box"/>
    <x v="905"/>
    <n v="0.37"/>
    <s v="United States"/>
    <x v="3"/>
    <s v="William"/>
    <x v="28"/>
    <x v="398"/>
    <n v="89502"/>
    <x v="17"/>
    <x v="4"/>
    <d v="2015-05-22T00:00:00"/>
    <n v="2"/>
    <x v="1"/>
    <n v="-33.31"/>
    <n v="18"/>
    <n v="127.81"/>
    <n v="90578"/>
    <n v="0"/>
    <s v="Not Returned"/>
    <n v="0"/>
  </r>
  <r>
    <n v="19750"/>
    <x v="2"/>
    <n v="0.02"/>
    <n v="6.48"/>
    <n v="5.1100000000000003"/>
    <n v="3366"/>
    <x v="805"/>
    <s v="Returning Customer"/>
    <n v="0"/>
    <x v="0"/>
    <x v="2"/>
    <x v="1"/>
    <x v="1"/>
    <s v="Small Box"/>
    <x v="905"/>
    <n v="0.37"/>
    <s v="United States"/>
    <x v="1"/>
    <s v="Erin"/>
    <x v="18"/>
    <x v="73"/>
    <n v="45373"/>
    <x v="79"/>
    <x v="6"/>
    <d v="2015-05-28T00:00:00"/>
    <n v="4"/>
    <x v="0"/>
    <n v="-23.53"/>
    <n v="8"/>
    <n v="56.22"/>
    <n v="90501"/>
    <n v="0"/>
    <s v="Not Returned"/>
    <n v="0"/>
  </r>
  <r>
    <n v="22223"/>
    <x v="0"/>
    <n v="0.03"/>
    <n v="5.28"/>
    <n v="5.66"/>
    <n v="388"/>
    <x v="1002"/>
    <s v="Returning Customer"/>
    <n v="0"/>
    <x v="0"/>
    <x v="1"/>
    <x v="1"/>
    <x v="1"/>
    <s v="Small Box"/>
    <x v="906"/>
    <n v="0.4"/>
    <s v="United States"/>
    <x v="0"/>
    <s v="Chris"/>
    <x v="15"/>
    <x v="788"/>
    <n v="68847"/>
    <x v="61"/>
    <x v="2"/>
    <d v="2015-01-05T00:00:00"/>
    <n v="2"/>
    <x v="0"/>
    <n v="-51.559199999999997"/>
    <n v="4"/>
    <n v="22.82"/>
    <n v="90337"/>
    <n v="0"/>
    <s v="Not Returned"/>
    <n v="0"/>
  </r>
  <r>
    <n v="24327"/>
    <x v="1"/>
    <n v="0.1"/>
    <n v="19.98"/>
    <n v="5.77"/>
    <n v="240"/>
    <x v="1124"/>
    <s v="New Customer"/>
    <n v="1"/>
    <x v="1"/>
    <x v="3"/>
    <x v="1"/>
    <x v="1"/>
    <s v="Small Box"/>
    <x v="907"/>
    <n v="0.38"/>
    <s v="United States"/>
    <x v="3"/>
    <s v="William"/>
    <x v="21"/>
    <x v="865"/>
    <n v="80817"/>
    <x v="157"/>
    <x v="0"/>
    <d v="2015-04-20T00:00:00"/>
    <n v="0"/>
    <x v="0"/>
    <n v="35.090000000000003"/>
    <n v="3"/>
    <n v="57.41"/>
    <n v="90479"/>
    <n v="0"/>
    <s v="Not Returned"/>
    <n v="0"/>
  </r>
  <r>
    <n v="25790"/>
    <x v="4"/>
    <n v="7.0000000000000007E-2"/>
    <n v="11.29"/>
    <n v="5.03"/>
    <n v="1384"/>
    <x v="1037"/>
    <s v="Returning Customer"/>
    <n v="0"/>
    <x v="0"/>
    <x v="0"/>
    <x v="1"/>
    <x v="9"/>
    <s v="Small Box"/>
    <x v="908"/>
    <n v="0.59"/>
    <s v="United States"/>
    <x v="2"/>
    <s v="Sam"/>
    <x v="14"/>
    <x v="231"/>
    <n v="22304"/>
    <x v="44"/>
    <x v="1"/>
    <d v="2015-07-02T00:00:00"/>
    <n v="2"/>
    <x v="0"/>
    <n v="-163.03"/>
    <n v="11"/>
    <n v="123.18"/>
    <n v="89407"/>
    <n v="1"/>
    <s v="Not Returned"/>
    <n v="0"/>
  </r>
  <r>
    <n v="24607"/>
    <x v="3"/>
    <n v="0.05"/>
    <n v="11.29"/>
    <n v="5.03"/>
    <n v="2828"/>
    <x v="97"/>
    <s v="Returning Customer"/>
    <n v="0"/>
    <x v="0"/>
    <x v="1"/>
    <x v="1"/>
    <x v="9"/>
    <s v="Small Box"/>
    <x v="908"/>
    <n v="0.59"/>
    <s v="United States"/>
    <x v="3"/>
    <s v="William"/>
    <x v="6"/>
    <x v="91"/>
    <n v="92243"/>
    <x v="11"/>
    <x v="5"/>
    <d v="2015-02-21T00:00:00"/>
    <n v="2"/>
    <x v="0"/>
    <n v="-35.26"/>
    <n v="8"/>
    <n v="90.46"/>
    <n v="87720"/>
    <n v="1"/>
    <s v="Not Returned"/>
    <n v="0"/>
  </r>
  <r>
    <n v="22377"/>
    <x v="4"/>
    <n v="0.03"/>
    <n v="7.84"/>
    <n v="4.71"/>
    <n v="2419"/>
    <x v="706"/>
    <s v="Returning Customer"/>
    <n v="0"/>
    <x v="0"/>
    <x v="0"/>
    <x v="1"/>
    <x v="10"/>
    <s v="Small Box"/>
    <x v="909"/>
    <n v="0.35"/>
    <s v="United States"/>
    <x v="2"/>
    <s v="Sam"/>
    <x v="14"/>
    <x v="255"/>
    <n v="23701"/>
    <x v="156"/>
    <x v="5"/>
    <d v="2015-03-29T00:00:00"/>
    <n v="3"/>
    <x v="0"/>
    <n v="859.7177999999999"/>
    <n v="7"/>
    <n v="54.37"/>
    <n v="86751"/>
    <n v="0"/>
    <s v="Not Returned"/>
    <n v="0"/>
  </r>
  <r>
    <n v="23042"/>
    <x v="1"/>
    <n v="0.08"/>
    <n v="7.84"/>
    <n v="4.71"/>
    <n v="2855"/>
    <x v="484"/>
    <s v="Returning Customer"/>
    <n v="0"/>
    <x v="0"/>
    <x v="1"/>
    <x v="1"/>
    <x v="10"/>
    <s v="Small Box"/>
    <x v="909"/>
    <n v="0.35"/>
    <s v="United States"/>
    <x v="3"/>
    <s v="William"/>
    <x v="8"/>
    <x v="417"/>
    <n v="98198"/>
    <x v="141"/>
    <x v="4"/>
    <d v="2015-01-22T00:00:00"/>
    <n v="1"/>
    <x v="0"/>
    <n v="-12.876779999999998"/>
    <n v="10"/>
    <n v="76.16"/>
    <n v="87316"/>
    <n v="0"/>
    <s v="Not Returned"/>
    <n v="0"/>
  </r>
  <r>
    <n v="19383"/>
    <x v="4"/>
    <n v="7.0000000000000007E-2"/>
    <n v="6.08"/>
    <n v="0.91"/>
    <n v="850"/>
    <x v="1125"/>
    <s v="New Customer"/>
    <n v="1"/>
    <x v="0"/>
    <x v="1"/>
    <x v="1"/>
    <x v="3"/>
    <s v="Wrap Bag"/>
    <x v="910"/>
    <n v="0.51"/>
    <s v="United States"/>
    <x v="3"/>
    <s v="William"/>
    <x v="6"/>
    <x v="866"/>
    <n v="93117"/>
    <x v="165"/>
    <x v="2"/>
    <d v="2015-03-08T00:00:00"/>
    <n v="1"/>
    <x v="0"/>
    <n v="19.57"/>
    <n v="7"/>
    <n v="41.96"/>
    <n v="88569"/>
    <n v="0"/>
    <s v="Not Returned"/>
    <n v="0"/>
  </r>
  <r>
    <n v="5361"/>
    <x v="0"/>
    <n v="0.02"/>
    <n v="49.99"/>
    <n v="19.989999999999998"/>
    <n v="181"/>
    <x v="858"/>
    <s v="Returning Customer"/>
    <n v="0"/>
    <x v="0"/>
    <x v="3"/>
    <x v="0"/>
    <x v="11"/>
    <s v="Small Box"/>
    <x v="911"/>
    <n v="0.41"/>
    <s v="United States"/>
    <x v="3"/>
    <s v="William"/>
    <x v="6"/>
    <x v="390"/>
    <n v="94122"/>
    <x v="136"/>
    <x v="2"/>
    <d v="2015-02-21T00:00:00"/>
    <n v="0"/>
    <x v="0"/>
    <n v="-76.89"/>
    <n v="18"/>
    <n v="901.81"/>
    <n v="38087"/>
    <n v="1"/>
    <s v="Not Returned"/>
    <n v="0"/>
  </r>
  <r>
    <n v="23361"/>
    <x v="0"/>
    <n v="0.02"/>
    <n v="49.99"/>
    <n v="19.989999999999998"/>
    <n v="184"/>
    <x v="1126"/>
    <s v="New Customer"/>
    <n v="1"/>
    <x v="0"/>
    <x v="3"/>
    <x v="0"/>
    <x v="11"/>
    <s v="Small Box"/>
    <x v="911"/>
    <n v="0.41"/>
    <s v="United States"/>
    <x v="1"/>
    <s v="Erin"/>
    <x v="9"/>
    <x v="867"/>
    <n v="2474"/>
    <x v="136"/>
    <x v="2"/>
    <d v="2015-02-21T00:00:00"/>
    <n v="0"/>
    <x v="0"/>
    <n v="-76.89"/>
    <n v="5"/>
    <n v="250.5"/>
    <n v="88360"/>
    <n v="1"/>
    <s v="Not Returned"/>
    <n v="0"/>
  </r>
  <r>
    <n v="1552"/>
    <x v="2"/>
    <n v="0.09"/>
    <n v="49.99"/>
    <n v="19.989999999999998"/>
    <n v="1193"/>
    <x v="307"/>
    <s v="Returning Customer"/>
    <n v="0"/>
    <x v="0"/>
    <x v="3"/>
    <x v="0"/>
    <x v="11"/>
    <s v="Small Box"/>
    <x v="911"/>
    <n v="0.41"/>
    <s v="United States"/>
    <x v="1"/>
    <s v="Erin"/>
    <x v="46"/>
    <x v="275"/>
    <n v="20016"/>
    <x v="158"/>
    <x v="6"/>
    <d v="2015-06-30T00:00:00"/>
    <n v="2"/>
    <x v="0"/>
    <n v="-17.03"/>
    <n v="48"/>
    <n v="2373.3200000000002"/>
    <n v="11206"/>
    <n v="0"/>
    <s v="Not Returned"/>
    <n v="0"/>
  </r>
  <r>
    <n v="19552"/>
    <x v="2"/>
    <n v="0.09"/>
    <n v="49.99"/>
    <n v="19.989999999999998"/>
    <n v="1203"/>
    <x v="1127"/>
    <s v="New Customer"/>
    <n v="1"/>
    <x v="0"/>
    <x v="3"/>
    <x v="0"/>
    <x v="11"/>
    <s v="Small Box"/>
    <x v="911"/>
    <n v="0.41"/>
    <s v="United States"/>
    <x v="1"/>
    <s v="Erin"/>
    <x v="44"/>
    <x v="760"/>
    <n v="2920"/>
    <x v="158"/>
    <x v="6"/>
    <d v="2015-06-30T00:00:00"/>
    <n v="2"/>
    <x v="0"/>
    <n v="-8.5150000000000006"/>
    <n v="12"/>
    <n v="593.33000000000004"/>
    <n v="87587"/>
    <n v="0"/>
    <s v="Not Returned"/>
    <n v="0"/>
  </r>
  <r>
    <n v="24455"/>
    <x v="1"/>
    <n v="0"/>
    <n v="49.99"/>
    <n v="19.989999999999998"/>
    <n v="2848"/>
    <x v="1128"/>
    <s v="New Customer"/>
    <n v="1"/>
    <x v="0"/>
    <x v="1"/>
    <x v="0"/>
    <x v="11"/>
    <s v="Small Box"/>
    <x v="911"/>
    <n v="0.41"/>
    <s v="United States"/>
    <x v="2"/>
    <s v="Sam"/>
    <x v="2"/>
    <x v="504"/>
    <n v="38401"/>
    <x v="64"/>
    <x v="2"/>
    <d v="2015-06-08T00:00:00"/>
    <n v="2"/>
    <x v="1"/>
    <n v="38.885999999999996"/>
    <n v="16"/>
    <n v="832.97"/>
    <n v="85929"/>
    <n v="1"/>
    <s v="Not Returned"/>
    <n v="0"/>
  </r>
  <r>
    <n v="20008"/>
    <x v="3"/>
    <n v="0.05"/>
    <n v="39.99"/>
    <n v="10.25"/>
    <n v="3086"/>
    <x v="1129"/>
    <s v="New Customer"/>
    <n v="1"/>
    <x v="1"/>
    <x v="0"/>
    <x v="0"/>
    <x v="11"/>
    <s v="Small Box"/>
    <x v="912"/>
    <n v="0.55000000000000004"/>
    <s v="United States"/>
    <x v="2"/>
    <s v="Sam"/>
    <x v="17"/>
    <x v="868"/>
    <n v="34287"/>
    <x v="78"/>
    <x v="0"/>
    <d v="2015-05-19T00:00:00"/>
    <n v="1"/>
    <x v="0"/>
    <n v="4.29"/>
    <n v="3"/>
    <n v="130.91"/>
    <n v="88380"/>
    <n v="1"/>
    <s v="Not Returned"/>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317C46-F3BD-408C-ACC1-D83DC829ABF6}" name="Top 3 Customers by Sale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O33:AP37" firstHeaderRow="1" firstDataRow="1" firstDataCol="1"/>
  <pivotFields count="39">
    <pivotField showAll="0"/>
    <pivotField showAll="0"/>
    <pivotField numFmtId="9" showAll="0"/>
    <pivotField numFmtId="164" showAll="0"/>
    <pivotField numFmtId="164" showAll="0"/>
    <pivotField showAll="0"/>
    <pivotField axis="axisRow" showAll="0" measureFilter="1" sortType="descending">
      <items count="1131">
        <item x="1034"/>
        <item x="265"/>
        <item x="372"/>
        <item x="949"/>
        <item x="9"/>
        <item x="164"/>
        <item x="611"/>
        <item x="422"/>
        <item x="840"/>
        <item x="859"/>
        <item x="385"/>
        <item x="373"/>
        <item x="258"/>
        <item x="1101"/>
        <item x="1112"/>
        <item x="1109"/>
        <item x="632"/>
        <item x="997"/>
        <item x="646"/>
        <item x="1114"/>
        <item x="869"/>
        <item x="680"/>
        <item x="1010"/>
        <item x="799"/>
        <item x="760"/>
        <item x="142"/>
        <item x="497"/>
        <item x="833"/>
        <item x="613"/>
        <item x="583"/>
        <item x="550"/>
        <item x="856"/>
        <item x="321"/>
        <item x="74"/>
        <item x="44"/>
        <item x="31"/>
        <item x="283"/>
        <item x="789"/>
        <item x="358"/>
        <item x="293"/>
        <item x="88"/>
        <item x="728"/>
        <item x="635"/>
        <item x="1096"/>
        <item x="948"/>
        <item x="168"/>
        <item x="1103"/>
        <item x="1061"/>
        <item x="106"/>
        <item x="76"/>
        <item x="937"/>
        <item x="1"/>
        <item x="1024"/>
        <item x="211"/>
        <item x="146"/>
        <item x="663"/>
        <item x="965"/>
        <item x="922"/>
        <item x="735"/>
        <item x="614"/>
        <item x="24"/>
        <item x="83"/>
        <item x="568"/>
        <item x="886"/>
        <item x="889"/>
        <item x="433"/>
        <item x="879"/>
        <item x="403"/>
        <item x="423"/>
        <item x="299"/>
        <item x="921"/>
        <item x="416"/>
        <item x="163"/>
        <item x="147"/>
        <item x="478"/>
        <item x="101"/>
        <item x="333"/>
        <item x="359"/>
        <item x="1046"/>
        <item x="157"/>
        <item x="685"/>
        <item x="361"/>
        <item x="285"/>
        <item x="339"/>
        <item x="673"/>
        <item x="716"/>
        <item x="43"/>
        <item x="752"/>
        <item x="141"/>
        <item x="369"/>
        <item x="761"/>
        <item x="384"/>
        <item x="555"/>
        <item x="704"/>
        <item x="389"/>
        <item x="960"/>
        <item x="1035"/>
        <item x="0"/>
        <item x="1036"/>
        <item x="666"/>
        <item x="880"/>
        <item x="236"/>
        <item x="726"/>
        <item x="737"/>
        <item x="14"/>
        <item x="830"/>
        <item x="446"/>
        <item x="954"/>
        <item x="802"/>
        <item x="633"/>
        <item x="162"/>
        <item x="601"/>
        <item x="48"/>
        <item x="51"/>
        <item x="136"/>
        <item x="355"/>
        <item x="493"/>
        <item x="1089"/>
        <item x="657"/>
        <item x="177"/>
        <item x="781"/>
        <item x="429"/>
        <item x="417"/>
        <item x="927"/>
        <item x="362"/>
        <item x="25"/>
        <item x="1097"/>
        <item x="749"/>
        <item x="1020"/>
        <item x="940"/>
        <item x="380"/>
        <item x="290"/>
        <item x="947"/>
        <item x="1095"/>
        <item x="368"/>
        <item x="421"/>
        <item x="585"/>
        <item x="730"/>
        <item x="280"/>
        <item x="561"/>
        <item x="1011"/>
        <item x="888"/>
        <item x="259"/>
        <item x="616"/>
        <item x="721"/>
        <item x="353"/>
        <item x="244"/>
        <item x="834"/>
        <item x="775"/>
        <item x="804"/>
        <item x="867"/>
        <item x="736"/>
        <item x="745"/>
        <item x="57"/>
        <item x="222"/>
        <item x="508"/>
        <item x="626"/>
        <item x="697"/>
        <item x="316"/>
        <item x="460"/>
        <item x="96"/>
        <item x="474"/>
        <item x="1008"/>
        <item x="627"/>
        <item x="77"/>
        <item x="404"/>
        <item x="1102"/>
        <item x="845"/>
        <item x="819"/>
        <item x="1091"/>
        <item x="487"/>
        <item x="523"/>
        <item x="532"/>
        <item x="993"/>
        <item x="1059"/>
        <item x="943"/>
        <item x="863"/>
        <item x="571"/>
        <item x="814"/>
        <item x="15"/>
        <item x="923"/>
        <item x="712"/>
        <item x="692"/>
        <item x="1063"/>
        <item x="338"/>
        <item x="65"/>
        <item x="876"/>
        <item x="330"/>
        <item x="371"/>
        <item x="674"/>
        <item x="180"/>
        <item x="374"/>
        <item x="251"/>
        <item x="537"/>
        <item x="1117"/>
        <item x="1025"/>
        <item x="939"/>
        <item x="707"/>
        <item x="27"/>
        <item x="199"/>
        <item x="324"/>
        <item x="542"/>
        <item x="1092"/>
        <item x="619"/>
        <item x="260"/>
        <item x="805"/>
        <item x="462"/>
        <item x="809"/>
        <item x="439"/>
        <item x="820"/>
        <item x="414"/>
        <item x="643"/>
        <item x="388"/>
        <item x="821"/>
        <item x="795"/>
        <item x="631"/>
        <item x="1082"/>
        <item x="208"/>
        <item x="249"/>
        <item x="981"/>
        <item x="491"/>
        <item x="907"/>
        <item x="296"/>
        <item x="1086"/>
        <item x="1031"/>
        <item x="714"/>
        <item x="347"/>
        <item x="902"/>
        <item x="874"/>
        <item x="19"/>
        <item x="516"/>
        <item x="469"/>
        <item x="510"/>
        <item x="159"/>
        <item x="535"/>
        <item x="137"/>
        <item x="647"/>
        <item x="282"/>
        <item x="797"/>
        <item x="114"/>
        <item x="518"/>
        <item x="1006"/>
        <item x="320"/>
        <item x="1055"/>
        <item x="1049"/>
        <item x="936"/>
        <item x="467"/>
        <item x="915"/>
        <item x="212"/>
        <item x="342"/>
        <item x="41"/>
        <item x="98"/>
        <item x="21"/>
        <item x="559"/>
        <item x="538"/>
        <item x="326"/>
        <item x="4"/>
        <item x="790"/>
        <item x="428"/>
        <item x="848"/>
        <item x="201"/>
        <item x="464"/>
        <item x="210"/>
        <item x="218"/>
        <item x="708"/>
        <item x="453"/>
        <item x="656"/>
        <item x="624"/>
        <item x="66"/>
        <item x="343"/>
        <item x="367"/>
        <item x="167"/>
        <item x="1062"/>
        <item x="217"/>
        <item x="664"/>
        <item x="340"/>
        <item x="894"/>
        <item x="665"/>
        <item x="435"/>
        <item x="722"/>
        <item x="11"/>
        <item x="184"/>
        <item x="1078"/>
        <item x="827"/>
        <item x="29"/>
        <item x="7"/>
        <item x="950"/>
        <item x="857"/>
        <item x="622"/>
        <item x="546"/>
        <item x="264"/>
        <item x="483"/>
        <item x="866"/>
        <item x="938"/>
        <item x="625"/>
        <item x="214"/>
        <item x="116"/>
        <item x="1128"/>
        <item x="427"/>
        <item x="175"/>
        <item x="495"/>
        <item x="410"/>
        <item x="522"/>
        <item x="250"/>
        <item x="514"/>
        <item x="990"/>
        <item x="502"/>
        <item x="113"/>
        <item x="1013"/>
        <item x="773"/>
        <item x="881"/>
        <item x="926"/>
        <item x="1016"/>
        <item x="875"/>
        <item x="967"/>
        <item x="395"/>
        <item x="1098"/>
        <item x="593"/>
        <item x="1106"/>
        <item x="1080"/>
        <item x="452"/>
        <item x="903"/>
        <item x="587"/>
        <item x="554"/>
        <item x="111"/>
        <item x="328"/>
        <item x="563"/>
        <item x="553"/>
        <item x="170"/>
        <item x="634"/>
        <item x="584"/>
        <item x="275"/>
        <item x="644"/>
        <item x="248"/>
        <item x="544"/>
        <item x="393"/>
        <item x="849"/>
        <item x="717"/>
        <item x="723"/>
        <item x="851"/>
        <item x="397"/>
        <item x="1121"/>
        <item x="496"/>
        <item x="524"/>
        <item x="79"/>
        <item x="1077"/>
        <item x="669"/>
        <item x="780"/>
        <item x="794"/>
        <item x="694"/>
        <item x="739"/>
        <item x="971"/>
        <item x="132"/>
        <item x="1118"/>
        <item x="306"/>
        <item x="413"/>
        <item x="386"/>
        <item x="205"/>
        <item x="124"/>
        <item x="1099"/>
        <item x="498"/>
        <item x="751"/>
        <item x="204"/>
        <item x="406"/>
        <item x="1081"/>
        <item x="291"/>
        <item x="352"/>
        <item x="108"/>
        <item x="720"/>
        <item x="197"/>
        <item x="315"/>
        <item x="910"/>
        <item x="1037"/>
        <item x="966"/>
        <item x="405"/>
        <item x="227"/>
        <item x="391"/>
        <item x="95"/>
        <item x="767"/>
        <item x="586"/>
        <item x="509"/>
        <item x="1124"/>
        <item x="309"/>
        <item x="909"/>
        <item x="602"/>
        <item x="110"/>
        <item x="100"/>
        <item x="763"/>
        <item x="348"/>
        <item x="698"/>
        <item x="178"/>
        <item x="653"/>
        <item x="543"/>
        <item x="914"/>
        <item x="579"/>
        <item x="738"/>
        <item x="274"/>
        <item x="727"/>
        <item x="719"/>
        <item x="803"/>
        <item x="658"/>
        <item x="759"/>
        <item x="457"/>
        <item x="118"/>
        <item x="606"/>
        <item x="454"/>
        <item x="294"/>
        <item x="396"/>
        <item x="529"/>
        <item x="442"/>
        <item x="747"/>
        <item x="268"/>
        <item x="332"/>
        <item x="1060"/>
        <item x="90"/>
        <item x="229"/>
        <item x="718"/>
        <item x="897"/>
        <item x="72"/>
        <item x="166"/>
        <item x="135"/>
        <item x="771"/>
        <item x="1003"/>
        <item x="1004"/>
        <item x="196"/>
        <item x="786"/>
        <item x="746"/>
        <item x="334"/>
        <item x="32"/>
        <item x="401"/>
        <item x="364"/>
        <item x="91"/>
        <item x="479"/>
        <item x="305"/>
        <item x="431"/>
        <item x="566"/>
        <item x="109"/>
        <item x="1107"/>
        <item x="470"/>
        <item x="603"/>
        <item x="1111"/>
        <item x="466"/>
        <item x="461"/>
        <item x="434"/>
        <item x="185"/>
        <item x="225"/>
        <item x="733"/>
        <item x="801"/>
        <item x="56"/>
        <item x="213"/>
        <item x="825"/>
        <item x="1064"/>
        <item x="839"/>
        <item x="151"/>
        <item x="562"/>
        <item x="73"/>
        <item x="778"/>
        <item x="472"/>
        <item x="311"/>
        <item x="521"/>
        <item x="161"/>
        <item x="919"/>
        <item x="792"/>
        <item x="569"/>
        <item x="1056"/>
        <item x="335"/>
        <item x="329"/>
        <item x="818"/>
        <item x="1014"/>
        <item x="234"/>
        <item x="598"/>
        <item x="882"/>
        <item x="974"/>
        <item x="951"/>
        <item x="139"/>
        <item x="277"/>
        <item x="564"/>
        <item x="449"/>
        <item x="436"/>
        <item x="480"/>
        <item x="284"/>
        <item x="144"/>
        <item x="253"/>
        <item x="572"/>
        <item x="813"/>
        <item x="375"/>
        <item x="837"/>
        <item x="946"/>
        <item x="499"/>
        <item x="465"/>
        <item x="536"/>
        <item x="54"/>
        <item x="67"/>
        <item x="1116"/>
        <item x="855"/>
        <item x="709"/>
        <item x="176"/>
        <item x="618"/>
        <item x="451"/>
        <item x="1125"/>
        <item x="276"/>
        <item x="1043"/>
        <item x="16"/>
        <item x="615"/>
        <item x="638"/>
        <item x="557"/>
        <item x="693"/>
        <item x="764"/>
        <item x="382"/>
        <item x="1075"/>
        <item x="489"/>
        <item x="123"/>
        <item x="363"/>
        <item x="242"/>
        <item x="191"/>
        <item x="278"/>
        <item x="149"/>
        <item x="687"/>
        <item x="412"/>
        <item x="370"/>
        <item x="979"/>
        <item x="256"/>
        <item x="884"/>
        <item x="850"/>
        <item x="861"/>
        <item x="426"/>
        <item x="1052"/>
        <item x="811"/>
        <item x="486"/>
        <item x="289"/>
        <item x="932"/>
        <item x="560"/>
        <item x="934"/>
        <item x="140"/>
        <item x="1113"/>
        <item x="230"/>
        <item x="608"/>
        <item x="349"/>
        <item x="318"/>
        <item x="494"/>
        <item x="762"/>
        <item x="235"/>
        <item x="896"/>
        <item x="1123"/>
        <item x="345"/>
        <item x="1100"/>
        <item x="777"/>
        <item x="68"/>
        <item x="1017"/>
        <item x="547"/>
        <item x="999"/>
        <item x="187"/>
        <item x="807"/>
        <item x="63"/>
        <item x="679"/>
        <item x="873"/>
        <item x="1127"/>
        <item x="1048"/>
        <item x="154"/>
        <item x="933"/>
        <item x="599"/>
        <item x="539"/>
        <item x="172"/>
        <item x="930"/>
        <item x="1029"/>
        <item x="823"/>
        <item x="1012"/>
        <item x="49"/>
        <item x="812"/>
        <item x="298"/>
        <item x="853"/>
        <item x="552"/>
        <item x="925"/>
        <item x="61"/>
        <item x="1050"/>
        <item x="87"/>
        <item x="677"/>
        <item x="356"/>
        <item x="400"/>
        <item x="482"/>
        <item x="699"/>
        <item x="193"/>
        <item x="38"/>
        <item x="152"/>
        <item x="984"/>
        <item x="637"/>
        <item x="350"/>
        <item x="670"/>
        <item x="962"/>
        <item x="740"/>
        <item x="145"/>
        <item x="459"/>
        <item x="155"/>
        <item x="138"/>
        <item x="696"/>
        <item x="148"/>
        <item x="55"/>
        <item x="1058"/>
        <item x="994"/>
        <item x="189"/>
        <item x="996"/>
        <item x="750"/>
        <item x="835"/>
        <item x="755"/>
        <item x="325"/>
        <item x="517"/>
        <item x="207"/>
        <item x="822"/>
        <item x="447"/>
        <item x="900"/>
        <item x="995"/>
        <item x="541"/>
        <item x="785"/>
        <item x="621"/>
        <item x="186"/>
        <item x="545"/>
        <item x="34"/>
        <item x="455"/>
        <item x="112"/>
        <item x="195"/>
        <item x="194"/>
        <item x="783"/>
        <item x="75"/>
        <item x="779"/>
        <item x="437"/>
        <item x="1073"/>
        <item x="1026"/>
        <item x="1067"/>
        <item x="233"/>
        <item x="477"/>
        <item x="920"/>
        <item x="62"/>
        <item x="1007"/>
        <item x="394"/>
        <item x="1090"/>
        <item x="473"/>
        <item x="292"/>
        <item x="221"/>
        <item x="488"/>
        <item x="868"/>
        <item x="976"/>
        <item x="257"/>
        <item x="69"/>
        <item x="998"/>
        <item x="987"/>
        <item x="668"/>
        <item x="129"/>
        <item x="690"/>
        <item x="893"/>
        <item x="220"/>
        <item x="844"/>
        <item x="688"/>
        <item x="636"/>
        <item x="1065"/>
        <item x="610"/>
        <item x="1018"/>
        <item x="430"/>
        <item x="1120"/>
        <item x="134"/>
        <item x="1110"/>
        <item x="310"/>
        <item x="279"/>
        <item x="219"/>
        <item x="398"/>
        <item x="724"/>
        <item x="33"/>
        <item x="327"/>
        <item x="130"/>
        <item x="272"/>
        <item x="341"/>
        <item x="6"/>
        <item x="798"/>
        <item x="81"/>
        <item x="1083"/>
        <item x="314"/>
        <item x="1039"/>
        <item x="1094"/>
        <item x="991"/>
        <item x="317"/>
        <item x="512"/>
        <item x="877"/>
        <item x="295"/>
        <item x="931"/>
        <item x="245"/>
        <item x="304"/>
        <item x="456"/>
        <item x="92"/>
        <item x="286"/>
        <item x="30"/>
        <item x="307"/>
        <item x="1108"/>
        <item x="528"/>
        <item x="916"/>
        <item x="224"/>
        <item x="411"/>
        <item x="246"/>
        <item x="269"/>
        <item x="793"/>
        <item x="357"/>
        <item x="810"/>
        <item x="226"/>
        <item x="551"/>
        <item x="17"/>
        <item x="549"/>
        <item x="941"/>
        <item x="458"/>
        <item x="684"/>
        <item x="769"/>
        <item x="885"/>
        <item x="181"/>
        <item x="675"/>
        <item x="243"/>
        <item x="908"/>
        <item x="313"/>
        <item x="961"/>
        <item x="443"/>
        <item x="476"/>
        <item x="620"/>
        <item x="842"/>
        <item x="558"/>
        <item x="862"/>
        <item x="1030"/>
        <item x="52"/>
        <item x="241"/>
        <item x="331"/>
        <item x="119"/>
        <item x="143"/>
        <item x="115"/>
        <item x="1079"/>
        <item x="530"/>
        <item x="156"/>
        <item x="667"/>
        <item x="612"/>
        <item x="695"/>
        <item x="1000"/>
        <item x="1074"/>
        <item x="878"/>
        <item x="911"/>
        <item x="319"/>
        <item x="281"/>
        <item x="1051"/>
        <item x="630"/>
        <item x="766"/>
        <item x="206"/>
        <item x="913"/>
        <item x="2"/>
        <item x="415"/>
        <item x="399"/>
        <item x="1009"/>
        <item x="980"/>
        <item x="928"/>
        <item x="854"/>
        <item x="3"/>
        <item x="989"/>
        <item x="507"/>
        <item x="806"/>
        <item x="419"/>
        <item x="1001"/>
        <item x="1045"/>
        <item x="432"/>
        <item x="376"/>
        <item x="671"/>
        <item x="39"/>
        <item x="501"/>
        <item x="1027"/>
        <item x="604"/>
        <item x="261"/>
        <item x="905"/>
        <item x="23"/>
        <item x="768"/>
        <item x="190"/>
        <item x="662"/>
        <item x="150"/>
        <item x="661"/>
        <item x="865"/>
        <item x="1119"/>
        <item x="378"/>
        <item x="46"/>
        <item x="86"/>
        <item x="232"/>
        <item x="973"/>
        <item x="782"/>
        <item x="887"/>
        <item x="322"/>
        <item x="580"/>
        <item x="527"/>
        <item x="37"/>
        <item x="526"/>
        <item x="85"/>
        <item x="131"/>
        <item x="1076"/>
        <item x="366"/>
        <item x="649"/>
        <item x="252"/>
        <item x="1068"/>
        <item x="787"/>
        <item x="743"/>
        <item x="935"/>
        <item x="582"/>
        <item x="158"/>
        <item x="266"/>
        <item x="715"/>
        <item x="445"/>
        <item x="392"/>
        <item x="1044"/>
        <item x="97"/>
        <item x="228"/>
        <item x="815"/>
        <item x="165"/>
        <item x="691"/>
        <item x="774"/>
        <item x="424"/>
        <item x="160"/>
        <item x="1005"/>
        <item x="817"/>
        <item x="344"/>
        <item x="408"/>
        <item x="26"/>
        <item x="5"/>
        <item x="652"/>
        <item x="970"/>
        <item x="36"/>
        <item x="481"/>
        <item x="10"/>
        <item x="94"/>
        <item x="816"/>
        <item x="1054"/>
        <item x="45"/>
        <item x="831"/>
        <item x="183"/>
        <item x="570"/>
        <item x="629"/>
        <item x="270"/>
        <item x="978"/>
        <item x="725"/>
        <item x="444"/>
        <item x="120"/>
        <item x="53"/>
        <item x="365"/>
        <item x="955"/>
        <item x="390"/>
        <item x="972"/>
        <item x="42"/>
        <item x="628"/>
        <item x="784"/>
        <item x="1040"/>
        <item x="836"/>
        <item x="641"/>
        <item x="772"/>
        <item x="117"/>
        <item x="956"/>
        <item x="924"/>
        <item x="683"/>
        <item x="838"/>
        <item x="556"/>
        <item x="125"/>
        <item x="1088"/>
        <item x="860"/>
        <item x="591"/>
        <item x="438"/>
        <item x="407"/>
        <item x="1053"/>
        <item x="18"/>
        <item x="731"/>
        <item x="71"/>
        <item x="425"/>
        <item x="1070"/>
        <item x="758"/>
        <item x="1072"/>
        <item x="1084"/>
        <item x="901"/>
        <item x="450"/>
        <item x="595"/>
        <item x="754"/>
        <item x="871"/>
        <item x="1126"/>
        <item x="592"/>
        <item x="1069"/>
        <item x="597"/>
        <item x="992"/>
        <item x="240"/>
        <item x="964"/>
        <item x="531"/>
        <item x="60"/>
        <item x="300"/>
        <item x="1071"/>
        <item x="505"/>
        <item x="944"/>
        <item x="565"/>
        <item x="968"/>
        <item x="623"/>
        <item x="50"/>
        <item x="753"/>
        <item x="35"/>
        <item x="262"/>
        <item x="287"/>
        <item x="605"/>
        <item x="796"/>
        <item x="174"/>
        <item x="297"/>
        <item x="418"/>
        <item x="13"/>
        <item x="239"/>
        <item x="701"/>
        <item x="513"/>
        <item x="600"/>
        <item x="337"/>
        <item x="864"/>
        <item x="273"/>
        <item x="534"/>
        <item x="1047"/>
        <item x="47"/>
        <item x="59"/>
        <item x="846"/>
        <item x="93"/>
        <item x="107"/>
        <item x="80"/>
        <item x="748"/>
        <item x="420"/>
        <item x="757"/>
        <item x="58"/>
        <item x="202"/>
        <item x="952"/>
        <item x="267"/>
        <item x="40"/>
        <item x="640"/>
        <item x="500"/>
        <item x="929"/>
        <item x="983"/>
        <item x="1002"/>
        <item x="271"/>
        <item x="302"/>
        <item x="1085"/>
        <item x="912"/>
        <item x="676"/>
        <item x="765"/>
        <item x="312"/>
        <item x="490"/>
        <item x="1032"/>
        <item x="788"/>
        <item x="847"/>
        <item x="354"/>
        <item x="128"/>
        <item x="705"/>
        <item x="741"/>
        <item x="832"/>
        <item x="216"/>
        <item x="121"/>
        <item x="700"/>
        <item x="829"/>
        <item x="1022"/>
        <item x="906"/>
        <item x="843"/>
        <item x="64"/>
        <item x="703"/>
        <item x="1021"/>
        <item x="977"/>
        <item x="609"/>
        <item x="468"/>
        <item x="710"/>
        <item x="706"/>
        <item x="904"/>
        <item x="567"/>
        <item x="463"/>
        <item x="672"/>
        <item x="1105"/>
        <item x="263"/>
        <item x="770"/>
        <item x="713"/>
        <item x="985"/>
        <item x="503"/>
        <item x="917"/>
        <item x="969"/>
        <item x="883"/>
        <item x="1087"/>
        <item x="1038"/>
        <item x="890"/>
        <item x="28"/>
        <item x="953"/>
        <item x="381"/>
        <item x="254"/>
        <item x="573"/>
        <item x="104"/>
        <item x="448"/>
        <item x="800"/>
        <item x="828"/>
        <item x="576"/>
        <item x="200"/>
        <item x="617"/>
        <item x="895"/>
        <item x="20"/>
        <item x="192"/>
        <item x="732"/>
        <item x="776"/>
        <item x="288"/>
        <item x="247"/>
        <item x="588"/>
        <item x="198"/>
        <item x="377"/>
        <item x="506"/>
        <item x="957"/>
        <item x="308"/>
        <item x="942"/>
        <item x="84"/>
        <item x="1093"/>
        <item x="899"/>
        <item x="659"/>
        <item x="351"/>
        <item x="589"/>
        <item x="1057"/>
        <item x="440"/>
        <item x="756"/>
        <item x="520"/>
        <item x="711"/>
        <item x="655"/>
        <item x="607"/>
        <item x="203"/>
        <item x="575"/>
        <item x="126"/>
        <item x="485"/>
        <item x="742"/>
        <item x="89"/>
        <item x="1122"/>
        <item x="681"/>
        <item x="105"/>
        <item x="525"/>
        <item x="78"/>
        <item x="402"/>
        <item x="441"/>
        <item x="1019"/>
        <item x="169"/>
        <item x="734"/>
        <item x="654"/>
        <item x="988"/>
        <item x="841"/>
        <item x="594"/>
        <item x="1129"/>
        <item x="533"/>
        <item x="102"/>
        <item x="519"/>
        <item x="650"/>
        <item x="153"/>
        <item x="826"/>
        <item x="379"/>
        <item x="238"/>
        <item x="918"/>
        <item x="578"/>
        <item x="548"/>
        <item x="99"/>
        <item x="1028"/>
        <item x="1041"/>
        <item x="237"/>
        <item x="959"/>
        <item x="1023"/>
        <item x="678"/>
        <item x="958"/>
        <item x="686"/>
        <item x="590"/>
        <item x="682"/>
        <item x="209"/>
        <item x="301"/>
        <item x="596"/>
        <item x="336"/>
        <item x="82"/>
        <item x="648"/>
        <item x="870"/>
        <item x="963"/>
        <item x="1066"/>
        <item x="215"/>
        <item x="852"/>
        <item x="975"/>
        <item x="581"/>
        <item x="1042"/>
        <item x="945"/>
        <item x="188"/>
        <item x="492"/>
        <item x="824"/>
        <item x="504"/>
        <item x="577"/>
        <item x="70"/>
        <item x="1033"/>
        <item x="12"/>
        <item x="475"/>
        <item x="171"/>
        <item x="409"/>
        <item x="808"/>
        <item x="639"/>
        <item x="892"/>
        <item x="484"/>
        <item x="515"/>
        <item x="133"/>
        <item x="383"/>
        <item x="791"/>
        <item x="346"/>
        <item x="1115"/>
        <item x="255"/>
        <item x="182"/>
        <item x="103"/>
        <item x="127"/>
        <item x="173"/>
        <item x="642"/>
        <item x="574"/>
        <item x="986"/>
        <item x="702"/>
        <item x="8"/>
        <item x="360"/>
        <item x="231"/>
        <item x="122"/>
        <item x="982"/>
        <item x="645"/>
        <item x="1015"/>
        <item x="689"/>
        <item x="898"/>
        <item x="387"/>
        <item x="540"/>
        <item x="1104"/>
        <item x="22"/>
        <item x="323"/>
        <item x="858"/>
        <item x="891"/>
        <item x="179"/>
        <item x="223"/>
        <item x="744"/>
        <item x="303"/>
        <item x="872"/>
        <item x="651"/>
        <item x="660"/>
        <item x="511"/>
        <item x="471"/>
        <item x="72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6"/>
  </rowFields>
  <rowItems count="4">
    <i>
      <x v="620"/>
    </i>
    <i>
      <x v="830"/>
    </i>
    <i>
      <x v="1065"/>
    </i>
    <i t="grand">
      <x/>
    </i>
  </rowItems>
  <colItems count="1">
    <i/>
  </colItems>
  <dataFields count="1">
    <dataField name="Sum of Sales" fld="29" baseField="0" baseItem="0" numFmtId="166"/>
  </dataFields>
  <formats count="1">
    <format dxfId="238">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2">
    <filter fld="10" type="count" evalOrder="-1" id="1" iMeasureFld="0">
      <autoFilter ref="A1">
        <filterColumn colId="0">
          <top10 val="3" filterVal="3"/>
        </filterColumn>
      </autoFilter>
    </filter>
    <filter fld="6" type="count" evalOrder="-1" id="54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CB59CE-E670-414A-8FAC-FFC1EC632979}" name="Profit by Product Categorie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W14:X18"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1"/>
  </rowFields>
  <rowItems count="4">
    <i>
      <x v="1"/>
    </i>
    <i>
      <x/>
    </i>
    <i>
      <x v="2"/>
    </i>
    <i t="grand">
      <x/>
    </i>
  </rowItems>
  <colItems count="1">
    <i/>
  </colItems>
  <dataFields count="1">
    <dataField name="Sum of Profit" fld="27" baseField="0" baseItem="0"/>
  </dataFields>
  <formats count="1">
    <format dxfId="144">
      <pivotArea outline="0" collapsedLevelsAreSubtotals="1" fieldPosition="0"/>
    </format>
  </format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1" count="1" selected="0">
            <x v="1"/>
          </reference>
        </references>
      </pivotArea>
    </chartFormat>
    <chartFormat chart="5" format="7">
      <pivotArea type="data" outline="0" fieldPosition="0">
        <references count="2">
          <reference field="4294967294" count="1" selected="0">
            <x v="0"/>
          </reference>
          <reference field="11" count="1" selected="0">
            <x v="2"/>
          </reference>
        </references>
      </pivotArea>
    </chartFormat>
    <chartFormat chart="5" format="8">
      <pivotArea type="data" outline="0" fieldPosition="0">
        <references count="2">
          <reference field="4294967294" count="1" selected="0">
            <x v="0"/>
          </reference>
          <reference field="11"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757967-6D47-4215-8D7A-18B326863650}" name="Profit by Customer Segment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O24:AR29" firstHeaderRow="0"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axis="axisRow" showAll="0" sortType="descending">
      <items count="5">
        <item x="0"/>
        <item x="1"/>
        <item x="2"/>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dataField="1" numFmtId="164"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0"/>
  </rowFields>
  <rowItems count="5">
    <i>
      <x v="1"/>
    </i>
    <i>
      <x v="3"/>
    </i>
    <i>
      <x v="2"/>
    </i>
    <i>
      <x/>
    </i>
    <i t="grand">
      <x/>
    </i>
  </rowItems>
  <colFields count="1">
    <field x="-2"/>
  </colFields>
  <colItems count="3">
    <i>
      <x/>
    </i>
    <i i="1">
      <x v="1"/>
    </i>
    <i i="2">
      <x v="2"/>
    </i>
  </colItems>
  <dataFields count="3">
    <dataField name="Sum of Sales" fld="29" baseField="0" baseItem="0"/>
    <dataField name="Sum of Profit" fld="27" baseField="0" baseItem="0"/>
    <dataField name="Sum of Profit Margin" fld="34" baseField="0" baseItem="0" numFmtId="10"/>
  </dataFields>
  <formats count="2">
    <format dxfId="145">
      <pivotArea outline="0" collapsedLevelsAreSubtotals="1" fieldPosition="0"/>
    </format>
    <format dxfId="113">
      <pivotArea outline="0" collapsedLevelsAreSubtotals="1" fieldPosition="0">
        <references count="1">
          <reference field="4294967294" count="1" selected="0">
            <x v="2"/>
          </reference>
        </references>
      </pivotArea>
    </format>
  </formats>
  <chartFormats count="9">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DBFFB2-1C39-4B71-B787-F711263B92C4}" name="Ship Mod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X12:AY16"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dataField="1" showAll="0"/>
    <pivotField showAll="0"/>
    <pivotField showAll="0"/>
    <pivotField dragToRow="0" dragToCol="0" dragToPage="0" showAll="0" defaultSubtotal="0"/>
    <pivotField dragToRow="0" dragToCol="0" dragToPage="0" showAll="0" defaultSubtotal="0"/>
    <pivotField showAll="0">
      <items count="15">
        <item sd="0" x="0"/>
        <item h="1" sd="0" x="1"/>
        <item sd="0" x="2"/>
        <item sd="0" x="3"/>
        <item sd="0" x="4"/>
        <item sd="0" x="5"/>
        <item sd="0" x="6"/>
        <item sd="0" x="7"/>
        <item sd="0" x="8"/>
        <item sd="0" x="9"/>
        <item sd="0" x="10"/>
        <item sd="0" x="11"/>
        <item sd="0" x="12"/>
        <item sd="0" x="13"/>
        <item t="default"/>
      </items>
    </pivotField>
    <pivotField showAll="0">
      <items count="4">
        <item sd="0" x="0"/>
        <item sd="0" x="1"/>
        <item sd="0" x="2"/>
        <item t="default"/>
      </items>
    </pivotField>
    <pivotField dragToRow="0" dragToCol="0" dragToPage="0" showAll="0" defaultSubtotal="0"/>
  </pivotFields>
  <rowFields count="1">
    <field x="9"/>
  </rowFields>
  <rowItems count="4">
    <i>
      <x v="2"/>
    </i>
    <i>
      <x/>
    </i>
    <i>
      <x v="1"/>
    </i>
    <i t="grand">
      <x/>
    </i>
  </rowItems>
  <colItems count="1">
    <i/>
  </colItems>
  <dataFields count="1">
    <dataField name="Sum of Distinct Order Count" fld="31" baseField="0" baseItem="0" numFmtId="1"/>
  </dataFields>
  <formats count="2">
    <format dxfId="147">
      <pivotArea outline="0" collapsedLevelsAreSubtotals="1" fieldPosition="0"/>
    </format>
    <format dxfId="146">
      <pivotArea outline="0" collapsedLevelsAreSubtotals="1" fieldPosition="0">
        <references count="1">
          <reference field="4294967294" count="1" selected="0">
            <x v="0"/>
          </reference>
        </references>
      </pivotArea>
    </format>
  </formats>
  <chartFormats count="1">
    <chartFormat chart="4" format="4"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DCE351-0D17-43A1-BF3B-ED6CCE6F1DB8}" name="Discount Distribution vs Sale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A30:BD49" firstHeaderRow="1" firstDataRow="2"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items count="4">
        <item x="2"/>
        <item x="1"/>
        <item x="0"/>
        <item t="default"/>
      </items>
    </pivotField>
    <pivotField axis="axisRow" showAll="0" sortType="descending">
      <items count="18">
        <item x="6"/>
        <item x="10"/>
        <item x="14"/>
        <item x="15"/>
        <item x="11"/>
        <item x="16"/>
        <item x="2"/>
        <item x="4"/>
        <item x="7"/>
        <item x="8"/>
        <item x="1"/>
        <item x="3"/>
        <item x="12"/>
        <item x="5"/>
        <item x="9"/>
        <item x="1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axis="axisCol" showAll="0">
      <items count="3">
        <item x="0"/>
        <item x="1"/>
        <item t="default"/>
      </items>
    </pivotField>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sd="0" x="0"/>
        <item h="1" sd="0" x="1"/>
        <item sd="0" x="2"/>
        <item sd="0" x="3"/>
        <item sd="0" x="4"/>
        <item sd="0" x="5"/>
        <item sd="0" x="6"/>
        <item sd="0" x="7"/>
        <item sd="0" x="8"/>
        <item sd="0" x="9"/>
        <item sd="0" x="10"/>
        <item sd="0" x="11"/>
        <item sd="0" x="12"/>
        <item sd="0" x="13"/>
        <item t="default"/>
      </items>
    </pivotField>
    <pivotField showAll="0">
      <items count="4">
        <item sd="0" x="0"/>
        <item sd="0" x="1"/>
        <item sd="0" x="2"/>
        <item t="default"/>
      </items>
    </pivotField>
    <pivotField dragToRow="0" dragToCol="0" dragToPage="0" showAll="0" defaultSubtotal="0"/>
  </pivotFields>
  <rowFields count="1">
    <field x="12"/>
  </rowFields>
  <rowItems count="18">
    <i>
      <x v="9"/>
    </i>
    <i>
      <x v="3"/>
    </i>
    <i>
      <x v="15"/>
    </i>
    <i>
      <x v="16"/>
    </i>
    <i>
      <x v="1"/>
    </i>
    <i>
      <x v="14"/>
    </i>
    <i>
      <x v="2"/>
    </i>
    <i>
      <x v="4"/>
    </i>
    <i>
      <x v="8"/>
    </i>
    <i>
      <x v="5"/>
    </i>
    <i>
      <x/>
    </i>
    <i>
      <x v="10"/>
    </i>
    <i>
      <x v="11"/>
    </i>
    <i>
      <x v="6"/>
    </i>
    <i>
      <x v="13"/>
    </i>
    <i>
      <x v="7"/>
    </i>
    <i>
      <x v="12"/>
    </i>
    <i t="grand">
      <x/>
    </i>
  </rowItems>
  <colFields count="1">
    <field x="26"/>
  </colFields>
  <colItems count="3">
    <i>
      <x/>
    </i>
    <i>
      <x v="1"/>
    </i>
    <i t="grand">
      <x/>
    </i>
  </colItems>
  <dataFields count="1">
    <dataField name="Sum of Sales" fld="29" baseField="0" baseItem="0" numFmtId="166"/>
  </dataFields>
  <formats count="1">
    <format dxfId="148">
      <pivotArea outline="0" collapsedLevelsAreSubtotals="1" fieldPosition="0"/>
    </format>
  </formats>
  <chartFormats count="3">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655DD-5CC5-40C1-8CA9-BEC438CEFB5B}" name="Profit Margin by Product Sub Categories"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chartFormat="17">
  <location ref="Z6:AD25" firstHeaderRow="1" firstDataRow="2"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axis="axisCol" showAll="0">
      <items count="4">
        <item x="2"/>
        <item x="1"/>
        <item x="0"/>
        <item t="default"/>
      </items>
    </pivotField>
    <pivotField axis="axisRow" showAll="0">
      <items count="18">
        <item x="6"/>
        <item x="10"/>
        <item x="14"/>
        <item x="15"/>
        <item x="11"/>
        <item x="16"/>
        <item x="2"/>
        <item x="4"/>
        <item x="7"/>
        <item x="8"/>
        <item x="1"/>
        <item x="3"/>
        <item x="12"/>
        <item x="5"/>
        <item x="9"/>
        <item x="13"/>
        <item x="0"/>
        <item t="default"/>
      </items>
    </pivotField>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2"/>
  </rowFields>
  <rowItems count="18">
    <i>
      <x/>
    </i>
    <i>
      <x v="1"/>
    </i>
    <i>
      <x v="2"/>
    </i>
    <i>
      <x v="3"/>
    </i>
    <i>
      <x v="4"/>
    </i>
    <i>
      <x v="5"/>
    </i>
    <i>
      <x v="6"/>
    </i>
    <i>
      <x v="7"/>
    </i>
    <i>
      <x v="8"/>
    </i>
    <i>
      <x v="9"/>
    </i>
    <i>
      <x v="10"/>
    </i>
    <i>
      <x v="11"/>
    </i>
    <i>
      <x v="12"/>
    </i>
    <i>
      <x v="13"/>
    </i>
    <i>
      <x v="14"/>
    </i>
    <i>
      <x v="15"/>
    </i>
    <i>
      <x v="16"/>
    </i>
    <i t="grand">
      <x/>
    </i>
  </rowItems>
  <colFields count="1">
    <field x="11"/>
  </colFields>
  <colItems count="4">
    <i>
      <x/>
    </i>
    <i>
      <x v="1"/>
    </i>
    <i>
      <x v="2"/>
    </i>
    <i t="grand">
      <x/>
    </i>
  </colItems>
  <dataFields count="1">
    <dataField name="Sum of Profit Margin" fld="34" baseField="0" baseItem="0" numFmtId="10"/>
  </dataFields>
  <formats count="57">
    <format dxfId="205">
      <pivotArea collapsedLevelsAreSubtotals="1" fieldPosition="0">
        <references count="2">
          <reference field="11" count="1" selected="0">
            <x v="0"/>
          </reference>
          <reference field="12" count="1">
            <x v="2"/>
          </reference>
        </references>
      </pivotArea>
    </format>
    <format dxfId="204">
      <pivotArea collapsedLevelsAreSubtotals="1" fieldPosition="0">
        <references count="2">
          <reference field="11" count="1" selected="0">
            <x v="1"/>
          </reference>
          <reference field="12" count="1">
            <x v="6"/>
          </reference>
        </references>
      </pivotArea>
    </format>
    <format dxfId="203">
      <pivotArea collapsedLevelsAreSubtotals="1" fieldPosition="0">
        <references count="2">
          <reference field="11" count="1" selected="0">
            <x v="1"/>
          </reference>
          <reference field="12" count="1">
            <x v="13"/>
          </reference>
        </references>
      </pivotArea>
    </format>
    <format dxfId="202">
      <pivotArea collapsedLevelsAreSubtotals="1" fieldPosition="0">
        <references count="2">
          <reference field="11" count="1" selected="0">
            <x v="1"/>
          </reference>
          <reference field="12" count="1">
            <x v="12"/>
          </reference>
        </references>
      </pivotArea>
    </format>
    <format dxfId="201">
      <pivotArea collapsedLevelsAreSubtotals="1" fieldPosition="0">
        <references count="2">
          <reference field="11" count="1" selected="0">
            <x v="1"/>
          </reference>
          <reference field="12" count="1">
            <x v="11"/>
          </reference>
        </references>
      </pivotArea>
    </format>
    <format dxfId="200">
      <pivotArea collapsedLevelsAreSubtotals="1" fieldPosition="0">
        <references count="2">
          <reference field="11" count="1" selected="0">
            <x v="0"/>
          </reference>
          <reference field="12" count="1">
            <x v="15"/>
          </reference>
        </references>
      </pivotArea>
    </format>
    <format dxfId="199">
      <pivotArea field="12" grandCol="1" collapsedLevelsAreSubtotals="1" axis="axisRow" fieldPosition="0">
        <references count="1">
          <reference field="12" count="1">
            <x v="15"/>
          </reference>
        </references>
      </pivotArea>
    </format>
    <format dxfId="198">
      <pivotArea field="12" grandCol="1" collapsedLevelsAreSubtotals="1" axis="axisRow" fieldPosition="0">
        <references count="1">
          <reference field="12" count="1">
            <x v="13"/>
          </reference>
        </references>
      </pivotArea>
    </format>
    <format dxfId="197">
      <pivotArea field="12" grandCol="1" collapsedLevelsAreSubtotals="1" axis="axisRow" fieldPosition="0">
        <references count="1">
          <reference field="12" count="1">
            <x v="12"/>
          </reference>
        </references>
      </pivotArea>
    </format>
    <format dxfId="196">
      <pivotArea field="12" grandCol="1" collapsedLevelsAreSubtotals="1" axis="axisRow" fieldPosition="0">
        <references count="1">
          <reference field="12" count="1">
            <x v="6"/>
          </reference>
        </references>
      </pivotArea>
    </format>
    <format dxfId="195">
      <pivotArea field="12" grandCol="1" collapsedLevelsAreSubtotals="1" axis="axisRow" fieldPosition="0">
        <references count="1">
          <reference field="12" count="1">
            <x v="2"/>
          </reference>
        </references>
      </pivotArea>
    </format>
    <format dxfId="194">
      <pivotArea collapsedLevelsAreSubtotals="1" fieldPosition="0">
        <references count="2">
          <reference field="11" count="1" selected="0">
            <x v="0"/>
          </reference>
          <reference field="12" count="1">
            <x v="2"/>
          </reference>
        </references>
      </pivotArea>
    </format>
    <format dxfId="193">
      <pivotArea collapsedLevelsAreSubtotals="1" fieldPosition="0">
        <references count="2">
          <reference field="11" count="1" selected="0">
            <x v="1"/>
          </reference>
          <reference field="12" count="1">
            <x v="6"/>
          </reference>
        </references>
      </pivotArea>
    </format>
    <format dxfId="192">
      <pivotArea collapsedLevelsAreSubtotals="1" fieldPosition="0">
        <references count="2">
          <reference field="11" count="1" selected="0">
            <x v="1"/>
          </reference>
          <reference field="12" count="1">
            <x v="13"/>
          </reference>
        </references>
      </pivotArea>
    </format>
    <format dxfId="191">
      <pivotArea collapsedLevelsAreSubtotals="1" fieldPosition="0">
        <references count="2">
          <reference field="11" count="1" selected="0">
            <x v="1"/>
          </reference>
          <reference field="12" count="1">
            <x v="12"/>
          </reference>
        </references>
      </pivotArea>
    </format>
    <format dxfId="190">
      <pivotArea collapsedLevelsAreSubtotals="1" fieldPosition="0">
        <references count="2">
          <reference field="11" count="1" selected="0">
            <x v="1"/>
          </reference>
          <reference field="12" count="1">
            <x v="11"/>
          </reference>
        </references>
      </pivotArea>
    </format>
    <format dxfId="189">
      <pivotArea collapsedLevelsAreSubtotals="1" fieldPosition="0">
        <references count="2">
          <reference field="11" count="1" selected="0">
            <x v="0"/>
          </reference>
          <reference field="12" count="1">
            <x v="15"/>
          </reference>
        </references>
      </pivotArea>
    </format>
    <format dxfId="188">
      <pivotArea field="12" grandCol="1" collapsedLevelsAreSubtotals="1" axis="axisRow" fieldPosition="0">
        <references count="1">
          <reference field="12" count="1">
            <x v="15"/>
          </reference>
        </references>
      </pivotArea>
    </format>
    <format dxfId="187">
      <pivotArea field="12" grandCol="1" collapsedLevelsAreSubtotals="1" axis="axisRow" fieldPosition="0">
        <references count="1">
          <reference field="12" count="1">
            <x v="13"/>
          </reference>
        </references>
      </pivotArea>
    </format>
    <format dxfId="186">
      <pivotArea field="12" grandCol="1" collapsedLevelsAreSubtotals="1" axis="axisRow" fieldPosition="0">
        <references count="1">
          <reference field="12" count="1">
            <x v="12"/>
          </reference>
        </references>
      </pivotArea>
    </format>
    <format dxfId="185">
      <pivotArea field="12" grandCol="1" collapsedLevelsAreSubtotals="1" axis="axisRow" fieldPosition="0">
        <references count="1">
          <reference field="12" count="1">
            <x v="6"/>
          </reference>
        </references>
      </pivotArea>
    </format>
    <format dxfId="184">
      <pivotArea field="12" grandCol="1" collapsedLevelsAreSubtotals="1" axis="axisRow" fieldPosition="0">
        <references count="1">
          <reference field="12" count="1">
            <x v="2"/>
          </reference>
        </references>
      </pivotArea>
    </format>
    <format dxfId="183">
      <pivotArea collapsedLevelsAreSubtotals="1" fieldPosition="0">
        <references count="2">
          <reference field="11" count="1" selected="0">
            <x v="0"/>
          </reference>
          <reference field="12" count="1">
            <x v="2"/>
          </reference>
        </references>
      </pivotArea>
    </format>
    <format dxfId="182">
      <pivotArea collapsedLevelsAreSubtotals="1" fieldPosition="0">
        <references count="2">
          <reference field="11" count="1" selected="0">
            <x v="1"/>
          </reference>
          <reference field="12" count="1">
            <x v="6"/>
          </reference>
        </references>
      </pivotArea>
    </format>
    <format dxfId="181">
      <pivotArea collapsedLevelsAreSubtotals="1" fieldPosition="0">
        <references count="2">
          <reference field="11" count="1" selected="0">
            <x v="1"/>
          </reference>
          <reference field="12" count="1">
            <x v="13"/>
          </reference>
        </references>
      </pivotArea>
    </format>
    <format dxfId="180">
      <pivotArea collapsedLevelsAreSubtotals="1" fieldPosition="0">
        <references count="2">
          <reference field="11" count="1" selected="0">
            <x v="1"/>
          </reference>
          <reference field="12" count="1">
            <x v="12"/>
          </reference>
        </references>
      </pivotArea>
    </format>
    <format dxfId="179">
      <pivotArea collapsedLevelsAreSubtotals="1" fieldPosition="0">
        <references count="2">
          <reference field="11" count="1" selected="0">
            <x v="1"/>
          </reference>
          <reference field="12" count="1">
            <x v="11"/>
          </reference>
        </references>
      </pivotArea>
    </format>
    <format dxfId="178">
      <pivotArea collapsedLevelsAreSubtotals="1" fieldPosition="0">
        <references count="2">
          <reference field="11" count="1" selected="0">
            <x v="0"/>
          </reference>
          <reference field="12" count="1">
            <x v="15"/>
          </reference>
        </references>
      </pivotArea>
    </format>
    <format dxfId="177">
      <pivotArea field="12" grandCol="1" collapsedLevelsAreSubtotals="1" axis="axisRow" fieldPosition="0">
        <references count="1">
          <reference field="12" count="1">
            <x v="15"/>
          </reference>
        </references>
      </pivotArea>
    </format>
    <format dxfId="176">
      <pivotArea field="12" grandCol="1" collapsedLevelsAreSubtotals="1" axis="axisRow" fieldPosition="0">
        <references count="1">
          <reference field="12" count="1">
            <x v="13"/>
          </reference>
        </references>
      </pivotArea>
    </format>
    <format dxfId="175">
      <pivotArea field="12" grandCol="1" collapsedLevelsAreSubtotals="1" axis="axisRow" fieldPosition="0">
        <references count="1">
          <reference field="12" count="1">
            <x v="12"/>
          </reference>
        </references>
      </pivotArea>
    </format>
    <format dxfId="174">
      <pivotArea field="12" grandCol="1" collapsedLevelsAreSubtotals="1" axis="axisRow" fieldPosition="0">
        <references count="1">
          <reference field="12" count="1">
            <x v="6"/>
          </reference>
        </references>
      </pivotArea>
    </format>
    <format dxfId="173">
      <pivotArea field="12" grandCol="1" collapsedLevelsAreSubtotals="1" axis="axisRow" fieldPosition="0">
        <references count="1">
          <reference field="12" count="1">
            <x v="2"/>
          </reference>
        </references>
      </pivotArea>
    </format>
    <format dxfId="172">
      <pivotArea collapsedLevelsAreSubtotals="1" fieldPosition="0">
        <references count="2">
          <reference field="11" count="1" selected="0">
            <x v="0"/>
          </reference>
          <reference field="12" count="1">
            <x v="2"/>
          </reference>
        </references>
      </pivotArea>
    </format>
    <format dxfId="171">
      <pivotArea collapsedLevelsAreSubtotals="1" fieldPosition="0">
        <references count="2">
          <reference field="11" count="1" selected="0">
            <x v="1"/>
          </reference>
          <reference field="12" count="1">
            <x v="6"/>
          </reference>
        </references>
      </pivotArea>
    </format>
    <format dxfId="170">
      <pivotArea collapsedLevelsAreSubtotals="1" fieldPosition="0">
        <references count="2">
          <reference field="11" count="1" selected="0">
            <x v="1"/>
          </reference>
          <reference field="12" count="1">
            <x v="13"/>
          </reference>
        </references>
      </pivotArea>
    </format>
    <format dxfId="169">
      <pivotArea collapsedLevelsAreSubtotals="1" fieldPosition="0">
        <references count="2">
          <reference field="11" count="1" selected="0">
            <x v="1"/>
          </reference>
          <reference field="12" count="1">
            <x v="12"/>
          </reference>
        </references>
      </pivotArea>
    </format>
    <format dxfId="168">
      <pivotArea collapsedLevelsAreSubtotals="1" fieldPosition="0">
        <references count="2">
          <reference field="11" count="1" selected="0">
            <x v="1"/>
          </reference>
          <reference field="12" count="1">
            <x v="11"/>
          </reference>
        </references>
      </pivotArea>
    </format>
    <format dxfId="167">
      <pivotArea collapsedLevelsAreSubtotals="1" fieldPosition="0">
        <references count="2">
          <reference field="11" count="1" selected="0">
            <x v="0"/>
          </reference>
          <reference field="12" count="1">
            <x v="15"/>
          </reference>
        </references>
      </pivotArea>
    </format>
    <format dxfId="166">
      <pivotArea field="12" grandCol="1" collapsedLevelsAreSubtotals="1" axis="axisRow" fieldPosition="0">
        <references count="1">
          <reference field="12" count="1">
            <x v="15"/>
          </reference>
        </references>
      </pivotArea>
    </format>
    <format dxfId="165">
      <pivotArea field="12" grandCol="1" collapsedLevelsAreSubtotals="1" axis="axisRow" fieldPosition="0">
        <references count="1">
          <reference field="12" count="1">
            <x v="13"/>
          </reference>
        </references>
      </pivotArea>
    </format>
    <format dxfId="164">
      <pivotArea field="12" grandCol="1" collapsedLevelsAreSubtotals="1" axis="axisRow" fieldPosition="0">
        <references count="1">
          <reference field="12" count="1">
            <x v="12"/>
          </reference>
        </references>
      </pivotArea>
    </format>
    <format dxfId="163">
      <pivotArea field="12" grandCol="1" collapsedLevelsAreSubtotals="1" axis="axisRow" fieldPosition="0">
        <references count="1">
          <reference field="12" count="1">
            <x v="6"/>
          </reference>
        </references>
      </pivotArea>
    </format>
    <format dxfId="162">
      <pivotArea field="12" grandCol="1" collapsedLevelsAreSubtotals="1" axis="axisRow" fieldPosition="0">
        <references count="1">
          <reference field="12" count="1">
            <x v="2"/>
          </reference>
        </references>
      </pivotArea>
    </format>
    <format dxfId="161">
      <pivotArea collapsedLevelsAreSubtotals="1" fieldPosition="0">
        <references count="2">
          <reference field="11" count="1" selected="0">
            <x v="0"/>
          </reference>
          <reference field="12" count="1">
            <x v="2"/>
          </reference>
        </references>
      </pivotArea>
    </format>
    <format dxfId="160">
      <pivotArea collapsedLevelsAreSubtotals="1" fieldPosition="0">
        <references count="2">
          <reference field="11" count="1" selected="0">
            <x v="1"/>
          </reference>
          <reference field="12" count="1">
            <x v="6"/>
          </reference>
        </references>
      </pivotArea>
    </format>
    <format dxfId="159">
      <pivotArea collapsedLevelsAreSubtotals="1" fieldPosition="0">
        <references count="2">
          <reference field="11" count="1" selected="0">
            <x v="1"/>
          </reference>
          <reference field="12" count="1">
            <x v="13"/>
          </reference>
        </references>
      </pivotArea>
    </format>
    <format dxfId="158">
      <pivotArea collapsedLevelsAreSubtotals="1" fieldPosition="0">
        <references count="2">
          <reference field="11" count="1" selected="0">
            <x v="1"/>
          </reference>
          <reference field="12" count="1">
            <x v="12"/>
          </reference>
        </references>
      </pivotArea>
    </format>
    <format dxfId="157">
      <pivotArea collapsedLevelsAreSubtotals="1" fieldPosition="0">
        <references count="2">
          <reference field="11" count="1" selected="0">
            <x v="1"/>
          </reference>
          <reference field="12" count="1">
            <x v="11"/>
          </reference>
        </references>
      </pivotArea>
    </format>
    <format dxfId="156">
      <pivotArea collapsedLevelsAreSubtotals="1" fieldPosition="0">
        <references count="2">
          <reference field="11" count="1" selected="0">
            <x v="0"/>
          </reference>
          <reference field="12" count="1">
            <x v="15"/>
          </reference>
        </references>
      </pivotArea>
    </format>
    <format dxfId="155">
      <pivotArea field="12" grandCol="1" collapsedLevelsAreSubtotals="1" axis="axisRow" fieldPosition="0">
        <references count="1">
          <reference field="12" count="1">
            <x v="15"/>
          </reference>
        </references>
      </pivotArea>
    </format>
    <format dxfId="154">
      <pivotArea field="12" grandCol="1" collapsedLevelsAreSubtotals="1" axis="axisRow" fieldPosition="0">
        <references count="1">
          <reference field="12" count="1">
            <x v="13"/>
          </reference>
        </references>
      </pivotArea>
    </format>
    <format dxfId="153">
      <pivotArea field="12" grandCol="1" collapsedLevelsAreSubtotals="1" axis="axisRow" fieldPosition="0">
        <references count="1">
          <reference field="12" count="1">
            <x v="12"/>
          </reference>
        </references>
      </pivotArea>
    </format>
    <format dxfId="152">
      <pivotArea field="12" grandCol="1" collapsedLevelsAreSubtotals="1" axis="axisRow" fieldPosition="0">
        <references count="1">
          <reference field="12" count="1">
            <x v="6"/>
          </reference>
        </references>
      </pivotArea>
    </format>
    <format dxfId="151">
      <pivotArea field="12" grandCol="1" collapsedLevelsAreSubtotals="1" axis="axisRow" fieldPosition="0">
        <references count="1">
          <reference field="12" count="1">
            <x v="2"/>
          </reference>
        </references>
      </pivotArea>
    </format>
    <format dxfId="150">
      <pivotArea outline="0" collapsedLevelsAreSubtotals="1" fieldPosition="0"/>
    </format>
    <format dxfId="149">
      <pivotArea outline="0" collapsedLevelsAreSubtotals="1" fieldPosition="0"/>
    </format>
  </formats>
  <chartFormats count="16">
    <chartFormat chart="7" format="6" series="1">
      <pivotArea type="data" outline="0" fieldPosition="0">
        <references count="2">
          <reference field="4294967294" count="1" selected="0">
            <x v="0"/>
          </reference>
          <reference field="11" count="1" selected="0">
            <x v="0"/>
          </reference>
        </references>
      </pivotArea>
    </chartFormat>
    <chartFormat chart="7" format="7" series="1">
      <pivotArea type="data" outline="0" fieldPosition="0">
        <references count="2">
          <reference field="4294967294" count="1" selected="0">
            <x v="0"/>
          </reference>
          <reference field="11" count="1" selected="0">
            <x v="1"/>
          </reference>
        </references>
      </pivotArea>
    </chartFormat>
    <chartFormat chart="7" format="8" series="1">
      <pivotArea type="data" outline="0" fieldPosition="0">
        <references count="2">
          <reference field="4294967294" count="1" selected="0">
            <x v="0"/>
          </reference>
          <reference field="11" count="1" selected="0">
            <x v="2"/>
          </reference>
        </references>
      </pivotArea>
    </chartFormat>
    <chartFormat chart="11" format="0" series="1">
      <pivotArea type="data" outline="0" fieldPosition="0">
        <references count="2">
          <reference field="4294967294" count="1" selected="0">
            <x v="0"/>
          </reference>
          <reference field="11" count="1" selected="0">
            <x v="0"/>
          </reference>
        </references>
      </pivotArea>
    </chartFormat>
    <chartFormat chart="11" format="1" series="1">
      <pivotArea type="data" outline="0" fieldPosition="0">
        <references count="2">
          <reference field="4294967294" count="1" selected="0">
            <x v="0"/>
          </reference>
          <reference field="11" count="1" selected="0">
            <x v="1"/>
          </reference>
        </references>
      </pivotArea>
    </chartFormat>
    <chartFormat chart="11" format="2" series="1">
      <pivotArea type="data" outline="0" fieldPosition="0">
        <references count="2">
          <reference field="4294967294" count="1" selected="0">
            <x v="0"/>
          </reference>
          <reference field="11" count="1" selected="0">
            <x v="2"/>
          </reference>
        </references>
      </pivotArea>
    </chartFormat>
    <chartFormat chart="12" format="3" series="1">
      <pivotArea type="data" outline="0" fieldPosition="0">
        <references count="2">
          <reference field="4294967294" count="1" selected="0">
            <x v="0"/>
          </reference>
          <reference field="11" count="1" selected="0">
            <x v="0"/>
          </reference>
        </references>
      </pivotArea>
    </chartFormat>
    <chartFormat chart="12" format="4" series="1">
      <pivotArea type="data" outline="0" fieldPosition="0">
        <references count="2">
          <reference field="4294967294" count="1" selected="0">
            <x v="0"/>
          </reference>
          <reference field="11" count="1" selected="0">
            <x v="1"/>
          </reference>
        </references>
      </pivotArea>
    </chartFormat>
    <chartFormat chart="12" format="5" series="1">
      <pivotArea type="data" outline="0" fieldPosition="0">
        <references count="2">
          <reference field="4294967294" count="1" selected="0">
            <x v="0"/>
          </reference>
          <reference field="11" count="1" selected="0">
            <x v="2"/>
          </reference>
        </references>
      </pivotArea>
    </chartFormat>
    <chartFormat chart="13" format="6" series="1">
      <pivotArea type="data" outline="0" fieldPosition="0">
        <references count="2">
          <reference field="4294967294" count="1" selected="0">
            <x v="0"/>
          </reference>
          <reference field="11" count="1" selected="0">
            <x v="0"/>
          </reference>
        </references>
      </pivotArea>
    </chartFormat>
    <chartFormat chart="13" format="7" series="1">
      <pivotArea type="data" outline="0" fieldPosition="0">
        <references count="2">
          <reference field="4294967294" count="1" selected="0">
            <x v="0"/>
          </reference>
          <reference field="11" count="1" selected="0">
            <x v="1"/>
          </reference>
        </references>
      </pivotArea>
    </chartFormat>
    <chartFormat chart="13" format="8" series="1">
      <pivotArea type="data" outline="0" fieldPosition="0">
        <references count="2">
          <reference field="4294967294" count="1" selected="0">
            <x v="0"/>
          </reference>
          <reference field="11" count="1" selected="0">
            <x v="2"/>
          </reference>
        </references>
      </pivotArea>
    </chartFormat>
    <chartFormat chart="14" format="6" series="1">
      <pivotArea type="data" outline="0" fieldPosition="0">
        <references count="2">
          <reference field="4294967294" count="1" selected="0">
            <x v="0"/>
          </reference>
          <reference field="11" count="1" selected="0">
            <x v="0"/>
          </reference>
        </references>
      </pivotArea>
    </chartFormat>
    <chartFormat chart="14" format="7" series="1">
      <pivotArea type="data" outline="0" fieldPosition="0">
        <references count="2">
          <reference field="4294967294" count="1" selected="0">
            <x v="0"/>
          </reference>
          <reference field="11" count="1" selected="0">
            <x v="1"/>
          </reference>
        </references>
      </pivotArea>
    </chartFormat>
    <chartFormat chart="14" format="8" series="1">
      <pivotArea type="data" outline="0" fieldPosition="0">
        <references count="2">
          <reference field="4294967294" count="1" selected="0">
            <x v="0"/>
          </reference>
          <reference field="11" count="1" selected="0">
            <x v="2"/>
          </reference>
        </references>
      </pivotArea>
    </chartFormat>
    <chartFormat chart="14" format="9"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F698D1-8B4E-4E06-972F-3C10DBEEB079}" name="Top 10 Selling Products (By Sales Volume)"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AF20:AG31"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dataField="1"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52"/>
    </i>
    <i>
      <x v="134"/>
    </i>
    <i>
      <x v="152"/>
    </i>
    <i>
      <x v="172"/>
    </i>
    <i>
      <x v="181"/>
    </i>
    <i>
      <x v="287"/>
    </i>
    <i>
      <x v="306"/>
    </i>
    <i>
      <x v="580"/>
    </i>
    <i>
      <x v="847"/>
    </i>
    <i>
      <x v="848"/>
    </i>
    <i t="grand">
      <x/>
    </i>
  </rowItems>
  <colItems count="1">
    <i/>
  </colItems>
  <dataFields count="1">
    <dataField name="Sum of Quantity ordered new" fld="28" baseField="0" baseItem="0" numFmtId="1"/>
  </dataFields>
  <formats count="3">
    <format dxfId="208">
      <pivotArea outline="0" collapsedLevelsAreSubtotals="1" fieldPosition="0"/>
    </format>
    <format dxfId="207">
      <pivotArea outline="0" collapsedLevelsAreSubtotals="1" fieldPosition="0"/>
    </format>
    <format dxfId="206">
      <pivotArea outline="0" collapsedLevelsAreSubtotals="1" fieldPosition="0"/>
    </format>
  </formats>
  <pivotTableStyleInfo name="PivotStyleMedium14" showRowHeaders="1" showColHeaders="1" showRowStripes="0" showColStripes="0" showLastColumn="1"/>
  <filters count="1">
    <filter fld="1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D96046-4302-45B4-BFE9-EE3BB08B6D95}" name="Profit"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F8" firstHeaderRow="0"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numFmtId="164"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ragToRow="0" dragToCol="0" dragToPage="0" showAll="0" defaultSubtotal="0"/>
  </pivotFields>
  <rowFields count="1">
    <field x="37"/>
  </rowFields>
  <rowItems count="2">
    <i>
      <x v="1"/>
    </i>
    <i t="grand">
      <x/>
    </i>
  </rowItems>
  <colFields count="1">
    <field x="-2"/>
  </colFields>
  <colItems count="2">
    <i>
      <x/>
    </i>
    <i i="1">
      <x v="1"/>
    </i>
  </colItems>
  <dataFields count="2">
    <dataField name="Sum of Profit" fld="27" baseField="0" baseItem="0" numFmtId="166"/>
    <dataField name="Sum of Profit Margin" fld="34" baseField="0" baseItem="0" numFmtId="10"/>
  </dataFields>
  <formats count="2">
    <format dxfId="210">
      <pivotArea outline="0" collapsedLevelsAreSubtotals="1" fieldPosition="0"/>
    </format>
    <format dxfId="20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1278B2-279E-480B-803A-4F6F4A48DC75}" name="Total Customer"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K6:AL8" firstHeaderRow="1" firstDataRow="1" firstDataCol="1"/>
  <pivotFields count="39">
    <pivotField showAll="0"/>
    <pivotField showAll="0"/>
    <pivotField numFmtId="9"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ragToRow="0" dragToCol="0" dragToPage="0" showAll="0" defaultSubtotal="0"/>
  </pivotFields>
  <rowFields count="1">
    <field x="37"/>
  </rowFields>
  <rowItems count="2">
    <i>
      <x v="1"/>
    </i>
    <i t="grand">
      <x/>
    </i>
  </rowItems>
  <colItems count="1">
    <i/>
  </colItems>
  <dataFields count="1">
    <dataField name="Sum of Customer Count Distinct" fld="8" baseField="0" baseItem="0" numFmtId="1"/>
  </dataFields>
  <formats count="1">
    <format dxfId="211">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0A189D-8A14-4925-89C8-BAB101160960}" name="Top 10 Selling Products (By Sales)"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AF6:AG17"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287"/>
    </i>
    <i>
      <x v="349"/>
    </i>
    <i>
      <x v="358"/>
    </i>
    <i>
      <x v="409"/>
    </i>
    <i>
      <x v="446"/>
    </i>
    <i>
      <x v="529"/>
    </i>
    <i>
      <x v="610"/>
    </i>
    <i>
      <x v="635"/>
    </i>
    <i>
      <x v="673"/>
    </i>
    <i>
      <x v="698"/>
    </i>
    <i t="grand">
      <x/>
    </i>
  </rowItems>
  <colItems count="1">
    <i/>
  </colItems>
  <dataFields count="1">
    <dataField name="Sum of Sales" fld="29" baseField="0" baseItem="0" numFmtId="166"/>
  </dataFields>
  <formats count="3">
    <format dxfId="214">
      <pivotArea outline="0" collapsedLevelsAreSubtotals="1" fieldPosition="0"/>
    </format>
    <format dxfId="213">
      <pivotArea outline="0" collapsedLevelsAreSubtotals="1" fieldPosition="0"/>
    </format>
    <format dxfId="212">
      <pivotArea outline="0" collapsedLevelsAreSubtotals="1" fieldPosition="0"/>
    </format>
  </formats>
  <pivotTableStyleInfo name="PivotStyleMedium14"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6F1EEF0-347F-446F-B49B-53A45EE63174}" name="Sales by Reg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fieldListSortAscending="1">
  <location ref="O6:P11"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sd="0" x="2"/>
        <item sd="0" x="1"/>
        <item sd="0" x="3"/>
        <item sd="0" x="0"/>
        <item t="default" sd="0"/>
      </items>
      <autoSortScope>
        <pivotArea dataOnly="0" outline="0" fieldPosition="0">
          <references count="1">
            <reference field="4294967294" count="1" selected="0">
              <x v="0"/>
            </reference>
          </references>
        </pivotArea>
      </autoSortScope>
    </pivotField>
    <pivotField showAll="0"/>
    <pivotField showAll="0"/>
    <pivotField axis="axisRow" showAll="0">
      <items count="870">
        <item x="354"/>
        <item x="777"/>
        <item x="127"/>
        <item x="418"/>
        <item x="745"/>
        <item x="87"/>
        <item x="659"/>
        <item x="119"/>
        <item x="231"/>
        <item x="103"/>
        <item x="477"/>
        <item x="561"/>
        <item x="47"/>
        <item x="204"/>
        <item x="836"/>
        <item x="177"/>
        <item x="758"/>
        <item x="71"/>
        <item x="482"/>
        <item x="821"/>
        <item x="843"/>
        <item x="339"/>
        <item x="795"/>
        <item x="560"/>
        <item x="867"/>
        <item x="265"/>
        <item x="139"/>
        <item x="232"/>
        <item x="861"/>
        <item x="439"/>
        <item x="132"/>
        <item x="100"/>
        <item x="137"/>
        <item x="194"/>
        <item x="202"/>
        <item x="596"/>
        <item x="454"/>
        <item x="134"/>
        <item x="142"/>
        <item x="476"/>
        <item x="271"/>
        <item x="502"/>
        <item x="72"/>
        <item x="503"/>
        <item x="289"/>
        <item x="450"/>
        <item x="399"/>
        <item x="0"/>
        <item x="302"/>
        <item x="739"/>
        <item x="120"/>
        <item x="370"/>
        <item x="654"/>
        <item x="751"/>
        <item x="558"/>
        <item x="153"/>
        <item x="564"/>
        <item x="806"/>
        <item x="626"/>
        <item x="301"/>
        <item x="731"/>
        <item x="825"/>
        <item x="600"/>
        <item x="839"/>
        <item x="423"/>
        <item x="664"/>
        <item x="623"/>
        <item x="312"/>
        <item x="485"/>
        <item x="228"/>
        <item x="40"/>
        <item x="754"/>
        <item x="251"/>
        <item x="361"/>
        <item x="780"/>
        <item x="689"/>
        <item x="438"/>
        <item x="366"/>
        <item x="262"/>
        <item x="716"/>
        <item x="640"/>
        <item x="711"/>
        <item x="466"/>
        <item x="778"/>
        <item x="384"/>
        <item x="537"/>
        <item x="238"/>
        <item x="514"/>
        <item x="115"/>
        <item x="598"/>
        <item x="853"/>
        <item x="245"/>
        <item x="135"/>
        <item x="235"/>
        <item x="850"/>
        <item x="547"/>
        <item x="832"/>
        <item x="484"/>
        <item x="597"/>
        <item x="340"/>
        <item x="864"/>
        <item x="180"/>
        <item x="192"/>
        <item x="475"/>
        <item x="267"/>
        <item x="462"/>
        <item x="102"/>
        <item x="632"/>
        <item x="195"/>
        <item x="382"/>
        <item x="496"/>
        <item x="710"/>
        <item x="334"/>
        <item x="448"/>
        <item x="246"/>
        <item x="522"/>
        <item x="333"/>
        <item x="190"/>
        <item x="278"/>
        <item x="263"/>
        <item x="552"/>
        <item x="835"/>
        <item x="373"/>
        <item x="793"/>
        <item x="852"/>
        <item x="800"/>
        <item x="105"/>
        <item x="358"/>
        <item x="85"/>
        <item x="349"/>
        <item x="498"/>
        <item x="441"/>
        <item x="786"/>
        <item x="601"/>
        <item x="252"/>
        <item x="355"/>
        <item x="728"/>
        <item x="772"/>
        <item x="325"/>
        <item x="662"/>
        <item x="116"/>
        <item x="179"/>
        <item x="131"/>
        <item x="409"/>
        <item x="147"/>
        <item x="504"/>
        <item x="22"/>
        <item x="681"/>
        <item x="140"/>
        <item x="26"/>
        <item x="458"/>
        <item x="308"/>
        <item x="39"/>
        <item x="353"/>
        <item x="234"/>
        <item x="272"/>
        <item x="20"/>
        <item x="36"/>
        <item x="356"/>
        <item x="90"/>
        <item x="753"/>
        <item x="590"/>
        <item x="760"/>
        <item x="269"/>
        <item x="863"/>
        <item x="419"/>
        <item x="186"/>
        <item x="644"/>
        <item x="170"/>
        <item x="639"/>
        <item x="67"/>
        <item x="315"/>
        <item x="76"/>
        <item x="612"/>
        <item x="378"/>
        <item x="45"/>
        <item x="34"/>
        <item x="499"/>
        <item x="618"/>
        <item x="429"/>
        <item x="765"/>
        <item x="573"/>
        <item x="417"/>
        <item x="129"/>
        <item x="3"/>
        <item x="283"/>
        <item x="534"/>
        <item x="217"/>
        <item x="574"/>
        <item x="70"/>
        <item x="33"/>
        <item x="813"/>
        <item x="329"/>
        <item x="690"/>
        <item x="818"/>
        <item x="35"/>
        <item x="686"/>
        <item x="342"/>
        <item x="13"/>
        <item x="478"/>
        <item x="9"/>
        <item x="602"/>
        <item x="578"/>
        <item x="566"/>
        <item x="634"/>
        <item x="133"/>
        <item x="814"/>
        <item x="531"/>
        <item x="107"/>
        <item x="666"/>
        <item x="630"/>
        <item x="532"/>
        <item x="91"/>
        <item x="687"/>
        <item x="862"/>
        <item x="41"/>
        <item x="467"/>
        <item x="729"/>
        <item x="444"/>
        <item x="461"/>
        <item x="621"/>
        <item x="388"/>
        <item x="184"/>
        <item x="80"/>
        <item x="38"/>
        <item x="321"/>
        <item x="118"/>
        <item x="828"/>
        <item x="288"/>
        <item x="570"/>
        <item x="74"/>
        <item x="413"/>
        <item x="197"/>
        <item x="470"/>
        <item x="447"/>
        <item x="829"/>
        <item x="227"/>
        <item x="505"/>
        <item x="495"/>
        <item x="830"/>
        <item x="445"/>
        <item x="216"/>
        <item x="511"/>
        <item x="183"/>
        <item x="481"/>
        <item x="581"/>
        <item x="303"/>
        <item x="14"/>
        <item x="386"/>
        <item x="557"/>
        <item x="733"/>
        <item x="794"/>
        <item x="253"/>
        <item x="865"/>
        <item x="206"/>
        <item x="575"/>
        <item x="730"/>
        <item x="291"/>
        <item x="173"/>
        <item x="236"/>
        <item x="736"/>
        <item x="110"/>
        <item x="95"/>
        <item x="648"/>
        <item x="712"/>
        <item x="743"/>
        <item x="704"/>
        <item x="53"/>
        <item x="239"/>
        <item x="714"/>
        <item x="187"/>
        <item x="371"/>
        <item x="19"/>
        <item x="707"/>
        <item x="54"/>
        <item x="801"/>
        <item x="341"/>
        <item x="364"/>
        <item x="591"/>
        <item x="670"/>
        <item x="146"/>
        <item x="755"/>
        <item x="866"/>
        <item x="752"/>
        <item x="240"/>
        <item x="533"/>
        <item x="68"/>
        <item x="191"/>
        <item x="281"/>
        <item x="691"/>
        <item x="787"/>
        <item x="376"/>
        <item x="555"/>
        <item x="807"/>
        <item x="587"/>
        <item x="200"/>
        <item x="6"/>
        <item x="619"/>
        <item x="696"/>
        <item x="330"/>
        <item x="320"/>
        <item x="297"/>
        <item x="65"/>
        <item x="395"/>
        <item x="636"/>
        <item x="718"/>
        <item x="165"/>
        <item x="740"/>
        <item x="583"/>
        <item x="158"/>
        <item x="124"/>
        <item x="5"/>
        <item x="483"/>
        <item x="675"/>
        <item x="86"/>
        <item x="453"/>
        <item x="61"/>
        <item x="500"/>
        <item x="407"/>
        <item x="844"/>
        <item x="56"/>
        <item x="285"/>
        <item x="300"/>
        <item x="784"/>
        <item x="256"/>
        <item x="851"/>
        <item x="661"/>
        <item x="665"/>
        <item x="766"/>
        <item x="550"/>
        <item x="117"/>
        <item x="84"/>
        <item x="713"/>
        <item x="307"/>
        <item x="719"/>
        <item x="608"/>
        <item x="372"/>
        <item x="556"/>
        <item x="796"/>
        <item x="624"/>
        <item x="506"/>
        <item x="230"/>
        <item x="205"/>
        <item x="408"/>
        <item x="304"/>
        <item x="268"/>
        <item x="660"/>
        <item x="548"/>
        <item x="805"/>
        <item x="276"/>
        <item x="360"/>
        <item x="60"/>
        <item x="335"/>
        <item x="226"/>
        <item x="762"/>
        <item x="189"/>
        <item x="724"/>
        <item x="327"/>
        <item x="579"/>
        <item x="679"/>
        <item x="311"/>
        <item x="688"/>
        <item x="559"/>
        <item x="244"/>
        <item x="457"/>
        <item x="635"/>
        <item x="421"/>
        <item x="241"/>
        <item x="595"/>
        <item x="145"/>
        <item x="788"/>
        <item x="841"/>
        <item x="819"/>
        <item x="609"/>
        <item x="767"/>
        <item x="539"/>
        <item x="785"/>
        <item x="435"/>
        <item x="32"/>
        <item x="663"/>
        <item x="316"/>
        <item x="725"/>
        <item x="97"/>
        <item x="46"/>
        <item x="489"/>
        <item x="442"/>
        <item x="48"/>
        <item x="541"/>
        <item x="572"/>
        <item x="50"/>
        <item x="404"/>
        <item x="620"/>
        <item x="319"/>
        <item x="797"/>
        <item x="692"/>
        <item x="345"/>
        <item x="459"/>
        <item x="171"/>
        <item x="243"/>
        <item x="517"/>
        <item x="507"/>
        <item x="452"/>
        <item x="89"/>
        <item x="323"/>
        <item x="674"/>
        <item x="817"/>
        <item x="706"/>
        <item x="64"/>
        <item x="746"/>
        <item x="219"/>
        <item x="30"/>
        <item x="273"/>
        <item x="856"/>
        <item x="480"/>
        <item x="715"/>
        <item x="152"/>
        <item x="411"/>
        <item x="415"/>
        <item x="469"/>
        <item x="59"/>
        <item x="359"/>
        <item x="391"/>
        <item x="708"/>
        <item x="847"/>
        <item x="347"/>
        <item x="424"/>
        <item x="545"/>
        <item x="764"/>
        <item x="130"/>
        <item x="592"/>
        <item x="270"/>
        <item x="571"/>
        <item x="479"/>
        <item x="486"/>
        <item x="42"/>
        <item x="63"/>
        <item x="27"/>
        <item x="121"/>
        <item x="768"/>
        <item x="717"/>
        <item x="625"/>
        <item x="641"/>
        <item x="735"/>
        <item x="783"/>
        <item x="509"/>
        <item x="658"/>
        <item x="57"/>
        <item x="702"/>
        <item x="859"/>
        <item x="164"/>
        <item x="23"/>
        <item x="491"/>
        <item x="744"/>
        <item x="193"/>
        <item x="394"/>
        <item x="582"/>
        <item x="199"/>
        <item x="669"/>
        <item x="656"/>
        <item x="223"/>
        <item x="616"/>
        <item x="2"/>
        <item x="66"/>
        <item x="695"/>
        <item x="633"/>
        <item x="524"/>
        <item x="530"/>
        <item x="460"/>
        <item x="406"/>
        <item x="855"/>
        <item x="613"/>
        <item x="822"/>
        <item x="248"/>
        <item x="586"/>
        <item x="161"/>
        <item x="627"/>
        <item x="377"/>
        <item x="430"/>
        <item x="166"/>
        <item x="631"/>
        <item x="314"/>
        <item x="75"/>
        <item x="804"/>
        <item x="770"/>
        <item x="827"/>
        <item x="562"/>
        <item x="773"/>
        <item x="576"/>
        <item x="422"/>
        <item x="546"/>
        <item x="536"/>
        <item x="336"/>
        <item x="221"/>
        <item x="527"/>
        <item x="412"/>
        <item x="722"/>
        <item x="456"/>
        <item x="443"/>
        <item x="812"/>
        <item x="383"/>
        <item x="309"/>
        <item x="280"/>
        <item x="284"/>
        <item x="151"/>
        <item x="544"/>
        <item x="182"/>
        <item x="229"/>
        <item x="705"/>
        <item x="651"/>
        <item x="854"/>
        <item x="144"/>
        <item x="432"/>
        <item x="69"/>
        <item x="464"/>
        <item x="703"/>
        <item x="525"/>
        <item x="685"/>
        <item x="104"/>
        <item x="682"/>
        <item x="4"/>
        <item x="655"/>
        <item x="516"/>
        <item x="542"/>
        <item x="588"/>
        <item x="367"/>
        <item x="540"/>
        <item x="109"/>
        <item x="12"/>
        <item x="16"/>
        <item x="175"/>
        <item x="683"/>
        <item x="568"/>
        <item x="157"/>
        <item x="790"/>
        <item x="51"/>
        <item x="471"/>
        <item x="723"/>
        <item x="490"/>
        <item x="210"/>
        <item x="599"/>
        <item x="96"/>
        <item x="809"/>
        <item x="214"/>
        <item x="868"/>
        <item x="607"/>
        <item x="614"/>
        <item x="580"/>
        <item x="672"/>
        <item x="750"/>
        <item x="106"/>
        <item x="113"/>
        <item x="521"/>
        <item x="211"/>
        <item x="487"/>
        <item x="101"/>
        <item x="326"/>
        <item x="344"/>
        <item x="629"/>
        <item x="298"/>
        <item x="24"/>
        <item x="747"/>
        <item x="680"/>
        <item x="761"/>
        <item x="290"/>
        <item x="449"/>
        <item x="756"/>
        <item x="440"/>
        <item x="306"/>
        <item x="198"/>
        <item x="379"/>
        <item x="254"/>
        <item x="512"/>
        <item x="834"/>
        <item x="328"/>
        <item x="402"/>
        <item x="463"/>
        <item x="474"/>
        <item x="225"/>
        <item x="510"/>
        <item x="741"/>
        <item x="260"/>
        <item x="324"/>
        <item x="287"/>
        <item x="295"/>
        <item x="98"/>
        <item x="628"/>
        <item x="638"/>
        <item x="264"/>
        <item x="149"/>
        <item x="305"/>
        <item x="169"/>
        <item x="332"/>
        <item x="650"/>
        <item x="154"/>
        <item x="831"/>
        <item x="798"/>
        <item x="815"/>
        <item x="519"/>
        <item x="380"/>
        <item x="414"/>
        <item x="37"/>
        <item x="362"/>
        <item x="82"/>
        <item x="93"/>
        <item x="789"/>
        <item x="155"/>
        <item x="261"/>
        <item x="535"/>
        <item x="317"/>
        <item x="351"/>
        <item x="721"/>
        <item x="604"/>
        <item x="523"/>
        <item x="782"/>
        <item x="28"/>
        <item x="77"/>
        <item x="208"/>
        <item x="775"/>
        <item x="58"/>
        <item x="279"/>
        <item x="255"/>
        <item x="799"/>
        <item x="94"/>
        <item x="286"/>
        <item x="222"/>
        <item x="350"/>
        <item x="292"/>
        <item x="849"/>
        <item x="174"/>
        <item x="108"/>
        <item x="55"/>
        <item x="201"/>
        <item x="29"/>
        <item x="128"/>
        <item x="810"/>
        <item x="615"/>
        <item x="21"/>
        <item x="684"/>
        <item x="492"/>
        <item x="513"/>
        <item x="168"/>
        <item x="181"/>
        <item x="212"/>
        <item x="700"/>
        <item x="318"/>
        <item x="858"/>
        <item x="398"/>
        <item x="44"/>
        <item x="593"/>
        <item x="642"/>
        <item x="425"/>
        <item x="365"/>
        <item x="209"/>
        <item x="816"/>
        <item x="551"/>
        <item x="748"/>
        <item x="603"/>
        <item x="472"/>
        <item x="732"/>
        <item x="677"/>
        <item x="694"/>
        <item x="43"/>
        <item x="126"/>
        <item x="99"/>
        <item x="488"/>
        <item x="416"/>
        <item x="410"/>
        <item x="18"/>
        <item x="294"/>
        <item x="826"/>
        <item x="771"/>
        <item x="426"/>
        <item x="526"/>
        <item x="138"/>
        <item x="392"/>
        <item x="518"/>
        <item x="840"/>
        <item x="160"/>
        <item x="296"/>
        <item x="465"/>
        <item x="299"/>
        <item x="346"/>
        <item x="17"/>
        <item x="78"/>
        <item x="266"/>
        <item x="389"/>
        <item x="637"/>
        <item x="667"/>
        <item x="699"/>
        <item x="352"/>
        <item x="390"/>
        <item x="563"/>
        <item x="331"/>
        <item x="249"/>
        <item x="811"/>
        <item x="497"/>
        <item x="357"/>
        <item x="749"/>
        <item x="25"/>
        <item x="697"/>
        <item x="393"/>
        <item x="52"/>
        <item x="549"/>
        <item x="436"/>
        <item x="808"/>
        <item x="538"/>
        <item x="781"/>
        <item x="567"/>
        <item x="196"/>
        <item x="10"/>
        <item x="7"/>
        <item x="673"/>
        <item x="494"/>
        <item x="31"/>
        <item x="611"/>
        <item x="123"/>
        <item x="156"/>
        <item x="837"/>
        <item x="820"/>
        <item x="649"/>
        <item x="257"/>
        <item x="387"/>
        <item x="396"/>
        <item x="734"/>
        <item x="49"/>
        <item x="823"/>
        <item x="565"/>
        <item x="446"/>
        <item x="528"/>
        <item x="401"/>
        <item x="668"/>
        <item x="652"/>
        <item x="427"/>
        <item x="838"/>
        <item x="737"/>
        <item x="397"/>
        <item x="605"/>
        <item x="247"/>
        <item x="207"/>
        <item x="791"/>
        <item x="215"/>
        <item x="122"/>
        <item x="141"/>
        <item x="434"/>
        <item x="468"/>
        <item x="647"/>
        <item x="845"/>
        <item x="405"/>
        <item x="62"/>
        <item x="150"/>
        <item x="842"/>
        <item x="720"/>
        <item x="763"/>
        <item x="569"/>
        <item x="594"/>
        <item x="375"/>
        <item x="403"/>
        <item x="310"/>
        <item x="698"/>
        <item x="757"/>
        <item x="646"/>
        <item x="125"/>
        <item x="779"/>
        <item x="857"/>
        <item x="92"/>
        <item x="431"/>
        <item x="860"/>
        <item x="114"/>
        <item x="774"/>
        <item x="846"/>
        <item x="162"/>
        <item x="11"/>
        <item x="203"/>
        <item x="709"/>
        <item x="363"/>
        <item x="792"/>
        <item x="250"/>
        <item x="81"/>
        <item x="433"/>
        <item x="15"/>
        <item x="88"/>
        <item x="293"/>
        <item x="824"/>
        <item x="617"/>
        <item x="73"/>
        <item x="493"/>
        <item x="79"/>
        <item x="776"/>
        <item x="374"/>
        <item x="727"/>
        <item x="802"/>
        <item x="159"/>
        <item x="653"/>
        <item x="172"/>
        <item x="368"/>
        <item x="671"/>
        <item x="258"/>
        <item x="543"/>
        <item x="1"/>
        <item x="242"/>
        <item x="8"/>
        <item x="742"/>
        <item x="428"/>
        <item x="83"/>
        <item x="111"/>
        <item x="455"/>
        <item x="381"/>
        <item x="833"/>
        <item x="606"/>
        <item x="337"/>
        <item x="282"/>
        <item x="188"/>
        <item x="275"/>
        <item x="553"/>
        <item x="343"/>
        <item x="167"/>
        <item x="726"/>
        <item x="148"/>
        <item x="657"/>
        <item x="515"/>
        <item x="237"/>
        <item x="277"/>
        <item x="554"/>
        <item x="473"/>
        <item x="338"/>
        <item x="385"/>
        <item x="369"/>
        <item x="437"/>
        <item x="645"/>
        <item x="259"/>
        <item x="769"/>
        <item x="143"/>
        <item x="322"/>
        <item x="643"/>
        <item x="178"/>
        <item x="738"/>
        <item x="420"/>
        <item x="529"/>
        <item x="501"/>
        <item x="848"/>
        <item x="584"/>
        <item x="185"/>
        <item x="348"/>
        <item x="589"/>
        <item x="676"/>
        <item x="622"/>
        <item x="451"/>
        <item x="213"/>
        <item x="220"/>
        <item x="274"/>
        <item x="136"/>
        <item x="176"/>
        <item x="400"/>
        <item x="508"/>
        <item x="233"/>
        <item x="610"/>
        <item x="759"/>
        <item x="803"/>
        <item x="577"/>
        <item x="224"/>
        <item x="313"/>
        <item x="693"/>
        <item x="163"/>
        <item x="678"/>
        <item x="701"/>
        <item x="520"/>
        <item x="112"/>
        <item x="585"/>
        <item x="218"/>
        <item t="default"/>
      </items>
    </pivotField>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2">
    <field x="17"/>
    <field x="20"/>
  </rowFields>
  <rowItems count="5">
    <i>
      <x v="1"/>
    </i>
    <i>
      <x v="2"/>
    </i>
    <i>
      <x v="3"/>
    </i>
    <i>
      <x/>
    </i>
    <i t="grand">
      <x/>
    </i>
  </rowItems>
  <colItems count="1">
    <i/>
  </colItems>
  <dataFields count="1">
    <dataField name="Sum of Sales" fld="29" baseField="0" baseItem="0"/>
  </dataFields>
  <formats count="1">
    <format dxfId="215">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6DE538E-2EF1-4A69-AC7B-F46471918048}" name="Total Customer Segment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O6:AP11" firstHeaderRow="1" firstDataRow="1" firstDataCol="1"/>
  <pivotFields count="39">
    <pivotField showAll="0"/>
    <pivotField showAll="0"/>
    <pivotField numFmtId="9" showAll="0"/>
    <pivotField numFmtId="164" showAll="0"/>
    <pivotField numFmtId="164" showAll="0"/>
    <pivotField showAll="0"/>
    <pivotField showAll="0"/>
    <pivotField showAll="0"/>
    <pivotField dataField="1"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0"/>
  </rowFields>
  <rowItems count="5">
    <i>
      <x/>
    </i>
    <i>
      <x v="1"/>
    </i>
    <i>
      <x v="2"/>
    </i>
    <i>
      <x v="3"/>
    </i>
    <i t="grand">
      <x/>
    </i>
  </rowItems>
  <colItems count="1">
    <i/>
  </colItems>
  <dataFields count="1">
    <dataField name="Sum of Customer Count Distinct" fld="8" baseField="0" baseItem="0"/>
  </dataFields>
  <formats count="1">
    <format dxfId="216">
      <pivotArea outline="0" collapsedLevelsAreSubtotals="1" fieldPosition="0"/>
    </format>
  </formats>
  <chartFormats count="16">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0" count="1" selected="0">
            <x v="0"/>
          </reference>
        </references>
      </pivotArea>
    </chartFormat>
    <chartFormat chart="3" format="3">
      <pivotArea type="data" outline="0" fieldPosition="0">
        <references count="2">
          <reference field="4294967294" count="1" selected="0">
            <x v="0"/>
          </reference>
          <reference field="10" count="1" selected="0">
            <x v="1"/>
          </reference>
        </references>
      </pivotArea>
    </chartFormat>
    <chartFormat chart="3" format="4">
      <pivotArea type="data" outline="0" fieldPosition="0">
        <references count="2">
          <reference field="4294967294" count="1" selected="0">
            <x v="0"/>
          </reference>
          <reference field="10" count="1" selected="0">
            <x v="2"/>
          </reference>
        </references>
      </pivotArea>
    </chartFormat>
    <chartFormat chart="3" format="5">
      <pivotArea type="data" outline="0" fieldPosition="0">
        <references count="2">
          <reference field="4294967294" count="1" selected="0">
            <x v="0"/>
          </reference>
          <reference field="10" count="1" selected="0">
            <x v="3"/>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0" count="1" selected="0">
            <x v="0"/>
          </reference>
        </references>
      </pivotArea>
    </chartFormat>
    <chartFormat chart="4" format="8">
      <pivotArea type="data" outline="0" fieldPosition="0">
        <references count="2">
          <reference field="4294967294" count="1" selected="0">
            <x v="0"/>
          </reference>
          <reference field="10" count="1" selected="0">
            <x v="1"/>
          </reference>
        </references>
      </pivotArea>
    </chartFormat>
    <chartFormat chart="4" format="9">
      <pivotArea type="data" outline="0" fieldPosition="0">
        <references count="2">
          <reference field="4294967294" count="1" selected="0">
            <x v="0"/>
          </reference>
          <reference field="10" count="1" selected="0">
            <x v="2"/>
          </reference>
        </references>
      </pivotArea>
    </chartFormat>
    <chartFormat chart="4" format="10">
      <pivotArea type="data" outline="0" fieldPosition="0">
        <references count="2">
          <reference field="4294967294" count="1" selected="0">
            <x v="0"/>
          </reference>
          <reference field="10" count="1" selected="0">
            <x v="3"/>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0" count="1" selected="0">
            <x v="0"/>
          </reference>
        </references>
      </pivotArea>
    </chartFormat>
    <chartFormat chart="5" format="8">
      <pivotArea type="data" outline="0" fieldPosition="0">
        <references count="2">
          <reference field="4294967294" count="1" selected="0">
            <x v="0"/>
          </reference>
          <reference field="10" count="1" selected="0">
            <x v="1"/>
          </reference>
        </references>
      </pivotArea>
    </chartFormat>
    <chartFormat chart="5" format="9">
      <pivotArea type="data" outline="0" fieldPosition="0">
        <references count="2">
          <reference field="4294967294" count="1" selected="0">
            <x v="0"/>
          </reference>
          <reference field="10" count="1" selected="0">
            <x v="2"/>
          </reference>
        </references>
      </pivotArea>
    </chartFormat>
    <chartFormat chart="5" format="10">
      <pivotArea type="data" outline="0" fieldPosition="0">
        <references count="2">
          <reference field="4294967294" count="1" selected="0">
            <x v="0"/>
          </reference>
          <reference field="10" count="1" selected="0">
            <x v="3"/>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29C1B9-51D2-4E94-8C5C-08AD60162228}" name="Discount Distribu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A6:BE25" firstHeaderRow="1" firstDataRow="2" firstDataCol="1"/>
  <pivotFields count="39">
    <pivotField showAll="0"/>
    <pivotField showAll="0"/>
    <pivotField dataField="1" numFmtId="9" showAll="0"/>
    <pivotField numFmtId="164" showAll="0"/>
    <pivotField numFmtId="164" showAll="0"/>
    <pivotField showAll="0"/>
    <pivotField showAll="0"/>
    <pivotField showAll="0"/>
    <pivotField showAll="0"/>
    <pivotField showAll="0"/>
    <pivotField showAll="0"/>
    <pivotField axis="axisCol" showAll="0">
      <items count="4">
        <item x="2"/>
        <item x="1"/>
        <item x="0"/>
        <item t="default"/>
      </items>
    </pivotField>
    <pivotField axis="axisRow" showAll="0" sortType="ascending">
      <items count="18">
        <item x="6"/>
        <item x="10"/>
        <item x="14"/>
        <item x="15"/>
        <item x="11"/>
        <item x="16"/>
        <item x="2"/>
        <item x="4"/>
        <item x="7"/>
        <item x="8"/>
        <item x="1"/>
        <item x="3"/>
        <item x="12"/>
        <item x="5"/>
        <item x="9"/>
        <item x="1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sd="0" x="0"/>
        <item h="1" sd="0" x="1"/>
        <item sd="0" x="2"/>
        <item sd="0" x="3"/>
        <item sd="0" x="4"/>
        <item sd="0" x="5"/>
        <item sd="0" x="6"/>
        <item sd="0" x="7"/>
        <item sd="0" x="8"/>
        <item sd="0" x="9"/>
        <item sd="0" x="10"/>
        <item sd="0" x="11"/>
        <item sd="0" x="12"/>
        <item sd="0" x="13"/>
        <item t="default"/>
      </items>
    </pivotField>
    <pivotField showAll="0">
      <items count="4">
        <item sd="0" x="0"/>
        <item sd="0" x="1"/>
        <item sd="0" x="2"/>
        <item t="default"/>
      </items>
    </pivotField>
    <pivotField dragToRow="0" dragToCol="0" dragToPage="0" showAll="0" defaultSubtotal="0"/>
  </pivotFields>
  <rowFields count="1">
    <field x="12"/>
  </rowFields>
  <rowItems count="18">
    <i>
      <x v="16"/>
    </i>
    <i>
      <x v="14"/>
    </i>
    <i>
      <x v="8"/>
    </i>
    <i>
      <x v="10"/>
    </i>
    <i>
      <x v="6"/>
    </i>
    <i>
      <x v="9"/>
    </i>
    <i>
      <x v="1"/>
    </i>
    <i>
      <x v="2"/>
    </i>
    <i>
      <x v="4"/>
    </i>
    <i>
      <x v="5"/>
    </i>
    <i>
      <x/>
    </i>
    <i>
      <x v="13"/>
    </i>
    <i>
      <x v="12"/>
    </i>
    <i>
      <x v="3"/>
    </i>
    <i>
      <x v="11"/>
    </i>
    <i>
      <x v="7"/>
    </i>
    <i>
      <x v="15"/>
    </i>
    <i t="grand">
      <x/>
    </i>
  </rowItems>
  <colFields count="1">
    <field x="11"/>
  </colFields>
  <colItems count="4">
    <i>
      <x/>
    </i>
    <i>
      <x v="1"/>
    </i>
    <i>
      <x v="2"/>
    </i>
    <i t="grand">
      <x/>
    </i>
  </colItems>
  <dataFields count="1">
    <dataField name="Average of Discount" fld="2" subtotal="average" baseField="37" baseItem="1" numFmtId="10"/>
  </dataFields>
  <formats count="1">
    <format dxfId="217">
      <pivotArea outline="0" collapsedLevelsAreSubtotals="1" fieldPosition="0"/>
    </format>
  </formats>
  <chartFormats count="4">
    <chartFormat chart="3" format="6" series="1">
      <pivotArea type="data" outline="0" fieldPosition="0">
        <references count="2">
          <reference field="4294967294" count="1" selected="0">
            <x v="0"/>
          </reference>
          <reference field="11" count="1" selected="0">
            <x v="0"/>
          </reference>
        </references>
      </pivotArea>
    </chartFormat>
    <chartFormat chart="3" format="7" series="1">
      <pivotArea type="data" outline="0" fieldPosition="0">
        <references count="2">
          <reference field="4294967294" count="1" selected="0">
            <x v="0"/>
          </reference>
          <reference field="11" count="1" selected="0">
            <x v="1"/>
          </reference>
        </references>
      </pivotArea>
    </chartFormat>
    <chartFormat chart="3" format="8" series="1">
      <pivotArea type="data" outline="0" fieldPosition="0">
        <references count="2">
          <reference field="4294967294" count="1" selected="0">
            <x v="0"/>
          </reference>
          <reference field="11" count="1" selected="0">
            <x v="2"/>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F56B37A-0D8C-4759-892B-B2B255281FD5}" name="Revenue Generated"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8"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ragToRow="0" dragToCol="0" dragToPage="0" showAll="0" defaultSubtotal="0"/>
  </pivotFields>
  <rowFields count="1">
    <field x="37"/>
  </rowFields>
  <rowItems count="2">
    <i>
      <x v="1"/>
    </i>
    <i t="grand">
      <x/>
    </i>
  </rowItems>
  <colItems count="1">
    <i/>
  </colItems>
  <dataFields count="1">
    <dataField name="Sum of Sales" fld="29" baseField="0" baseItem="0"/>
  </dataFields>
  <formats count="1">
    <format dxfId="2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BE8135B-41E7-4F68-AE34-3F98FB0F7E47}" name="Sales by Productcategory"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W6:X10"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1"/>
  </rowFields>
  <rowItems count="4">
    <i>
      <x v="2"/>
    </i>
    <i>
      <x/>
    </i>
    <i>
      <x v="1"/>
    </i>
    <i t="grand">
      <x/>
    </i>
  </rowItems>
  <colItems count="1">
    <i/>
  </colItems>
  <dataFields count="1">
    <dataField name="Sum of Sales" fld="29" baseField="0" baseItem="0"/>
  </dataFields>
  <formats count="1">
    <format dxfId="219">
      <pivotArea outline="0" collapsedLevelsAreSubtotals="1" fieldPosition="0"/>
    </format>
  </format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1" count="1" selected="0">
            <x v="2"/>
          </reference>
        </references>
      </pivotArea>
    </chartFormat>
    <chartFormat chart="6" format="7">
      <pivotArea type="data" outline="0" fieldPosition="0">
        <references count="2">
          <reference field="4294967294" count="1" selected="0">
            <x v="0"/>
          </reference>
          <reference field="11" count="1" selected="0">
            <x v="0"/>
          </reference>
        </references>
      </pivotArea>
    </chartFormat>
    <chartFormat chart="6" format="8">
      <pivotArea type="data" outline="0" fieldPosition="0">
        <references count="2">
          <reference field="4294967294" count="1" selected="0">
            <x v="0"/>
          </reference>
          <reference field="11"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60361D6-886D-4B49-A912-971A188F0F55}" name="Total Order by Days of the Week"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T18:AU26"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axis="axisRow" showAll="0">
      <items count="8">
        <item x="0"/>
        <item x="1"/>
        <item x="4"/>
        <item x="5"/>
        <item x="3"/>
        <item x="2"/>
        <item x="6"/>
        <item t="default"/>
      </items>
    </pivotField>
    <pivotField numFmtId="14" showAll="0"/>
    <pivotField numFmtId="1" showAll="0"/>
    <pivotField showAll="0"/>
    <pivotField numFmtId="164" showAll="0"/>
    <pivotField showAll="0"/>
    <pivotField numFmtId="164" showAll="0"/>
    <pivotField showAll="0"/>
    <pivotField dataField="1"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23"/>
  </rowFields>
  <rowItems count="8">
    <i>
      <x/>
    </i>
    <i>
      <x v="1"/>
    </i>
    <i>
      <x v="2"/>
    </i>
    <i>
      <x v="3"/>
    </i>
    <i>
      <x v="4"/>
    </i>
    <i>
      <x v="5"/>
    </i>
    <i>
      <x v="6"/>
    </i>
    <i t="grand">
      <x/>
    </i>
  </rowItems>
  <colItems count="1">
    <i/>
  </colItems>
  <dataFields count="1">
    <dataField name="Count of Distinct Order Count" fld="31" subtotal="count" baseField="0" baseItem="0"/>
  </dataFields>
  <formats count="1">
    <format dxfId="220">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A78A11-48AE-4B8D-BEC6-2936DEA8C90B}" name="Top 10 Loss Products (By Loss)"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AF49:AG60"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11"/>
    </i>
    <i>
      <x v="216"/>
    </i>
    <i>
      <x v="320"/>
    </i>
    <i>
      <x v="327"/>
    </i>
    <i>
      <x v="401"/>
    </i>
    <i>
      <x v="523"/>
    </i>
    <i>
      <x v="612"/>
    </i>
    <i>
      <x v="633"/>
    </i>
    <i>
      <x v="635"/>
    </i>
    <i>
      <x v="770"/>
    </i>
    <i t="grand">
      <x/>
    </i>
  </rowItems>
  <colItems count="1">
    <i/>
  </colItems>
  <dataFields count="1">
    <dataField name="Sum of Profit" fld="27" baseField="0" baseItem="0" numFmtId="166"/>
  </dataFields>
  <formats count="3">
    <format dxfId="223">
      <pivotArea outline="0" collapsedLevelsAreSubtotals="1" fieldPosition="0"/>
    </format>
    <format dxfId="222">
      <pivotArea outline="0" collapsedLevelsAreSubtotals="1" fieldPosition="0"/>
    </format>
    <format dxfId="221">
      <pivotArea outline="0" collapsedLevelsAreSubtotals="1" fieldPosition="0"/>
    </format>
  </formats>
  <pivotTableStyleInfo name="PivotStyleMedium14" showRowHeaders="1" showColHeaders="1" showRowStripes="0" showColStripes="0" showLastColumn="1"/>
  <filters count="1">
    <filter fld="14" type="count" evalOrder="-1" id="4"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FAE93AF-7C58-4493-9A65-0DEF6908F07B}" name="PivotTable17"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AF34:AG45"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230"/>
    </i>
    <i>
      <x v="349"/>
    </i>
    <i>
      <x v="375"/>
    </i>
    <i>
      <x v="409"/>
    </i>
    <i>
      <x v="423"/>
    </i>
    <i>
      <x v="529"/>
    </i>
    <i>
      <x v="609"/>
    </i>
    <i>
      <x v="610"/>
    </i>
    <i>
      <x v="668"/>
    </i>
    <i>
      <x v="698"/>
    </i>
    <i t="grand">
      <x/>
    </i>
  </rowItems>
  <colItems count="1">
    <i/>
  </colItems>
  <dataFields count="1">
    <dataField name="Sum of Profit" fld="27" baseField="0" baseItem="0" numFmtId="166"/>
  </dataFields>
  <formats count="3">
    <format dxfId="226">
      <pivotArea outline="0" collapsedLevelsAreSubtotals="1" fieldPosition="0"/>
    </format>
    <format dxfId="225">
      <pivotArea outline="0" collapsedLevelsAreSubtotals="1" fieldPosition="0"/>
    </format>
    <format dxfId="224">
      <pivotArea outline="0" collapsedLevelsAreSubtotals="1" fieldPosition="0"/>
    </format>
  </formats>
  <pivotTableStyleInfo name="PivotStyleMedium14" showRowHeaders="1" showColHeaders="1" showRowStripes="0" showColStripes="0" showLastColumn="1"/>
  <filters count="1">
    <filter fld="1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F408F42-6CFF-46E7-8E45-B4B235DBB310}" name="Sales by Customer Segment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O15:AP20"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0"/>
  </rowFields>
  <rowItems count="5">
    <i>
      <x/>
    </i>
    <i>
      <x v="1"/>
    </i>
    <i>
      <x v="2"/>
    </i>
    <i>
      <x v="3"/>
    </i>
    <i t="grand">
      <x/>
    </i>
  </rowItems>
  <colItems count="1">
    <i/>
  </colItems>
  <dataFields count="1">
    <dataField name="Sum of Sales" fld="29" baseField="0" baseItem="0" numFmtId="166"/>
  </dataFields>
  <formats count="1">
    <format dxfId="227">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B0B1F77-41B2-4340-BF7F-776DF8C89293}" name="Top10 Sale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6:M17"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50">
        <item x="19"/>
        <item x="38"/>
        <item x="39"/>
        <item x="6"/>
        <item x="21"/>
        <item x="31"/>
        <item x="13"/>
        <item x="46"/>
        <item x="17"/>
        <item x="33"/>
        <item x="10"/>
        <item x="23"/>
        <item x="7"/>
        <item x="11"/>
        <item x="16"/>
        <item x="25"/>
        <item x="42"/>
        <item x="27"/>
        <item x="37"/>
        <item x="9"/>
        <item x="3"/>
        <item x="29"/>
        <item x="35"/>
        <item x="22"/>
        <item x="47"/>
        <item x="15"/>
        <item x="28"/>
        <item x="41"/>
        <item x="30"/>
        <item x="36"/>
        <item x="1"/>
        <item x="4"/>
        <item x="43"/>
        <item x="18"/>
        <item x="32"/>
        <item x="20"/>
        <item x="5"/>
        <item x="44"/>
        <item x="34"/>
        <item x="24"/>
        <item x="2"/>
        <item x="0"/>
        <item x="12"/>
        <item x="40"/>
        <item x="14"/>
        <item x="8"/>
        <item x="45"/>
        <item x="26"/>
        <item x="48"/>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9"/>
  </rowFields>
  <rowItems count="11">
    <i>
      <x v="3"/>
    </i>
    <i>
      <x v="30"/>
    </i>
    <i>
      <x v="41"/>
    </i>
    <i>
      <x v="11"/>
    </i>
    <i>
      <x v="7"/>
    </i>
    <i>
      <x v="20"/>
    </i>
    <i>
      <x v="45"/>
    </i>
    <i>
      <x v="33"/>
    </i>
    <i>
      <x v="8"/>
    </i>
    <i>
      <x v="19"/>
    </i>
    <i t="grand">
      <x/>
    </i>
  </rowItems>
  <colItems count="1">
    <i/>
  </colItems>
  <dataFields count="1">
    <dataField name="Sum of Sales" fld="29" baseField="0" baseItem="0"/>
  </dataFields>
  <formats count="1">
    <format dxfId="228">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3093A68-A361-4DE9-AAF8-3AA369085D6D}" name="Top5 Los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R16:S22"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50">
        <item x="19"/>
        <item x="38"/>
        <item x="39"/>
        <item x="6"/>
        <item x="21"/>
        <item x="31"/>
        <item x="13"/>
        <item x="46"/>
        <item x="17"/>
        <item x="33"/>
        <item x="10"/>
        <item x="23"/>
        <item x="7"/>
        <item x="11"/>
        <item x="16"/>
        <item x="25"/>
        <item x="42"/>
        <item x="27"/>
        <item x="37"/>
        <item x="9"/>
        <item x="3"/>
        <item x="29"/>
        <item x="35"/>
        <item x="22"/>
        <item x="47"/>
        <item x="15"/>
        <item x="28"/>
        <item x="41"/>
        <item x="30"/>
        <item x="36"/>
        <item x="1"/>
        <item x="4"/>
        <item x="43"/>
        <item x="18"/>
        <item x="32"/>
        <item x="20"/>
        <item x="5"/>
        <item x="44"/>
        <item x="34"/>
        <item x="24"/>
        <item x="2"/>
        <item x="0"/>
        <item x="12"/>
        <item x="40"/>
        <item x="14"/>
        <item x="8"/>
        <item x="45"/>
        <item x="26"/>
        <item x="48"/>
        <item t="default"/>
      </items>
    </pivotField>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9"/>
  </rowFields>
  <rowItems count="6">
    <i>
      <x v="8"/>
    </i>
    <i>
      <x v="15"/>
    </i>
    <i>
      <x v="18"/>
    </i>
    <i>
      <x v="24"/>
    </i>
    <i>
      <x v="31"/>
    </i>
    <i t="grand">
      <x/>
    </i>
  </rowItems>
  <colItems count="1">
    <i/>
  </colItems>
  <dataFields count="1">
    <dataField name="Sum of Profit Margin" fld="34" baseField="0" baseItem="0" numFmtId="10"/>
  </dataFields>
  <formats count="2">
    <format dxfId="230">
      <pivotArea outline="0" collapsedLevelsAreSubtotals="1" fieldPosition="0"/>
    </format>
    <format dxfId="229">
      <pivotArea grandRow="1" outline="0" collapsedLevelsAreSubtotals="1" fieldPosition="0"/>
    </format>
  </formats>
  <chartFormats count="6">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9" count="1" selected="0">
            <x v="2"/>
          </reference>
        </references>
      </pivotArea>
    </chartFormat>
    <chartFormat chart="4" format="9">
      <pivotArea type="data" outline="0" fieldPosition="0">
        <references count="2">
          <reference field="4294967294" count="1" selected="0">
            <x v="0"/>
          </reference>
          <reference field="19" count="1" selected="0">
            <x v="5"/>
          </reference>
        </references>
      </pivotArea>
    </chartFormat>
    <chartFormat chart="4" format="10">
      <pivotArea type="data" outline="0" fieldPosition="0">
        <references count="2">
          <reference field="4294967294" count="1" selected="0">
            <x v="0"/>
          </reference>
          <reference field="19" count="1" selected="0">
            <x v="15"/>
          </reference>
        </references>
      </pivotArea>
    </chartFormat>
    <chartFormat chart="4" format="11">
      <pivotArea type="data" outline="0" fieldPosition="0">
        <references count="2">
          <reference field="4294967294" count="1" selected="0">
            <x v="0"/>
          </reference>
          <reference field="19" count="1" selected="0">
            <x v="24"/>
          </reference>
        </references>
      </pivotArea>
    </chartFormat>
    <chartFormat chart="4" format="12">
      <pivotArea type="data" outline="0" fieldPosition="0">
        <references count="2">
          <reference field="4294967294" count="1" selected="0">
            <x v="0"/>
          </reference>
          <reference field="19" count="1" selected="0">
            <x v="31"/>
          </reference>
        </references>
      </pivotArea>
    </chartFormat>
  </chartFormats>
  <pivotTableStyleInfo name="PivotStyleLight16" showRowHeaders="1" showColHeaders="1" showRowStripes="0" showColStripes="0" showLastColumn="1"/>
  <filters count="1">
    <filter fld="19" type="count" evalOrder="-1" id="5"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DF59DA2-B38E-4CD0-A583-8E36B8035C4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G18" firstHeaderRow="0"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dataField="1" numFmtId="164" showAll="0"/>
    <pivotField showAll="0"/>
    <pivotField showAll="0"/>
    <pivotField showAll="0"/>
    <pivotField showAll="0"/>
    <pivotField dataField="1" dragToRow="0" dragToCol="0" dragToPage="0" showAll="0" defaultSubtotal="0"/>
    <pivotField dragToRow="0" dragToCol="0" dragToPage="0" showAll="0" defaultSubtotal="0"/>
    <pivotField axis="axisRow"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ragToRow="0" dragToCol="0" dragToPage="0" showAll="0" defaultSubtotal="0"/>
  </pivotFields>
  <rowFields count="2">
    <field x="37"/>
    <field x="36"/>
  </rowFields>
  <rowItems count="7">
    <i>
      <x v="1"/>
    </i>
    <i r="1">
      <x v="2"/>
    </i>
    <i r="1">
      <x v="3"/>
    </i>
    <i r="1">
      <x v="4"/>
    </i>
    <i r="1">
      <x v="5"/>
    </i>
    <i r="1">
      <x v="6"/>
    </i>
    <i t="grand">
      <x/>
    </i>
  </rowItems>
  <colFields count="1">
    <field x="-2"/>
  </colFields>
  <colItems count="3">
    <i>
      <x/>
    </i>
    <i i="1">
      <x v="1"/>
    </i>
    <i i="2">
      <x v="2"/>
    </i>
  </colItems>
  <dataFields count="3">
    <dataField name="Sum of Sales" fld="29" baseField="0" baseItem="0" numFmtId="166"/>
    <dataField name="Sum of Profit" fld="27" baseField="0" baseItem="0" numFmtId="166"/>
    <dataField name="Sum of Profit Margin" fld="34" baseField="0" baseItem="0" numFmtId="9"/>
  </dataFields>
  <formats count="3">
    <format dxfId="233">
      <pivotArea outline="0" collapsedLevelsAreSubtotals="1" fieldPosition="0"/>
    </format>
    <format dxfId="232">
      <pivotArea outline="0" collapsedLevelsAreSubtotals="1" fieldPosition="0">
        <references count="1">
          <reference field="4294967294" count="1" selected="0">
            <x v="2"/>
          </reference>
        </references>
      </pivotArea>
    </format>
    <format dxfId="231">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BD3F0DA-8ABB-47D4-8931-D9DA84097EDD}" name="Return Rat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6:G43" firstHeaderRow="0"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dataField="1" showAll="0"/>
    <pivotField numFmtId="164" showAll="0"/>
    <pivotField showAll="0"/>
    <pivotField showAll="0"/>
    <pivotField showAll="0"/>
    <pivotField dataField="1" showAll="0"/>
    <pivotField dragToRow="0" dragToCol="0" dragToPage="0" showAll="0" defaultSubtotal="0"/>
    <pivotField dragToRow="0" dragToCol="0" dragToPage="0" showAll="0" defaultSubtotal="0"/>
    <pivotField axis="axisRow"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ataField="1" dragToRow="0" dragToCol="0" dragToPage="0" showAll="0" defaultSubtotal="0"/>
  </pivotFields>
  <rowFields count="2">
    <field x="37"/>
    <field x="36"/>
  </rowFields>
  <rowItems count="7">
    <i>
      <x v="1"/>
    </i>
    <i r="1">
      <x v="2"/>
    </i>
    <i r="1">
      <x v="3"/>
    </i>
    <i r="1">
      <x v="4"/>
    </i>
    <i r="1">
      <x v="5"/>
    </i>
    <i r="1">
      <x v="6"/>
    </i>
    <i t="grand">
      <x/>
    </i>
  </rowItems>
  <colFields count="1">
    <field x="-2"/>
  </colFields>
  <colItems count="3">
    <i>
      <x/>
    </i>
    <i i="1">
      <x v="1"/>
    </i>
    <i i="2">
      <x v="2"/>
    </i>
  </colItems>
  <dataFields count="3">
    <dataField name="Sum of Quantity ordered new" fld="28" baseField="0" baseItem="0"/>
    <dataField name="Sum of Distinct Return Status" fld="33" baseField="0" baseItem="0" numFmtId="1"/>
    <dataField name="Sum of Return Rate" fld="38" baseField="0" baseItem="0" numFmtId="10"/>
  </dataFields>
  <formats count="2">
    <format dxfId="235">
      <pivotArea outline="0" collapsedLevelsAreSubtotals="1" fieldPosition="0"/>
    </format>
    <format dxfId="23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60A3924-C9BD-4810-8848-AF206D32CA4C}" name="Average Delivery day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X20:AY24" firstHeaderRow="1" firstDataRow="1" firstDataCol="1"/>
  <pivotFields count="39">
    <pivotField showAll="0"/>
    <pivotField showAll="0" sortType="ascending">
      <items count="7">
        <item x="0"/>
        <item x="5"/>
        <item x="3"/>
        <item x="2"/>
        <item x="1"/>
        <item x="4"/>
        <item t="default"/>
      </items>
      <autoSortScope>
        <pivotArea dataOnly="0" outline="0" fieldPosition="0">
          <references count="1">
            <reference field="4294967294" count="1" selected="0">
              <x v="0"/>
            </reference>
          </references>
        </pivotArea>
      </autoSortScope>
    </pivotField>
    <pivotField numFmtId="9" showAll="0"/>
    <pivotField numFmtId="164" showAll="0"/>
    <pivotField numFmtId="164"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dataField="1" numFmtId="1" showAll="0"/>
    <pivotField showAll="0"/>
    <pivotField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sd="0" x="0"/>
        <item h="1" sd="0" x="1"/>
        <item sd="0" x="2"/>
        <item sd="0" x="3"/>
        <item sd="0" x="4"/>
        <item sd="0" x="5"/>
        <item sd="0" x="6"/>
        <item sd="0" x="7"/>
        <item sd="0" x="8"/>
        <item sd="0" x="9"/>
        <item sd="0" x="10"/>
        <item sd="0" x="11"/>
        <item sd="0" x="12"/>
        <item sd="0" x="13"/>
        <item t="default"/>
      </items>
    </pivotField>
    <pivotField showAll="0">
      <items count="4">
        <item sd="0" x="0"/>
        <item sd="0" x="1"/>
        <item sd="0" x="2"/>
        <item t="default"/>
      </items>
    </pivotField>
    <pivotField dragToRow="0" dragToCol="0" dragToPage="0" showAll="0" defaultSubtotal="0"/>
  </pivotFields>
  <rowFields count="1">
    <field x="9"/>
  </rowFields>
  <rowItems count="4">
    <i>
      <x/>
    </i>
    <i>
      <x v="1"/>
    </i>
    <i>
      <x v="2"/>
    </i>
    <i t="grand">
      <x/>
    </i>
  </rowItems>
  <colItems count="1">
    <i/>
  </colItems>
  <dataFields count="1">
    <dataField name="Average of Delivery Days" fld="25" subtotal="average" baseField="9" baseItem="0" numFmtId="2"/>
  </dataFields>
  <formats count="1">
    <format dxfId="236">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F57964F-50F7-4487-AA1E-0CF695F8F940}" name="Top 5 Profit"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R6:S12"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50">
        <item x="19"/>
        <item x="38"/>
        <item x="39"/>
        <item x="6"/>
        <item x="21"/>
        <item x="31"/>
        <item x="13"/>
        <item x="46"/>
        <item x="17"/>
        <item x="33"/>
        <item x="10"/>
        <item x="23"/>
        <item x="7"/>
        <item x="11"/>
        <item x="16"/>
        <item x="25"/>
        <item x="42"/>
        <item x="27"/>
        <item x="37"/>
        <item x="9"/>
        <item x="3"/>
        <item x="29"/>
        <item x="35"/>
        <item x="22"/>
        <item x="47"/>
        <item x="15"/>
        <item x="28"/>
        <item x="41"/>
        <item x="30"/>
        <item x="36"/>
        <item x="1"/>
        <item x="4"/>
        <item x="43"/>
        <item x="18"/>
        <item x="32"/>
        <item x="20"/>
        <item x="5"/>
        <item x="44"/>
        <item x="34"/>
        <item x="24"/>
        <item x="2"/>
        <item x="0"/>
        <item x="12"/>
        <item x="40"/>
        <item x="14"/>
        <item x="8"/>
        <item x="45"/>
        <item x="26"/>
        <item x="48"/>
        <item t="default"/>
      </items>
    </pivotField>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9"/>
  </rowFields>
  <rowItems count="6">
    <i>
      <x v="29"/>
    </i>
    <i>
      <x v="32"/>
    </i>
    <i>
      <x v="35"/>
    </i>
    <i>
      <x v="46"/>
    </i>
    <i>
      <x v="48"/>
    </i>
    <i t="grand">
      <x/>
    </i>
  </rowItems>
  <colItems count="1">
    <i/>
  </colItems>
  <dataFields count="1">
    <dataField name="Sum of Profit Margin" fld="34" baseField="0" baseItem="0" numFmtId="10"/>
  </dataFields>
  <formats count="1">
    <format dxfId="237">
      <pivotArea outline="0" collapsedLevelsAreSubtotals="1" fieldPosition="0"/>
    </format>
  </formats>
  <chartFormats count="6">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9" count="1" selected="0">
            <x v="29"/>
          </reference>
        </references>
      </pivotArea>
    </chartFormat>
    <chartFormat chart="7" format="9">
      <pivotArea type="data" outline="0" fieldPosition="0">
        <references count="2">
          <reference field="4294967294" count="1" selected="0">
            <x v="0"/>
          </reference>
          <reference field="19" count="1" selected="0">
            <x v="32"/>
          </reference>
        </references>
      </pivotArea>
    </chartFormat>
    <chartFormat chart="7" format="10">
      <pivotArea type="data" outline="0" fieldPosition="0">
        <references count="2">
          <reference field="4294967294" count="1" selected="0">
            <x v="0"/>
          </reference>
          <reference field="19" count="1" selected="0">
            <x v="35"/>
          </reference>
        </references>
      </pivotArea>
    </chartFormat>
    <chartFormat chart="7" format="11">
      <pivotArea type="data" outline="0" fieldPosition="0">
        <references count="2">
          <reference field="4294967294" count="1" selected="0">
            <x v="0"/>
          </reference>
          <reference field="19" count="1" selected="0">
            <x v="37"/>
          </reference>
        </references>
      </pivotArea>
    </chartFormat>
    <chartFormat chart="7" format="12">
      <pivotArea type="data" outline="0" fieldPosition="0">
        <references count="2">
          <reference field="4294967294" count="1" selected="0">
            <x v="0"/>
          </reference>
          <reference field="19" count="1" selected="0">
            <x v="48"/>
          </reference>
        </references>
      </pivotArea>
    </chartFormat>
  </chartFormats>
  <pivotTableStyleInfo name="PivotStyleLight16" showRowHeaders="1" showColHeaders="1" showRowStripes="0" showColStripes="0" showLastColumn="1"/>
  <filters count="1">
    <filter fld="19"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F94911E-20F5-4ADF-8004-D739A20F3743}" name="Total Order by Month"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T6:AU13"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dataField="1" showAll="0"/>
    <pivotField showAll="0"/>
    <pivotField showAll="0"/>
    <pivotField dragToRow="0" dragToCol="0" dragToPage="0" showAll="0" defaultSubtotal="0"/>
    <pivotField dragToRow="0" dragToCol="0" dragToPage="0" showAll="0" defaultSubtotal="0"/>
    <pivotField axis="axisRow"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ragToRow="0" dragToCol="0" dragToPage="0" showAll="0" defaultSubtotal="0"/>
  </pivotFields>
  <rowFields count="2">
    <field x="37"/>
    <field x="36"/>
  </rowFields>
  <rowItems count="7">
    <i>
      <x v="1"/>
    </i>
    <i r="1">
      <x v="2"/>
    </i>
    <i r="1">
      <x v="3"/>
    </i>
    <i r="1">
      <x v="4"/>
    </i>
    <i r="1">
      <x v="5"/>
    </i>
    <i r="1">
      <x v="6"/>
    </i>
    <i t="grand">
      <x/>
    </i>
  </rowItems>
  <colItems count="1">
    <i/>
  </colItems>
  <dataFields count="1">
    <dataField name="Count of Distinct Order Count" fld="31" subtotal="count" baseField="0" baseItem="0"/>
  </dataFields>
  <formats count="1">
    <format dxfId="112">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8D61E-8674-4FE6-A369-0721FA6CFE51}" name="Top 10 Profit"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21:M32"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50">
        <item x="19"/>
        <item x="38"/>
        <item x="39"/>
        <item x="6"/>
        <item x="21"/>
        <item x="31"/>
        <item x="13"/>
        <item x="46"/>
        <item x="17"/>
        <item x="33"/>
        <item x="10"/>
        <item x="23"/>
        <item x="7"/>
        <item x="11"/>
        <item x="16"/>
        <item x="25"/>
        <item x="42"/>
        <item x="27"/>
        <item x="37"/>
        <item x="9"/>
        <item x="3"/>
        <item x="29"/>
        <item x="35"/>
        <item x="22"/>
        <item x="47"/>
        <item x="15"/>
        <item x="28"/>
        <item x="41"/>
        <item x="30"/>
        <item x="36"/>
        <item x="1"/>
        <item x="4"/>
        <item x="43"/>
        <item x="18"/>
        <item x="32"/>
        <item x="20"/>
        <item x="5"/>
        <item x="44"/>
        <item x="34"/>
        <item x="24"/>
        <item x="2"/>
        <item x="0"/>
        <item x="12"/>
        <item x="40"/>
        <item x="14"/>
        <item x="8"/>
        <item x="45"/>
        <item x="26"/>
        <item x="48"/>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9"/>
  </rowFields>
  <rowItems count="11">
    <i>
      <x v="3"/>
    </i>
    <i>
      <x v="30"/>
    </i>
    <i>
      <x v="41"/>
    </i>
    <i>
      <x v="33"/>
    </i>
    <i>
      <x v="11"/>
    </i>
    <i>
      <x v="20"/>
    </i>
    <i>
      <x v="4"/>
    </i>
    <i>
      <x v="7"/>
    </i>
    <i>
      <x v="9"/>
    </i>
    <i>
      <x v="35"/>
    </i>
    <i t="grand">
      <x/>
    </i>
  </rowItems>
  <colItems count="1">
    <i/>
  </colItems>
  <dataFields count="1">
    <dataField name="Sum of Profit" fld="27" baseField="0" baseItem="0"/>
  </dataFields>
  <formats count="1">
    <format dxfId="239">
      <pivotArea outline="0" collapsedLevelsAreSubtotals="1" fieldPosition="0"/>
    </format>
  </formats>
  <chartFormats count="5">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filters count="1">
    <filter fld="1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0A787B7-D25C-4B71-B1E4-7571901F558F}" name="Total Customers by Month"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K12:AL19" firstHeaderRow="1" firstDataRow="1" firstDataCol="1"/>
  <pivotFields count="39">
    <pivotField showAll="0"/>
    <pivotField showAll="0"/>
    <pivotField numFmtId="9"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axis="axisRow" showAll="0">
      <items count="15">
        <item x="0"/>
        <item h="1" x="1"/>
        <item x="2"/>
        <item x="3"/>
        <item x="4"/>
        <item x="5"/>
        <item x="6"/>
        <item x="7"/>
        <item x="8"/>
        <item x="9"/>
        <item x="10"/>
        <item x="11"/>
        <item x="12"/>
        <item x="13"/>
        <item t="default"/>
      </items>
    </pivotField>
    <pivotField axis="axisRow" showAll="0">
      <items count="4">
        <item x="0"/>
        <item x="1"/>
        <item x="2"/>
        <item t="default"/>
      </items>
    </pivotField>
    <pivotField dragToRow="0" dragToCol="0" dragToPage="0" showAll="0" defaultSubtotal="0"/>
  </pivotFields>
  <rowFields count="2">
    <field x="37"/>
    <field x="36"/>
  </rowFields>
  <rowItems count="7">
    <i>
      <x v="1"/>
    </i>
    <i r="1">
      <x v="2"/>
    </i>
    <i r="1">
      <x v="3"/>
    </i>
    <i r="1">
      <x v="4"/>
    </i>
    <i r="1">
      <x v="5"/>
    </i>
    <i r="1">
      <x v="6"/>
    </i>
    <i t="grand">
      <x/>
    </i>
  </rowItems>
  <colItems count="1">
    <i/>
  </colItems>
  <dataFields count="1">
    <dataField name="Sum of Customer Count Distinct" fld="8" baseField="0" baseItem="0" numFmtId="1"/>
  </dataFields>
  <formats count="1">
    <format dxfId="240">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2E3ECEB-7D28-4F5F-BB2E-473A989344BA}" name="Average Order Valu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X6:AY8"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numFmtId="164" showAll="0"/>
    <pivotField showAll="0"/>
    <pivotField showAll="0"/>
    <pivotField showAll="0"/>
    <pivotField showAll="0"/>
    <pivotField dragToRow="0" dragToCol="0" dragToPage="0" showAll="0" defaultSubtotal="0"/>
    <pivotField dataField="1" dragToRow="0" dragToCol="0" dragToPage="0" showAll="0" defaultSubtotal="0"/>
    <pivotField showAll="0">
      <items count="15">
        <item sd="0" x="0"/>
        <item h="1" sd="0" x="1"/>
        <item sd="0" x="2"/>
        <item sd="0" x="3"/>
        <item sd="0" x="4"/>
        <item sd="0" x="5"/>
        <item sd="0" x="6"/>
        <item sd="0" x="7"/>
        <item sd="0" x="8"/>
        <item sd="0" x="9"/>
        <item sd="0" x="10"/>
        <item sd="0" x="11"/>
        <item sd="0" x="12"/>
        <item sd="0" x="13"/>
        <item t="default"/>
      </items>
    </pivotField>
    <pivotField axis="axisRow" showAll="0">
      <items count="4">
        <item sd="0" x="0"/>
        <item sd="0" x="1"/>
        <item sd="0" x="2"/>
        <item t="default"/>
      </items>
    </pivotField>
    <pivotField dragToRow="0" dragToCol="0" dragToPage="0" showAll="0" defaultSubtotal="0"/>
  </pivotFields>
  <rowFields count="1">
    <field x="37"/>
  </rowFields>
  <rowItems count="2">
    <i>
      <x v="1"/>
    </i>
    <i t="grand">
      <x/>
    </i>
  </rowItems>
  <colItems count="1">
    <i/>
  </colItems>
  <dataFields count="1">
    <dataField name="Sum of Average Order Value" fld="35" baseField="37" baseItem="1" numFmtId="164"/>
  </dataFields>
  <formats count="2">
    <format dxfId="242">
      <pivotArea collapsedLevelsAreSubtotals="1" fieldPosition="0">
        <references count="1">
          <reference field="37" count="1">
            <x v="1"/>
          </reference>
        </references>
      </pivotArea>
    </format>
    <format dxfId="241">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951DD2A-C6F0-47E8-B8AD-F198D4F11674}" name="PivotTable3"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Y8:Z19"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showAll="0"/>
    <pivotField dataField="1"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287"/>
    </i>
    <i>
      <x v="349"/>
    </i>
    <i>
      <x v="358"/>
    </i>
    <i>
      <x v="409"/>
    </i>
    <i>
      <x v="446"/>
    </i>
    <i>
      <x v="529"/>
    </i>
    <i>
      <x v="610"/>
    </i>
    <i>
      <x v="635"/>
    </i>
    <i>
      <x v="673"/>
    </i>
    <i>
      <x v="698"/>
    </i>
    <i t="grand">
      <x/>
    </i>
  </rowItems>
  <colItems count="1">
    <i/>
  </colItems>
  <dataFields count="1">
    <dataField name="Sum of Sales" fld="29" baseField="0" baseItem="0" numFmtId="166"/>
  </dataFields>
  <formats count="3">
    <format dxfId="130">
      <pivotArea outline="0" collapsedLevelsAreSubtotals="1" fieldPosition="0"/>
    </format>
    <format dxfId="129">
      <pivotArea outline="0" collapsedLevelsAreSubtotals="1" fieldPosition="0"/>
    </format>
    <format dxfId="128">
      <pivotArea outline="0" collapsedLevelsAreSubtotals="1" fieldPosition="0"/>
    </format>
  </formats>
  <pivotTableStyleInfo name="PivotStyleMedium10"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11540B0-7073-4567-A103-A86105BF857E}" name="PivotTable2"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Y22:Z33"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numFmtId="164" showAll="0"/>
    <pivotField dataField="1"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52"/>
    </i>
    <i>
      <x v="134"/>
    </i>
    <i>
      <x v="152"/>
    </i>
    <i>
      <x v="172"/>
    </i>
    <i>
      <x v="181"/>
    </i>
    <i>
      <x v="287"/>
    </i>
    <i>
      <x v="306"/>
    </i>
    <i>
      <x v="580"/>
    </i>
    <i>
      <x v="847"/>
    </i>
    <i>
      <x v="848"/>
    </i>
    <i t="grand">
      <x/>
    </i>
  </rowItems>
  <colItems count="1">
    <i/>
  </colItems>
  <dataFields count="1">
    <dataField name="Sum of Quantity ordered new" fld="28" baseField="0" baseItem="0" numFmtId="1"/>
  </dataFields>
  <formats count="3">
    <format dxfId="133">
      <pivotArea outline="0" collapsedLevelsAreSubtotals="1" fieldPosition="0"/>
    </format>
    <format dxfId="132">
      <pivotArea outline="0" collapsedLevelsAreSubtotals="1" fieldPosition="0"/>
    </format>
    <format dxfId="131">
      <pivotArea outline="0" collapsedLevelsAreSubtotals="1" fieldPosition="0"/>
    </format>
  </formats>
  <pivotTableStyleInfo name="PivotStyleMedium10" showRowHeaders="1" showColHeaders="1" showRowStripes="0" showColStripes="0" showLastColumn="1"/>
  <filters count="1">
    <filter fld="1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602DBC2-5BA9-4335-A167-AEBB49949470}" name="PivotTable1" cacheId="12"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location ref="Y36:Z47" firstHeaderRow="1" firstDataRow="1" firstDataCol="1"/>
  <pivotFields count="39">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showAll="0"/>
    <pivotField axis="axisRow" showAll="0" measure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showAll="0"/>
    <pivotField showAll="0"/>
    <pivotField showAll="0"/>
    <pivotField showAll="0"/>
    <pivotField showAll="0"/>
    <pivotField showAll="0"/>
    <pivotField showAll="0"/>
    <pivotField numFmtId="14" showAll="0">
      <items count="180">
        <item x="40"/>
        <item x="149"/>
        <item x="61"/>
        <item x="31"/>
        <item x="0"/>
        <item x="1"/>
        <item x="147"/>
        <item x="95"/>
        <item x="50"/>
        <item x="163"/>
        <item x="166"/>
        <item x="22"/>
        <item x="153"/>
        <item x="47"/>
        <item x="69"/>
        <item x="107"/>
        <item x="25"/>
        <item x="127"/>
        <item x="167"/>
        <item x="119"/>
        <item x="141"/>
        <item x="29"/>
        <item x="102"/>
        <item x="4"/>
        <item x="67"/>
        <item x="60"/>
        <item x="125"/>
        <item x="112"/>
        <item x="96"/>
        <item x="159"/>
        <item x="108"/>
        <item x="131"/>
        <item x="68"/>
        <item x="80"/>
        <item x="104"/>
        <item x="160"/>
        <item x="101"/>
        <item x="148"/>
        <item x="178"/>
        <item x="134"/>
        <item x="77"/>
        <item x="128"/>
        <item x="81"/>
        <item x="155"/>
        <item x="3"/>
        <item x="32"/>
        <item x="146"/>
        <item x="114"/>
        <item x="16"/>
        <item x="11"/>
        <item x="142"/>
        <item x="136"/>
        <item x="124"/>
        <item x="2"/>
        <item x="152"/>
        <item x="73"/>
        <item x="74"/>
        <item x="70"/>
        <item x="56"/>
        <item x="52"/>
        <item x="13"/>
        <item x="172"/>
        <item x="7"/>
        <item x="85"/>
        <item x="151"/>
        <item x="165"/>
        <item x="161"/>
        <item x="36"/>
        <item x="24"/>
        <item x="51"/>
        <item x="92"/>
        <item x="100"/>
        <item x="90"/>
        <item x="75"/>
        <item x="103"/>
        <item x="5"/>
        <item x="57"/>
        <item x="27"/>
        <item x="130"/>
        <item x="106"/>
        <item x="71"/>
        <item x="41"/>
        <item x="116"/>
        <item x="76"/>
        <item x="156"/>
        <item x="8"/>
        <item x="15"/>
        <item x="26"/>
        <item x="28"/>
        <item x="55"/>
        <item x="87"/>
        <item x="129"/>
        <item x="72"/>
        <item x="59"/>
        <item x="42"/>
        <item x="133"/>
        <item x="121"/>
        <item x="20"/>
        <item x="23"/>
        <item x="53"/>
        <item x="110"/>
        <item x="118"/>
        <item x="97"/>
        <item x="9"/>
        <item x="174"/>
        <item x="63"/>
        <item x="84"/>
        <item x="164"/>
        <item x="157"/>
        <item x="150"/>
        <item x="98"/>
        <item x="43"/>
        <item x="170"/>
        <item x="168"/>
        <item x="145"/>
        <item x="66"/>
        <item x="111"/>
        <item x="48"/>
        <item x="21"/>
        <item x="143"/>
        <item x="140"/>
        <item x="19"/>
        <item x="10"/>
        <item x="88"/>
        <item x="154"/>
        <item x="86"/>
        <item x="105"/>
        <item x="132"/>
        <item x="126"/>
        <item x="37"/>
        <item x="175"/>
        <item x="93"/>
        <item x="82"/>
        <item x="46"/>
        <item x="65"/>
        <item x="35"/>
        <item x="78"/>
        <item x="171"/>
        <item x="17"/>
        <item x="34"/>
        <item x="83"/>
        <item x="137"/>
        <item x="79"/>
        <item x="39"/>
        <item x="38"/>
        <item x="54"/>
        <item x="169"/>
        <item x="89"/>
        <item x="117"/>
        <item x="45"/>
        <item x="12"/>
        <item x="115"/>
        <item x="30"/>
        <item x="120"/>
        <item x="64"/>
        <item x="99"/>
        <item x="177"/>
        <item x="109"/>
        <item x="176"/>
        <item x="18"/>
        <item x="6"/>
        <item x="91"/>
        <item x="138"/>
        <item x="144"/>
        <item x="113"/>
        <item x="49"/>
        <item x="122"/>
        <item x="62"/>
        <item x="14"/>
        <item x="135"/>
        <item x="123"/>
        <item x="162"/>
        <item x="33"/>
        <item x="58"/>
        <item x="173"/>
        <item x="139"/>
        <item x="158"/>
        <item x="94"/>
        <item x="44"/>
        <item t="default"/>
      </items>
    </pivotField>
    <pivotField showAll="0"/>
    <pivotField numFmtId="14" showAll="0"/>
    <pivotField numFmtId="1" showAll="0"/>
    <pivotField showAll="0"/>
    <pivotField dataField="1" numFmtId="164" showAll="0"/>
    <pivotField showAll="0"/>
    <pivotField numFmtId="164" showAll="0"/>
    <pivotField showAll="0"/>
    <pivotField showAll="0"/>
    <pivotField showAll="0"/>
    <pivotField showAll="0"/>
    <pivotField dragToRow="0" dragToCol="0" dragToPage="0" showAll="0" defaultSubtotal="0"/>
    <pivotField dragToRow="0" dragToCol="0" dragToPage="0" showAll="0" defaultSubtotal="0"/>
    <pivotField showAll="0">
      <items count="15">
        <item x="0"/>
        <item h="1"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s>
  <rowFields count="1">
    <field x="14"/>
  </rowFields>
  <rowItems count="11">
    <i>
      <x v="230"/>
    </i>
    <i>
      <x v="349"/>
    </i>
    <i>
      <x v="375"/>
    </i>
    <i>
      <x v="409"/>
    </i>
    <i>
      <x v="423"/>
    </i>
    <i>
      <x v="529"/>
    </i>
    <i>
      <x v="609"/>
    </i>
    <i>
      <x v="610"/>
    </i>
    <i>
      <x v="668"/>
    </i>
    <i>
      <x v="698"/>
    </i>
    <i t="grand">
      <x/>
    </i>
  </rowItems>
  <colItems count="1">
    <i/>
  </colItems>
  <dataFields count="1">
    <dataField name="Sum of Profit" fld="27" baseField="0" baseItem="0" numFmtId="166"/>
  </dataFields>
  <formats count="3">
    <format dxfId="136">
      <pivotArea outline="0" collapsedLevelsAreSubtotals="1" fieldPosition="0"/>
    </format>
    <format dxfId="135">
      <pivotArea outline="0" collapsedLevelsAreSubtotals="1" fieldPosition="0"/>
    </format>
    <format dxfId="134">
      <pivotArea outline="0" collapsedLevelsAreSubtotals="1" fieldPosition="0"/>
    </format>
  </formats>
  <pivotTableStyleInfo name="PivotStyleMedium10" showRowHeaders="1" showColHeaders="1" showRowStripes="0" showColStripes="0" showLastColumn="1"/>
  <filters count="1">
    <filter fld="1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A368DC08-BE6D-45B6-AA84-09D8AB04BF41}" sourceName="Months (Order Date)">
  <pivotTables>
    <pivotTable tabId="6" name="Total Customers by Month"/>
    <pivotTable tabId="8" name="PivotTable1"/>
    <pivotTable tabId="8" name="PivotTable2"/>
    <pivotTable tabId="8" name="PivotTable3"/>
    <pivotTable tabId="6" name="Average Delivery days"/>
    <pivotTable tabId="6" name="Average Order Value"/>
    <pivotTable tabId="6" name="Discount Distribution"/>
    <pivotTable tabId="6" name="Discount Distribution vs Sales"/>
    <pivotTable tabId="6" name="PivotTable1"/>
    <pivotTable tabId="6" name="PivotTable17"/>
    <pivotTable tabId="6" name="Profit"/>
    <pivotTable tabId="6" name="Profit by Customer Segments"/>
    <pivotTable tabId="6" name="Profit by Product Categories"/>
    <pivotTable tabId="6" name="Profit Margin by Product Sub Categories"/>
    <pivotTable tabId="6" name="Return Rate"/>
    <pivotTable tabId="6" name="Revenue Generated"/>
    <pivotTable tabId="6" name="Sales by Customer Segments"/>
    <pivotTable tabId="6" name="Sales by Productcategory"/>
    <pivotTable tabId="6" name="Sales by Region"/>
    <pivotTable tabId="6" name="Ship Mode"/>
    <pivotTable tabId="6" name="Top 10 Loss Products (By Loss)"/>
    <pivotTable tabId="6" name="Top 10 Profit"/>
    <pivotTable tabId="6" name="Top 10 Selling Products (By Sales Volume)"/>
    <pivotTable tabId="6" name="Top 10 Selling Products (By Sales)"/>
    <pivotTable tabId="6" name="Top 3 Customers by Sales"/>
    <pivotTable tabId="6" name="Top 5 Profit"/>
    <pivotTable tabId="6" name="Top10 Sales"/>
    <pivotTable tabId="6" name="Top5 Loss"/>
    <pivotTable tabId="6" name="Total Customer"/>
    <pivotTable tabId="6" name="Total Customer Segments"/>
    <pivotTable tabId="6" name="Total Order by Days of the Week"/>
    <pivotTable tabId="6" name="Total Order by Month"/>
  </pivotTables>
  <data>
    <tabular pivotCacheId="955007819" showMissing="0">
      <items count="14">
        <i x="1"/>
        <i x="2" s="1"/>
        <i x="3" s="1"/>
        <i x="4" s="1"/>
        <i x="5" s="1"/>
        <i x="6" s="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xr10:uid="{F898ED6D-4308-4889-86F1-12336B53F826}" cache="Slicer_Months__Order_Date" caption="Order Date" columnCoun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1" xr10:uid="{8FB454C6-CE25-4642-9B84-DC8B84700EC4}" cache="Slicer_Months__Order_Date" caption="Order Date" columnCount="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2" xr10:uid="{E9F632D8-970F-43D9-AAAA-982475746A15}" cache="Slicer_Months__Order_Date" caption="Order Date" columnCoun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0A00AE-7916-4ADB-8615-C666B673DDCD}" name="Table2" displayName="Table2" ref="D23:J31" totalsRowShown="0" headerRowDxfId="143" dataDxfId="142" dataCellStyle="Percent">
  <autoFilter ref="D23:J31" xr:uid="{1B0A00AE-7916-4ADB-8615-C666B673DDCD}"/>
  <tableColumns count="7">
    <tableColumn id="1" xr3:uid="{715C9F9A-89B7-413E-84F4-8A89FB37379F}" name="Variance" dataDxfId="141"/>
    <tableColumn id="2" xr3:uid="{30BFE221-AC51-42CA-8A78-F7AFBEF51898}" name="Sum of Sales"/>
    <tableColumn id="3" xr3:uid="{50327B7D-AC6D-4E35-AC34-23A76E451772}" name="Sum of Profit"/>
    <tableColumn id="4" xr3:uid="{41AA2401-583D-4AE3-B331-77AD3ED50B12}" name="Sum of Profit Margin" dataDxfId="140" dataCellStyle="Percent"/>
    <tableColumn id="5" xr3:uid="{6C4AAA58-DC43-4FFB-BF4E-1C396E590C10}" name="Monthly Variance" dataDxfId="139" dataCellStyle="Percent"/>
    <tableColumn id="6" xr3:uid="{60A766DF-1630-4EA9-8DBD-A5838C50D413}" name="Column1" dataDxfId="138" dataCellStyle="Percent"/>
    <tableColumn id="7" xr3:uid="{47426F94-667F-4C9A-9B8E-4E86065286F2}" name="Column2" dataDxfId="137" dataCellStyle="Percent"/>
  </tableColumns>
  <tableStyleInfo name="Pivot"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69362-452A-445F-8209-653E4398149F}" name="SuperStoreSales" displayName="SuperStoreSales" ref="A1:AH1953" totalsRowShown="0">
  <autoFilter ref="A1:AH1953" xr:uid="{EA269362-452A-445F-8209-653E4398149F}"/>
  <tableColumns count="34">
    <tableColumn id="1" xr3:uid="{579928C1-3320-499D-941E-BC9C7D869101}" name="Row ID"/>
    <tableColumn id="2" xr3:uid="{562A05A6-2249-43E5-9BB2-257ECD67905A}" name="Order Priority"/>
    <tableColumn id="3" xr3:uid="{4E883866-664A-4FDD-8466-B2694FC41A9C}" name="Discount" dataDxfId="127" dataCellStyle="Percent"/>
    <tableColumn id="4" xr3:uid="{1A3CBE89-7536-4D07-A4D4-57ECE5043E6C}" name="Unit Price" dataDxfId="126"/>
    <tableColumn id="5" xr3:uid="{7D19D285-E3E4-45E8-8F65-569A1C9FB10B}" name="Shipping Cost" dataDxfId="125" dataCellStyle="Currency"/>
    <tableColumn id="6" xr3:uid="{59DE6F19-22C6-49E2-9241-F86AD3AB41C0}" name="Customer ID"/>
    <tableColumn id="7" xr3:uid="{F8F5F958-C440-495A-ACDA-9F5FCF1232FE}" name="Customer Name"/>
    <tableColumn id="29" xr3:uid="{4BAF8880-8464-437E-8AD2-8850E39F27A6}" name="Distinct Customer Count" dataDxfId="124">
      <calculatedColumnFormula>IF(COUNTIF(G$2:G2,G2)=1,"New Customer","Returning Customer")</calculatedColumnFormula>
    </tableColumn>
    <tableColumn id="32" xr3:uid="{2257EF73-905D-4E78-B858-D526D5133B5C}" name="Customer Count Distinct" dataDxfId="123">
      <calculatedColumnFormula>IF(H2="New Customer",1,0)</calculatedColumnFormula>
    </tableColumn>
    <tableColumn id="8" xr3:uid="{3FE73D44-CC85-41FA-B661-0C329976F126}" name="Ship Mode"/>
    <tableColumn id="9" xr3:uid="{45896A37-DBFF-4B16-B6C6-1E507C52FF4E}" name="Customer Segment"/>
    <tableColumn id="10" xr3:uid="{D492135D-6E68-45F8-AB6F-AB7AD9BF94F9}" name="Product Category"/>
    <tableColumn id="11" xr3:uid="{7628A7AD-6C9B-4B92-BB47-945E3F3723CB}" name="Product Sub-Category"/>
    <tableColumn id="12" xr3:uid="{4AF8144A-8591-42EC-A3BA-5A7135DDDBDB}" name="Product Container"/>
    <tableColumn id="13" xr3:uid="{F2971DBA-6690-4686-9D70-CF737599EF06}" name="Product Name"/>
    <tableColumn id="14" xr3:uid="{E7651D55-E4A5-4FFC-BFAA-61AB30884530}" name="Product Base Margin"/>
    <tableColumn id="15" xr3:uid="{E37A3F1E-6D50-4412-97F7-8DF996954316}" name="Country"/>
    <tableColumn id="16" xr3:uid="{3550DD6E-B25F-41F3-9D73-C24D517938D1}" name="Region"/>
    <tableColumn id="17" xr3:uid="{9B7AD763-DAC2-459D-929F-1B17CE59D9D7}" name="Manager">
      <calculatedColumnFormula>VLOOKUP(R2,Users!$A$1:$B$5,2,0)</calculatedColumnFormula>
    </tableColumn>
    <tableColumn id="18" xr3:uid="{6C5DD3B4-EB91-4F30-83B3-9451D3250F9C}" name="State or Province"/>
    <tableColumn id="19" xr3:uid="{A6976FD9-B42A-45B3-B911-426AFB9E8AB7}" name="City"/>
    <tableColumn id="20" xr3:uid="{41FA1770-E830-4913-BEC8-08312E93ED4B}" name="Postal Code"/>
    <tableColumn id="21" xr3:uid="{DC4303FA-895D-4C5D-B5AF-DD2F323E64C5}" name="Order Date" dataDxfId="122"/>
    <tableColumn id="34" xr3:uid="{A2A8FD73-5BF1-4961-A1AD-B35C505754DD}" name="Order Day" dataDxfId="121">
      <calculatedColumnFormula>TEXT(W2,"ddd")</calculatedColumnFormula>
    </tableColumn>
    <tableColumn id="22" xr3:uid="{9540267C-4325-4927-AE51-22938AE958BC}" name="Ship Date" dataDxfId="120"/>
    <tableColumn id="30" xr3:uid="{F1FB78AA-EE6A-4E14-B855-040C0B77E099}" name="Delivery Days" dataDxfId="119">
      <calculatedColumnFormula>Y2-W2</calculatedColumnFormula>
    </tableColumn>
    <tableColumn id="33" xr3:uid="{33D9D4E1-B699-42DA-ABDE-8F4902CD9381}" name="Is Discount" dataDxfId="118">
      <calculatedColumnFormula>IF(C2=0,"No Discount","After Discount")</calculatedColumnFormula>
    </tableColumn>
    <tableColumn id="23" xr3:uid="{C548604E-6198-4BB9-BF17-E827635B5C2D}" name="Profit" dataDxfId="117"/>
    <tableColumn id="24" xr3:uid="{B8B459BB-0BFD-48E8-BE93-E6D2B9175967}" name="Quantity ordered new"/>
    <tableColumn id="25" xr3:uid="{A9A95312-A378-4603-9609-09B8F3519492}" name="Sales" dataDxfId="116"/>
    <tableColumn id="26" xr3:uid="{31BA62F7-05A9-40B5-A979-DFFFBE649871}" name="Order ID"/>
    <tableColumn id="28" xr3:uid="{A8F39A0E-9F88-4828-83D2-703B1CE95F77}" name="Distinct Order Count" dataDxfId="115">
      <calculatedColumnFormula>IF(COUNTIF(AE$2:AE1953,AE2)=1,1,0)</calculatedColumnFormula>
    </tableColumn>
    <tableColumn id="27" xr3:uid="{F7EC18CE-D366-41AE-B33E-D238A8027EF2}" name="Return Status">
      <calculatedColumnFormula>_xlfn.XLOOKUP(AE2,Returns!A:A,Returns!B:B,"Not Returned",0,1)</calculatedColumnFormula>
    </tableColumn>
    <tableColumn id="31" xr3:uid="{6CD9068E-1082-4A2A-BDAA-64A1CD7F87BE}" name="Distinct Return Status" dataDxfId="114">
      <calculatedColumnFormula>IF(AG2="Not Returned",0,1)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microsoft.com/office/2007/relationships/slicer" Target="../slicers/slicer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DD3B4-D83F-414A-A0AE-CD3298E66312}">
  <dimension ref="A1:BG60"/>
  <sheetViews>
    <sheetView tabSelected="1" topLeftCell="AG1" workbookViewId="0">
      <selection activeCell="AX44" sqref="AX44"/>
    </sheetView>
  </sheetViews>
  <sheetFormatPr defaultRowHeight="14.4" x14ac:dyDescent="0.3"/>
  <cols>
    <col min="1" max="1" width="12.77734375" bestFit="1" customWidth="1"/>
    <col min="2" max="2" width="11.77734375" bestFit="1" customWidth="1"/>
    <col min="3" max="3" width="12" bestFit="1" customWidth="1"/>
    <col min="4" max="4" width="12.77734375" bestFit="1" customWidth="1"/>
    <col min="5" max="5" width="26.88671875" bestFit="1" customWidth="1"/>
    <col min="6" max="6" width="26.33203125" bestFit="1" customWidth="1"/>
    <col min="7" max="7" width="17.77734375" bestFit="1" customWidth="1"/>
    <col min="8" max="8" width="20.5546875" bestFit="1" customWidth="1"/>
    <col min="9" max="10" width="13" bestFit="1" customWidth="1"/>
    <col min="11" max="11" width="12.5546875" bestFit="1" customWidth="1"/>
    <col min="12" max="12" width="18.21875" bestFit="1" customWidth="1"/>
    <col min="13" max="13" width="11.77734375" bestFit="1" customWidth="1"/>
    <col min="15" max="15" width="12.77734375" bestFit="1" customWidth="1"/>
    <col min="16" max="16" width="11.77734375" bestFit="1" customWidth="1"/>
    <col min="18" max="18" width="13.5546875" bestFit="1" customWidth="1"/>
    <col min="19" max="19" width="19" bestFit="1" customWidth="1"/>
    <col min="21" max="21" width="8.88671875" style="20"/>
    <col min="23" max="23" width="14.109375" bestFit="1" customWidth="1"/>
    <col min="24" max="24" width="11.77734375" bestFit="1" customWidth="1"/>
    <col min="26" max="26" width="29.44140625" bestFit="1" customWidth="1"/>
    <col min="27" max="27" width="15.77734375" bestFit="1" customWidth="1"/>
    <col min="28" max="28" width="14.109375" bestFit="1" customWidth="1"/>
    <col min="29" max="29" width="10.77734375" bestFit="1" customWidth="1"/>
    <col min="30" max="30" width="11" bestFit="1" customWidth="1"/>
    <col min="32" max="32" width="73.5546875" bestFit="1" customWidth="1"/>
    <col min="33" max="33" width="26.88671875" bestFit="1" customWidth="1"/>
    <col min="34" max="34" width="6.21875" customWidth="1"/>
    <col min="35" max="35" width="10.77734375" style="20" bestFit="1" customWidth="1"/>
    <col min="36" max="36" width="6.33203125" customWidth="1"/>
    <col min="37" max="37" width="12.77734375" bestFit="1" customWidth="1"/>
    <col min="38" max="38" width="28.88671875" bestFit="1" customWidth="1"/>
    <col min="39" max="39" width="16.109375" bestFit="1" customWidth="1"/>
    <col min="41" max="41" width="13.77734375" bestFit="1" customWidth="1"/>
    <col min="42" max="42" width="28.88671875" bestFit="1" customWidth="1"/>
    <col min="43" max="43" width="12.21875" bestFit="1" customWidth="1"/>
    <col min="44" max="44" width="19" bestFit="1" customWidth="1"/>
    <col min="46" max="46" width="12.77734375" bestFit="1" customWidth="1"/>
    <col min="47" max="47" width="26.77734375" bestFit="1" customWidth="1"/>
    <col min="48" max="48" width="21.5546875" bestFit="1" customWidth="1"/>
    <col min="49" max="49" width="12.5546875" bestFit="1" customWidth="1"/>
    <col min="50" max="50" width="13.33203125" bestFit="1" customWidth="1"/>
    <col min="51" max="51" width="25.44140625" bestFit="1" customWidth="1"/>
    <col min="53" max="53" width="29.44140625" bestFit="1" customWidth="1"/>
    <col min="54" max="54" width="15.77734375" bestFit="1" customWidth="1"/>
    <col min="55" max="55" width="11.33203125" bestFit="1" customWidth="1"/>
    <col min="56" max="57" width="11" bestFit="1" customWidth="1"/>
    <col min="59" max="59" width="8.88671875" style="20"/>
  </cols>
  <sheetData>
    <row r="1" spans="1:58" x14ac:dyDescent="0.3">
      <c r="A1" s="38" t="s">
        <v>3089</v>
      </c>
      <c r="B1" s="38"/>
      <c r="C1" s="38"/>
      <c r="D1" s="38"/>
      <c r="E1" s="38"/>
      <c r="F1" s="38"/>
      <c r="G1" s="38"/>
      <c r="H1" s="38"/>
      <c r="I1" s="38"/>
      <c r="J1" s="38"/>
      <c r="K1" s="38"/>
      <c r="L1" s="38"/>
      <c r="M1" s="38"/>
      <c r="N1" s="38"/>
      <c r="O1" s="38"/>
      <c r="P1" s="38"/>
      <c r="Q1" s="38"/>
      <c r="R1" s="38"/>
      <c r="S1" s="38"/>
      <c r="T1" s="38"/>
      <c r="V1" s="39" t="s">
        <v>3090</v>
      </c>
      <c r="W1" s="39"/>
      <c r="X1" s="39"/>
      <c r="Y1" s="39"/>
      <c r="Z1" s="39"/>
      <c r="AA1" s="39"/>
      <c r="AB1" s="39"/>
      <c r="AC1" s="39"/>
      <c r="AD1" s="39"/>
      <c r="AE1" s="39"/>
      <c r="AF1" s="39"/>
      <c r="AG1" s="39"/>
      <c r="AH1" s="39"/>
      <c r="AJ1" s="38" t="s">
        <v>3091</v>
      </c>
      <c r="AK1" s="38"/>
      <c r="AL1" s="38"/>
      <c r="AM1" s="38"/>
      <c r="AN1" s="38"/>
      <c r="AO1" s="38"/>
      <c r="AP1" s="38"/>
      <c r="AQ1" s="38"/>
      <c r="AR1" s="38"/>
      <c r="AS1" s="38"/>
      <c r="AT1" s="38"/>
      <c r="AU1" s="38"/>
      <c r="AV1" s="38"/>
      <c r="AW1" s="38"/>
      <c r="AX1" s="38"/>
      <c r="AY1" s="38"/>
      <c r="AZ1" s="38"/>
      <c r="BA1" s="38"/>
      <c r="BB1" s="38"/>
      <c r="BC1" s="38"/>
      <c r="BD1" s="38"/>
      <c r="BE1" s="38"/>
      <c r="BF1" s="38"/>
    </row>
    <row r="2" spans="1:58" x14ac:dyDescent="0.3">
      <c r="A2" s="38"/>
      <c r="B2" s="38"/>
      <c r="C2" s="38"/>
      <c r="D2" s="38"/>
      <c r="E2" s="38"/>
      <c r="F2" s="38"/>
      <c r="G2" s="38"/>
      <c r="H2" s="38"/>
      <c r="I2" s="38"/>
      <c r="J2" s="38"/>
      <c r="K2" s="38"/>
      <c r="L2" s="38"/>
      <c r="M2" s="38"/>
      <c r="N2" s="38"/>
      <c r="O2" s="38"/>
      <c r="P2" s="38"/>
      <c r="Q2" s="38"/>
      <c r="R2" s="38"/>
      <c r="S2" s="38"/>
      <c r="T2" s="38"/>
      <c r="V2" s="39"/>
      <c r="W2" s="39"/>
      <c r="X2" s="39"/>
      <c r="Y2" s="39"/>
      <c r="Z2" s="39"/>
      <c r="AA2" s="39"/>
      <c r="AB2" s="39"/>
      <c r="AC2" s="39"/>
      <c r="AD2" s="39"/>
      <c r="AE2" s="39"/>
      <c r="AF2" s="39"/>
      <c r="AG2" s="39"/>
      <c r="AH2" s="39"/>
      <c r="AJ2" s="38"/>
      <c r="AK2" s="38"/>
      <c r="AL2" s="38"/>
      <c r="AM2" s="38"/>
      <c r="AN2" s="38"/>
      <c r="AO2" s="38"/>
      <c r="AP2" s="38"/>
      <c r="AQ2" s="38"/>
      <c r="AR2" s="38"/>
      <c r="AS2" s="38"/>
      <c r="AT2" s="38"/>
      <c r="AU2" s="38"/>
      <c r="AV2" s="38"/>
      <c r="AW2" s="38"/>
      <c r="AX2" s="38"/>
      <c r="AY2" s="38"/>
      <c r="AZ2" s="38"/>
      <c r="BA2" s="38"/>
      <c r="BB2" s="38"/>
      <c r="BC2" s="38"/>
      <c r="BD2" s="38"/>
      <c r="BE2" s="38"/>
      <c r="BF2" s="38"/>
    </row>
    <row r="3" spans="1:58" x14ac:dyDescent="0.3">
      <c r="A3" s="38"/>
      <c r="B3" s="38"/>
      <c r="C3" s="38"/>
      <c r="D3" s="38"/>
      <c r="E3" s="38"/>
      <c r="F3" s="38"/>
      <c r="G3" s="38"/>
      <c r="H3" s="38"/>
      <c r="I3" s="38"/>
      <c r="J3" s="38"/>
      <c r="K3" s="38"/>
      <c r="L3" s="38"/>
      <c r="M3" s="38"/>
      <c r="N3" s="38"/>
      <c r="O3" s="38"/>
      <c r="P3" s="38"/>
      <c r="Q3" s="38"/>
      <c r="R3" s="38"/>
      <c r="S3" s="38"/>
      <c r="T3" s="38"/>
      <c r="V3" s="39"/>
      <c r="W3" s="39"/>
      <c r="X3" s="39"/>
      <c r="Y3" s="39"/>
      <c r="Z3" s="39"/>
      <c r="AA3" s="39"/>
      <c r="AB3" s="39"/>
      <c r="AC3" s="39"/>
      <c r="AD3" s="39"/>
      <c r="AE3" s="39"/>
      <c r="AF3" s="39"/>
      <c r="AG3" s="39"/>
      <c r="AH3" s="39"/>
      <c r="AJ3" s="38"/>
      <c r="AK3" s="38"/>
      <c r="AL3" s="38"/>
      <c r="AM3" s="38"/>
      <c r="AN3" s="38"/>
      <c r="AO3" s="38"/>
      <c r="AP3" s="38"/>
      <c r="AQ3" s="38"/>
      <c r="AR3" s="38"/>
      <c r="AS3" s="38"/>
      <c r="AT3" s="38"/>
      <c r="AU3" s="38"/>
      <c r="AV3" s="38"/>
      <c r="AW3" s="38"/>
      <c r="AX3" s="38"/>
      <c r="AY3" s="38"/>
      <c r="AZ3" s="38"/>
      <c r="BA3" s="38"/>
      <c r="BB3" s="38"/>
      <c r="BC3" s="38"/>
      <c r="BD3" s="38"/>
      <c r="BE3" s="38"/>
      <c r="BF3" s="38"/>
    </row>
    <row r="5" spans="1:58" x14ac:dyDescent="0.3">
      <c r="A5" s="13" t="s">
        <v>3027</v>
      </c>
      <c r="D5" s="13" t="s">
        <v>3026</v>
      </c>
      <c r="L5" s="13" t="s">
        <v>3041</v>
      </c>
      <c r="O5" s="13" t="s">
        <v>3040</v>
      </c>
      <c r="R5" s="13" t="s">
        <v>3043</v>
      </c>
      <c r="W5" s="13" t="s">
        <v>3045</v>
      </c>
      <c r="Z5" s="13" t="s">
        <v>3047</v>
      </c>
      <c r="AF5" s="13" t="s">
        <v>3049</v>
      </c>
      <c r="AK5" s="13" t="s">
        <v>3059</v>
      </c>
      <c r="AO5" s="13" t="s">
        <v>3061</v>
      </c>
      <c r="AT5" s="13" t="s">
        <v>3066</v>
      </c>
      <c r="AX5" s="13" t="s">
        <v>3078</v>
      </c>
      <c r="BA5" s="13" t="s">
        <v>3083</v>
      </c>
    </row>
    <row r="6" spans="1:58" x14ac:dyDescent="0.3">
      <c r="A6" s="4" t="s">
        <v>3015</v>
      </c>
      <c r="B6" t="s">
        <v>3018</v>
      </c>
      <c r="D6" s="4" t="s">
        <v>3015</v>
      </c>
      <c r="E6" t="s">
        <v>3024</v>
      </c>
      <c r="F6" t="s">
        <v>3025</v>
      </c>
      <c r="L6" s="4" t="s">
        <v>3015</v>
      </c>
      <c r="M6" t="s">
        <v>3018</v>
      </c>
      <c r="O6" s="4" t="s">
        <v>3015</v>
      </c>
      <c r="P6" t="s">
        <v>3018</v>
      </c>
      <c r="R6" s="4" t="s">
        <v>3015</v>
      </c>
      <c r="S6" t="s">
        <v>3025</v>
      </c>
      <c r="W6" s="4" t="s">
        <v>3015</v>
      </c>
      <c r="X6" t="s">
        <v>3018</v>
      </c>
      <c r="Z6" s="4" t="s">
        <v>3025</v>
      </c>
      <c r="AA6" s="4" t="s">
        <v>3048</v>
      </c>
      <c r="AF6" s="4" t="s">
        <v>3015</v>
      </c>
      <c r="AG6" t="s">
        <v>3018</v>
      </c>
      <c r="AK6" s="4" t="s">
        <v>3015</v>
      </c>
      <c r="AL6" t="s">
        <v>3060</v>
      </c>
      <c r="AO6" s="4" t="s">
        <v>3015</v>
      </c>
      <c r="AP6" t="s">
        <v>3060</v>
      </c>
      <c r="AT6" s="4" t="s">
        <v>3015</v>
      </c>
      <c r="AU6" t="s">
        <v>3067</v>
      </c>
      <c r="AV6" s="25" t="s">
        <v>3077</v>
      </c>
      <c r="AX6" s="4" t="s">
        <v>3015</v>
      </c>
      <c r="AY6" t="s">
        <v>3079</v>
      </c>
      <c r="BA6" s="4" t="s">
        <v>3084</v>
      </c>
      <c r="BB6" s="4" t="s">
        <v>3048</v>
      </c>
    </row>
    <row r="7" spans="1:58" x14ac:dyDescent="0.3">
      <c r="A7" s="5" t="s">
        <v>3023</v>
      </c>
      <c r="B7" s="10">
        <v>1649570.9599999988</v>
      </c>
      <c r="D7" s="5" t="s">
        <v>3023</v>
      </c>
      <c r="E7" s="11">
        <v>223033.93433746987</v>
      </c>
      <c r="F7" s="12">
        <v>0.13520723857642961</v>
      </c>
      <c r="L7" s="5" t="s">
        <v>45</v>
      </c>
      <c r="M7" s="11">
        <v>258288.18999999997</v>
      </c>
      <c r="O7" s="5" t="s">
        <v>53</v>
      </c>
      <c r="P7" s="11">
        <v>526138.06000000006</v>
      </c>
      <c r="R7" s="5" t="s">
        <v>360</v>
      </c>
      <c r="S7" s="12">
        <v>0.77748565216126597</v>
      </c>
      <c r="W7" s="5" t="s">
        <v>77</v>
      </c>
      <c r="X7" s="11">
        <v>594058.93999999983</v>
      </c>
      <c r="Z7" s="4" t="s">
        <v>3015</v>
      </c>
      <c r="AA7" t="s">
        <v>41</v>
      </c>
      <c r="AB7" t="s">
        <v>29</v>
      </c>
      <c r="AC7" t="s">
        <v>77</v>
      </c>
      <c r="AD7" t="s">
        <v>3016</v>
      </c>
      <c r="AF7" s="5" t="s">
        <v>555</v>
      </c>
      <c r="AG7" s="23">
        <v>34525.74</v>
      </c>
      <c r="AK7" s="5" t="s">
        <v>3023</v>
      </c>
      <c r="AL7" s="9">
        <v>914</v>
      </c>
      <c r="AO7" s="5" t="s">
        <v>114</v>
      </c>
      <c r="AP7" s="9">
        <v>190</v>
      </c>
      <c r="AQ7" s="9"/>
      <c r="AR7" s="9"/>
      <c r="AT7" s="5" t="s">
        <v>3023</v>
      </c>
      <c r="AU7" s="9">
        <v>1582</v>
      </c>
      <c r="AX7" s="5" t="s">
        <v>3023</v>
      </c>
      <c r="AY7" s="6">
        <v>2173.3477733860327</v>
      </c>
      <c r="BA7" s="4" t="s">
        <v>3015</v>
      </c>
      <c r="BB7" t="s">
        <v>41</v>
      </c>
      <c r="BC7" t="s">
        <v>29</v>
      </c>
      <c r="BD7" t="s">
        <v>77</v>
      </c>
      <c r="BE7" t="s">
        <v>3016</v>
      </c>
    </row>
    <row r="8" spans="1:58" x14ac:dyDescent="0.3">
      <c r="A8" s="5" t="s">
        <v>3016</v>
      </c>
      <c r="B8" s="10">
        <v>1649570.9599999988</v>
      </c>
      <c r="D8" s="5" t="s">
        <v>3016</v>
      </c>
      <c r="E8" s="11">
        <v>223033.93433746987</v>
      </c>
      <c r="F8" s="12">
        <v>0.13520723857642961</v>
      </c>
      <c r="L8" s="5" t="s">
        <v>71</v>
      </c>
      <c r="M8" s="11">
        <v>194309.94000000006</v>
      </c>
      <c r="O8" s="5" t="s">
        <v>34</v>
      </c>
      <c r="P8" s="11">
        <v>453728.24999999988</v>
      </c>
      <c r="R8" s="5" t="s">
        <v>2639</v>
      </c>
      <c r="S8" s="12">
        <v>0.61154244074813635</v>
      </c>
      <c r="W8" s="5" t="s">
        <v>41</v>
      </c>
      <c r="X8" s="11">
        <v>573137.12000000023</v>
      </c>
      <c r="Z8" s="5" t="s">
        <v>252</v>
      </c>
      <c r="AA8" s="21"/>
      <c r="AB8" s="21">
        <v>0.13962260707245311</v>
      </c>
      <c r="AC8" s="21"/>
      <c r="AD8" s="21">
        <v>0.13962260707245311</v>
      </c>
      <c r="AF8" s="5" t="s">
        <v>624</v>
      </c>
      <c r="AG8" s="23">
        <v>66424.47</v>
      </c>
      <c r="AK8" s="5" t="s">
        <v>3016</v>
      </c>
      <c r="AL8" s="9">
        <v>914</v>
      </c>
      <c r="AO8" s="5" t="s">
        <v>28</v>
      </c>
      <c r="AP8" s="9">
        <v>315</v>
      </c>
      <c r="AQ8" s="9"/>
      <c r="AR8" s="9"/>
      <c r="AT8" s="14" t="s">
        <v>3029</v>
      </c>
      <c r="AU8" s="9">
        <v>314</v>
      </c>
      <c r="AX8" s="5" t="s">
        <v>3016</v>
      </c>
      <c r="AY8" s="6">
        <v>2173.3477733860327</v>
      </c>
      <c r="BA8" s="5" t="s">
        <v>78</v>
      </c>
      <c r="BB8" s="12"/>
      <c r="BC8" s="12"/>
      <c r="BD8" s="12">
        <v>4.430303030303024E-2</v>
      </c>
      <c r="BE8" s="12">
        <v>4.430303030303024E-2</v>
      </c>
    </row>
    <row r="9" spans="1:58" x14ac:dyDescent="0.3">
      <c r="L9" s="5" t="s">
        <v>129</v>
      </c>
      <c r="M9" s="11">
        <v>84460.310000000012</v>
      </c>
      <c r="O9" s="5" t="s">
        <v>61</v>
      </c>
      <c r="P9" s="11">
        <v>385661.86999999988</v>
      </c>
      <c r="R9" s="5" t="s">
        <v>102</v>
      </c>
      <c r="S9" s="12">
        <v>0.60761032714990215</v>
      </c>
      <c r="W9" s="5" t="s">
        <v>29</v>
      </c>
      <c r="X9" s="11">
        <v>482374.89999999979</v>
      </c>
      <c r="Z9" s="5" t="s">
        <v>109</v>
      </c>
      <c r="AA9" s="21"/>
      <c r="AB9" s="21">
        <v>0.33784362431923948</v>
      </c>
      <c r="AC9" s="21"/>
      <c r="AD9" s="21">
        <v>0.33784362431923948</v>
      </c>
      <c r="AF9" s="5" t="s">
        <v>159</v>
      </c>
      <c r="AG9" s="23">
        <v>19493.830000000002</v>
      </c>
      <c r="AO9" s="5" t="s">
        <v>40</v>
      </c>
      <c r="AP9" s="9">
        <v>223</v>
      </c>
      <c r="AQ9" s="9"/>
      <c r="AR9" s="9"/>
      <c r="AT9" s="14" t="s">
        <v>3030</v>
      </c>
      <c r="AU9" s="9">
        <v>328</v>
      </c>
      <c r="AV9" s="8">
        <f>(AU9/AU8)-1</f>
        <v>4.4585987261146487E-2</v>
      </c>
      <c r="BA9" s="5" t="s">
        <v>139</v>
      </c>
      <c r="BB9" s="12"/>
      <c r="BC9" s="12">
        <v>4.5436893203883465E-2</v>
      </c>
      <c r="BD9" s="12"/>
      <c r="BE9" s="12">
        <v>4.5436893203883465E-2</v>
      </c>
    </row>
    <row r="10" spans="1:58" x14ac:dyDescent="0.3">
      <c r="D10" s="13" t="s">
        <v>3039</v>
      </c>
      <c r="L10" s="5" t="s">
        <v>175</v>
      </c>
      <c r="M10" s="11">
        <v>80898.049999999988</v>
      </c>
      <c r="O10" s="5" t="s">
        <v>135</v>
      </c>
      <c r="P10" s="11">
        <v>284042.77999999985</v>
      </c>
      <c r="R10" s="5" t="s">
        <v>641</v>
      </c>
      <c r="S10" s="12">
        <v>0.65015641670067803</v>
      </c>
      <c r="W10" s="5" t="s">
        <v>3016</v>
      </c>
      <c r="X10" s="11">
        <v>1649570.96</v>
      </c>
      <c r="Z10" s="5" t="s">
        <v>187</v>
      </c>
      <c r="AA10" s="22">
        <v>0.11655324070344411</v>
      </c>
      <c r="AB10" s="21"/>
      <c r="AC10" s="21"/>
      <c r="AD10" s="22">
        <v>0.11655324070344411</v>
      </c>
      <c r="AF10" s="5" t="s">
        <v>44</v>
      </c>
      <c r="AG10" s="23">
        <v>50871.21</v>
      </c>
      <c r="AO10" s="5" t="s">
        <v>58</v>
      </c>
      <c r="AP10" s="9">
        <v>186</v>
      </c>
      <c r="AQ10" s="9"/>
      <c r="AR10" s="9"/>
      <c r="AT10" s="14" t="s">
        <v>3031</v>
      </c>
      <c r="AU10" s="9">
        <v>321</v>
      </c>
      <c r="AV10" s="8">
        <f>(AU10/AU9)-1</f>
        <v>-2.1341463414634165E-2</v>
      </c>
      <c r="BA10" s="5" t="s">
        <v>50</v>
      </c>
      <c r="BB10" s="12">
        <v>4.7333333333333269E-2</v>
      </c>
      <c r="BC10" s="12"/>
      <c r="BD10" s="12"/>
      <c r="BE10" s="12">
        <v>4.7333333333333269E-2</v>
      </c>
    </row>
    <row r="11" spans="1:58" x14ac:dyDescent="0.3">
      <c r="D11" s="4" t="s">
        <v>3015</v>
      </c>
      <c r="E11" t="s">
        <v>3018</v>
      </c>
      <c r="F11" t="s">
        <v>3024</v>
      </c>
      <c r="G11" t="s">
        <v>3025</v>
      </c>
      <c r="L11" s="5" t="s">
        <v>998</v>
      </c>
      <c r="M11" s="11">
        <v>68684.400000000023</v>
      </c>
      <c r="O11" s="5" t="s">
        <v>3016</v>
      </c>
      <c r="P11" s="11">
        <v>1649570.9599999997</v>
      </c>
      <c r="R11" s="5" t="s">
        <v>2208</v>
      </c>
      <c r="S11" s="12">
        <v>0.62120840867228821</v>
      </c>
      <c r="Z11" s="5" t="s">
        <v>42</v>
      </c>
      <c r="AA11" s="21">
        <v>0.20088950046714998</v>
      </c>
      <c r="AB11" s="21"/>
      <c r="AC11" s="21"/>
      <c r="AD11" s="21">
        <v>0.20088950046714998</v>
      </c>
      <c r="AF11" s="5" t="s">
        <v>1282</v>
      </c>
      <c r="AG11" s="23">
        <v>19806.22</v>
      </c>
      <c r="AK11" s="13" t="s">
        <v>3063</v>
      </c>
      <c r="AO11" s="5" t="s">
        <v>3016</v>
      </c>
      <c r="AP11" s="9">
        <v>914</v>
      </c>
      <c r="AQ11" s="9"/>
      <c r="AR11" s="9"/>
      <c r="AT11" s="14" t="s">
        <v>3032</v>
      </c>
      <c r="AU11" s="9">
        <v>313</v>
      </c>
      <c r="AV11" s="8">
        <f>(AU11/AU10)-1</f>
        <v>-2.4922118380062308E-2</v>
      </c>
      <c r="AX11" s="13" t="s">
        <v>7</v>
      </c>
      <c r="BA11" s="5" t="s">
        <v>93</v>
      </c>
      <c r="BB11" s="12"/>
      <c r="BC11" s="12">
        <v>4.7531914893616932E-2</v>
      </c>
      <c r="BD11" s="12"/>
      <c r="BE11" s="12">
        <v>4.7531914893616932E-2</v>
      </c>
    </row>
    <row r="12" spans="1:58" x14ac:dyDescent="0.3">
      <c r="D12" s="5" t="s">
        <v>3023</v>
      </c>
      <c r="E12" s="11">
        <v>1649570.9599999993</v>
      </c>
      <c r="F12" s="11">
        <v>223033.93433747004</v>
      </c>
      <c r="G12" s="15">
        <v>0.13520723857642969</v>
      </c>
      <c r="L12" s="5" t="s">
        <v>295</v>
      </c>
      <c r="M12" s="11">
        <v>68179.22</v>
      </c>
      <c r="R12" s="5" t="s">
        <v>3016</v>
      </c>
      <c r="S12" s="12">
        <v>0.64547312017116654</v>
      </c>
      <c r="Z12" s="5" t="s">
        <v>177</v>
      </c>
      <c r="AA12" s="21"/>
      <c r="AB12" s="21"/>
      <c r="AC12" s="21">
        <v>2.3197292886381411E-2</v>
      </c>
      <c r="AD12" s="21">
        <v>2.3197292886381411E-2</v>
      </c>
      <c r="AF12" s="5" t="s">
        <v>626</v>
      </c>
      <c r="AG12" s="23">
        <v>57164.12999999999</v>
      </c>
      <c r="AK12" s="4" t="s">
        <v>3015</v>
      </c>
      <c r="AL12" t="s">
        <v>3060</v>
      </c>
      <c r="AM12" s="25" t="s">
        <v>3034</v>
      </c>
      <c r="AT12" s="14" t="s">
        <v>3033</v>
      </c>
      <c r="AU12" s="9">
        <v>306</v>
      </c>
      <c r="AV12" s="8">
        <f>(AU12/AU11)-1</f>
        <v>-2.2364217252396124E-2</v>
      </c>
      <c r="AX12" s="4" t="s">
        <v>3015</v>
      </c>
      <c r="AY12" t="s">
        <v>3080</v>
      </c>
      <c r="BA12" s="5" t="s">
        <v>69</v>
      </c>
      <c r="BB12" s="12"/>
      <c r="BC12" s="12">
        <v>4.8125000000000001E-2</v>
      </c>
      <c r="BD12" s="12"/>
      <c r="BE12" s="12">
        <v>4.8125000000000001E-2</v>
      </c>
    </row>
    <row r="13" spans="1:58" x14ac:dyDescent="0.3">
      <c r="D13" s="14" t="s">
        <v>3029</v>
      </c>
      <c r="E13" s="11">
        <v>326101.4699999998</v>
      </c>
      <c r="F13" s="11">
        <v>35944.658780319995</v>
      </c>
      <c r="G13" s="15">
        <v>0.11022538101505649</v>
      </c>
      <c r="L13" s="5" t="s">
        <v>35</v>
      </c>
      <c r="M13" s="11">
        <v>67154.53</v>
      </c>
      <c r="W13" s="13" t="s">
        <v>3046</v>
      </c>
      <c r="Z13" s="5" t="s">
        <v>580</v>
      </c>
      <c r="AA13" s="21"/>
      <c r="AB13" s="21"/>
      <c r="AC13" s="21">
        <v>0.32919640429855662</v>
      </c>
      <c r="AD13" s="21">
        <v>0.32919640429855662</v>
      </c>
      <c r="AF13" s="5" t="s">
        <v>593</v>
      </c>
      <c r="AG13" s="23">
        <v>47611.090000000004</v>
      </c>
      <c r="AK13" s="5" t="s">
        <v>3023</v>
      </c>
      <c r="AL13" s="9">
        <v>914</v>
      </c>
      <c r="AT13" s="5" t="s">
        <v>3016</v>
      </c>
      <c r="AU13" s="9">
        <v>1582</v>
      </c>
      <c r="AV13" s="8">
        <f>(AU13/AU12)-1</f>
        <v>4.1699346405228761</v>
      </c>
      <c r="AX13" s="5" t="s">
        <v>49</v>
      </c>
      <c r="AY13" s="9">
        <v>549</v>
      </c>
      <c r="BA13" s="5" t="s">
        <v>85</v>
      </c>
      <c r="BB13" s="12"/>
      <c r="BC13" s="12"/>
      <c r="BD13" s="12">
        <v>4.8630136986301357E-2</v>
      </c>
      <c r="BE13" s="12">
        <v>4.8630136986301357E-2</v>
      </c>
    </row>
    <row r="14" spans="1:58" x14ac:dyDescent="0.3">
      <c r="D14" s="14" t="s">
        <v>3030</v>
      </c>
      <c r="E14" s="11">
        <v>271696.6700000001</v>
      </c>
      <c r="F14" s="11">
        <v>103.15958674998348</v>
      </c>
      <c r="G14" s="15">
        <v>3.7968660694289493E-4</v>
      </c>
      <c r="L14" s="5" t="s">
        <v>152</v>
      </c>
      <c r="M14" s="11">
        <v>66126.929999999993</v>
      </c>
      <c r="W14" s="4" t="s">
        <v>3015</v>
      </c>
      <c r="X14" t="s">
        <v>3024</v>
      </c>
      <c r="Z14" s="5" t="s">
        <v>69</v>
      </c>
      <c r="AA14" s="21"/>
      <c r="AB14" s="22">
        <v>-0.10408189096962803</v>
      </c>
      <c r="AC14" s="21"/>
      <c r="AD14" s="22">
        <v>-0.10408189096962803</v>
      </c>
      <c r="AF14" s="5" t="s">
        <v>1265</v>
      </c>
      <c r="AG14" s="23">
        <v>33417.619999999995</v>
      </c>
      <c r="AK14" s="14" t="s">
        <v>3029</v>
      </c>
      <c r="AL14" s="9">
        <v>171</v>
      </c>
      <c r="AO14" s="13" t="s">
        <v>3062</v>
      </c>
      <c r="AX14" s="5" t="s">
        <v>39</v>
      </c>
      <c r="AY14" s="9">
        <v>116</v>
      </c>
      <c r="BA14" s="5" t="s">
        <v>109</v>
      </c>
      <c r="BB14" s="12"/>
      <c r="BC14" s="12">
        <v>4.9689440993788789E-2</v>
      </c>
      <c r="BD14" s="12"/>
      <c r="BE14" s="12">
        <v>4.9689440993788789E-2</v>
      </c>
    </row>
    <row r="15" spans="1:58" x14ac:dyDescent="0.3">
      <c r="D15" s="14" t="s">
        <v>3031</v>
      </c>
      <c r="E15" s="11">
        <v>389831.94999999972</v>
      </c>
      <c r="F15" s="11">
        <v>53146.412502000036</v>
      </c>
      <c r="G15" s="15">
        <v>0.13633159750502769</v>
      </c>
      <c r="L15" s="5" t="s">
        <v>356</v>
      </c>
      <c r="M15" s="11">
        <v>65252.969999999987</v>
      </c>
      <c r="R15" s="13" t="s">
        <v>3044</v>
      </c>
      <c r="W15" s="5" t="s">
        <v>29</v>
      </c>
      <c r="X15" s="11">
        <v>89121.789726799951</v>
      </c>
      <c r="Z15" s="5" t="s">
        <v>133</v>
      </c>
      <c r="AA15" s="21"/>
      <c r="AB15" s="21">
        <v>2.2086412455106297</v>
      </c>
      <c r="AC15" s="21"/>
      <c r="AD15" s="21">
        <v>2.2086412455106297</v>
      </c>
      <c r="AF15" s="5" t="s">
        <v>980</v>
      </c>
      <c r="AG15" s="23">
        <v>21253.25</v>
      </c>
      <c r="AK15" s="14" t="s">
        <v>3030</v>
      </c>
      <c r="AL15" s="9">
        <v>189</v>
      </c>
      <c r="AM15" s="17">
        <f>(AL15/AL14)-1</f>
        <v>0.10526315789473695</v>
      </c>
      <c r="AO15" s="4" t="s">
        <v>3015</v>
      </c>
      <c r="AP15" t="s">
        <v>3018</v>
      </c>
      <c r="AX15" s="5" t="s">
        <v>27</v>
      </c>
      <c r="AY15" s="9">
        <v>94</v>
      </c>
      <c r="BA15" s="5" t="s">
        <v>187</v>
      </c>
      <c r="BB15" s="12">
        <v>4.9696969696969719E-2</v>
      </c>
      <c r="BC15" s="12"/>
      <c r="BD15" s="12"/>
      <c r="BE15" s="12">
        <v>4.9696969696969719E-2</v>
      </c>
    </row>
    <row r="16" spans="1:58" x14ac:dyDescent="0.3">
      <c r="D16" s="14" t="s">
        <v>3032</v>
      </c>
      <c r="E16" s="11">
        <v>306572.06999999989</v>
      </c>
      <c r="F16" s="11">
        <v>67002.732858400021</v>
      </c>
      <c r="G16" s="15">
        <v>0.21855458932837568</v>
      </c>
      <c r="L16" s="5" t="s">
        <v>189</v>
      </c>
      <c r="M16" s="11">
        <v>57360.080000000009</v>
      </c>
      <c r="R16" s="4" t="s">
        <v>3015</v>
      </c>
      <c r="S16" t="s">
        <v>3025</v>
      </c>
      <c r="W16" s="5" t="s">
        <v>41</v>
      </c>
      <c r="X16" s="11">
        <v>67791.363634670022</v>
      </c>
      <c r="Z16" s="5" t="s">
        <v>50</v>
      </c>
      <c r="AA16" s="21">
        <v>0.2033668595701307</v>
      </c>
      <c r="AB16" s="21"/>
      <c r="AC16" s="21"/>
      <c r="AD16" s="21">
        <v>0.2033668595701307</v>
      </c>
      <c r="AF16" s="5" t="s">
        <v>733</v>
      </c>
      <c r="AG16" s="23">
        <v>23995.11</v>
      </c>
      <c r="AK16" s="14" t="s">
        <v>3031</v>
      </c>
      <c r="AL16" s="9">
        <v>193</v>
      </c>
      <c r="AM16" s="17">
        <f t="shared" ref="AM16:AM19" si="0">(AL16/AL15)-1</f>
        <v>2.1164021164021163E-2</v>
      </c>
      <c r="AO16" s="5" t="s">
        <v>114</v>
      </c>
      <c r="AP16" s="11">
        <v>344404.89999999973</v>
      </c>
      <c r="AQ16" s="11"/>
      <c r="AR16" s="11"/>
      <c r="AX16" s="5" t="s">
        <v>3016</v>
      </c>
      <c r="AY16" s="9">
        <v>759</v>
      </c>
      <c r="BA16" s="5" t="s">
        <v>177</v>
      </c>
      <c r="BB16" s="12"/>
      <c r="BC16" s="12"/>
      <c r="BD16" s="12">
        <v>5.0069930069930012E-2</v>
      </c>
      <c r="BE16" s="12">
        <v>5.0069930069930012E-2</v>
      </c>
    </row>
    <row r="17" spans="4:57" x14ac:dyDescent="0.3">
      <c r="D17" s="14" t="s">
        <v>3033</v>
      </c>
      <c r="E17" s="11">
        <v>355368.79999999987</v>
      </c>
      <c r="F17" s="11">
        <v>66836.970610000004</v>
      </c>
      <c r="G17" s="15">
        <v>0.18807776768810325</v>
      </c>
      <c r="L17" s="5" t="s">
        <v>3016</v>
      </c>
      <c r="M17" s="11">
        <v>1010714.6200000001</v>
      </c>
      <c r="R17" s="5" t="s">
        <v>356</v>
      </c>
      <c r="S17" s="12">
        <v>-9.5991892782811325E-2</v>
      </c>
      <c r="W17" s="5" t="s">
        <v>77</v>
      </c>
      <c r="X17" s="11">
        <v>66120.780975999995</v>
      </c>
      <c r="Z17" s="5" t="s">
        <v>85</v>
      </c>
      <c r="AA17" s="21"/>
      <c r="AB17" s="21"/>
      <c r="AC17" s="21">
        <v>2.7229434818528509E-2</v>
      </c>
      <c r="AD17" s="21">
        <v>2.7229434818528509E-2</v>
      </c>
      <c r="AF17" s="5" t="s">
        <v>3016</v>
      </c>
      <c r="AG17" s="23">
        <v>374562.67</v>
      </c>
      <c r="AK17" s="14" t="s">
        <v>3032</v>
      </c>
      <c r="AL17" s="9">
        <v>189</v>
      </c>
      <c r="AM17" s="17">
        <f t="shared" si="0"/>
        <v>-2.0725388601036232E-2</v>
      </c>
      <c r="AO17" s="5" t="s">
        <v>28</v>
      </c>
      <c r="AP17" s="11">
        <v>578026.07000000018</v>
      </c>
      <c r="AQ17" s="11"/>
      <c r="AR17" s="11"/>
      <c r="AT17" s="13" t="s">
        <v>3069</v>
      </c>
      <c r="BA17" s="5" t="s">
        <v>580</v>
      </c>
      <c r="BB17" s="12"/>
      <c r="BC17" s="12"/>
      <c r="BD17" s="12">
        <v>5.0833333333333341E-2</v>
      </c>
      <c r="BE17" s="12">
        <v>5.0833333333333341E-2</v>
      </c>
    </row>
    <row r="18" spans="4:57" x14ac:dyDescent="0.3">
      <c r="D18" s="5" t="s">
        <v>3016</v>
      </c>
      <c r="E18" s="11">
        <v>1649570.9599999993</v>
      </c>
      <c r="F18" s="11">
        <v>223033.93433747004</v>
      </c>
      <c r="G18" s="15">
        <v>0.13520723857642969</v>
      </c>
      <c r="R18" s="5" t="s">
        <v>606</v>
      </c>
      <c r="S18" s="12">
        <v>-0.10517983932079457</v>
      </c>
      <c r="W18" s="5" t="s">
        <v>3016</v>
      </c>
      <c r="X18" s="11">
        <v>223033.93433746998</v>
      </c>
      <c r="Z18" s="5" t="s">
        <v>93</v>
      </c>
      <c r="AA18" s="21"/>
      <c r="AB18" s="21">
        <v>0.15042766341480879</v>
      </c>
      <c r="AC18" s="21"/>
      <c r="AD18" s="21">
        <v>0.15042766341480879</v>
      </c>
      <c r="AK18" s="14" t="s">
        <v>3033</v>
      </c>
      <c r="AL18" s="9">
        <v>172</v>
      </c>
      <c r="AM18" s="17">
        <f t="shared" si="0"/>
        <v>-8.9947089947089998E-2</v>
      </c>
      <c r="AO18" s="5" t="s">
        <v>40</v>
      </c>
      <c r="AP18" s="11">
        <v>385290.63999999984</v>
      </c>
      <c r="AQ18" s="11"/>
      <c r="AR18" s="11"/>
      <c r="AT18" s="4" t="s">
        <v>3015</v>
      </c>
      <c r="AU18" t="s">
        <v>3067</v>
      </c>
      <c r="BA18" s="5" t="s">
        <v>252</v>
      </c>
      <c r="BB18" s="12"/>
      <c r="BC18" s="12">
        <v>5.1688311688311672E-2</v>
      </c>
      <c r="BD18" s="12"/>
      <c r="BE18" s="12">
        <v>5.1688311688311672E-2</v>
      </c>
    </row>
    <row r="19" spans="4:57" x14ac:dyDescent="0.3">
      <c r="H19" s="8"/>
      <c r="R19" s="5" t="s">
        <v>409</v>
      </c>
      <c r="S19" s="12">
        <v>-0.10860959251999489</v>
      </c>
      <c r="Z19" s="5" t="s">
        <v>30</v>
      </c>
      <c r="AA19" s="21"/>
      <c r="AB19" s="22">
        <v>7.1609342037220164E-2</v>
      </c>
      <c r="AC19" s="21"/>
      <c r="AD19" s="21">
        <v>7.1609342037220164E-2</v>
      </c>
      <c r="AF19" s="13" t="s">
        <v>3051</v>
      </c>
      <c r="AK19" s="5" t="s">
        <v>3016</v>
      </c>
      <c r="AL19" s="9">
        <v>914</v>
      </c>
      <c r="AM19" s="17">
        <f t="shared" si="0"/>
        <v>4.3139534883720927</v>
      </c>
      <c r="AO19" s="5" t="s">
        <v>58</v>
      </c>
      <c r="AP19" s="11">
        <v>341849.34999999986</v>
      </c>
      <c r="AQ19" s="11"/>
      <c r="AR19" s="11"/>
      <c r="AT19" s="5" t="s">
        <v>3070</v>
      </c>
      <c r="AU19" s="9">
        <v>225</v>
      </c>
      <c r="AX19" s="13" t="s">
        <v>3081</v>
      </c>
      <c r="BA19" s="5" t="s">
        <v>171</v>
      </c>
      <c r="BB19" s="12"/>
      <c r="BC19" s="12">
        <v>5.1818181818181847E-2</v>
      </c>
      <c r="BD19" s="12"/>
      <c r="BE19" s="12">
        <v>5.1818181818181847E-2</v>
      </c>
    </row>
    <row r="20" spans="4:57" x14ac:dyDescent="0.3">
      <c r="L20" s="13" t="s">
        <v>3042</v>
      </c>
      <c r="R20" s="5" t="s">
        <v>82</v>
      </c>
      <c r="S20" s="12">
        <v>-1.09576717097626</v>
      </c>
      <c r="Z20" s="5" t="s">
        <v>66</v>
      </c>
      <c r="AA20" s="21"/>
      <c r="AB20" s="22">
        <v>-0.8663926086673106</v>
      </c>
      <c r="AC20" s="21"/>
      <c r="AD20" s="22">
        <v>-0.8663926086673106</v>
      </c>
      <c r="AF20" s="4" t="s">
        <v>3015</v>
      </c>
      <c r="AG20" t="s">
        <v>3050</v>
      </c>
      <c r="AO20" s="5" t="s">
        <v>3016</v>
      </c>
      <c r="AP20" s="11">
        <v>1649570.9599999997</v>
      </c>
      <c r="AQ20" s="11"/>
      <c r="AR20" s="11"/>
      <c r="AT20" s="5" t="s">
        <v>3071</v>
      </c>
      <c r="AU20" s="9">
        <v>198</v>
      </c>
      <c r="AX20" s="4" t="s">
        <v>3015</v>
      </c>
      <c r="AY20" t="s">
        <v>3082</v>
      </c>
      <c r="BA20" s="5" t="s">
        <v>66</v>
      </c>
      <c r="BB20" s="12"/>
      <c r="BC20" s="12">
        <v>5.2500000000000026E-2</v>
      </c>
      <c r="BD20" s="12"/>
      <c r="BE20" s="12">
        <v>5.2500000000000026E-2</v>
      </c>
    </row>
    <row r="21" spans="4:57" x14ac:dyDescent="0.3">
      <c r="L21" s="4" t="s">
        <v>3015</v>
      </c>
      <c r="M21" t="s">
        <v>3024</v>
      </c>
      <c r="R21" s="5" t="s">
        <v>316</v>
      </c>
      <c r="S21" s="12">
        <v>-0.49963147601081181</v>
      </c>
      <c r="Z21" s="5" t="s">
        <v>171</v>
      </c>
      <c r="AA21" s="21"/>
      <c r="AB21" s="22">
        <v>-0.19146427004349334</v>
      </c>
      <c r="AC21" s="21"/>
      <c r="AD21" s="22">
        <v>-0.19146427004349334</v>
      </c>
      <c r="AF21" s="5" t="s">
        <v>408</v>
      </c>
      <c r="AG21" s="24">
        <v>133</v>
      </c>
      <c r="AT21" s="5" t="s">
        <v>3072</v>
      </c>
      <c r="AU21" s="9">
        <v>235</v>
      </c>
      <c r="AX21" s="5" t="s">
        <v>39</v>
      </c>
      <c r="AY21" s="16">
        <v>1.8772727272727272</v>
      </c>
      <c r="BA21" s="5" t="s">
        <v>42</v>
      </c>
      <c r="BB21" s="12">
        <v>5.3611111111111096E-2</v>
      </c>
      <c r="BC21" s="12"/>
      <c r="BD21" s="12"/>
      <c r="BE21" s="12">
        <v>5.3611111111111096E-2</v>
      </c>
    </row>
    <row r="22" spans="4:57" x14ac:dyDescent="0.3">
      <c r="L22" s="5" t="s">
        <v>45</v>
      </c>
      <c r="M22" s="11">
        <v>37944.714556000006</v>
      </c>
      <c r="R22" s="5" t="s">
        <v>3016</v>
      </c>
      <c r="S22" s="19">
        <v>-0.29760990008699439</v>
      </c>
      <c r="Z22" s="5" t="s">
        <v>139</v>
      </c>
      <c r="AA22" s="21"/>
      <c r="AB22" s="21">
        <v>7.8246772546379018E-2</v>
      </c>
      <c r="AC22" s="21"/>
      <c r="AD22" s="21">
        <v>7.8246772546379018E-2</v>
      </c>
      <c r="AF22" s="5" t="s">
        <v>161</v>
      </c>
      <c r="AG22" s="24">
        <v>137</v>
      </c>
      <c r="AT22" s="5" t="s">
        <v>3073</v>
      </c>
      <c r="AU22" s="9">
        <v>252</v>
      </c>
      <c r="AX22" s="5" t="s">
        <v>27</v>
      </c>
      <c r="AY22" s="16">
        <v>1.8031088082901554</v>
      </c>
      <c r="BA22" s="5" t="s">
        <v>30</v>
      </c>
      <c r="BB22" s="12"/>
      <c r="BC22" s="12">
        <v>5.5599999999999983E-2</v>
      </c>
      <c r="BD22" s="12"/>
      <c r="BE22" s="12">
        <v>5.5599999999999983E-2</v>
      </c>
    </row>
    <row r="23" spans="4:57" x14ac:dyDescent="0.3">
      <c r="D23" t="s">
        <v>3036</v>
      </c>
      <c r="E23" t="s">
        <v>3018</v>
      </c>
      <c r="F23" t="s">
        <v>3024</v>
      </c>
      <c r="G23" t="s">
        <v>3025</v>
      </c>
      <c r="H23" s="18" t="s">
        <v>3034</v>
      </c>
      <c r="I23" s="18" t="s">
        <v>3037</v>
      </c>
      <c r="J23" s="18" t="s">
        <v>3038</v>
      </c>
      <c r="L23" s="5" t="s">
        <v>71</v>
      </c>
      <c r="M23" s="11">
        <v>32487.369715920006</v>
      </c>
      <c r="Z23" s="5" t="s">
        <v>150</v>
      </c>
      <c r="AA23" s="22">
        <v>-1.4581855652481105E-2</v>
      </c>
      <c r="AB23" s="21"/>
      <c r="AC23" s="21"/>
      <c r="AD23" s="22">
        <v>-1.4581855652481105E-2</v>
      </c>
      <c r="AF23" s="5" t="s">
        <v>1010</v>
      </c>
      <c r="AG23" s="24">
        <v>139</v>
      </c>
      <c r="AO23" s="13" t="s">
        <v>3064</v>
      </c>
      <c r="AT23" s="5" t="s">
        <v>3074</v>
      </c>
      <c r="AU23" s="9">
        <v>224</v>
      </c>
      <c r="AX23" s="5" t="s">
        <v>49</v>
      </c>
      <c r="AY23" s="16">
        <v>1.9443969204448246</v>
      </c>
      <c r="BA23" s="5" t="s">
        <v>133</v>
      </c>
      <c r="BB23" s="12"/>
      <c r="BC23" s="12">
        <v>5.5740740740740737E-2</v>
      </c>
      <c r="BD23" s="12"/>
      <c r="BE23" s="12">
        <v>5.5740740740740737E-2</v>
      </c>
    </row>
    <row r="24" spans="4:57" x14ac:dyDescent="0.3">
      <c r="D24">
        <v>2015</v>
      </c>
      <c r="H24" t="s">
        <v>23</v>
      </c>
      <c r="I24" t="s">
        <v>21</v>
      </c>
      <c r="J24" t="s">
        <v>3035</v>
      </c>
      <c r="L24" s="5" t="s">
        <v>129</v>
      </c>
      <c r="M24" s="11">
        <v>25251.001659999994</v>
      </c>
      <c r="Z24" s="5" t="s">
        <v>78</v>
      </c>
      <c r="AA24" s="21"/>
      <c r="AB24" s="21"/>
      <c r="AC24" s="21">
        <v>0.18382539276414736</v>
      </c>
      <c r="AD24" s="21">
        <v>0.18382539276414736</v>
      </c>
      <c r="AF24" s="5" t="s">
        <v>178</v>
      </c>
      <c r="AG24" s="24">
        <v>154</v>
      </c>
      <c r="AO24" s="4" t="s">
        <v>3015</v>
      </c>
      <c r="AP24" t="s">
        <v>3018</v>
      </c>
      <c r="AQ24" t="s">
        <v>3024</v>
      </c>
      <c r="AR24" t="s">
        <v>3025</v>
      </c>
      <c r="AT24" s="5" t="s">
        <v>3075</v>
      </c>
      <c r="AU24" s="9">
        <v>233</v>
      </c>
      <c r="AX24" s="5" t="s">
        <v>3016</v>
      </c>
      <c r="AY24" s="16">
        <v>1.9178255372945638</v>
      </c>
      <c r="BA24" s="5" t="s">
        <v>150</v>
      </c>
      <c r="BB24" s="12">
        <v>5.6857142857142856E-2</v>
      </c>
      <c r="BC24" s="12"/>
      <c r="BD24" s="12"/>
      <c r="BE24" s="12">
        <v>5.6857142857142856E-2</v>
      </c>
    </row>
    <row r="25" spans="4:57" x14ac:dyDescent="0.3">
      <c r="D25" s="5" t="s">
        <v>3028</v>
      </c>
      <c r="E25" s="6">
        <v>274766.92000000004</v>
      </c>
      <c r="F25" s="6">
        <v>1043.6774996800013</v>
      </c>
      <c r="G25" s="17">
        <v>3.7984103023755594E-3</v>
      </c>
      <c r="H25" s="16"/>
      <c r="L25" s="5" t="s">
        <v>152</v>
      </c>
      <c r="M25" s="11">
        <v>24791.706502000001</v>
      </c>
      <c r="Z25" s="5" t="s">
        <v>3016</v>
      </c>
      <c r="AA25" s="21">
        <v>0.11828123021358296</v>
      </c>
      <c r="AB25" s="21">
        <v>0.18475627510220788</v>
      </c>
      <c r="AC25" s="21">
        <v>0.11130340194190153</v>
      </c>
      <c r="AD25" s="21">
        <v>0.13520723857642963</v>
      </c>
      <c r="AF25" s="5" t="s">
        <v>456</v>
      </c>
      <c r="AG25" s="24">
        <v>136</v>
      </c>
      <c r="AO25" s="5" t="s">
        <v>28</v>
      </c>
      <c r="AP25" s="11">
        <v>578026.07000000018</v>
      </c>
      <c r="AQ25" s="11">
        <v>64615.324207400037</v>
      </c>
      <c r="AR25" s="12">
        <v>0.11178617636986514</v>
      </c>
      <c r="AT25" s="5" t="s">
        <v>3076</v>
      </c>
      <c r="AU25" s="9">
        <v>215</v>
      </c>
      <c r="BA25" s="5" t="s">
        <v>3016</v>
      </c>
      <c r="BB25" s="12">
        <v>5.1015384615384511E-2</v>
      </c>
      <c r="BC25" s="12">
        <v>5.0092592592592702E-2</v>
      </c>
      <c r="BD25" s="12">
        <v>4.7404580152671724E-2</v>
      </c>
      <c r="BE25" s="12">
        <v>4.9614412136535994E-2</v>
      </c>
    </row>
    <row r="26" spans="4:57" x14ac:dyDescent="0.3">
      <c r="D26" s="5" t="s">
        <v>3029</v>
      </c>
      <c r="E26" s="6">
        <v>326101.46999999997</v>
      </c>
      <c r="F26" s="6">
        <v>35944.658780319995</v>
      </c>
      <c r="G26" s="17">
        <v>0.11022538101505644</v>
      </c>
      <c r="H26" s="17">
        <f t="shared" ref="H26:J30" si="1">(E26/E25)-1</f>
        <v>0.18682944074927188</v>
      </c>
      <c r="I26" s="17">
        <f t="shared" si="1"/>
        <v>33.440388713315052</v>
      </c>
      <c r="J26" s="17">
        <f t="shared" si="1"/>
        <v>28.018818990176104</v>
      </c>
      <c r="L26" s="5" t="s">
        <v>175</v>
      </c>
      <c r="M26" s="11">
        <v>21339.900400000002</v>
      </c>
      <c r="AF26" s="5" t="s">
        <v>555</v>
      </c>
      <c r="AG26" s="24">
        <v>209</v>
      </c>
      <c r="AO26" s="5" t="s">
        <v>58</v>
      </c>
      <c r="AP26" s="11">
        <v>341849.34999999986</v>
      </c>
      <c r="AQ26" s="11">
        <v>63243.021964550004</v>
      </c>
      <c r="AR26" s="12">
        <v>0.18500260996415535</v>
      </c>
      <c r="AT26" s="5" t="s">
        <v>3016</v>
      </c>
      <c r="AU26" s="9">
        <v>1582</v>
      </c>
    </row>
    <row r="27" spans="4:57" x14ac:dyDescent="0.3">
      <c r="D27" s="5" t="s">
        <v>3030</v>
      </c>
      <c r="E27" s="6">
        <v>271696.66999999993</v>
      </c>
      <c r="F27" s="6">
        <v>103.1595867499928</v>
      </c>
      <c r="G27" s="17">
        <v>3.7968660694292952E-4</v>
      </c>
      <c r="H27" s="17">
        <f t="shared" si="1"/>
        <v>-0.16683396122072081</v>
      </c>
      <c r="I27" s="17">
        <f t="shared" si="1"/>
        <v>-0.99713004406633921</v>
      </c>
      <c r="J27" s="17">
        <f t="shared" si="1"/>
        <v>-0.99655536135646416</v>
      </c>
      <c r="L27" s="5" t="s">
        <v>295</v>
      </c>
      <c r="M27" s="11">
        <v>13047.075131600002</v>
      </c>
      <c r="AF27" s="5" t="s">
        <v>1714</v>
      </c>
      <c r="AG27" s="24">
        <v>183</v>
      </c>
      <c r="AO27" s="5" t="s">
        <v>40</v>
      </c>
      <c r="AP27" s="11">
        <v>385290.63999999984</v>
      </c>
      <c r="AQ27" s="11">
        <v>60918.705572920007</v>
      </c>
      <c r="AR27" s="12">
        <v>0.1581110446205494</v>
      </c>
    </row>
    <row r="28" spans="4:57" x14ac:dyDescent="0.3">
      <c r="D28" s="5" t="s">
        <v>3031</v>
      </c>
      <c r="E28" s="6">
        <v>389831.9499999996</v>
      </c>
      <c r="F28" s="6">
        <v>53146.412502000057</v>
      </c>
      <c r="G28" s="17">
        <v>0.13633159750502777</v>
      </c>
      <c r="H28" s="17">
        <f t="shared" si="1"/>
        <v>0.43480577071481852</v>
      </c>
      <c r="I28" s="17">
        <f t="shared" si="1"/>
        <v>514.18636489694711</v>
      </c>
      <c r="J28" s="17">
        <f t="shared" si="1"/>
        <v>358.06348818229372</v>
      </c>
      <c r="L28" s="5" t="s">
        <v>250</v>
      </c>
      <c r="M28" s="11">
        <v>12336.787059999993</v>
      </c>
      <c r="AF28" s="5" t="s">
        <v>96</v>
      </c>
      <c r="AG28" s="24">
        <v>244</v>
      </c>
      <c r="AO28" s="5" t="s">
        <v>114</v>
      </c>
      <c r="AP28" s="11">
        <v>344404.89999999973</v>
      </c>
      <c r="AQ28" s="11">
        <v>34256.882592599999</v>
      </c>
      <c r="AR28" s="12">
        <v>9.9466885031542884E-2</v>
      </c>
    </row>
    <row r="29" spans="4:57" x14ac:dyDescent="0.3">
      <c r="D29" s="5" t="s">
        <v>3032</v>
      </c>
      <c r="E29" s="6">
        <v>306572.06999999995</v>
      </c>
      <c r="F29" s="6">
        <v>67002.732858399962</v>
      </c>
      <c r="G29" s="17">
        <v>0.21855458932837546</v>
      </c>
      <c r="H29" s="17">
        <f t="shared" si="1"/>
        <v>-0.21357890239627553</v>
      </c>
      <c r="I29" s="17">
        <f t="shared" si="1"/>
        <v>0.26071976835460808</v>
      </c>
      <c r="J29" s="17">
        <f t="shared" si="1"/>
        <v>0.603110308454468</v>
      </c>
      <c r="L29" s="5" t="s">
        <v>998</v>
      </c>
      <c r="M29" s="11">
        <v>11734.031100000002</v>
      </c>
      <c r="AF29" s="5" t="s">
        <v>378</v>
      </c>
      <c r="AG29" s="24">
        <v>150</v>
      </c>
      <c r="AO29" s="5" t="s">
        <v>3016</v>
      </c>
      <c r="AP29" s="11">
        <v>1649570.9599999997</v>
      </c>
      <c r="AQ29" s="11">
        <v>223033.93433747004</v>
      </c>
      <c r="AR29" s="12">
        <v>0.13520723857642936</v>
      </c>
      <c r="BA29" s="13" t="s">
        <v>3087</v>
      </c>
    </row>
    <row r="30" spans="4:57" x14ac:dyDescent="0.3">
      <c r="D30" s="5" t="s">
        <v>3033</v>
      </c>
      <c r="E30" s="6">
        <v>355368.7999999997</v>
      </c>
      <c r="F30" s="6">
        <v>66836.970609999946</v>
      </c>
      <c r="G30" s="17">
        <v>0.18807776768810319</v>
      </c>
      <c r="H30" s="17">
        <f t="shared" si="1"/>
        <v>0.15916887014528025</v>
      </c>
      <c r="I30" s="17">
        <f t="shared" si="1"/>
        <v>-2.4739624986689357E-3</v>
      </c>
      <c r="J30" s="17">
        <f t="shared" si="1"/>
        <v>-0.13944718220710173</v>
      </c>
      <c r="L30" s="5" t="s">
        <v>381</v>
      </c>
      <c r="M30" s="11">
        <v>11035.404413750002</v>
      </c>
      <c r="AF30" s="5" t="s">
        <v>1153</v>
      </c>
      <c r="AG30" s="24">
        <v>159</v>
      </c>
      <c r="BA30" s="4" t="s">
        <v>3018</v>
      </c>
      <c r="BB30" s="4" t="s">
        <v>3048</v>
      </c>
    </row>
    <row r="31" spans="4:57" x14ac:dyDescent="0.3">
      <c r="D31" s="5" t="s">
        <v>3016</v>
      </c>
      <c r="E31" s="6">
        <f>SUM(E25:E30)</f>
        <v>1924337.8799999994</v>
      </c>
      <c r="F31" s="6">
        <f>SUM(F25:F30)</f>
        <v>224077.61183714995</v>
      </c>
      <c r="G31" s="12">
        <f>G19</f>
        <v>0</v>
      </c>
      <c r="H31" s="16"/>
      <c r="I31" s="17"/>
      <c r="J31" s="17"/>
      <c r="L31" s="5" t="s">
        <v>102</v>
      </c>
      <c r="M31" s="11">
        <v>9217.5155000000013</v>
      </c>
      <c r="AF31" s="5" t="s">
        <v>3016</v>
      </c>
      <c r="AG31" s="24">
        <v>1644</v>
      </c>
      <c r="BA31" s="4" t="s">
        <v>3015</v>
      </c>
      <c r="BB31" t="s">
        <v>3085</v>
      </c>
      <c r="BC31" t="s">
        <v>3086</v>
      </c>
      <c r="BD31" t="s">
        <v>3016</v>
      </c>
    </row>
    <row r="32" spans="4:57" x14ac:dyDescent="0.3">
      <c r="L32" s="5" t="s">
        <v>3016</v>
      </c>
      <c r="M32" s="11">
        <v>199185.50603927003</v>
      </c>
      <c r="AO32" s="13" t="s">
        <v>3065</v>
      </c>
      <c r="BA32" s="5" t="s">
        <v>85</v>
      </c>
      <c r="BB32" s="11">
        <v>231506.57</v>
      </c>
      <c r="BC32" s="11">
        <v>29328.059999999998</v>
      </c>
      <c r="BD32" s="11">
        <v>260834.63</v>
      </c>
    </row>
    <row r="33" spans="4:56" x14ac:dyDescent="0.3">
      <c r="AF33" s="13" t="s">
        <v>3052</v>
      </c>
      <c r="AO33" s="4" t="s">
        <v>3015</v>
      </c>
      <c r="AP33" t="s">
        <v>3018</v>
      </c>
      <c r="BA33" s="5" t="s">
        <v>42</v>
      </c>
      <c r="BB33" s="11">
        <v>213140.96000000005</v>
      </c>
      <c r="BC33" s="11">
        <v>7537.62</v>
      </c>
      <c r="BD33" s="11">
        <v>220678.58000000005</v>
      </c>
    </row>
    <row r="34" spans="4:56" x14ac:dyDescent="0.3">
      <c r="AF34" s="4" t="s">
        <v>3015</v>
      </c>
      <c r="AG34" t="s">
        <v>3024</v>
      </c>
      <c r="AO34" s="5" t="s">
        <v>653</v>
      </c>
      <c r="AP34" s="11">
        <v>50207.78</v>
      </c>
      <c r="AQ34" s="11"/>
      <c r="AR34" s="11"/>
      <c r="BA34" s="5" t="s">
        <v>150</v>
      </c>
      <c r="BB34" s="11">
        <v>167131.78000000009</v>
      </c>
      <c r="BC34" s="11">
        <v>19250.710000000003</v>
      </c>
      <c r="BD34" s="11">
        <v>186382.49000000008</v>
      </c>
    </row>
    <row r="35" spans="4:56" x14ac:dyDescent="0.3">
      <c r="D35" s="13" t="s">
        <v>3056</v>
      </c>
      <c r="AF35" s="5" t="s">
        <v>581</v>
      </c>
      <c r="AG35" s="23">
        <v>9607.7683799999995</v>
      </c>
      <c r="AO35" s="5" t="s">
        <v>1729</v>
      </c>
      <c r="AP35" s="11">
        <v>48295.12</v>
      </c>
      <c r="AQ35" s="11"/>
      <c r="AR35" s="11"/>
      <c r="BA35" s="5" t="s">
        <v>78</v>
      </c>
      <c r="BB35" s="11">
        <v>144745.26999999999</v>
      </c>
      <c r="BC35" s="11">
        <v>26599.29</v>
      </c>
      <c r="BD35" s="11">
        <v>171344.56</v>
      </c>
    </row>
    <row r="36" spans="4:56" x14ac:dyDescent="0.3">
      <c r="D36" s="4" t="s">
        <v>3015</v>
      </c>
      <c r="E36" t="s">
        <v>3050</v>
      </c>
      <c r="F36" t="s">
        <v>3054</v>
      </c>
      <c r="G36" t="s">
        <v>3055</v>
      </c>
      <c r="AF36" s="5" t="s">
        <v>624</v>
      </c>
      <c r="AG36" s="23">
        <v>23502.352200000001</v>
      </c>
      <c r="AO36" s="5" t="s">
        <v>591</v>
      </c>
      <c r="AP36" s="11">
        <v>32194.12</v>
      </c>
      <c r="AQ36" s="11"/>
      <c r="AR36" s="11"/>
      <c r="BA36" s="5" t="s">
        <v>109</v>
      </c>
      <c r="BB36" s="11">
        <v>142455.70000000001</v>
      </c>
      <c r="BC36" s="11">
        <v>20613.709999999995</v>
      </c>
      <c r="BD36" s="11">
        <v>163069.41</v>
      </c>
    </row>
    <row r="37" spans="4:56" x14ac:dyDescent="0.3">
      <c r="D37" s="5" t="s">
        <v>3023</v>
      </c>
      <c r="E37" s="9">
        <v>21900</v>
      </c>
      <c r="F37" s="9">
        <v>14</v>
      </c>
      <c r="G37" s="12">
        <v>6.3926940639269405E-4</v>
      </c>
      <c r="AF37" s="5" t="s">
        <v>157</v>
      </c>
      <c r="AG37" s="23">
        <v>7402.32</v>
      </c>
      <c r="AO37" s="5" t="s">
        <v>3016</v>
      </c>
      <c r="AP37" s="11">
        <v>130697.01999999999</v>
      </c>
      <c r="AQ37" s="11"/>
      <c r="AR37" s="11"/>
      <c r="BA37" s="5" t="s">
        <v>139</v>
      </c>
      <c r="BB37" s="11">
        <v>131590.29999999999</v>
      </c>
      <c r="BC37" s="11">
        <v>19950.219999999998</v>
      </c>
      <c r="BD37" s="11">
        <v>151540.51999999999</v>
      </c>
    </row>
    <row r="38" spans="4:56" x14ac:dyDescent="0.3">
      <c r="D38" s="14" t="s">
        <v>3029</v>
      </c>
      <c r="E38" s="9">
        <v>4220</v>
      </c>
      <c r="F38" s="9">
        <v>6</v>
      </c>
      <c r="G38" s="12">
        <v>1.4218009478672985E-3</v>
      </c>
      <c r="AF38" s="5" t="s">
        <v>44</v>
      </c>
      <c r="AG38" s="23">
        <v>18628.1453</v>
      </c>
      <c r="BA38" s="5" t="s">
        <v>187</v>
      </c>
      <c r="BB38" s="11">
        <v>86059.53</v>
      </c>
      <c r="BC38" s="11">
        <v>1452.18</v>
      </c>
      <c r="BD38" s="11">
        <v>87511.709999999992</v>
      </c>
    </row>
    <row r="39" spans="4:56" x14ac:dyDescent="0.3">
      <c r="D39" s="14" t="s">
        <v>3030</v>
      </c>
      <c r="E39" s="9">
        <v>3592</v>
      </c>
      <c r="F39" s="9">
        <v>0</v>
      </c>
      <c r="G39" s="12">
        <v>0</v>
      </c>
      <c r="AF39" s="5" t="s">
        <v>1992</v>
      </c>
      <c r="AG39" s="23">
        <v>8798.1830999999984</v>
      </c>
      <c r="BA39" s="5" t="s">
        <v>177</v>
      </c>
      <c r="BB39" s="11">
        <v>80601.78</v>
      </c>
      <c r="BC39" s="11">
        <v>3611.8999999999996</v>
      </c>
      <c r="BD39" s="11">
        <v>84213.68</v>
      </c>
    </row>
    <row r="40" spans="4:56" x14ac:dyDescent="0.3">
      <c r="D40" s="14" t="s">
        <v>3031</v>
      </c>
      <c r="E40" s="9">
        <v>3955</v>
      </c>
      <c r="F40" s="9">
        <v>3</v>
      </c>
      <c r="G40" s="12">
        <v>7.5853350189633378E-4</v>
      </c>
      <c r="AF40" s="5" t="s">
        <v>626</v>
      </c>
      <c r="AG40" s="23">
        <v>8504.9141999999993</v>
      </c>
      <c r="BA40" s="5" t="s">
        <v>50</v>
      </c>
      <c r="BB40" s="11">
        <v>72768.909999999989</v>
      </c>
      <c r="BC40" s="11">
        <v>5795.43</v>
      </c>
      <c r="BD40" s="11">
        <v>78564.34</v>
      </c>
    </row>
    <row r="41" spans="4:56" x14ac:dyDescent="0.3">
      <c r="D41" s="14" t="s">
        <v>3032</v>
      </c>
      <c r="E41" s="9">
        <v>5813</v>
      </c>
      <c r="F41" s="9">
        <v>4</v>
      </c>
      <c r="G41" s="12">
        <v>6.8811285050748318E-4</v>
      </c>
      <c r="AF41" s="5" t="s">
        <v>330</v>
      </c>
      <c r="AG41" s="23">
        <v>6897.5038399999994</v>
      </c>
      <c r="BA41" s="5" t="s">
        <v>580</v>
      </c>
      <c r="BB41" s="11">
        <v>65030.299999999988</v>
      </c>
      <c r="BC41" s="11">
        <v>12635.77</v>
      </c>
      <c r="BD41" s="11">
        <v>77666.069999999992</v>
      </c>
    </row>
    <row r="42" spans="4:56" x14ac:dyDescent="0.3">
      <c r="D42" s="14" t="s">
        <v>3033</v>
      </c>
      <c r="E42" s="9">
        <v>4320</v>
      </c>
      <c r="F42" s="9">
        <v>1</v>
      </c>
      <c r="G42" s="12">
        <v>2.3148148148148149E-4</v>
      </c>
      <c r="AF42" s="5" t="s">
        <v>593</v>
      </c>
      <c r="AG42" s="23">
        <v>7709.3099999999995</v>
      </c>
      <c r="BA42" s="5" t="s">
        <v>252</v>
      </c>
      <c r="BB42" s="11">
        <v>70558.959999999992</v>
      </c>
      <c r="BC42" s="11">
        <v>1215.57</v>
      </c>
      <c r="BD42" s="11">
        <v>71774.53</v>
      </c>
    </row>
    <row r="43" spans="4:56" x14ac:dyDescent="0.3">
      <c r="D43" s="5" t="s">
        <v>3016</v>
      </c>
      <c r="E43" s="9">
        <v>21900</v>
      </c>
      <c r="F43" s="9">
        <v>14</v>
      </c>
      <c r="G43" s="12">
        <v>6.3926940639269405E-4</v>
      </c>
      <c r="AF43" s="5" t="s">
        <v>432</v>
      </c>
      <c r="AG43" s="23">
        <v>7000.1347999999998</v>
      </c>
      <c r="BA43" s="5" t="s">
        <v>93</v>
      </c>
      <c r="BB43" s="11">
        <v>47445.070000000043</v>
      </c>
      <c r="BC43" s="11">
        <v>4445.2700000000004</v>
      </c>
      <c r="BD43" s="11">
        <v>51890.34000000004</v>
      </c>
    </row>
    <row r="44" spans="4:56" x14ac:dyDescent="0.3">
      <c r="AF44" s="5" t="s">
        <v>733</v>
      </c>
      <c r="AG44" s="23">
        <v>9906.6198999999997</v>
      </c>
      <c r="BA44" s="5" t="s">
        <v>30</v>
      </c>
      <c r="BB44" s="11">
        <v>21801.66</v>
      </c>
      <c r="BC44" s="11">
        <v>1306.7900000000002</v>
      </c>
      <c r="BD44" s="11">
        <v>23108.45</v>
      </c>
    </row>
    <row r="45" spans="4:56" x14ac:dyDescent="0.3">
      <c r="AF45" s="5" t="s">
        <v>3016</v>
      </c>
      <c r="AG45" s="23">
        <v>107957.25172</v>
      </c>
      <c r="BA45" s="5" t="s">
        <v>69</v>
      </c>
      <c r="BB45" s="11">
        <v>8477.6000000000022</v>
      </c>
      <c r="BC45" s="11">
        <v>1421.6599999999999</v>
      </c>
      <c r="BD45" s="11">
        <v>9899.260000000002</v>
      </c>
    </row>
    <row r="46" spans="4:56" x14ac:dyDescent="0.3">
      <c r="BA46" s="5" t="s">
        <v>171</v>
      </c>
      <c r="BB46" s="11">
        <v>6199.2900000000009</v>
      </c>
      <c r="BC46" s="11">
        <v>295.96000000000004</v>
      </c>
      <c r="BD46" s="11">
        <v>6495.2500000000009</v>
      </c>
    </row>
    <row r="47" spans="4:56" x14ac:dyDescent="0.3">
      <c r="BA47" s="5" t="s">
        <v>133</v>
      </c>
      <c r="BB47" s="11">
        <v>2804.9299999999994</v>
      </c>
      <c r="BC47" s="11">
        <v>104.72</v>
      </c>
      <c r="BD47" s="11">
        <v>2909.6499999999992</v>
      </c>
    </row>
    <row r="48" spans="4:56" x14ac:dyDescent="0.3">
      <c r="AF48" s="13" t="s">
        <v>3057</v>
      </c>
      <c r="BA48" s="5" t="s">
        <v>66</v>
      </c>
      <c r="BB48" s="11">
        <v>1668.1699999999996</v>
      </c>
      <c r="BC48" s="11">
        <v>19.32</v>
      </c>
      <c r="BD48" s="11">
        <v>1687.4899999999996</v>
      </c>
    </row>
    <row r="49" spans="32:56" x14ac:dyDescent="0.3">
      <c r="AF49" s="4" t="s">
        <v>3015</v>
      </c>
      <c r="AG49" t="s">
        <v>3024</v>
      </c>
      <c r="BA49" s="5" t="s">
        <v>3016</v>
      </c>
      <c r="BB49" s="11">
        <v>1493986.7800000003</v>
      </c>
      <c r="BC49" s="11">
        <v>155584.18000000002</v>
      </c>
      <c r="BD49" s="11">
        <v>1649570.9600000002</v>
      </c>
    </row>
    <row r="50" spans="32:56" x14ac:dyDescent="0.3">
      <c r="AF50" s="5">
        <v>5165</v>
      </c>
      <c r="AG50" s="23">
        <v>-12548.946100000001</v>
      </c>
    </row>
    <row r="51" spans="32:56" x14ac:dyDescent="0.3">
      <c r="AF51" s="5" t="s">
        <v>1336</v>
      </c>
      <c r="AG51" s="23">
        <v>-4492.6528400000007</v>
      </c>
    </row>
    <row r="52" spans="32:56" x14ac:dyDescent="0.3">
      <c r="AF52" s="5" t="s">
        <v>1206</v>
      </c>
      <c r="AG52" s="23">
        <v>-9361.8016920000009</v>
      </c>
      <c r="BA52" s="13"/>
    </row>
    <row r="53" spans="32:56" x14ac:dyDescent="0.3">
      <c r="AF53" s="5" t="s">
        <v>1570</v>
      </c>
      <c r="AG53" s="23">
        <v>-3021.4360000000001</v>
      </c>
    </row>
    <row r="54" spans="32:56" x14ac:dyDescent="0.3">
      <c r="AF54" s="5" t="s">
        <v>145</v>
      </c>
      <c r="AG54" s="23">
        <v>-7620.7450000000008</v>
      </c>
    </row>
    <row r="55" spans="32:56" x14ac:dyDescent="0.3">
      <c r="AF55" s="5" t="s">
        <v>232</v>
      </c>
      <c r="AG55" s="23">
        <v>-4534.7154710000013</v>
      </c>
    </row>
    <row r="56" spans="32:56" x14ac:dyDescent="0.3">
      <c r="AF56" s="5" t="s">
        <v>121</v>
      </c>
      <c r="AG56" s="23">
        <v>-4075.9339920000002</v>
      </c>
    </row>
    <row r="57" spans="32:56" x14ac:dyDescent="0.3">
      <c r="AF57" s="5" t="s">
        <v>523</v>
      </c>
      <c r="AG57" s="23">
        <v>-3987.4796999999999</v>
      </c>
    </row>
    <row r="58" spans="32:56" x14ac:dyDescent="0.3">
      <c r="AF58" s="5" t="s">
        <v>1265</v>
      </c>
      <c r="AG58" s="23">
        <v>-27699.229007999998</v>
      </c>
    </row>
    <row r="59" spans="32:56" x14ac:dyDescent="0.3">
      <c r="AF59" s="5" t="s">
        <v>610</v>
      </c>
      <c r="AG59" s="23">
        <v>-2831.1846</v>
      </c>
    </row>
    <row r="60" spans="32:56" x14ac:dyDescent="0.3">
      <c r="AF60" s="5" t="s">
        <v>3016</v>
      </c>
      <c r="AG60" s="23">
        <v>-80174.124402999994</v>
      </c>
    </row>
  </sheetData>
  <mergeCells count="3">
    <mergeCell ref="A1:T3"/>
    <mergeCell ref="V1:AH3"/>
    <mergeCell ref="AJ1:BF3"/>
  </mergeCells>
  <pageMargins left="0.7" right="0.7" top="0.75" bottom="0.75" header="0.3" footer="0.3"/>
  <tableParts count="1">
    <tablePart r:id="rId30"/>
  </tableParts>
  <extLst>
    <ext xmlns:x14="http://schemas.microsoft.com/office/spreadsheetml/2009/9/main" uri="{78C0D931-6437-407d-A8EE-F0AAD7539E65}">
      <x14:conditionalFormattings>
        <x14:conditionalFormatting xmlns:xm="http://schemas.microsoft.com/office/excel/2006/main">
          <x14:cfRule type="iconSet" priority="4" id="{ABD75D7A-DBCC-422F-BA56-D000F4E42390}">
            <x14:iconSet iconSet="3Triangles">
              <x14:cfvo type="percent">
                <xm:f>0</xm:f>
              </x14:cfvo>
              <x14:cfvo type="num">
                <xm:f>0</xm:f>
              </x14:cfvo>
              <x14:cfvo type="num" gte="0">
                <xm:f>0</xm:f>
              </x14:cfvo>
            </x14:iconSet>
          </x14:cfRule>
          <xm:sqref>H26:H30 I26:J31</xm:sqref>
        </x14:conditionalFormatting>
        <x14:conditionalFormatting xmlns:xm="http://schemas.microsoft.com/office/excel/2006/main">
          <x14:cfRule type="iconSet" priority="2" id="{06596D9D-F070-458A-AA1C-7363B912FDB3}">
            <x14:iconSet iconSet="3Triangles">
              <x14:cfvo type="percent">
                <xm:f>0</xm:f>
              </x14:cfvo>
              <x14:cfvo type="num">
                <xm:f>0</xm:f>
              </x14:cfvo>
              <x14:cfvo type="num" gte="0">
                <xm:f>0</xm:f>
              </x14:cfvo>
            </x14:iconSet>
          </x14:cfRule>
          <xm:sqref>AM15:AM19</xm:sqref>
        </x14:conditionalFormatting>
        <x14:conditionalFormatting xmlns:xm="http://schemas.microsoft.com/office/excel/2006/main">
          <x14:cfRule type="iconSet" priority="1" id="{9729D280-15C1-4D05-9F53-00326F5795D4}">
            <x14:iconSet iconSet="3Triangles">
              <x14:cfvo type="percent">
                <xm:f>0</xm:f>
              </x14:cfvo>
              <x14:cfvo type="num">
                <xm:f>0</xm:f>
              </x14:cfvo>
              <x14:cfvo type="num" gte="0">
                <xm:f>0</xm:f>
              </x14:cfvo>
            </x14:iconSet>
          </x14:cfRule>
          <xm:sqref>AV9:AV13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8FD4F-155A-4426-B29B-9D19F3B36F1A}">
  <sheetPr>
    <tabColor rgb="FF00B050"/>
  </sheetPr>
  <dimension ref="A1"/>
  <sheetViews>
    <sheetView showGridLines="0" zoomScale="85" zoomScaleNormal="85" workbookViewId="0">
      <selection activeCell="AR34" sqref="AR3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51AAB-528D-43AA-98C4-447EC50711C5}">
  <sheetPr>
    <tabColor rgb="FF00B050"/>
  </sheetPr>
  <dimension ref="C21:N40"/>
  <sheetViews>
    <sheetView showGridLines="0" zoomScale="85" zoomScaleNormal="85" workbookViewId="0">
      <selection activeCell="B23" sqref="B23"/>
    </sheetView>
  </sheetViews>
  <sheetFormatPr defaultRowHeight="14.4" x14ac:dyDescent="0.3"/>
  <cols>
    <col min="7" max="7" width="10" bestFit="1" customWidth="1"/>
  </cols>
  <sheetData>
    <row r="21" spans="3:14" x14ac:dyDescent="0.3">
      <c r="G21" s="10"/>
    </row>
    <row r="32" spans="3:14" ht="18" x14ac:dyDescent="0.35">
      <c r="C32" s="29" t="s">
        <v>3088</v>
      </c>
      <c r="D32" s="29"/>
      <c r="E32" s="29"/>
      <c r="F32" s="29" t="s">
        <v>3018</v>
      </c>
      <c r="G32" s="29"/>
      <c r="H32" s="29"/>
      <c r="I32" s="29" t="s">
        <v>3024</v>
      </c>
      <c r="J32" s="29"/>
      <c r="K32" s="29"/>
      <c r="L32" s="29" t="s">
        <v>3025</v>
      </c>
      <c r="M32" s="29"/>
      <c r="N32" s="29"/>
    </row>
    <row r="33" spans="3:14" ht="18" x14ac:dyDescent="0.35">
      <c r="C33" s="32">
        <v>2015</v>
      </c>
      <c r="D33" s="32"/>
      <c r="E33" s="32"/>
      <c r="F33" s="34"/>
      <c r="G33" s="34"/>
      <c r="H33" s="34"/>
      <c r="I33" s="34"/>
      <c r="J33" s="34"/>
      <c r="K33" s="34"/>
      <c r="L33" s="34"/>
      <c r="M33" s="34"/>
      <c r="N33" s="34"/>
    </row>
    <row r="34" spans="3:14" ht="18" x14ac:dyDescent="0.35">
      <c r="C34" s="26" t="s">
        <v>3028</v>
      </c>
      <c r="D34" s="26"/>
      <c r="E34" s="26"/>
      <c r="F34" s="30">
        <v>274766.92000000004</v>
      </c>
      <c r="G34" s="30"/>
      <c r="H34" s="30"/>
      <c r="I34" s="30">
        <v>1043.6774996800013</v>
      </c>
      <c r="J34" s="30"/>
      <c r="K34" s="30"/>
      <c r="L34" s="35">
        <v>3.7984103023755594E-3</v>
      </c>
      <c r="M34" s="35"/>
      <c r="N34" s="35"/>
    </row>
    <row r="35" spans="3:14" ht="18" x14ac:dyDescent="0.35">
      <c r="C35" s="26" t="s">
        <v>3029</v>
      </c>
      <c r="D35" s="26"/>
      <c r="E35" s="26"/>
      <c r="F35" s="30">
        <v>326101.46999999997</v>
      </c>
      <c r="G35" s="30"/>
      <c r="H35" s="30"/>
      <c r="I35" s="30">
        <v>35944.658780319995</v>
      </c>
      <c r="J35" s="30"/>
      <c r="K35" s="30"/>
      <c r="L35" s="35">
        <v>0.11022538101505644</v>
      </c>
      <c r="M35" s="35"/>
      <c r="N35" s="35"/>
    </row>
    <row r="36" spans="3:14" ht="18" x14ac:dyDescent="0.35">
      <c r="C36" s="26" t="s">
        <v>3030</v>
      </c>
      <c r="D36" s="26"/>
      <c r="E36" s="26"/>
      <c r="F36" s="30">
        <v>271696.66999999993</v>
      </c>
      <c r="G36" s="30"/>
      <c r="H36" s="30"/>
      <c r="I36" s="30">
        <v>103.1595867499928</v>
      </c>
      <c r="J36" s="30"/>
      <c r="K36" s="30"/>
      <c r="L36" s="35">
        <v>3.7968660694293001E-4</v>
      </c>
      <c r="M36" s="35"/>
      <c r="N36" s="35"/>
    </row>
    <row r="37" spans="3:14" ht="18" x14ac:dyDescent="0.35">
      <c r="C37" s="26" t="s">
        <v>3031</v>
      </c>
      <c r="D37" s="26"/>
      <c r="E37" s="26"/>
      <c r="F37" s="30">
        <v>389831.95</v>
      </c>
      <c r="G37" s="30"/>
      <c r="H37" s="30"/>
      <c r="I37" s="30">
        <v>53146.412502000057</v>
      </c>
      <c r="J37" s="30"/>
      <c r="K37" s="30"/>
      <c r="L37" s="35">
        <v>0.13633159750502777</v>
      </c>
      <c r="M37" s="35"/>
      <c r="N37" s="35"/>
    </row>
    <row r="38" spans="3:14" ht="18" x14ac:dyDescent="0.35">
      <c r="C38" s="26" t="s">
        <v>3032</v>
      </c>
      <c r="D38" s="26"/>
      <c r="E38" s="26"/>
      <c r="F38" s="30">
        <v>306572.06999999995</v>
      </c>
      <c r="G38" s="30"/>
      <c r="H38" s="30"/>
      <c r="I38" s="30">
        <v>67002.732858399962</v>
      </c>
      <c r="J38" s="30"/>
      <c r="K38" s="30"/>
      <c r="L38" s="35">
        <v>0.21855458932837546</v>
      </c>
      <c r="M38" s="35"/>
      <c r="N38" s="35"/>
    </row>
    <row r="39" spans="3:14" ht="18" x14ac:dyDescent="0.35">
      <c r="C39" s="27" t="s">
        <v>3033</v>
      </c>
      <c r="D39" s="27"/>
      <c r="E39" s="27"/>
      <c r="F39" s="31">
        <v>355368.7999999997</v>
      </c>
      <c r="G39" s="31"/>
      <c r="H39" s="31"/>
      <c r="I39" s="31">
        <v>66836.970609999946</v>
      </c>
      <c r="J39" s="31"/>
      <c r="K39" s="31"/>
      <c r="L39" s="36">
        <v>0.18807776768810319</v>
      </c>
      <c r="M39" s="36"/>
      <c r="N39" s="36"/>
    </row>
    <row r="40" spans="3:14" ht="18" x14ac:dyDescent="0.35">
      <c r="C40" s="28" t="s">
        <v>3016</v>
      </c>
      <c r="D40" s="28"/>
      <c r="E40" s="28"/>
      <c r="F40" s="37">
        <f>SUM(F34:F39)</f>
        <v>1924337.88</v>
      </c>
      <c r="G40" s="37"/>
      <c r="H40" s="37"/>
      <c r="I40" s="37">
        <f>SUM(I34:I39)</f>
        <v>224077.61183714995</v>
      </c>
      <c r="J40" s="37"/>
      <c r="K40" s="37"/>
      <c r="L40" s="33">
        <f>AVERAGE(L34:N39)</f>
        <v>0.10956123874098023</v>
      </c>
      <c r="M40" s="33"/>
      <c r="N40" s="33"/>
    </row>
  </sheetData>
  <mergeCells count="36">
    <mergeCell ref="L40:N40"/>
    <mergeCell ref="F33:H33"/>
    <mergeCell ref="I33:K33"/>
    <mergeCell ref="L33:N33"/>
    <mergeCell ref="L34:N34"/>
    <mergeCell ref="L35:N35"/>
    <mergeCell ref="L36:N36"/>
    <mergeCell ref="L37:N37"/>
    <mergeCell ref="L38:N38"/>
    <mergeCell ref="L39:N39"/>
    <mergeCell ref="F40:H40"/>
    <mergeCell ref="I37:K37"/>
    <mergeCell ref="I38:K38"/>
    <mergeCell ref="I39:K39"/>
    <mergeCell ref="I40:K40"/>
    <mergeCell ref="I32:K32"/>
    <mergeCell ref="L32:N32"/>
    <mergeCell ref="I34:K34"/>
    <mergeCell ref="I35:K35"/>
    <mergeCell ref="I36:K36"/>
    <mergeCell ref="C38:E38"/>
    <mergeCell ref="C39:E39"/>
    <mergeCell ref="C40:E40"/>
    <mergeCell ref="F32:H32"/>
    <mergeCell ref="F34:H34"/>
    <mergeCell ref="F35:H35"/>
    <mergeCell ref="F36:H36"/>
    <mergeCell ref="F37:H37"/>
    <mergeCell ref="F38:H38"/>
    <mergeCell ref="F39:H39"/>
    <mergeCell ref="C32:E32"/>
    <mergeCell ref="C33:E33"/>
    <mergeCell ref="C34:E34"/>
    <mergeCell ref="C36:E36"/>
    <mergeCell ref="C35:E35"/>
    <mergeCell ref="C37:E37"/>
  </mergeCells>
  <phoneticPr fontId="7" type="noConversion"/>
  <conditionalFormatting sqref="F34:H39">
    <cfRule type="dataBar" priority="3">
      <dataBar>
        <cfvo type="min"/>
        <cfvo type="max"/>
        <color rgb="FF63C384"/>
      </dataBar>
      <extLst>
        <ext xmlns:x14="http://schemas.microsoft.com/office/spreadsheetml/2009/9/main" uri="{B025F937-C7B1-47D3-B67F-A62EFF666E3E}">
          <x14:id>{471B8DA6-C2BC-4B99-8E29-75ED3F4B3E0C}</x14:id>
        </ext>
      </extLst>
    </cfRule>
  </conditionalFormatting>
  <conditionalFormatting sqref="I34:K39">
    <cfRule type="dataBar" priority="2">
      <dataBar>
        <cfvo type="min"/>
        <cfvo type="max"/>
        <color rgb="FF63C384"/>
      </dataBar>
      <extLst>
        <ext xmlns:x14="http://schemas.microsoft.com/office/spreadsheetml/2009/9/main" uri="{B025F937-C7B1-47D3-B67F-A62EFF666E3E}">
          <x14:id>{0596FE04-196B-41B7-9C9E-D97FC50DFD07}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71B8DA6-C2BC-4B99-8E29-75ED3F4B3E0C}">
            <x14:dataBar minLength="0" maxLength="100" border="1" negativeBarBorderColorSameAsPositive="0">
              <x14:cfvo type="autoMin"/>
              <x14:cfvo type="autoMax"/>
              <x14:borderColor rgb="FF63C384"/>
              <x14:negativeFillColor rgb="FFFF0000"/>
              <x14:negativeBorderColor rgb="FFFF0000"/>
              <x14:axisColor rgb="FF000000"/>
            </x14:dataBar>
          </x14:cfRule>
          <xm:sqref>F34:H39</xm:sqref>
        </x14:conditionalFormatting>
        <x14:conditionalFormatting xmlns:xm="http://schemas.microsoft.com/office/excel/2006/main">
          <x14:cfRule type="dataBar" id="{0596FE04-196B-41B7-9C9E-D97FC50DFD07}">
            <x14:dataBar minLength="0" maxLength="100" gradient="0">
              <x14:cfvo type="autoMin"/>
              <x14:cfvo type="autoMax"/>
              <x14:negativeFillColor rgb="FFFF0000"/>
              <x14:axisColor rgb="FF000000"/>
            </x14:dataBar>
          </x14:cfRule>
          <xm:sqref>I34:K39</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6126-EB0E-44F7-BDCE-5A1A65A1AA7E}">
  <sheetPr>
    <tabColor rgb="FF00B050"/>
  </sheetPr>
  <dimension ref="Y7:Z47"/>
  <sheetViews>
    <sheetView showGridLines="0" zoomScale="70" zoomScaleNormal="70" workbookViewId="0">
      <selection activeCell="U54" sqref="U54"/>
    </sheetView>
  </sheetViews>
  <sheetFormatPr defaultRowHeight="14.4" x14ac:dyDescent="0.3"/>
  <cols>
    <col min="24" max="24" width="8.77734375" customWidth="1"/>
    <col min="25" max="25" width="81.5546875" bestFit="1" customWidth="1"/>
    <col min="26" max="26" width="16.21875" bestFit="1" customWidth="1"/>
  </cols>
  <sheetData>
    <row r="7" spans="25:26" x14ac:dyDescent="0.3">
      <c r="Y7" s="13" t="s">
        <v>3049</v>
      </c>
    </row>
    <row r="8" spans="25:26" x14ac:dyDescent="0.3">
      <c r="Y8" s="4" t="s">
        <v>3015</v>
      </c>
      <c r="Z8" t="s">
        <v>3018</v>
      </c>
    </row>
    <row r="9" spans="25:26" x14ac:dyDescent="0.3">
      <c r="Y9" s="5" t="s">
        <v>555</v>
      </c>
      <c r="Z9" s="23">
        <v>34525.74</v>
      </c>
    </row>
    <row r="10" spans="25:26" x14ac:dyDescent="0.3">
      <c r="Y10" s="5" t="s">
        <v>624</v>
      </c>
      <c r="Z10" s="23">
        <v>66424.47</v>
      </c>
    </row>
    <row r="11" spans="25:26" x14ac:dyDescent="0.3">
      <c r="Y11" s="5" t="s">
        <v>159</v>
      </c>
      <c r="Z11" s="23">
        <v>19493.830000000002</v>
      </c>
    </row>
    <row r="12" spans="25:26" x14ac:dyDescent="0.3">
      <c r="Y12" s="5" t="s">
        <v>44</v>
      </c>
      <c r="Z12" s="23">
        <v>50871.21</v>
      </c>
    </row>
    <row r="13" spans="25:26" x14ac:dyDescent="0.3">
      <c r="Y13" s="5" t="s">
        <v>1282</v>
      </c>
      <c r="Z13" s="23">
        <v>19806.22</v>
      </c>
    </row>
    <row r="14" spans="25:26" x14ac:dyDescent="0.3">
      <c r="Y14" s="5" t="s">
        <v>626</v>
      </c>
      <c r="Z14" s="23">
        <v>57164.12999999999</v>
      </c>
    </row>
    <row r="15" spans="25:26" x14ac:dyDescent="0.3">
      <c r="Y15" s="5" t="s">
        <v>593</v>
      </c>
      <c r="Z15" s="23">
        <v>47611.090000000004</v>
      </c>
    </row>
    <row r="16" spans="25:26" x14ac:dyDescent="0.3">
      <c r="Y16" s="5" t="s">
        <v>1265</v>
      </c>
      <c r="Z16" s="23">
        <v>33417.619999999995</v>
      </c>
    </row>
    <row r="17" spans="25:26" x14ac:dyDescent="0.3">
      <c r="Y17" s="5" t="s">
        <v>980</v>
      </c>
      <c r="Z17" s="23">
        <v>21253.25</v>
      </c>
    </row>
    <row r="18" spans="25:26" x14ac:dyDescent="0.3">
      <c r="Y18" s="5" t="s">
        <v>733</v>
      </c>
      <c r="Z18" s="23">
        <v>23995.11</v>
      </c>
    </row>
    <row r="19" spans="25:26" x14ac:dyDescent="0.3">
      <c r="Y19" s="5" t="s">
        <v>3016</v>
      </c>
      <c r="Z19" s="23">
        <v>374562.67</v>
      </c>
    </row>
    <row r="21" spans="25:26" x14ac:dyDescent="0.3">
      <c r="Y21" s="13" t="s">
        <v>3051</v>
      </c>
    </row>
    <row r="22" spans="25:26" x14ac:dyDescent="0.3">
      <c r="Y22" s="4" t="s">
        <v>3015</v>
      </c>
      <c r="Z22" t="s">
        <v>3050</v>
      </c>
    </row>
    <row r="23" spans="25:26" x14ac:dyDescent="0.3">
      <c r="Y23" s="5" t="s">
        <v>408</v>
      </c>
      <c r="Z23" s="24">
        <v>133</v>
      </c>
    </row>
    <row r="24" spans="25:26" x14ac:dyDescent="0.3">
      <c r="Y24" s="5" t="s">
        <v>161</v>
      </c>
      <c r="Z24" s="24">
        <v>137</v>
      </c>
    </row>
    <row r="25" spans="25:26" x14ac:dyDescent="0.3">
      <c r="Y25" s="5" t="s">
        <v>1010</v>
      </c>
      <c r="Z25" s="24">
        <v>139</v>
      </c>
    </row>
    <row r="26" spans="25:26" x14ac:dyDescent="0.3">
      <c r="Y26" s="5" t="s">
        <v>178</v>
      </c>
      <c r="Z26" s="24">
        <v>154</v>
      </c>
    </row>
    <row r="27" spans="25:26" x14ac:dyDescent="0.3">
      <c r="Y27" s="5" t="s">
        <v>456</v>
      </c>
      <c r="Z27" s="24">
        <v>136</v>
      </c>
    </row>
    <row r="28" spans="25:26" x14ac:dyDescent="0.3">
      <c r="Y28" s="5" t="s">
        <v>555</v>
      </c>
      <c r="Z28" s="24">
        <v>209</v>
      </c>
    </row>
    <row r="29" spans="25:26" x14ac:dyDescent="0.3">
      <c r="Y29" s="5" t="s">
        <v>1714</v>
      </c>
      <c r="Z29" s="24">
        <v>183</v>
      </c>
    </row>
    <row r="30" spans="25:26" x14ac:dyDescent="0.3">
      <c r="Y30" s="5" t="s">
        <v>96</v>
      </c>
      <c r="Z30" s="24">
        <v>244</v>
      </c>
    </row>
    <row r="31" spans="25:26" x14ac:dyDescent="0.3">
      <c r="Y31" s="5" t="s">
        <v>378</v>
      </c>
      <c r="Z31" s="24">
        <v>150</v>
      </c>
    </row>
    <row r="32" spans="25:26" x14ac:dyDescent="0.3">
      <c r="Y32" s="5" t="s">
        <v>1153</v>
      </c>
      <c r="Z32" s="24">
        <v>159</v>
      </c>
    </row>
    <row r="33" spans="25:26" x14ac:dyDescent="0.3">
      <c r="Y33" s="5" t="s">
        <v>3016</v>
      </c>
      <c r="Z33" s="24">
        <v>1644</v>
      </c>
    </row>
    <row r="35" spans="25:26" x14ac:dyDescent="0.3">
      <c r="Y35" s="13" t="s">
        <v>3052</v>
      </c>
    </row>
    <row r="36" spans="25:26" x14ac:dyDescent="0.3">
      <c r="Y36" s="4" t="s">
        <v>3015</v>
      </c>
      <c r="Z36" t="s">
        <v>3024</v>
      </c>
    </row>
    <row r="37" spans="25:26" x14ac:dyDescent="0.3">
      <c r="Y37" s="5" t="s">
        <v>581</v>
      </c>
      <c r="Z37" s="23">
        <v>9607.7683799999995</v>
      </c>
    </row>
    <row r="38" spans="25:26" x14ac:dyDescent="0.3">
      <c r="Y38" s="5" t="s">
        <v>624</v>
      </c>
      <c r="Z38" s="23">
        <v>23502.352200000001</v>
      </c>
    </row>
    <row r="39" spans="25:26" x14ac:dyDescent="0.3">
      <c r="Y39" s="5" t="s">
        <v>157</v>
      </c>
      <c r="Z39" s="23">
        <v>7402.32</v>
      </c>
    </row>
    <row r="40" spans="25:26" x14ac:dyDescent="0.3">
      <c r="Y40" s="5" t="s">
        <v>44</v>
      </c>
      <c r="Z40" s="23">
        <v>18628.1453</v>
      </c>
    </row>
    <row r="41" spans="25:26" x14ac:dyDescent="0.3">
      <c r="Y41" s="5" t="s">
        <v>1992</v>
      </c>
      <c r="Z41" s="23">
        <v>8798.1830999999984</v>
      </c>
    </row>
    <row r="42" spans="25:26" x14ac:dyDescent="0.3">
      <c r="Y42" s="5" t="s">
        <v>626</v>
      </c>
      <c r="Z42" s="23">
        <v>8504.9141999999993</v>
      </c>
    </row>
    <row r="43" spans="25:26" x14ac:dyDescent="0.3">
      <c r="Y43" s="5" t="s">
        <v>330</v>
      </c>
      <c r="Z43" s="23">
        <v>6897.5038399999994</v>
      </c>
    </row>
    <row r="44" spans="25:26" x14ac:dyDescent="0.3">
      <c r="Y44" s="5" t="s">
        <v>593</v>
      </c>
      <c r="Z44" s="23">
        <v>7709.3099999999995</v>
      </c>
    </row>
    <row r="45" spans="25:26" x14ac:dyDescent="0.3">
      <c r="Y45" s="5" t="s">
        <v>432</v>
      </c>
      <c r="Z45" s="23">
        <v>7000.1347999999998</v>
      </c>
    </row>
    <row r="46" spans="25:26" x14ac:dyDescent="0.3">
      <c r="Y46" s="5" t="s">
        <v>733</v>
      </c>
      <c r="Z46" s="23">
        <v>9906.6198999999997</v>
      </c>
    </row>
    <row r="47" spans="25:26" x14ac:dyDescent="0.3">
      <c r="Y47" s="5" t="s">
        <v>3016</v>
      </c>
      <c r="Z47" s="23">
        <v>107957.25172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53"/>
  <sheetViews>
    <sheetView topLeftCell="A18" workbookViewId="0">
      <selection activeCell="AF5" sqref="AF3:AF1953"/>
    </sheetView>
  </sheetViews>
  <sheetFormatPr defaultRowHeight="14.4" x14ac:dyDescent="0.3"/>
  <cols>
    <col min="1" max="1" width="8.77734375" customWidth="1"/>
    <col min="2" max="2" width="14.21875" customWidth="1"/>
    <col min="3" max="3" width="10.21875" style="8" customWidth="1"/>
    <col min="4" max="4" width="12.109375" style="6" customWidth="1"/>
    <col min="5" max="5" width="15.44140625" style="7" customWidth="1"/>
    <col min="6" max="6" width="13.21875" customWidth="1"/>
    <col min="7" max="7" width="26.88671875" bestFit="1" customWidth="1"/>
    <col min="8" max="9" width="26.88671875" customWidth="1"/>
    <col min="10" max="10" width="13.33203125" bestFit="1" customWidth="1"/>
    <col min="11" max="11" width="18.88671875" customWidth="1"/>
    <col min="12" max="12" width="17.5546875" customWidth="1"/>
    <col min="13" max="13" width="29.44140625" bestFit="1" customWidth="1"/>
    <col min="14" max="14" width="18.21875" customWidth="1"/>
    <col min="15" max="15" width="14.44140625" customWidth="1"/>
    <col min="16" max="16" width="20.33203125" customWidth="1"/>
    <col min="17" max="17" width="12.44140625" bestFit="1" customWidth="1"/>
    <col min="18" max="18" width="8.6640625" customWidth="1"/>
    <col min="19" max="19" width="10.44140625" customWidth="1"/>
    <col min="20" max="20" width="18.21875" bestFit="1" customWidth="1"/>
    <col min="21" max="21" width="18.5546875" bestFit="1" customWidth="1"/>
    <col min="22" max="22" width="12.77734375" customWidth="1"/>
    <col min="23" max="23" width="12" customWidth="1"/>
    <col min="24" max="26" width="10.88671875" customWidth="1"/>
    <col min="27" max="27" width="12.6640625" style="6" bestFit="1" customWidth="1"/>
    <col min="28" max="28" width="15.109375" customWidth="1"/>
    <col min="29" max="29" width="11.109375" style="6" bestFit="1" customWidth="1"/>
    <col min="30" max="31" width="10.6640625" customWidth="1"/>
    <col min="32" max="32" width="14.21875" customWidth="1"/>
  </cols>
  <sheetData>
    <row r="1" spans="1:34" x14ac:dyDescent="0.3">
      <c r="A1" t="s">
        <v>0</v>
      </c>
      <c r="B1" t="s">
        <v>1</v>
      </c>
      <c r="C1" s="8" t="s">
        <v>2</v>
      </c>
      <c r="D1" s="6" t="s">
        <v>3</v>
      </c>
      <c r="E1" s="7" t="s">
        <v>4</v>
      </c>
      <c r="F1" t="s">
        <v>5</v>
      </c>
      <c r="G1" t="s">
        <v>6</v>
      </c>
      <c r="H1" t="s">
        <v>3020</v>
      </c>
      <c r="I1" t="s">
        <v>3058</v>
      </c>
      <c r="J1" t="s">
        <v>7</v>
      </c>
      <c r="K1" t="s">
        <v>8</v>
      </c>
      <c r="L1" t="s">
        <v>9</v>
      </c>
      <c r="M1" t="s">
        <v>10</v>
      </c>
      <c r="N1" t="s">
        <v>11</v>
      </c>
      <c r="O1" t="s">
        <v>12</v>
      </c>
      <c r="P1" t="s">
        <v>13</v>
      </c>
      <c r="Q1" t="s">
        <v>14</v>
      </c>
      <c r="R1" t="s">
        <v>15</v>
      </c>
      <c r="S1" t="s">
        <v>3010</v>
      </c>
      <c r="T1" t="s">
        <v>16</v>
      </c>
      <c r="U1" t="s">
        <v>17</v>
      </c>
      <c r="V1" t="s">
        <v>18</v>
      </c>
      <c r="W1" t="s">
        <v>19</v>
      </c>
      <c r="X1" t="s">
        <v>3068</v>
      </c>
      <c r="Y1" t="s">
        <v>20</v>
      </c>
      <c r="Z1" t="s">
        <v>3021</v>
      </c>
      <c r="AA1" t="s">
        <v>3022</v>
      </c>
      <c r="AB1" s="6" t="s">
        <v>21</v>
      </c>
      <c r="AC1" t="s">
        <v>22</v>
      </c>
      <c r="AD1" s="6" t="s">
        <v>23</v>
      </c>
      <c r="AE1" s="6" t="s">
        <v>24</v>
      </c>
      <c r="AF1" s="6" t="s">
        <v>3019</v>
      </c>
      <c r="AG1" t="s">
        <v>3017</v>
      </c>
      <c r="AH1" t="s">
        <v>3053</v>
      </c>
    </row>
    <row r="2" spans="1:34" x14ac:dyDescent="0.3">
      <c r="A2">
        <v>26015</v>
      </c>
      <c r="B2" t="s">
        <v>47</v>
      </c>
      <c r="C2" s="8">
        <v>0.04</v>
      </c>
      <c r="D2" s="6">
        <v>125.99</v>
      </c>
      <c r="E2" s="7">
        <v>5.26</v>
      </c>
      <c r="F2">
        <v>890</v>
      </c>
      <c r="G2" t="s">
        <v>993</v>
      </c>
      <c r="H2" t="str">
        <f>IF(COUNTIF(G$2:G2,G2)=1,"New Customer","Returning Customer")</f>
        <v>New Customer</v>
      </c>
      <c r="I2">
        <f t="shared" ref="I2:I65" si="0">IF(H2="New Customer",1,0)</f>
        <v>1</v>
      </c>
      <c r="J2" t="s">
        <v>49</v>
      </c>
      <c r="K2" t="s">
        <v>114</v>
      </c>
      <c r="L2" t="s">
        <v>77</v>
      </c>
      <c r="M2" t="s">
        <v>78</v>
      </c>
      <c r="N2" t="s">
        <v>59</v>
      </c>
      <c r="O2" s="5">
        <v>232</v>
      </c>
      <c r="P2">
        <v>0.55000000000000004</v>
      </c>
      <c r="Q2" t="s">
        <v>33</v>
      </c>
      <c r="R2" t="s">
        <v>61</v>
      </c>
      <c r="S2" t="str">
        <f>VLOOKUP(R2,Users!$A$1:$B$5,2,0)</f>
        <v>Chris</v>
      </c>
      <c r="T2" t="s">
        <v>129</v>
      </c>
      <c r="U2" t="s">
        <v>995</v>
      </c>
      <c r="V2">
        <v>76021</v>
      </c>
      <c r="W2" s="2">
        <v>42009</v>
      </c>
      <c r="X2" s="2" t="str">
        <f t="shared" ref="X2:X65" si="1">TEXT(W2,"ddd")</f>
        <v>Mon</v>
      </c>
      <c r="Y2" s="2">
        <v>42009</v>
      </c>
      <c r="Z2" s="9">
        <f t="shared" ref="Z2:Z65" si="2">Y2-W2</f>
        <v>0</v>
      </c>
      <c r="AA2" s="9" t="str">
        <f t="shared" ref="AA2:AA65" si="3">IF(C2=0,"No Discount","After Discount")</f>
        <v>After Discount</v>
      </c>
      <c r="AB2" s="6">
        <v>455.42069999999995</v>
      </c>
      <c r="AC2">
        <v>6</v>
      </c>
      <c r="AD2" s="6">
        <v>660.03</v>
      </c>
      <c r="AE2">
        <v>89536</v>
      </c>
      <c r="AF2" s="16">
        <f>IF(COUNTIF(AE$2:AE1953,AE2)=1,1,0)</f>
        <v>0</v>
      </c>
      <c r="AG2" t="str">
        <f>_xlfn.XLOOKUP(AE2,Returns!A:A,Returns!B:B,"Not Returned",0,1)</f>
        <v>Not Returned</v>
      </c>
      <c r="AH2">
        <f t="shared" ref="AH2:AH65" si="4">IF(AG2="Not Returned",0,1)</f>
        <v>0</v>
      </c>
    </row>
    <row r="3" spans="1:34" x14ac:dyDescent="0.3">
      <c r="A3">
        <v>23606</v>
      </c>
      <c r="B3" t="s">
        <v>56</v>
      </c>
      <c r="C3" s="8">
        <v>0</v>
      </c>
      <c r="D3" s="6">
        <v>65.989999999999995</v>
      </c>
      <c r="E3" s="7">
        <v>5.92</v>
      </c>
      <c r="F3">
        <v>211</v>
      </c>
      <c r="G3" t="s">
        <v>308</v>
      </c>
      <c r="H3" t="str">
        <f>IF(COUNTIF(G$2:G3,G3)=1,"New Customer","Returning Customer")</f>
        <v>New Customer</v>
      </c>
      <c r="I3">
        <f t="shared" si="0"/>
        <v>1</v>
      </c>
      <c r="J3" t="s">
        <v>49</v>
      </c>
      <c r="K3" t="s">
        <v>114</v>
      </c>
      <c r="L3" t="s">
        <v>77</v>
      </c>
      <c r="M3" t="s">
        <v>78</v>
      </c>
      <c r="N3" t="s">
        <v>59</v>
      </c>
      <c r="O3" s="5">
        <v>252</v>
      </c>
      <c r="P3">
        <v>0.55000000000000004</v>
      </c>
      <c r="Q3" t="s">
        <v>33</v>
      </c>
      <c r="R3" t="s">
        <v>53</v>
      </c>
      <c r="S3" t="str">
        <f>VLOOKUP(R3,Users!$A$1:$B$5,2,0)</f>
        <v>Erin</v>
      </c>
      <c r="T3" t="s">
        <v>71</v>
      </c>
      <c r="U3" t="s">
        <v>309</v>
      </c>
      <c r="V3">
        <v>13501</v>
      </c>
      <c r="W3" s="2">
        <v>42010</v>
      </c>
      <c r="X3" s="2" t="str">
        <f t="shared" si="1"/>
        <v>Tue</v>
      </c>
      <c r="Y3" s="2">
        <v>42012</v>
      </c>
      <c r="Z3" s="9">
        <f t="shared" si="2"/>
        <v>2</v>
      </c>
      <c r="AA3" s="9" t="str">
        <f t="shared" si="3"/>
        <v>No Discount</v>
      </c>
      <c r="AB3" s="6">
        <v>-107.98699999999999</v>
      </c>
      <c r="AC3">
        <v>3</v>
      </c>
      <c r="AD3" s="6">
        <v>173.32</v>
      </c>
      <c r="AE3">
        <v>85964</v>
      </c>
      <c r="AF3" s="9">
        <f>IF(COUNTIF(AE$2:AE1954,AE3)=1,1,0)</f>
        <v>0</v>
      </c>
      <c r="AG3" t="str">
        <f>_xlfn.XLOOKUP(AE3,Returns!A:A,Returns!B:B,"Not Returned",0,1)</f>
        <v>Not Returned</v>
      </c>
      <c r="AH3">
        <f t="shared" si="4"/>
        <v>0</v>
      </c>
    </row>
    <row r="4" spans="1:34" x14ac:dyDescent="0.3">
      <c r="A4">
        <v>18850</v>
      </c>
      <c r="B4" t="s">
        <v>56</v>
      </c>
      <c r="C4" s="8">
        <v>0.06</v>
      </c>
      <c r="D4" s="6">
        <v>65.989999999999995</v>
      </c>
      <c r="E4" s="7">
        <v>5.92</v>
      </c>
      <c r="F4">
        <v>247</v>
      </c>
      <c r="G4" t="s">
        <v>340</v>
      </c>
      <c r="H4" t="str">
        <f>IF(COUNTIF(G$2:G4,G4)=1,"New Customer","Returning Customer")</f>
        <v>New Customer</v>
      </c>
      <c r="I4">
        <f t="shared" si="0"/>
        <v>1</v>
      </c>
      <c r="J4" t="s">
        <v>49</v>
      </c>
      <c r="K4" t="s">
        <v>28</v>
      </c>
      <c r="L4" t="s">
        <v>77</v>
      </c>
      <c r="M4" t="s">
        <v>78</v>
      </c>
      <c r="N4" t="s">
        <v>59</v>
      </c>
      <c r="O4" s="5">
        <v>252</v>
      </c>
      <c r="P4">
        <v>0.55000000000000004</v>
      </c>
      <c r="Q4" t="s">
        <v>33</v>
      </c>
      <c r="R4" t="s">
        <v>135</v>
      </c>
      <c r="S4" t="str">
        <f>VLOOKUP(R4,Users!$A$1:$B$5,2,0)</f>
        <v>Sam</v>
      </c>
      <c r="T4" t="s">
        <v>239</v>
      </c>
      <c r="U4" t="s">
        <v>342</v>
      </c>
      <c r="V4">
        <v>37804</v>
      </c>
      <c r="W4" s="2">
        <v>42058</v>
      </c>
      <c r="X4" s="2" t="str">
        <f t="shared" si="1"/>
        <v>Mon</v>
      </c>
      <c r="Y4" s="2">
        <v>42059</v>
      </c>
      <c r="Z4" s="9">
        <f t="shared" si="2"/>
        <v>1</v>
      </c>
      <c r="AA4" s="9" t="str">
        <f t="shared" si="3"/>
        <v>After Discount</v>
      </c>
      <c r="AB4" s="6">
        <v>-3.3320000000000336</v>
      </c>
      <c r="AC4">
        <v>14</v>
      </c>
      <c r="AD4" s="6">
        <v>792.11</v>
      </c>
      <c r="AE4">
        <v>89139</v>
      </c>
      <c r="AF4" s="9">
        <f>IF(COUNTIF(AE$2:AE1955,AE4)=1,1,0)</f>
        <v>0</v>
      </c>
      <c r="AG4" t="str">
        <f>_xlfn.XLOOKUP(AE4,Returns!A:A,Returns!B:B,"Not Returned",0,1)</f>
        <v>Not Returned</v>
      </c>
      <c r="AH4">
        <f t="shared" si="4"/>
        <v>0</v>
      </c>
    </row>
    <row r="5" spans="1:34" x14ac:dyDescent="0.3">
      <c r="A5">
        <v>5871</v>
      </c>
      <c r="B5" t="s">
        <v>47</v>
      </c>
      <c r="C5" s="8">
        <v>0.03</v>
      </c>
      <c r="D5" s="6">
        <v>115.99</v>
      </c>
      <c r="E5" s="7">
        <v>4.2300000000000004</v>
      </c>
      <c r="F5">
        <v>2190</v>
      </c>
      <c r="G5" t="s">
        <v>2068</v>
      </c>
      <c r="H5" t="str">
        <f>IF(COUNTIF(G$2:G5,G5)=1,"New Customer","Returning Customer")</f>
        <v>New Customer</v>
      </c>
      <c r="I5">
        <f t="shared" si="0"/>
        <v>1</v>
      </c>
      <c r="J5" t="s">
        <v>49</v>
      </c>
      <c r="K5" t="s">
        <v>40</v>
      </c>
      <c r="L5" t="s">
        <v>77</v>
      </c>
      <c r="M5" t="s">
        <v>78</v>
      </c>
      <c r="N5" t="s">
        <v>59</v>
      </c>
      <c r="O5" s="5">
        <v>282</v>
      </c>
      <c r="P5">
        <v>0.56000000000000005</v>
      </c>
      <c r="Q5" t="s">
        <v>33</v>
      </c>
      <c r="R5" t="s">
        <v>61</v>
      </c>
      <c r="S5" t="str">
        <f>VLOOKUP(R5,Users!$A$1:$B$5,2,0)</f>
        <v>Chris</v>
      </c>
      <c r="T5" t="s">
        <v>295</v>
      </c>
      <c r="U5" t="s">
        <v>296</v>
      </c>
      <c r="V5">
        <v>48227</v>
      </c>
      <c r="W5" s="2">
        <v>42049</v>
      </c>
      <c r="X5" s="2" t="str">
        <f t="shared" si="1"/>
        <v>Sat</v>
      </c>
      <c r="Y5" s="2">
        <v>42051</v>
      </c>
      <c r="Z5" s="9">
        <f t="shared" si="2"/>
        <v>2</v>
      </c>
      <c r="AA5" s="9" t="str">
        <f t="shared" si="3"/>
        <v>After Discount</v>
      </c>
      <c r="AB5" s="6">
        <v>722.24099999999999</v>
      </c>
      <c r="AC5">
        <v>49</v>
      </c>
      <c r="AD5" s="6">
        <v>5014.07</v>
      </c>
      <c r="AE5">
        <v>41636</v>
      </c>
      <c r="AF5" s="9">
        <f>IF(COUNTIF(AE$2:AE1956,AE5)=1,1,0)</f>
        <v>0</v>
      </c>
      <c r="AG5" t="str">
        <f>_xlfn.XLOOKUP(AE5,Returns!A:A,Returns!B:B,"Not Returned",0,1)</f>
        <v>Not Returned</v>
      </c>
      <c r="AH5">
        <f t="shared" si="4"/>
        <v>0</v>
      </c>
    </row>
    <row r="6" spans="1:34" x14ac:dyDescent="0.3">
      <c r="A6">
        <v>23871</v>
      </c>
      <c r="B6" t="s">
        <v>47</v>
      </c>
      <c r="C6" s="8">
        <v>0.03</v>
      </c>
      <c r="D6" s="6">
        <v>115.99</v>
      </c>
      <c r="E6" s="7">
        <v>4.2300000000000004</v>
      </c>
      <c r="F6">
        <v>2193</v>
      </c>
      <c r="G6" t="s">
        <v>2070</v>
      </c>
      <c r="H6" t="str">
        <f>IF(COUNTIF(G$2:G6,G6)=1,"New Customer","Returning Customer")</f>
        <v>New Customer</v>
      </c>
      <c r="I6">
        <f t="shared" si="0"/>
        <v>1</v>
      </c>
      <c r="J6" t="s">
        <v>49</v>
      </c>
      <c r="K6" t="s">
        <v>40</v>
      </c>
      <c r="L6" t="s">
        <v>77</v>
      </c>
      <c r="M6" t="s">
        <v>78</v>
      </c>
      <c r="N6" t="s">
        <v>59</v>
      </c>
      <c r="O6" s="5">
        <v>282</v>
      </c>
      <c r="P6">
        <v>0.56000000000000005</v>
      </c>
      <c r="Q6" t="s">
        <v>33</v>
      </c>
      <c r="R6" t="s">
        <v>135</v>
      </c>
      <c r="S6" t="str">
        <f>VLOOKUP(R6,Users!$A$1:$B$5,2,0)</f>
        <v>Sam</v>
      </c>
      <c r="T6" t="s">
        <v>316</v>
      </c>
      <c r="U6" t="s">
        <v>2071</v>
      </c>
      <c r="V6">
        <v>28560</v>
      </c>
      <c r="W6" s="2">
        <v>42049</v>
      </c>
      <c r="X6" s="2" t="str">
        <f t="shared" si="1"/>
        <v>Sat</v>
      </c>
      <c r="Y6" s="2">
        <v>42051</v>
      </c>
      <c r="Z6" s="9">
        <f t="shared" si="2"/>
        <v>2</v>
      </c>
      <c r="AA6" s="9" t="str">
        <f t="shared" si="3"/>
        <v>After Discount</v>
      </c>
      <c r="AB6" s="6">
        <v>848.3646</v>
      </c>
      <c r="AC6">
        <v>12</v>
      </c>
      <c r="AD6" s="6">
        <v>1227.94</v>
      </c>
      <c r="AE6">
        <v>90685</v>
      </c>
      <c r="AF6" s="9">
        <f>IF(COUNTIF(AE$2:AE1957,AE6)=1,1,0)</f>
        <v>0</v>
      </c>
      <c r="AG6" t="str">
        <f>_xlfn.XLOOKUP(AE6,Returns!A:A,Returns!B:B,"Not Returned",0,1)</f>
        <v>Not Returned</v>
      </c>
      <c r="AH6">
        <f t="shared" si="4"/>
        <v>0</v>
      </c>
    </row>
    <row r="7" spans="1:34" x14ac:dyDescent="0.3">
      <c r="A7">
        <v>22798</v>
      </c>
      <c r="B7" t="s">
        <v>106</v>
      </c>
      <c r="C7" s="8">
        <v>0.05</v>
      </c>
      <c r="D7" s="6">
        <v>115.99</v>
      </c>
      <c r="E7" s="7">
        <v>5.26</v>
      </c>
      <c r="F7">
        <v>1690</v>
      </c>
      <c r="G7" t="s">
        <v>1680</v>
      </c>
      <c r="H7" t="str">
        <f>IF(COUNTIF(G$2:G7,G7)=1,"New Customer","Returning Customer")</f>
        <v>New Customer</v>
      </c>
      <c r="I7">
        <f t="shared" si="0"/>
        <v>1</v>
      </c>
      <c r="J7" t="s">
        <v>49</v>
      </c>
      <c r="K7" t="s">
        <v>28</v>
      </c>
      <c r="L7" t="s">
        <v>77</v>
      </c>
      <c r="M7" t="s">
        <v>78</v>
      </c>
      <c r="N7" t="s">
        <v>59</v>
      </c>
      <c r="O7" s="5">
        <v>636</v>
      </c>
      <c r="P7">
        <v>0.56999999999999995</v>
      </c>
      <c r="Q7" t="s">
        <v>33</v>
      </c>
      <c r="R7" t="s">
        <v>53</v>
      </c>
      <c r="S7" t="str">
        <f>VLOOKUP(R7,Users!$A$1:$B$5,2,0)</f>
        <v>Erin</v>
      </c>
      <c r="T7" t="s">
        <v>229</v>
      </c>
      <c r="U7" t="s">
        <v>1681</v>
      </c>
      <c r="V7">
        <v>17112</v>
      </c>
      <c r="W7" s="2">
        <v>42028</v>
      </c>
      <c r="X7" s="2" t="str">
        <f t="shared" si="1"/>
        <v>Sat</v>
      </c>
      <c r="Y7" s="2">
        <v>42032</v>
      </c>
      <c r="Z7" s="9">
        <f t="shared" si="2"/>
        <v>4</v>
      </c>
      <c r="AA7" s="9" t="str">
        <f t="shared" si="3"/>
        <v>After Discount</v>
      </c>
      <c r="AB7" s="6">
        <v>616.53569999999991</v>
      </c>
      <c r="AC7">
        <v>9</v>
      </c>
      <c r="AD7" s="6">
        <v>893.53</v>
      </c>
      <c r="AE7">
        <v>91076</v>
      </c>
      <c r="AF7" s="9">
        <f>IF(COUNTIF(AE$2:AE1958,AE7)=1,1,0)</f>
        <v>1</v>
      </c>
      <c r="AG7" t="str">
        <f>_xlfn.XLOOKUP(AE7,Returns!A:A,Returns!B:B,"Not Returned",0,1)</f>
        <v>Not Returned</v>
      </c>
      <c r="AH7">
        <f t="shared" si="4"/>
        <v>0</v>
      </c>
    </row>
    <row r="8" spans="1:34" x14ac:dyDescent="0.3">
      <c r="A8">
        <v>22146</v>
      </c>
      <c r="B8" t="s">
        <v>47</v>
      </c>
      <c r="C8" s="8">
        <v>0</v>
      </c>
      <c r="D8" s="6">
        <v>195.99</v>
      </c>
      <c r="E8" s="7">
        <v>4.2</v>
      </c>
      <c r="F8">
        <v>2030</v>
      </c>
      <c r="G8" t="s">
        <v>1939</v>
      </c>
      <c r="H8" t="str">
        <f>IF(COUNTIF(G$2:G8,G8)=1,"New Customer","Returning Customer")</f>
        <v>New Customer</v>
      </c>
      <c r="I8">
        <f t="shared" si="0"/>
        <v>1</v>
      </c>
      <c r="J8" t="s">
        <v>49</v>
      </c>
      <c r="K8" t="s">
        <v>28</v>
      </c>
      <c r="L8" t="s">
        <v>77</v>
      </c>
      <c r="M8" t="s">
        <v>78</v>
      </c>
      <c r="N8" t="s">
        <v>59</v>
      </c>
      <c r="O8" s="5">
        <v>688</v>
      </c>
      <c r="P8">
        <v>0.6</v>
      </c>
      <c r="Q8" t="s">
        <v>33</v>
      </c>
      <c r="R8" t="s">
        <v>61</v>
      </c>
      <c r="S8" t="str">
        <f>VLOOKUP(R8,Users!$A$1:$B$5,2,0)</f>
        <v>Chris</v>
      </c>
      <c r="T8" t="s">
        <v>129</v>
      </c>
      <c r="U8" t="s">
        <v>1563</v>
      </c>
      <c r="V8">
        <v>75401</v>
      </c>
      <c r="W8" s="2">
        <v>42080</v>
      </c>
      <c r="X8" s="2" t="str">
        <f t="shared" si="1"/>
        <v>Tue</v>
      </c>
      <c r="Y8" s="2">
        <v>42082</v>
      </c>
      <c r="Z8" s="9">
        <f t="shared" si="2"/>
        <v>2</v>
      </c>
      <c r="AA8" s="9" t="str">
        <f t="shared" si="3"/>
        <v>No Discount</v>
      </c>
      <c r="AB8" s="6">
        <v>1585.5030000000002</v>
      </c>
      <c r="AC8">
        <v>16</v>
      </c>
      <c r="AD8" s="6">
        <v>2692.12</v>
      </c>
      <c r="AE8">
        <v>91059</v>
      </c>
      <c r="AF8" s="9">
        <f>IF(COUNTIF(AE$2:AE1959,AE8)=1,1,0)</f>
        <v>0</v>
      </c>
      <c r="AG8" t="str">
        <f>_xlfn.XLOOKUP(AE8,Returns!A:A,Returns!B:B,"Not Returned",0,1)</f>
        <v>Not Returned</v>
      </c>
      <c r="AH8">
        <f t="shared" si="4"/>
        <v>0</v>
      </c>
    </row>
    <row r="9" spans="1:34" x14ac:dyDescent="0.3">
      <c r="A9">
        <v>23210</v>
      </c>
      <c r="B9" t="s">
        <v>56</v>
      </c>
      <c r="C9" s="8">
        <v>0.08</v>
      </c>
      <c r="D9" s="6">
        <v>115.99</v>
      </c>
      <c r="E9" s="7">
        <v>5.99</v>
      </c>
      <c r="F9">
        <v>550</v>
      </c>
      <c r="G9" t="s">
        <v>646</v>
      </c>
      <c r="H9" t="str">
        <f>IF(COUNTIF(G$2:G9,G9)=1,"New Customer","Returning Customer")</f>
        <v>New Customer</v>
      </c>
      <c r="I9">
        <f t="shared" si="0"/>
        <v>1</v>
      </c>
      <c r="J9" t="s">
        <v>27</v>
      </c>
      <c r="K9" t="s">
        <v>28</v>
      </c>
      <c r="L9" t="s">
        <v>77</v>
      </c>
      <c r="M9" t="s">
        <v>78</v>
      </c>
      <c r="N9" t="s">
        <v>59</v>
      </c>
      <c r="O9" s="5">
        <v>2160</v>
      </c>
      <c r="P9">
        <v>0.56999999999999995</v>
      </c>
      <c r="Q9" t="s">
        <v>33</v>
      </c>
      <c r="R9" t="s">
        <v>61</v>
      </c>
      <c r="S9" t="str">
        <f>VLOOKUP(R9,Users!$A$1:$B$5,2,0)</f>
        <v>Chris</v>
      </c>
      <c r="T9" t="s">
        <v>129</v>
      </c>
      <c r="U9" t="s">
        <v>647</v>
      </c>
      <c r="V9">
        <v>78155</v>
      </c>
      <c r="W9" s="2">
        <v>42167</v>
      </c>
      <c r="X9" s="2" t="str">
        <f t="shared" si="1"/>
        <v>Fri</v>
      </c>
      <c r="Y9" s="2">
        <v>42168</v>
      </c>
      <c r="Z9" s="9">
        <f t="shared" si="2"/>
        <v>1</v>
      </c>
      <c r="AA9" s="9" t="str">
        <f t="shared" si="3"/>
        <v>After Discount</v>
      </c>
      <c r="AB9" s="6">
        <v>-239.54149999999998</v>
      </c>
      <c r="AC9">
        <v>1</v>
      </c>
      <c r="AD9" s="6">
        <v>102.21</v>
      </c>
      <c r="AE9">
        <v>90910</v>
      </c>
      <c r="AF9" s="9">
        <f>IF(COUNTIF(AE$2:AE1960,AE9)=1,1,0)</f>
        <v>0</v>
      </c>
      <c r="AG9" t="str">
        <f>_xlfn.XLOOKUP(AE9,Returns!A:A,Returns!B:B,"Not Returned",0,1)</f>
        <v>Not Returned</v>
      </c>
      <c r="AH9">
        <f t="shared" si="4"/>
        <v>0</v>
      </c>
    </row>
    <row r="10" spans="1:34" x14ac:dyDescent="0.3">
      <c r="A10">
        <v>19611</v>
      </c>
      <c r="B10" t="s">
        <v>56</v>
      </c>
      <c r="C10" s="8">
        <v>0.06</v>
      </c>
      <c r="D10" s="6">
        <v>175.99</v>
      </c>
      <c r="E10" s="7">
        <v>8.99</v>
      </c>
      <c r="F10">
        <v>91</v>
      </c>
      <c r="G10" t="s">
        <v>162</v>
      </c>
      <c r="H10" t="str">
        <f>IF(COUNTIF(G$2:G10,G10)=1,"New Customer","Returning Customer")</f>
        <v>New Customer</v>
      </c>
      <c r="I10">
        <f t="shared" si="0"/>
        <v>1</v>
      </c>
      <c r="J10" t="s">
        <v>49</v>
      </c>
      <c r="K10" t="s">
        <v>28</v>
      </c>
      <c r="L10" t="s">
        <v>77</v>
      </c>
      <c r="M10" t="s">
        <v>78</v>
      </c>
      <c r="N10" t="s">
        <v>59</v>
      </c>
      <c r="O10" s="5">
        <v>2180</v>
      </c>
      <c r="P10">
        <v>0.56999999999999995</v>
      </c>
      <c r="Q10" t="s">
        <v>33</v>
      </c>
      <c r="R10" t="s">
        <v>34</v>
      </c>
      <c r="S10" t="str">
        <f>VLOOKUP(R10,Users!$A$1:$B$5,2,0)</f>
        <v>William</v>
      </c>
      <c r="T10" t="s">
        <v>45</v>
      </c>
      <c r="U10" t="s">
        <v>164</v>
      </c>
      <c r="V10">
        <v>94591</v>
      </c>
      <c r="W10" s="2">
        <v>42067</v>
      </c>
      <c r="X10" s="2" t="str">
        <f t="shared" si="1"/>
        <v>Wed</v>
      </c>
      <c r="Y10" s="2">
        <v>42069</v>
      </c>
      <c r="Z10" s="9">
        <f t="shared" si="2"/>
        <v>2</v>
      </c>
      <c r="AA10" s="9" t="str">
        <f t="shared" si="3"/>
        <v>After Discount</v>
      </c>
      <c r="AB10" s="6">
        <v>2031.5070000000001</v>
      </c>
      <c r="AC10">
        <v>23</v>
      </c>
      <c r="AD10" s="6">
        <v>3363.53</v>
      </c>
      <c r="AE10">
        <v>87177</v>
      </c>
      <c r="AF10" s="9">
        <f>IF(COUNTIF(AE$2:AE1961,AE10)=1,1,0)</f>
        <v>1</v>
      </c>
      <c r="AG10" t="str">
        <f>_xlfn.XLOOKUP(AE10,Returns!A:A,Returns!B:B,"Not Returned",0,1)</f>
        <v>Not Returned</v>
      </c>
      <c r="AH10">
        <f t="shared" si="4"/>
        <v>0</v>
      </c>
    </row>
    <row r="11" spans="1:34" x14ac:dyDescent="0.3">
      <c r="A11">
        <v>22616</v>
      </c>
      <c r="B11" t="s">
        <v>56</v>
      </c>
      <c r="C11" s="8">
        <v>0.1</v>
      </c>
      <c r="D11" s="6">
        <v>175.99</v>
      </c>
      <c r="E11" s="7">
        <v>8.99</v>
      </c>
      <c r="F11">
        <v>697</v>
      </c>
      <c r="G11" t="s">
        <v>822</v>
      </c>
      <c r="H11" t="str">
        <f>IF(COUNTIF(G$2:G11,G11)=1,"New Customer","Returning Customer")</f>
        <v>New Customer</v>
      </c>
      <c r="I11">
        <f t="shared" si="0"/>
        <v>1</v>
      </c>
      <c r="J11" t="s">
        <v>49</v>
      </c>
      <c r="K11" t="s">
        <v>28</v>
      </c>
      <c r="L11" t="s">
        <v>77</v>
      </c>
      <c r="M11" t="s">
        <v>78</v>
      </c>
      <c r="N11" t="s">
        <v>59</v>
      </c>
      <c r="O11" s="5">
        <v>2180</v>
      </c>
      <c r="P11">
        <v>0.56999999999999995</v>
      </c>
      <c r="Q11" t="s">
        <v>33</v>
      </c>
      <c r="R11" t="s">
        <v>61</v>
      </c>
      <c r="S11" t="str">
        <f>VLOOKUP(R11,Users!$A$1:$B$5,2,0)</f>
        <v>Chris</v>
      </c>
      <c r="T11" t="s">
        <v>695</v>
      </c>
      <c r="U11" t="s">
        <v>823</v>
      </c>
      <c r="V11">
        <v>46312</v>
      </c>
      <c r="W11" s="2">
        <v>42090</v>
      </c>
      <c r="X11" s="2" t="str">
        <f t="shared" si="1"/>
        <v>Fri</v>
      </c>
      <c r="Y11" s="2">
        <v>42091</v>
      </c>
      <c r="Z11" s="9">
        <f t="shared" si="2"/>
        <v>1</v>
      </c>
      <c r="AA11" s="9" t="str">
        <f t="shared" si="3"/>
        <v>After Discount</v>
      </c>
      <c r="AB11" s="6">
        <v>928.96079999999984</v>
      </c>
      <c r="AC11">
        <v>10</v>
      </c>
      <c r="AD11" s="6">
        <v>1346.32</v>
      </c>
      <c r="AE11">
        <v>89847</v>
      </c>
      <c r="AF11" s="9">
        <f>IF(COUNTIF(AE$2:AE1962,AE11)=1,1,0)</f>
        <v>0</v>
      </c>
      <c r="AG11" t="str">
        <f>_xlfn.XLOOKUP(AE11,Returns!A:A,Returns!B:B,"Not Returned",0,1)</f>
        <v>Not Returned</v>
      </c>
      <c r="AH11">
        <f t="shared" si="4"/>
        <v>0</v>
      </c>
    </row>
    <row r="12" spans="1:34" x14ac:dyDescent="0.3">
      <c r="A12">
        <v>4616</v>
      </c>
      <c r="B12" t="s">
        <v>56</v>
      </c>
      <c r="C12" s="8">
        <v>0.1</v>
      </c>
      <c r="D12" s="6">
        <v>175.99</v>
      </c>
      <c r="E12" s="7">
        <v>8.99</v>
      </c>
      <c r="F12">
        <v>698</v>
      </c>
      <c r="G12" t="s">
        <v>825</v>
      </c>
      <c r="H12" t="str">
        <f>IF(COUNTIF(G$2:G12,G12)=1,"New Customer","Returning Customer")</f>
        <v>New Customer</v>
      </c>
      <c r="I12">
        <f t="shared" si="0"/>
        <v>1</v>
      </c>
      <c r="J12" t="s">
        <v>49</v>
      </c>
      <c r="K12" t="s">
        <v>28</v>
      </c>
      <c r="L12" t="s">
        <v>77</v>
      </c>
      <c r="M12" t="s">
        <v>78</v>
      </c>
      <c r="N12" t="s">
        <v>59</v>
      </c>
      <c r="O12" s="5">
        <v>2180</v>
      </c>
      <c r="P12">
        <v>0.56999999999999995</v>
      </c>
      <c r="Q12" t="s">
        <v>33</v>
      </c>
      <c r="R12" t="s">
        <v>34</v>
      </c>
      <c r="S12" t="str">
        <f>VLOOKUP(R12,Users!$A$1:$B$5,2,0)</f>
        <v>William</v>
      </c>
      <c r="T12" t="s">
        <v>35</v>
      </c>
      <c r="U12" t="s">
        <v>205</v>
      </c>
      <c r="V12">
        <v>98105</v>
      </c>
      <c r="W12" s="2">
        <v>42090</v>
      </c>
      <c r="X12" s="2" t="str">
        <f t="shared" si="1"/>
        <v>Fri</v>
      </c>
      <c r="Y12" s="2">
        <v>42091</v>
      </c>
      <c r="Z12" s="9">
        <f t="shared" si="2"/>
        <v>1</v>
      </c>
      <c r="AA12" s="9" t="str">
        <f t="shared" si="3"/>
        <v>After Discount</v>
      </c>
      <c r="AB12" s="6">
        <v>930.98700000000008</v>
      </c>
      <c r="AC12">
        <v>39</v>
      </c>
      <c r="AD12" s="6">
        <v>5250.66</v>
      </c>
      <c r="AE12">
        <v>32869</v>
      </c>
      <c r="AF12" s="9">
        <f>IF(COUNTIF(AE$2:AE1963,AE12)=1,1,0)</f>
        <v>0</v>
      </c>
      <c r="AG12" t="str">
        <f>_xlfn.XLOOKUP(AE12,Returns!A:A,Returns!B:B,"Not Returned",0,1)</f>
        <v>Not Returned</v>
      </c>
      <c r="AH12">
        <f t="shared" si="4"/>
        <v>0</v>
      </c>
    </row>
    <row r="13" spans="1:34" x14ac:dyDescent="0.3">
      <c r="A13">
        <v>20212</v>
      </c>
      <c r="B13" t="s">
        <v>25</v>
      </c>
      <c r="C13" s="8">
        <v>0.06</v>
      </c>
      <c r="D13" s="6">
        <v>175.99</v>
      </c>
      <c r="E13" s="7">
        <v>8.99</v>
      </c>
      <c r="F13">
        <v>1156</v>
      </c>
      <c r="G13" t="s">
        <v>1249</v>
      </c>
      <c r="H13" t="str">
        <f>IF(COUNTIF(G$2:G13,G13)=1,"New Customer","Returning Customer")</f>
        <v>New Customer</v>
      </c>
      <c r="I13">
        <f t="shared" si="0"/>
        <v>1</v>
      </c>
      <c r="J13" t="s">
        <v>49</v>
      </c>
      <c r="K13" t="s">
        <v>114</v>
      </c>
      <c r="L13" t="s">
        <v>77</v>
      </c>
      <c r="M13" t="s">
        <v>78</v>
      </c>
      <c r="N13" t="s">
        <v>59</v>
      </c>
      <c r="O13" s="5">
        <v>2180</v>
      </c>
      <c r="P13">
        <v>0.56999999999999995</v>
      </c>
      <c r="Q13" t="s">
        <v>33</v>
      </c>
      <c r="R13" t="s">
        <v>53</v>
      </c>
      <c r="S13" t="str">
        <f>VLOOKUP(R13,Users!$A$1:$B$5,2,0)</f>
        <v>Erin</v>
      </c>
      <c r="T13" t="s">
        <v>189</v>
      </c>
      <c r="U13" t="s">
        <v>1250</v>
      </c>
      <c r="V13">
        <v>1876</v>
      </c>
      <c r="W13" s="2">
        <v>42049</v>
      </c>
      <c r="X13" s="2" t="str">
        <f t="shared" si="1"/>
        <v>Sat</v>
      </c>
      <c r="Y13" s="2">
        <v>42050</v>
      </c>
      <c r="Z13" s="9">
        <f t="shared" si="2"/>
        <v>1</v>
      </c>
      <c r="AA13" s="9" t="str">
        <f t="shared" si="3"/>
        <v>After Discount</v>
      </c>
      <c r="AB13" s="6">
        <v>48.47148</v>
      </c>
      <c r="AC13">
        <v>7</v>
      </c>
      <c r="AD13" s="6">
        <v>1013.84</v>
      </c>
      <c r="AE13">
        <v>90855</v>
      </c>
      <c r="AF13" s="9">
        <f>IF(COUNTIF(AE$2:AE1964,AE13)=1,1,0)</f>
        <v>1</v>
      </c>
      <c r="AG13" t="str">
        <f>_xlfn.XLOOKUP(AE13,Returns!A:A,Returns!B:B,"Not Returned",0,1)</f>
        <v>Not Returned</v>
      </c>
      <c r="AH13">
        <f t="shared" si="4"/>
        <v>0</v>
      </c>
    </row>
    <row r="14" spans="1:34" x14ac:dyDescent="0.3">
      <c r="A14">
        <v>6624</v>
      </c>
      <c r="B14" t="s">
        <v>37</v>
      </c>
      <c r="C14" s="8">
        <v>0.08</v>
      </c>
      <c r="D14" s="6">
        <v>175.99</v>
      </c>
      <c r="E14" s="7">
        <v>8.99</v>
      </c>
      <c r="F14">
        <v>1821</v>
      </c>
      <c r="G14" t="s">
        <v>1797</v>
      </c>
      <c r="H14" t="str">
        <f>IF(COUNTIF(G$2:G14,G14)=1,"New Customer","Returning Customer")</f>
        <v>New Customer</v>
      </c>
      <c r="I14">
        <f t="shared" si="0"/>
        <v>1</v>
      </c>
      <c r="J14" t="s">
        <v>27</v>
      </c>
      <c r="K14" t="s">
        <v>114</v>
      </c>
      <c r="L14" t="s">
        <v>77</v>
      </c>
      <c r="M14" t="s">
        <v>78</v>
      </c>
      <c r="N14" t="s">
        <v>59</v>
      </c>
      <c r="O14" s="5">
        <v>2180</v>
      </c>
      <c r="P14">
        <v>0.56999999999999995</v>
      </c>
      <c r="Q14" t="s">
        <v>33</v>
      </c>
      <c r="R14" t="s">
        <v>53</v>
      </c>
      <c r="S14" t="str">
        <f>VLOOKUP(R14,Users!$A$1:$B$5,2,0)</f>
        <v>Erin</v>
      </c>
      <c r="T14" t="s">
        <v>71</v>
      </c>
      <c r="U14" t="s">
        <v>90</v>
      </c>
      <c r="V14">
        <v>10177</v>
      </c>
      <c r="W14" s="2">
        <v>42109</v>
      </c>
      <c r="X14" s="2" t="str">
        <f t="shared" si="1"/>
        <v>Wed</v>
      </c>
      <c r="Y14" s="2">
        <v>42110</v>
      </c>
      <c r="Z14" s="9">
        <f t="shared" si="2"/>
        <v>1</v>
      </c>
      <c r="AA14" s="9" t="str">
        <f t="shared" si="3"/>
        <v>After Discount</v>
      </c>
      <c r="AB14" s="6">
        <v>-459.08280000000002</v>
      </c>
      <c r="AC14">
        <v>16</v>
      </c>
      <c r="AD14" s="6">
        <v>2290.69</v>
      </c>
      <c r="AE14">
        <v>47108</v>
      </c>
      <c r="AF14" s="9">
        <f>IF(COUNTIF(AE$2:AE1965,AE14)=1,1,0)</f>
        <v>0</v>
      </c>
      <c r="AG14" t="str">
        <f>_xlfn.XLOOKUP(AE14,Returns!A:A,Returns!B:B,"Not Returned",0,1)</f>
        <v>Not Returned</v>
      </c>
      <c r="AH14">
        <f t="shared" si="4"/>
        <v>0</v>
      </c>
    </row>
    <row r="15" spans="1:34" x14ac:dyDescent="0.3">
      <c r="A15">
        <v>18630</v>
      </c>
      <c r="B15" t="s">
        <v>56</v>
      </c>
      <c r="C15" s="8">
        <v>0.04</v>
      </c>
      <c r="D15" s="6">
        <v>65.989999999999995</v>
      </c>
      <c r="E15" s="7">
        <v>5.63</v>
      </c>
      <c r="F15">
        <v>3356</v>
      </c>
      <c r="G15" t="s">
        <v>2969</v>
      </c>
      <c r="H15" t="str">
        <f>IF(COUNTIF(G$2:G15,G15)=1,"New Customer","Returning Customer")</f>
        <v>New Customer</v>
      </c>
      <c r="I15">
        <f t="shared" si="0"/>
        <v>1</v>
      </c>
      <c r="J15" t="s">
        <v>27</v>
      </c>
      <c r="K15" t="s">
        <v>28</v>
      </c>
      <c r="L15" t="s">
        <v>77</v>
      </c>
      <c r="M15" t="s">
        <v>78</v>
      </c>
      <c r="N15" t="s">
        <v>59</v>
      </c>
      <c r="O15" s="5">
        <v>2190</v>
      </c>
      <c r="P15">
        <v>0.56000000000000005</v>
      </c>
      <c r="Q15" t="s">
        <v>33</v>
      </c>
      <c r="R15" t="s">
        <v>34</v>
      </c>
      <c r="S15" t="str">
        <f>VLOOKUP(R15,Users!$A$1:$B$5,2,0)</f>
        <v>William</v>
      </c>
      <c r="T15" t="s">
        <v>1727</v>
      </c>
      <c r="U15" t="s">
        <v>2970</v>
      </c>
      <c r="V15">
        <v>83616</v>
      </c>
      <c r="W15" s="2">
        <v>42128</v>
      </c>
      <c r="X15" s="2" t="str">
        <f t="shared" si="1"/>
        <v>Mon</v>
      </c>
      <c r="Y15" s="2">
        <v>42128</v>
      </c>
      <c r="Z15" s="9">
        <f t="shared" si="2"/>
        <v>0</v>
      </c>
      <c r="AA15" s="9" t="str">
        <f t="shared" si="3"/>
        <v>After Discount</v>
      </c>
      <c r="AB15" s="6">
        <v>605.04719999999998</v>
      </c>
      <c r="AC15">
        <v>15</v>
      </c>
      <c r="AD15" s="6">
        <v>876.88</v>
      </c>
      <c r="AE15">
        <v>88588</v>
      </c>
      <c r="AF15" s="9">
        <f>IF(COUNTIF(AE$2:AE1966,AE15)=1,1,0)</f>
        <v>0</v>
      </c>
      <c r="AG15" t="str">
        <f>_xlfn.XLOOKUP(AE15,Returns!A:A,Returns!B:B,"Not Returned",0,1)</f>
        <v>Not Returned</v>
      </c>
      <c r="AH15">
        <f t="shared" si="4"/>
        <v>0</v>
      </c>
    </row>
    <row r="16" spans="1:34" x14ac:dyDescent="0.3">
      <c r="A16">
        <v>18165</v>
      </c>
      <c r="B16" t="s">
        <v>25</v>
      </c>
      <c r="C16" s="8">
        <v>0.01</v>
      </c>
      <c r="D16" s="6">
        <v>205.99</v>
      </c>
      <c r="E16" s="7">
        <v>5.99</v>
      </c>
      <c r="F16">
        <v>2206</v>
      </c>
      <c r="G16" t="s">
        <v>2088</v>
      </c>
      <c r="H16" t="str">
        <f>IF(COUNTIF(G$2:G16,G16)=1,"New Customer","Returning Customer")</f>
        <v>New Customer</v>
      </c>
      <c r="I16">
        <f t="shared" si="0"/>
        <v>1</v>
      </c>
      <c r="J16" t="s">
        <v>49</v>
      </c>
      <c r="K16" t="s">
        <v>114</v>
      </c>
      <c r="L16" t="s">
        <v>77</v>
      </c>
      <c r="M16" t="s">
        <v>78</v>
      </c>
      <c r="N16" t="s">
        <v>59</v>
      </c>
      <c r="O16" s="5">
        <v>3285</v>
      </c>
      <c r="P16">
        <v>0.59</v>
      </c>
      <c r="Q16" t="s">
        <v>33</v>
      </c>
      <c r="R16" t="s">
        <v>61</v>
      </c>
      <c r="S16" t="str">
        <f>VLOOKUP(R16,Users!$A$1:$B$5,2,0)</f>
        <v>Chris</v>
      </c>
      <c r="T16" t="s">
        <v>324</v>
      </c>
      <c r="U16" t="s">
        <v>2089</v>
      </c>
      <c r="V16">
        <v>50501</v>
      </c>
      <c r="W16" s="2">
        <v>42009</v>
      </c>
      <c r="X16" s="2" t="str">
        <f t="shared" si="1"/>
        <v>Mon</v>
      </c>
      <c r="Y16" s="2">
        <v>42011</v>
      </c>
      <c r="Z16" s="9">
        <f t="shared" si="2"/>
        <v>2</v>
      </c>
      <c r="AA16" s="9" t="str">
        <f t="shared" si="3"/>
        <v>After Discount</v>
      </c>
      <c r="AB16" s="6">
        <v>-74.883600000000001</v>
      </c>
      <c r="AC16">
        <v>3</v>
      </c>
      <c r="AD16" s="6">
        <v>551.22</v>
      </c>
      <c r="AE16">
        <v>86258</v>
      </c>
      <c r="AF16" s="9">
        <f>IF(COUNTIF(AE$2:AE1967,AE16)=1,1,0)</f>
        <v>0</v>
      </c>
      <c r="AG16" t="str">
        <f>_xlfn.XLOOKUP(AE16,Returns!A:A,Returns!B:B,"Not Returned",0,1)</f>
        <v>Not Returned</v>
      </c>
      <c r="AH16">
        <f t="shared" si="4"/>
        <v>0</v>
      </c>
    </row>
    <row r="17" spans="1:34" x14ac:dyDescent="0.3">
      <c r="A17">
        <v>20652</v>
      </c>
      <c r="B17" t="s">
        <v>106</v>
      </c>
      <c r="C17" s="8">
        <v>0.01</v>
      </c>
      <c r="D17" s="6">
        <v>65.989999999999995</v>
      </c>
      <c r="E17" s="7">
        <v>5.31</v>
      </c>
      <c r="F17">
        <v>1303</v>
      </c>
      <c r="G17" t="s">
        <v>1371</v>
      </c>
      <c r="H17" t="str">
        <f>IF(COUNTIF(G$2:G17,G17)=1,"New Customer","Returning Customer")</f>
        <v>New Customer</v>
      </c>
      <c r="I17">
        <f t="shared" si="0"/>
        <v>1</v>
      </c>
      <c r="J17" t="s">
        <v>49</v>
      </c>
      <c r="K17" t="s">
        <v>114</v>
      </c>
      <c r="L17" t="s">
        <v>77</v>
      </c>
      <c r="M17" t="s">
        <v>78</v>
      </c>
      <c r="N17" t="s">
        <v>59</v>
      </c>
      <c r="O17" s="5">
        <v>3390</v>
      </c>
      <c r="P17">
        <v>0.56999999999999995</v>
      </c>
      <c r="Q17" t="s">
        <v>33</v>
      </c>
      <c r="R17" t="s">
        <v>34</v>
      </c>
      <c r="S17" t="str">
        <f>VLOOKUP(R17,Users!$A$1:$B$5,2,0)</f>
        <v>William</v>
      </c>
      <c r="T17" t="s">
        <v>208</v>
      </c>
      <c r="U17" t="s">
        <v>1372</v>
      </c>
      <c r="V17">
        <v>84074</v>
      </c>
      <c r="W17" s="2">
        <v>42054</v>
      </c>
      <c r="X17" s="2" t="str">
        <f t="shared" si="1"/>
        <v>Thu</v>
      </c>
      <c r="Y17" s="2">
        <v>42061</v>
      </c>
      <c r="Z17" s="9">
        <f t="shared" si="2"/>
        <v>7</v>
      </c>
      <c r="AA17" s="9" t="str">
        <f t="shared" si="3"/>
        <v>After Discount</v>
      </c>
      <c r="AB17" s="6">
        <v>250.36272000000002</v>
      </c>
      <c r="AC17">
        <v>9</v>
      </c>
      <c r="AD17" s="6">
        <v>536.9</v>
      </c>
      <c r="AE17">
        <v>87005</v>
      </c>
      <c r="AF17" s="9">
        <f>IF(COUNTIF(AE$2:AE1968,AE17)=1,1,0)</f>
        <v>1</v>
      </c>
      <c r="AG17" t="str">
        <f>_xlfn.XLOOKUP(AE17,Returns!A:A,Returns!B:B,"Not Returned",0,1)</f>
        <v>Not Returned</v>
      </c>
      <c r="AH17">
        <f t="shared" si="4"/>
        <v>0</v>
      </c>
    </row>
    <row r="18" spans="1:34" x14ac:dyDescent="0.3">
      <c r="A18">
        <v>18861</v>
      </c>
      <c r="B18" t="s">
        <v>37</v>
      </c>
      <c r="C18" s="8">
        <v>0</v>
      </c>
      <c r="D18" s="6">
        <v>200.99</v>
      </c>
      <c r="E18" s="7">
        <v>8.08</v>
      </c>
      <c r="F18">
        <v>1170</v>
      </c>
      <c r="G18" t="s">
        <v>1253</v>
      </c>
      <c r="H18" t="str">
        <f>IF(COUNTIF(G$2:G18,G18)=1,"New Customer","Returning Customer")</f>
        <v>New Customer</v>
      </c>
      <c r="I18">
        <f t="shared" si="0"/>
        <v>1</v>
      </c>
      <c r="J18" t="s">
        <v>49</v>
      </c>
      <c r="K18" t="s">
        <v>114</v>
      </c>
      <c r="L18" t="s">
        <v>77</v>
      </c>
      <c r="M18" t="s">
        <v>78</v>
      </c>
      <c r="N18" t="s">
        <v>59</v>
      </c>
      <c r="O18" s="5">
        <v>5125</v>
      </c>
      <c r="P18">
        <v>0.59</v>
      </c>
      <c r="Q18" t="s">
        <v>33</v>
      </c>
      <c r="R18" t="s">
        <v>53</v>
      </c>
      <c r="S18" t="str">
        <f>VLOOKUP(R18,Users!$A$1:$B$5,2,0)</f>
        <v>Erin</v>
      </c>
      <c r="T18" t="s">
        <v>1138</v>
      </c>
      <c r="U18" t="s">
        <v>395</v>
      </c>
      <c r="V18">
        <v>19711</v>
      </c>
      <c r="W18" s="2">
        <v>42157</v>
      </c>
      <c r="X18" s="2" t="str">
        <f t="shared" si="1"/>
        <v>Tue</v>
      </c>
      <c r="Y18" s="2">
        <v>42159</v>
      </c>
      <c r="Z18" s="9">
        <f t="shared" si="2"/>
        <v>2</v>
      </c>
      <c r="AA18" s="9" t="str">
        <f t="shared" si="3"/>
        <v>No Discount</v>
      </c>
      <c r="AB18" s="6">
        <v>281.53440000000001</v>
      </c>
      <c r="AC18">
        <v>6</v>
      </c>
      <c r="AD18" s="6">
        <v>1076.3</v>
      </c>
      <c r="AE18">
        <v>87520</v>
      </c>
      <c r="AF18" s="9">
        <f>IF(COUNTIF(AE$2:AE1969,AE18)=1,1,0)</f>
        <v>0</v>
      </c>
      <c r="AG18" t="str">
        <f>_xlfn.XLOOKUP(AE18,Returns!A:A,Returns!B:B,"Not Returned",0,1)</f>
        <v>Not Returned</v>
      </c>
      <c r="AH18">
        <f t="shared" si="4"/>
        <v>0</v>
      </c>
    </row>
    <row r="19" spans="1:34" x14ac:dyDescent="0.3">
      <c r="A19">
        <v>21019</v>
      </c>
      <c r="B19" t="s">
        <v>37</v>
      </c>
      <c r="C19" s="8">
        <v>0.02</v>
      </c>
      <c r="D19" s="6">
        <v>175.99</v>
      </c>
      <c r="E19" s="7">
        <v>4.99</v>
      </c>
      <c r="F19">
        <v>64</v>
      </c>
      <c r="G19" t="s">
        <v>132</v>
      </c>
      <c r="H19" t="str">
        <f>IF(COUNTIF(G$2:G19,G19)=1,"New Customer","Returning Customer")</f>
        <v>New Customer</v>
      </c>
      <c r="I19">
        <f t="shared" si="0"/>
        <v>1</v>
      </c>
      <c r="J19" t="s">
        <v>27</v>
      </c>
      <c r="K19" t="s">
        <v>58</v>
      </c>
      <c r="L19" t="s">
        <v>77</v>
      </c>
      <c r="M19" t="s">
        <v>78</v>
      </c>
      <c r="N19" t="s">
        <v>59</v>
      </c>
      <c r="O19" s="5">
        <v>5165</v>
      </c>
      <c r="P19">
        <v>0.59</v>
      </c>
      <c r="Q19" t="s">
        <v>33</v>
      </c>
      <c r="R19" t="s">
        <v>135</v>
      </c>
      <c r="S19" t="str">
        <f>VLOOKUP(R19,Users!$A$1:$B$5,2,0)</f>
        <v>Sam</v>
      </c>
      <c r="T19" t="s">
        <v>136</v>
      </c>
      <c r="U19" t="s">
        <v>137</v>
      </c>
      <c r="V19">
        <v>24153</v>
      </c>
      <c r="W19" s="2">
        <v>42065</v>
      </c>
      <c r="X19" s="2" t="str">
        <f t="shared" si="1"/>
        <v>Mon</v>
      </c>
      <c r="Y19" s="2">
        <v>42065</v>
      </c>
      <c r="Z19" s="9">
        <f t="shared" si="2"/>
        <v>0</v>
      </c>
      <c r="AA19" s="9" t="str">
        <f t="shared" si="3"/>
        <v>After Discount</v>
      </c>
      <c r="AB19" s="6">
        <v>101.49</v>
      </c>
      <c r="AC19">
        <v>4</v>
      </c>
      <c r="AD19" s="6">
        <v>589.79999999999995</v>
      </c>
      <c r="AE19">
        <v>87406</v>
      </c>
      <c r="AF19" s="9">
        <f>IF(COUNTIF(AE$2:AE1970,AE19)=1,1,0)</f>
        <v>0</v>
      </c>
      <c r="AG19" t="str">
        <f>_xlfn.XLOOKUP(AE19,Returns!A:A,Returns!B:B,"Not Returned",0,1)</f>
        <v>Not Returned</v>
      </c>
      <c r="AH19">
        <f t="shared" si="4"/>
        <v>0</v>
      </c>
    </row>
    <row r="20" spans="1:34" x14ac:dyDescent="0.3">
      <c r="A20">
        <v>18212</v>
      </c>
      <c r="B20" t="s">
        <v>25</v>
      </c>
      <c r="C20" s="8">
        <v>0.09</v>
      </c>
      <c r="D20" s="6">
        <v>175.99</v>
      </c>
      <c r="E20" s="7">
        <v>4.99</v>
      </c>
      <c r="F20">
        <v>1123</v>
      </c>
      <c r="G20" t="s">
        <v>1215</v>
      </c>
      <c r="H20" t="str">
        <f>IF(COUNTIF(G$2:G20,G20)=1,"New Customer","Returning Customer")</f>
        <v>New Customer</v>
      </c>
      <c r="I20">
        <f t="shared" si="0"/>
        <v>1</v>
      </c>
      <c r="J20" t="s">
        <v>49</v>
      </c>
      <c r="K20" t="s">
        <v>58</v>
      </c>
      <c r="L20" t="s">
        <v>77</v>
      </c>
      <c r="M20" t="s">
        <v>78</v>
      </c>
      <c r="N20" t="s">
        <v>59</v>
      </c>
      <c r="O20" s="5">
        <v>5165</v>
      </c>
      <c r="P20">
        <v>0.59</v>
      </c>
      <c r="Q20" t="s">
        <v>33</v>
      </c>
      <c r="R20" t="s">
        <v>34</v>
      </c>
      <c r="S20" t="str">
        <f>VLOOKUP(R20,Users!$A$1:$B$5,2,0)</f>
        <v>William</v>
      </c>
      <c r="T20" t="s">
        <v>45</v>
      </c>
      <c r="U20" t="s">
        <v>540</v>
      </c>
      <c r="V20">
        <v>95661</v>
      </c>
      <c r="W20" s="2">
        <v>42175</v>
      </c>
      <c r="X20" s="2" t="str">
        <f t="shared" si="1"/>
        <v>Sat</v>
      </c>
      <c r="Y20" s="2">
        <v>42177</v>
      </c>
      <c r="Z20" s="9">
        <f t="shared" si="2"/>
        <v>2</v>
      </c>
      <c r="AA20" s="9" t="str">
        <f t="shared" si="3"/>
        <v>After Discount</v>
      </c>
      <c r="AB20" s="6">
        <v>2169.7464</v>
      </c>
      <c r="AC20">
        <v>22</v>
      </c>
      <c r="AD20" s="6">
        <v>3144.56</v>
      </c>
      <c r="AE20">
        <v>87016</v>
      </c>
      <c r="AF20" s="9">
        <f>IF(COUNTIF(AE$2:AE1971,AE20)=1,1,0)</f>
        <v>0</v>
      </c>
      <c r="AG20" t="str">
        <f>_xlfn.XLOOKUP(AE20,Returns!A:A,Returns!B:B,"Not Returned",0,1)</f>
        <v>Not Returned</v>
      </c>
      <c r="AH20">
        <f t="shared" si="4"/>
        <v>0</v>
      </c>
    </row>
    <row r="21" spans="1:34" x14ac:dyDescent="0.3">
      <c r="A21">
        <v>18306</v>
      </c>
      <c r="B21" t="s">
        <v>56</v>
      </c>
      <c r="C21" s="8">
        <v>0.08</v>
      </c>
      <c r="D21" s="6">
        <v>175.99</v>
      </c>
      <c r="E21" s="7">
        <v>4.99</v>
      </c>
      <c r="F21">
        <v>1738</v>
      </c>
      <c r="G21" t="s">
        <v>1738</v>
      </c>
      <c r="H21" t="str">
        <f>IF(COUNTIF(G$2:G21,G21)=1,"New Customer","Returning Customer")</f>
        <v>New Customer</v>
      </c>
      <c r="I21">
        <f t="shared" si="0"/>
        <v>1</v>
      </c>
      <c r="J21" t="s">
        <v>49</v>
      </c>
      <c r="K21" t="s">
        <v>28</v>
      </c>
      <c r="L21" t="s">
        <v>77</v>
      </c>
      <c r="M21" t="s">
        <v>78</v>
      </c>
      <c r="N21" t="s">
        <v>59</v>
      </c>
      <c r="O21" s="5">
        <v>5165</v>
      </c>
      <c r="P21">
        <v>0.59</v>
      </c>
      <c r="Q21" t="s">
        <v>33</v>
      </c>
      <c r="R21" t="s">
        <v>135</v>
      </c>
      <c r="S21" t="str">
        <f>VLOOKUP(R21,Users!$A$1:$B$5,2,0)</f>
        <v>Sam</v>
      </c>
      <c r="T21" t="s">
        <v>316</v>
      </c>
      <c r="U21" t="s">
        <v>1739</v>
      </c>
      <c r="V21">
        <v>28052</v>
      </c>
      <c r="W21" s="2">
        <v>42091</v>
      </c>
      <c r="X21" s="2" t="str">
        <f t="shared" si="1"/>
        <v>Sat</v>
      </c>
      <c r="Y21" s="2">
        <v>42091</v>
      </c>
      <c r="Z21" s="9">
        <f t="shared" si="2"/>
        <v>0</v>
      </c>
      <c r="AA21" s="9" t="str">
        <f t="shared" si="3"/>
        <v>After Discount</v>
      </c>
      <c r="AB21" s="6">
        <v>-16476.838</v>
      </c>
      <c r="AC21">
        <v>10</v>
      </c>
      <c r="AD21" s="6">
        <v>1486.34</v>
      </c>
      <c r="AE21">
        <v>85865</v>
      </c>
      <c r="AF21" s="9">
        <f>IF(COUNTIF(AE$2:AE1972,AE21)=1,1,0)</f>
        <v>1</v>
      </c>
      <c r="AG21" t="str">
        <f>_xlfn.XLOOKUP(AE21,Returns!A:A,Returns!B:B,"Not Returned",0,1)</f>
        <v>Not Returned</v>
      </c>
      <c r="AH21">
        <f t="shared" si="4"/>
        <v>0</v>
      </c>
    </row>
    <row r="22" spans="1:34" x14ac:dyDescent="0.3">
      <c r="A22">
        <v>25463</v>
      </c>
      <c r="B22" t="s">
        <v>56</v>
      </c>
      <c r="C22" s="8">
        <v>0</v>
      </c>
      <c r="D22" s="6">
        <v>175.99</v>
      </c>
      <c r="E22" s="7">
        <v>4.99</v>
      </c>
      <c r="F22">
        <v>2521</v>
      </c>
      <c r="G22" t="s">
        <v>2345</v>
      </c>
      <c r="H22" t="str">
        <f>IF(COUNTIF(G$2:G22,G22)=1,"New Customer","Returning Customer")</f>
        <v>New Customer</v>
      </c>
      <c r="I22">
        <f t="shared" si="0"/>
        <v>1</v>
      </c>
      <c r="J22" t="s">
        <v>49</v>
      </c>
      <c r="K22" t="s">
        <v>40</v>
      </c>
      <c r="L22" t="s">
        <v>77</v>
      </c>
      <c r="M22" t="s">
        <v>78</v>
      </c>
      <c r="N22" t="s">
        <v>59</v>
      </c>
      <c r="O22" s="5">
        <v>5165</v>
      </c>
      <c r="P22">
        <v>0.59</v>
      </c>
      <c r="Q22" t="s">
        <v>33</v>
      </c>
      <c r="R22" t="s">
        <v>61</v>
      </c>
      <c r="S22" t="str">
        <f>VLOOKUP(R22,Users!$A$1:$B$5,2,0)</f>
        <v>Chris</v>
      </c>
      <c r="T22" t="s">
        <v>129</v>
      </c>
      <c r="U22" t="s">
        <v>2346</v>
      </c>
      <c r="V22">
        <v>75109</v>
      </c>
      <c r="W22" s="2">
        <v>42053</v>
      </c>
      <c r="X22" s="2" t="str">
        <f t="shared" si="1"/>
        <v>Wed</v>
      </c>
      <c r="Y22" s="2">
        <v>42056</v>
      </c>
      <c r="Z22" s="9">
        <f t="shared" si="2"/>
        <v>3</v>
      </c>
      <c r="AA22" s="9" t="str">
        <f t="shared" si="3"/>
        <v>No Discount</v>
      </c>
      <c r="AB22" s="6">
        <v>1656.6554999999998</v>
      </c>
      <c r="AC22">
        <v>15</v>
      </c>
      <c r="AD22" s="6">
        <v>2400.9499999999998</v>
      </c>
      <c r="AE22">
        <v>87032</v>
      </c>
      <c r="AF22" s="9">
        <f>IF(COUNTIF(AE$2:AE1973,AE22)=1,1,0)</f>
        <v>1</v>
      </c>
      <c r="AG22" t="str">
        <f>_xlfn.XLOOKUP(AE22,Returns!A:A,Returns!B:B,"Not Returned",0,1)</f>
        <v>Not Returned</v>
      </c>
      <c r="AH22">
        <f t="shared" si="4"/>
        <v>0</v>
      </c>
    </row>
    <row r="23" spans="1:34" x14ac:dyDescent="0.3">
      <c r="A23">
        <v>18395</v>
      </c>
      <c r="B23" t="s">
        <v>37</v>
      </c>
      <c r="C23" s="8">
        <v>0.01</v>
      </c>
      <c r="D23" s="6">
        <v>65.989999999999995</v>
      </c>
      <c r="E23" s="7">
        <v>8.99</v>
      </c>
      <c r="F23">
        <v>922</v>
      </c>
      <c r="G23" t="s">
        <v>1031</v>
      </c>
      <c r="H23" t="str">
        <f>IF(COUNTIF(G$2:G23,G23)=1,"New Customer","Returning Customer")</f>
        <v>New Customer</v>
      </c>
      <c r="I23">
        <f t="shared" si="0"/>
        <v>1</v>
      </c>
      <c r="J23" t="s">
        <v>27</v>
      </c>
      <c r="K23" t="s">
        <v>58</v>
      </c>
      <c r="L23" t="s">
        <v>77</v>
      </c>
      <c r="M23" t="s">
        <v>78</v>
      </c>
      <c r="N23" t="s">
        <v>59</v>
      </c>
      <c r="O23" s="5">
        <v>5180</v>
      </c>
      <c r="P23">
        <v>0.56000000000000005</v>
      </c>
      <c r="Q23" t="s">
        <v>33</v>
      </c>
      <c r="R23" t="s">
        <v>34</v>
      </c>
      <c r="S23" t="str">
        <f>VLOOKUP(R23,Users!$A$1:$B$5,2,0)</f>
        <v>William</v>
      </c>
      <c r="T23" t="s">
        <v>45</v>
      </c>
      <c r="U23" t="s">
        <v>764</v>
      </c>
      <c r="V23">
        <v>91730</v>
      </c>
      <c r="W23" s="2">
        <v>42144</v>
      </c>
      <c r="X23" s="2" t="str">
        <f t="shared" si="1"/>
        <v>Wed</v>
      </c>
      <c r="Y23" s="2">
        <v>42145</v>
      </c>
      <c r="Z23" s="9">
        <f t="shared" si="2"/>
        <v>1</v>
      </c>
      <c r="AA23" s="9" t="str">
        <f t="shared" si="3"/>
        <v>After Discount</v>
      </c>
      <c r="AB23" s="6">
        <v>396.97199999999998</v>
      </c>
      <c r="AC23">
        <v>14</v>
      </c>
      <c r="AD23" s="6">
        <v>782</v>
      </c>
      <c r="AE23">
        <v>87135</v>
      </c>
      <c r="AF23" s="9">
        <f>IF(COUNTIF(AE$2:AE1974,AE23)=1,1,0)</f>
        <v>1</v>
      </c>
      <c r="AG23" t="str">
        <f>_xlfn.XLOOKUP(AE23,Returns!A:A,Returns!B:B,"Not Returned",0,1)</f>
        <v>Not Returned</v>
      </c>
      <c r="AH23">
        <f t="shared" si="4"/>
        <v>0</v>
      </c>
    </row>
    <row r="24" spans="1:34" x14ac:dyDescent="0.3">
      <c r="A24">
        <v>23735</v>
      </c>
      <c r="B24" t="s">
        <v>25</v>
      </c>
      <c r="C24" s="8">
        <v>0</v>
      </c>
      <c r="D24" s="6">
        <v>65.989999999999995</v>
      </c>
      <c r="E24" s="7">
        <v>8.99</v>
      </c>
      <c r="F24">
        <v>1466</v>
      </c>
      <c r="G24" t="s">
        <v>1492</v>
      </c>
      <c r="H24" t="str">
        <f>IF(COUNTIF(G$2:G24,G24)=1,"New Customer","Returning Customer")</f>
        <v>New Customer</v>
      </c>
      <c r="I24">
        <f t="shared" si="0"/>
        <v>1</v>
      </c>
      <c r="J24" t="s">
        <v>49</v>
      </c>
      <c r="K24" t="s">
        <v>58</v>
      </c>
      <c r="L24" t="s">
        <v>77</v>
      </c>
      <c r="M24" t="s">
        <v>78</v>
      </c>
      <c r="N24" t="s">
        <v>59</v>
      </c>
      <c r="O24" s="5">
        <v>5180</v>
      </c>
      <c r="P24">
        <v>0.56000000000000005</v>
      </c>
      <c r="Q24" t="s">
        <v>33</v>
      </c>
      <c r="R24" t="s">
        <v>61</v>
      </c>
      <c r="S24" t="str">
        <f>VLOOKUP(R24,Users!$A$1:$B$5,2,0)</f>
        <v>Chris</v>
      </c>
      <c r="T24" t="s">
        <v>489</v>
      </c>
      <c r="U24" t="s">
        <v>437</v>
      </c>
      <c r="V24">
        <v>68601</v>
      </c>
      <c r="W24" s="2">
        <v>42166</v>
      </c>
      <c r="X24" s="2" t="str">
        <f t="shared" si="1"/>
        <v>Thu</v>
      </c>
      <c r="Y24" s="2">
        <v>42168</v>
      </c>
      <c r="Z24" s="9">
        <f t="shared" si="2"/>
        <v>2</v>
      </c>
      <c r="AA24" s="9" t="str">
        <f t="shared" si="3"/>
        <v>No Discount</v>
      </c>
      <c r="AB24" s="6">
        <v>253.30319999999998</v>
      </c>
      <c r="AC24">
        <v>10</v>
      </c>
      <c r="AD24" s="6">
        <v>575.07000000000005</v>
      </c>
      <c r="AE24">
        <v>91115</v>
      </c>
      <c r="AF24" s="9">
        <f>IF(COUNTIF(AE$2:AE1975,AE24)=1,1,0)</f>
        <v>1</v>
      </c>
      <c r="AG24" t="str">
        <f>_xlfn.XLOOKUP(AE24,Returns!A:A,Returns!B:B,"Not Returned",0,1)</f>
        <v>Not Returned</v>
      </c>
      <c r="AH24">
        <f t="shared" si="4"/>
        <v>0</v>
      </c>
    </row>
    <row r="25" spans="1:34" x14ac:dyDescent="0.3">
      <c r="A25">
        <v>24245</v>
      </c>
      <c r="B25" t="s">
        <v>37</v>
      </c>
      <c r="C25" s="8">
        <v>0.06</v>
      </c>
      <c r="D25" s="6">
        <v>115.99</v>
      </c>
      <c r="E25" s="7">
        <v>8.99</v>
      </c>
      <c r="F25">
        <v>97</v>
      </c>
      <c r="G25" t="s">
        <v>179</v>
      </c>
      <c r="H25" t="str">
        <f>IF(COUNTIF(G$2:G25,G25)=1,"New Customer","Returning Customer")</f>
        <v>New Customer</v>
      </c>
      <c r="I25">
        <f t="shared" si="0"/>
        <v>1</v>
      </c>
      <c r="J25" t="s">
        <v>49</v>
      </c>
      <c r="K25" t="s">
        <v>40</v>
      </c>
      <c r="L25" t="s">
        <v>77</v>
      </c>
      <c r="M25" t="s">
        <v>78</v>
      </c>
      <c r="N25" t="s">
        <v>59</v>
      </c>
      <c r="O25" s="5">
        <v>5185</v>
      </c>
      <c r="P25">
        <v>0.57999999999999996</v>
      </c>
      <c r="Q25" t="s">
        <v>33</v>
      </c>
      <c r="R25" t="s">
        <v>61</v>
      </c>
      <c r="S25" t="str">
        <f>VLOOKUP(R25,Users!$A$1:$B$5,2,0)</f>
        <v>Chris</v>
      </c>
      <c r="T25" t="s">
        <v>180</v>
      </c>
      <c r="U25" t="s">
        <v>181</v>
      </c>
      <c r="V25">
        <v>66502</v>
      </c>
      <c r="W25" s="2">
        <v>42127</v>
      </c>
      <c r="X25" s="2" t="str">
        <f t="shared" si="1"/>
        <v>Sun</v>
      </c>
      <c r="Y25" s="2">
        <v>42128</v>
      </c>
      <c r="Z25" s="9">
        <f t="shared" si="2"/>
        <v>1</v>
      </c>
      <c r="AA25" s="9" t="str">
        <f t="shared" si="3"/>
        <v>After Discount</v>
      </c>
      <c r="AB25" s="6">
        <v>685.6146</v>
      </c>
      <c r="AC25">
        <v>20</v>
      </c>
      <c r="AD25" s="6">
        <v>1952.56</v>
      </c>
      <c r="AE25">
        <v>87306</v>
      </c>
      <c r="AF25" s="9">
        <f>IF(COUNTIF(AE$2:AE1976,AE25)=1,1,0)</f>
        <v>0</v>
      </c>
      <c r="AG25" t="str">
        <f>_xlfn.XLOOKUP(AE25,Returns!A:A,Returns!B:B,"Not Returned",0,1)</f>
        <v>Not Returned</v>
      </c>
      <c r="AH25">
        <f t="shared" si="4"/>
        <v>0</v>
      </c>
    </row>
    <row r="26" spans="1:34" x14ac:dyDescent="0.3">
      <c r="A26">
        <v>23622</v>
      </c>
      <c r="B26" t="s">
        <v>106</v>
      </c>
      <c r="C26" s="8">
        <v>0.05</v>
      </c>
      <c r="D26" s="6">
        <v>115.99</v>
      </c>
      <c r="E26" s="7">
        <v>8.99</v>
      </c>
      <c r="F26">
        <v>2851</v>
      </c>
      <c r="G26" t="s">
        <v>2584</v>
      </c>
      <c r="H26" t="str">
        <f>IF(COUNTIF(G$2:G26,G26)=1,"New Customer","Returning Customer")</f>
        <v>New Customer</v>
      </c>
      <c r="I26">
        <f t="shared" si="0"/>
        <v>1</v>
      </c>
      <c r="J26" t="s">
        <v>49</v>
      </c>
      <c r="K26" t="s">
        <v>114</v>
      </c>
      <c r="L26" t="s">
        <v>77</v>
      </c>
      <c r="M26" t="s">
        <v>78</v>
      </c>
      <c r="N26" t="s">
        <v>59</v>
      </c>
      <c r="O26" s="5">
        <v>5185</v>
      </c>
      <c r="P26">
        <v>0.57999999999999996</v>
      </c>
      <c r="Q26" t="s">
        <v>33</v>
      </c>
      <c r="R26" t="s">
        <v>61</v>
      </c>
      <c r="S26" t="str">
        <f>VLOOKUP(R26,Users!$A$1:$B$5,2,0)</f>
        <v>Chris</v>
      </c>
      <c r="T26" t="s">
        <v>129</v>
      </c>
      <c r="U26" t="s">
        <v>2585</v>
      </c>
      <c r="V26">
        <v>79762</v>
      </c>
      <c r="W26" s="2">
        <v>42103</v>
      </c>
      <c r="X26" s="2" t="str">
        <f t="shared" si="1"/>
        <v>Thu</v>
      </c>
      <c r="Y26" s="2">
        <v>42107</v>
      </c>
      <c r="Z26" s="9">
        <f t="shared" si="2"/>
        <v>4</v>
      </c>
      <c r="AA26" s="9" t="str">
        <f t="shared" si="3"/>
        <v>After Discount</v>
      </c>
      <c r="AB26" s="6">
        <v>719.35259999999994</v>
      </c>
      <c r="AC26">
        <v>11</v>
      </c>
      <c r="AD26" s="6">
        <v>1042.54</v>
      </c>
      <c r="AE26">
        <v>86454</v>
      </c>
      <c r="AF26" s="9">
        <f>IF(COUNTIF(AE$2:AE1977,AE26)=1,1,0)</f>
        <v>1</v>
      </c>
      <c r="AG26" t="str">
        <f>_xlfn.XLOOKUP(AE26,Returns!A:A,Returns!B:B,"Not Returned",0,1)</f>
        <v>Not Returned</v>
      </c>
      <c r="AH26">
        <f t="shared" si="4"/>
        <v>0</v>
      </c>
    </row>
    <row r="27" spans="1:34" x14ac:dyDescent="0.3">
      <c r="A27">
        <v>24387</v>
      </c>
      <c r="B27" t="s">
        <v>47</v>
      </c>
      <c r="C27" s="8">
        <v>0.06</v>
      </c>
      <c r="D27" s="6">
        <v>65.989999999999995</v>
      </c>
      <c r="E27" s="7">
        <v>8.8000000000000007</v>
      </c>
      <c r="F27">
        <v>638</v>
      </c>
      <c r="G27" t="s">
        <v>742</v>
      </c>
      <c r="H27" t="str">
        <f>IF(COUNTIF(G$2:G27,G27)=1,"New Customer","Returning Customer")</f>
        <v>New Customer</v>
      </c>
      <c r="I27">
        <f t="shared" si="0"/>
        <v>1</v>
      </c>
      <c r="J27" t="s">
        <v>27</v>
      </c>
      <c r="K27" t="s">
        <v>114</v>
      </c>
      <c r="L27" t="s">
        <v>77</v>
      </c>
      <c r="M27" t="s">
        <v>78</v>
      </c>
      <c r="N27" t="s">
        <v>59</v>
      </c>
      <c r="O27" s="5">
        <v>6120</v>
      </c>
      <c r="P27">
        <v>0.57999999999999996</v>
      </c>
      <c r="Q27" t="s">
        <v>33</v>
      </c>
      <c r="R27" t="s">
        <v>34</v>
      </c>
      <c r="S27" t="str">
        <f>VLOOKUP(R27,Users!$A$1:$B$5,2,0)</f>
        <v>William</v>
      </c>
      <c r="T27" t="s">
        <v>45</v>
      </c>
      <c r="U27" t="s">
        <v>743</v>
      </c>
      <c r="V27">
        <v>95062</v>
      </c>
      <c r="W27" s="2">
        <v>42124</v>
      </c>
      <c r="X27" s="2" t="str">
        <f t="shared" si="1"/>
        <v>Thu</v>
      </c>
      <c r="Y27" s="2">
        <v>42125</v>
      </c>
      <c r="Z27" s="9">
        <f t="shared" si="2"/>
        <v>1</v>
      </c>
      <c r="AA27" s="9" t="str">
        <f t="shared" si="3"/>
        <v>After Discount</v>
      </c>
      <c r="AB27" s="6">
        <v>288.08999999999997</v>
      </c>
      <c r="AC27">
        <v>9</v>
      </c>
      <c r="AD27" s="6">
        <v>506.38</v>
      </c>
      <c r="AE27">
        <v>87954</v>
      </c>
      <c r="AF27" s="9">
        <f>IF(COUNTIF(AE$2:AE1978,AE27)=1,1,0)</f>
        <v>0</v>
      </c>
      <c r="AG27" t="str">
        <f>_xlfn.XLOOKUP(AE27,Returns!A:A,Returns!B:B,"Not Returned",0,1)</f>
        <v>Not Returned</v>
      </c>
      <c r="AH27">
        <f t="shared" si="4"/>
        <v>0</v>
      </c>
    </row>
    <row r="28" spans="1:34" x14ac:dyDescent="0.3">
      <c r="A28">
        <v>6387</v>
      </c>
      <c r="B28" t="s">
        <v>47</v>
      </c>
      <c r="C28" s="8">
        <v>0.06</v>
      </c>
      <c r="D28" s="6">
        <v>65.989999999999995</v>
      </c>
      <c r="E28" s="7">
        <v>8.8000000000000007</v>
      </c>
      <c r="F28">
        <v>640</v>
      </c>
      <c r="G28" t="s">
        <v>748</v>
      </c>
      <c r="H28" t="str">
        <f>IF(COUNTIF(G$2:G28,G28)=1,"New Customer","Returning Customer")</f>
        <v>New Customer</v>
      </c>
      <c r="I28">
        <f t="shared" si="0"/>
        <v>1</v>
      </c>
      <c r="J28" t="s">
        <v>27</v>
      </c>
      <c r="K28" t="s">
        <v>114</v>
      </c>
      <c r="L28" t="s">
        <v>77</v>
      </c>
      <c r="M28" t="s">
        <v>78</v>
      </c>
      <c r="N28" t="s">
        <v>59</v>
      </c>
      <c r="O28" s="5">
        <v>6120</v>
      </c>
      <c r="P28">
        <v>0.57999999999999996</v>
      </c>
      <c r="Q28" t="s">
        <v>33</v>
      </c>
      <c r="R28" t="s">
        <v>34</v>
      </c>
      <c r="S28" t="str">
        <f>VLOOKUP(R28,Users!$A$1:$B$5,2,0)</f>
        <v>William</v>
      </c>
      <c r="T28" t="s">
        <v>35</v>
      </c>
      <c r="U28" t="s">
        <v>205</v>
      </c>
      <c r="V28">
        <v>98119</v>
      </c>
      <c r="W28" s="2">
        <v>42124</v>
      </c>
      <c r="X28" s="2" t="str">
        <f t="shared" si="1"/>
        <v>Thu</v>
      </c>
      <c r="Y28" s="2">
        <v>42125</v>
      </c>
      <c r="Z28" s="9">
        <f t="shared" si="2"/>
        <v>1</v>
      </c>
      <c r="AA28" s="9" t="str">
        <f t="shared" si="3"/>
        <v>After Discount</v>
      </c>
      <c r="AB28" s="6">
        <v>288.08999999999997</v>
      </c>
      <c r="AC28">
        <v>34</v>
      </c>
      <c r="AD28" s="6">
        <v>1912.98</v>
      </c>
      <c r="AE28">
        <v>45380</v>
      </c>
      <c r="AF28" s="9">
        <f>IF(COUNTIF(AE$2:AE1979,AE28)=1,1,0)</f>
        <v>0</v>
      </c>
      <c r="AG28" t="str">
        <f>_xlfn.XLOOKUP(AE28,Returns!A:A,Returns!B:B,"Not Returned",0,1)</f>
        <v>Not Returned</v>
      </c>
      <c r="AH28">
        <f t="shared" si="4"/>
        <v>0</v>
      </c>
    </row>
    <row r="29" spans="1:34" x14ac:dyDescent="0.3">
      <c r="A29">
        <v>21338</v>
      </c>
      <c r="B29" t="s">
        <v>37</v>
      </c>
      <c r="C29" s="8">
        <v>7.0000000000000007E-2</v>
      </c>
      <c r="D29" s="6">
        <v>65.989999999999995</v>
      </c>
      <c r="E29" s="7">
        <v>8.8000000000000007</v>
      </c>
      <c r="F29">
        <v>2489</v>
      </c>
      <c r="G29" t="s">
        <v>2319</v>
      </c>
      <c r="H29" t="str">
        <f>IF(COUNTIF(G$2:G29,G29)=1,"New Customer","Returning Customer")</f>
        <v>New Customer</v>
      </c>
      <c r="I29">
        <f t="shared" si="0"/>
        <v>1</v>
      </c>
      <c r="J29" t="s">
        <v>49</v>
      </c>
      <c r="K29" t="s">
        <v>40</v>
      </c>
      <c r="L29" t="s">
        <v>77</v>
      </c>
      <c r="M29" t="s">
        <v>78</v>
      </c>
      <c r="N29" t="s">
        <v>59</v>
      </c>
      <c r="O29" s="5">
        <v>6120</v>
      </c>
      <c r="P29">
        <v>0.57999999999999996</v>
      </c>
      <c r="Q29" t="s">
        <v>33</v>
      </c>
      <c r="R29" t="s">
        <v>34</v>
      </c>
      <c r="S29" t="str">
        <f>VLOOKUP(R29,Users!$A$1:$B$5,2,0)</f>
        <v>William</v>
      </c>
      <c r="T29" t="s">
        <v>45</v>
      </c>
      <c r="U29" t="s">
        <v>687</v>
      </c>
      <c r="V29">
        <v>94521</v>
      </c>
      <c r="W29" s="2">
        <v>42016</v>
      </c>
      <c r="X29" s="2" t="str">
        <f t="shared" si="1"/>
        <v>Mon</v>
      </c>
      <c r="Y29" s="2">
        <v>42016</v>
      </c>
      <c r="Z29" s="9">
        <f t="shared" si="2"/>
        <v>0</v>
      </c>
      <c r="AA29" s="9" t="str">
        <f t="shared" si="3"/>
        <v>After Discount</v>
      </c>
      <c r="AB29" s="6">
        <v>109.83600000000001</v>
      </c>
      <c r="AC29">
        <v>9</v>
      </c>
      <c r="AD29" s="6">
        <v>471.66</v>
      </c>
      <c r="AE29">
        <v>86886</v>
      </c>
      <c r="AF29" s="9">
        <f>IF(COUNTIF(AE$2:AE1980,AE29)=1,1,0)</f>
        <v>0</v>
      </c>
      <c r="AG29" t="str">
        <f>_xlfn.XLOOKUP(AE29,Returns!A:A,Returns!B:B,"Not Returned",0,1)</f>
        <v>Not Returned</v>
      </c>
      <c r="AH29">
        <f t="shared" si="4"/>
        <v>0</v>
      </c>
    </row>
    <row r="30" spans="1:34" x14ac:dyDescent="0.3">
      <c r="A30">
        <v>3338</v>
      </c>
      <c r="B30" t="s">
        <v>37</v>
      </c>
      <c r="C30" s="8">
        <v>7.0000000000000007E-2</v>
      </c>
      <c r="D30" s="6">
        <v>65.989999999999995</v>
      </c>
      <c r="E30" s="7">
        <v>8.8000000000000007</v>
      </c>
      <c r="F30">
        <v>2491</v>
      </c>
      <c r="G30" t="s">
        <v>2323</v>
      </c>
      <c r="H30" t="str">
        <f>IF(COUNTIF(G$2:G30,G30)=1,"New Customer","Returning Customer")</f>
        <v>New Customer</v>
      </c>
      <c r="I30">
        <f t="shared" si="0"/>
        <v>1</v>
      </c>
      <c r="J30" t="s">
        <v>49</v>
      </c>
      <c r="K30" t="s">
        <v>40</v>
      </c>
      <c r="L30" t="s">
        <v>77</v>
      </c>
      <c r="M30" t="s">
        <v>78</v>
      </c>
      <c r="N30" t="s">
        <v>59</v>
      </c>
      <c r="O30" s="5">
        <v>6120</v>
      </c>
      <c r="P30">
        <v>0.57999999999999996</v>
      </c>
      <c r="Q30" t="s">
        <v>33</v>
      </c>
      <c r="R30" t="s">
        <v>34</v>
      </c>
      <c r="S30" t="str">
        <f>VLOOKUP(R30,Users!$A$1:$B$5,2,0)</f>
        <v>William</v>
      </c>
      <c r="T30" t="s">
        <v>45</v>
      </c>
      <c r="U30" t="s">
        <v>655</v>
      </c>
      <c r="V30">
        <v>90045</v>
      </c>
      <c r="W30" s="2">
        <v>42016</v>
      </c>
      <c r="X30" s="2" t="str">
        <f t="shared" si="1"/>
        <v>Mon</v>
      </c>
      <c r="Y30" s="2">
        <v>42016</v>
      </c>
      <c r="Z30" s="9">
        <f t="shared" si="2"/>
        <v>0</v>
      </c>
      <c r="AA30" s="9" t="str">
        <f t="shared" si="3"/>
        <v>After Discount</v>
      </c>
      <c r="AB30" s="6">
        <v>109.83600000000001</v>
      </c>
      <c r="AC30">
        <v>37</v>
      </c>
      <c r="AD30" s="6">
        <v>1939.03</v>
      </c>
      <c r="AE30">
        <v>23877</v>
      </c>
      <c r="AF30" s="9">
        <f>IF(COUNTIF(AE$2:AE1981,AE30)=1,1,0)</f>
        <v>0</v>
      </c>
      <c r="AG30" t="str">
        <f>_xlfn.XLOOKUP(AE30,Returns!A:A,Returns!B:B,"Not Returned",0,1)</f>
        <v>Not Returned</v>
      </c>
      <c r="AH30">
        <f t="shared" si="4"/>
        <v>0</v>
      </c>
    </row>
    <row r="31" spans="1:34" x14ac:dyDescent="0.3">
      <c r="A31">
        <v>25651</v>
      </c>
      <c r="B31" t="s">
        <v>106</v>
      </c>
      <c r="C31" s="8">
        <v>0.03</v>
      </c>
      <c r="D31" s="6">
        <v>65.989999999999995</v>
      </c>
      <c r="E31" s="7">
        <v>8.8000000000000007</v>
      </c>
      <c r="F31">
        <v>2684</v>
      </c>
      <c r="G31" t="s">
        <v>2463</v>
      </c>
      <c r="H31" t="str">
        <f>IF(COUNTIF(G$2:G31,G31)=1,"New Customer","Returning Customer")</f>
        <v>New Customer</v>
      </c>
      <c r="I31">
        <f t="shared" si="0"/>
        <v>1</v>
      </c>
      <c r="J31" t="s">
        <v>49</v>
      </c>
      <c r="K31" t="s">
        <v>58</v>
      </c>
      <c r="L31" t="s">
        <v>77</v>
      </c>
      <c r="M31" t="s">
        <v>78</v>
      </c>
      <c r="N31" t="s">
        <v>59</v>
      </c>
      <c r="O31" s="5">
        <v>6120</v>
      </c>
      <c r="P31">
        <v>0.57999999999999996</v>
      </c>
      <c r="Q31" t="s">
        <v>33</v>
      </c>
      <c r="R31" t="s">
        <v>135</v>
      </c>
      <c r="S31" t="str">
        <f>VLOOKUP(R31,Users!$A$1:$B$5,2,0)</f>
        <v>Sam</v>
      </c>
      <c r="T31" t="s">
        <v>356</v>
      </c>
      <c r="U31" t="s">
        <v>2464</v>
      </c>
      <c r="V31">
        <v>33952</v>
      </c>
      <c r="W31" s="2">
        <v>42104</v>
      </c>
      <c r="X31" s="2" t="str">
        <f t="shared" si="1"/>
        <v>Fri</v>
      </c>
      <c r="Y31" s="2">
        <v>42104</v>
      </c>
      <c r="Z31" s="9">
        <f t="shared" si="2"/>
        <v>0</v>
      </c>
      <c r="AA31" s="9" t="str">
        <f t="shared" si="3"/>
        <v>After Discount</v>
      </c>
      <c r="AB31" s="6">
        <v>9.939899999999998</v>
      </c>
      <c r="AC31">
        <v>21</v>
      </c>
      <c r="AD31" s="6">
        <v>1237.4000000000001</v>
      </c>
      <c r="AE31">
        <v>89148</v>
      </c>
      <c r="AF31" s="9">
        <f>IF(COUNTIF(AE$2:AE1982,AE31)=1,1,0)</f>
        <v>0</v>
      </c>
      <c r="AG31" t="str">
        <f>_xlfn.XLOOKUP(AE31,Returns!A:A,Returns!B:B,"Not Returned",0,1)</f>
        <v>Not Returned</v>
      </c>
      <c r="AH31">
        <f t="shared" si="4"/>
        <v>0</v>
      </c>
    </row>
    <row r="32" spans="1:34" x14ac:dyDescent="0.3">
      <c r="A32">
        <v>18551</v>
      </c>
      <c r="B32" t="s">
        <v>37</v>
      </c>
      <c r="C32" s="8">
        <v>0</v>
      </c>
      <c r="D32" s="6">
        <v>115.99</v>
      </c>
      <c r="E32" s="7">
        <v>2.5</v>
      </c>
      <c r="F32">
        <v>52</v>
      </c>
      <c r="G32" t="s">
        <v>117</v>
      </c>
      <c r="H32" t="str">
        <f>IF(COUNTIF(G$2:G32,G32)=1,"New Customer","Returning Customer")</f>
        <v>New Customer</v>
      </c>
      <c r="I32">
        <f t="shared" si="0"/>
        <v>1</v>
      </c>
      <c r="J32" t="s">
        <v>49</v>
      </c>
      <c r="K32" t="s">
        <v>28</v>
      </c>
      <c r="L32" t="s">
        <v>77</v>
      </c>
      <c r="M32" t="s">
        <v>78</v>
      </c>
      <c r="N32" t="s">
        <v>59</v>
      </c>
      <c r="O32" s="5">
        <v>6160</v>
      </c>
      <c r="P32">
        <v>0.56999999999999995</v>
      </c>
      <c r="Q32" t="s">
        <v>33</v>
      </c>
      <c r="R32" t="s">
        <v>34</v>
      </c>
      <c r="S32" t="str">
        <f>VLOOKUP(R32,Users!$A$1:$B$5,2,0)</f>
        <v>William</v>
      </c>
      <c r="T32" t="s">
        <v>35</v>
      </c>
      <c r="U32" t="s">
        <v>118</v>
      </c>
      <c r="V32">
        <v>98373</v>
      </c>
      <c r="W32" s="2">
        <v>42073</v>
      </c>
      <c r="X32" s="2" t="str">
        <f t="shared" si="1"/>
        <v>Tue</v>
      </c>
      <c r="Y32" s="2">
        <v>42073</v>
      </c>
      <c r="Z32" s="9">
        <f t="shared" si="2"/>
        <v>0</v>
      </c>
      <c r="AA32" s="9" t="str">
        <f t="shared" si="3"/>
        <v>No Discount</v>
      </c>
      <c r="AB32" s="6">
        <v>162.666</v>
      </c>
      <c r="AC32">
        <v>6</v>
      </c>
      <c r="AD32" s="6">
        <v>627.04</v>
      </c>
      <c r="AE32">
        <v>88426</v>
      </c>
      <c r="AF32" s="9">
        <f>IF(COUNTIF(AE$2:AE1983,AE32)=1,1,0)</f>
        <v>0</v>
      </c>
      <c r="AG32" t="str">
        <f>_xlfn.XLOOKUP(AE32,Returns!A:A,Returns!B:B,"Not Returned",0,1)</f>
        <v>Not Returned</v>
      </c>
      <c r="AH32">
        <f t="shared" si="4"/>
        <v>0</v>
      </c>
    </row>
    <row r="33" spans="1:34" x14ac:dyDescent="0.3">
      <c r="A33">
        <v>6586</v>
      </c>
      <c r="B33" t="s">
        <v>56</v>
      </c>
      <c r="C33" s="8">
        <v>0</v>
      </c>
      <c r="D33" s="6">
        <v>125.99</v>
      </c>
      <c r="E33" s="7">
        <v>2.5</v>
      </c>
      <c r="F33">
        <v>2618</v>
      </c>
      <c r="G33" t="s">
        <v>2418</v>
      </c>
      <c r="H33" t="str">
        <f>IF(COUNTIF(G$2:G33,G33)=1,"New Customer","Returning Customer")</f>
        <v>New Customer</v>
      </c>
      <c r="I33">
        <f t="shared" si="0"/>
        <v>1</v>
      </c>
      <c r="J33" t="s">
        <v>49</v>
      </c>
      <c r="K33" t="s">
        <v>28</v>
      </c>
      <c r="L33" t="s">
        <v>77</v>
      </c>
      <c r="M33" t="s">
        <v>78</v>
      </c>
      <c r="N33" t="s">
        <v>59</v>
      </c>
      <c r="O33" s="5">
        <v>6162</v>
      </c>
      <c r="P33">
        <v>0.59</v>
      </c>
      <c r="Q33" t="s">
        <v>33</v>
      </c>
      <c r="R33" t="s">
        <v>53</v>
      </c>
      <c r="S33" t="str">
        <f>VLOOKUP(R33,Users!$A$1:$B$5,2,0)</f>
        <v>Erin</v>
      </c>
      <c r="T33" t="s">
        <v>71</v>
      </c>
      <c r="U33" t="s">
        <v>90</v>
      </c>
      <c r="V33">
        <v>10004</v>
      </c>
      <c r="W33" s="2">
        <v>42021</v>
      </c>
      <c r="X33" s="2" t="str">
        <f t="shared" si="1"/>
        <v>Sat</v>
      </c>
      <c r="Y33" s="2">
        <v>42023</v>
      </c>
      <c r="Z33" s="9">
        <f t="shared" si="2"/>
        <v>2</v>
      </c>
      <c r="AA33" s="9" t="str">
        <f t="shared" si="3"/>
        <v>No Discount</v>
      </c>
      <c r="AB33" s="6">
        <v>-815.90079999999989</v>
      </c>
      <c r="AC33">
        <v>3</v>
      </c>
      <c r="AD33" s="6">
        <v>337.34</v>
      </c>
      <c r="AE33">
        <v>46884</v>
      </c>
      <c r="AF33" s="9">
        <f>IF(COUNTIF(AE$2:AE1984,AE33)=1,1,0)</f>
        <v>0</v>
      </c>
      <c r="AG33" t="str">
        <f>_xlfn.XLOOKUP(AE33,Returns!A:A,Returns!B:B,"Not Returned",0,1)</f>
        <v>Not Returned</v>
      </c>
      <c r="AH33">
        <f t="shared" si="4"/>
        <v>0</v>
      </c>
    </row>
    <row r="34" spans="1:34" x14ac:dyDescent="0.3">
      <c r="A34">
        <v>20689</v>
      </c>
      <c r="B34" t="s">
        <v>25</v>
      </c>
      <c r="C34" s="8">
        <v>0.09</v>
      </c>
      <c r="D34" s="6">
        <v>205.99</v>
      </c>
      <c r="E34" s="7">
        <v>3</v>
      </c>
      <c r="F34">
        <v>120</v>
      </c>
      <c r="G34" t="s">
        <v>206</v>
      </c>
      <c r="H34" t="str">
        <f>IF(COUNTIF(G$2:G34,G34)=1,"New Customer","Returning Customer")</f>
        <v>New Customer</v>
      </c>
      <c r="I34">
        <f t="shared" si="0"/>
        <v>1</v>
      </c>
      <c r="J34" t="s">
        <v>27</v>
      </c>
      <c r="K34" t="s">
        <v>28</v>
      </c>
      <c r="L34" t="s">
        <v>77</v>
      </c>
      <c r="M34" t="s">
        <v>78</v>
      </c>
      <c r="N34" t="s">
        <v>59</v>
      </c>
      <c r="O34" s="5">
        <v>6185</v>
      </c>
      <c r="P34">
        <v>0.57999999999999996</v>
      </c>
      <c r="Q34" t="s">
        <v>33</v>
      </c>
      <c r="R34" t="s">
        <v>34</v>
      </c>
      <c r="S34" t="str">
        <f>VLOOKUP(R34,Users!$A$1:$B$5,2,0)</f>
        <v>William</v>
      </c>
      <c r="T34" t="s">
        <v>208</v>
      </c>
      <c r="U34" t="s">
        <v>209</v>
      </c>
      <c r="V34">
        <v>84041</v>
      </c>
      <c r="W34" s="2">
        <v>42016</v>
      </c>
      <c r="X34" s="2" t="str">
        <f t="shared" si="1"/>
        <v>Mon</v>
      </c>
      <c r="Y34" s="2">
        <v>42018</v>
      </c>
      <c r="Z34" s="9">
        <f t="shared" si="2"/>
        <v>2</v>
      </c>
      <c r="AA34" s="9" t="str">
        <f t="shared" si="3"/>
        <v>After Discount</v>
      </c>
      <c r="AB34" s="6">
        <v>1179.0237</v>
      </c>
      <c r="AC34">
        <v>10</v>
      </c>
      <c r="AD34" s="6">
        <v>1708.73</v>
      </c>
      <c r="AE34">
        <v>86520</v>
      </c>
      <c r="AF34" s="9">
        <f>IF(COUNTIF(AE$2:AE1985,AE34)=1,1,0)</f>
        <v>0</v>
      </c>
      <c r="AG34" t="str">
        <f>_xlfn.XLOOKUP(AE34,Returns!A:A,Returns!B:B,"Not Returned",0,1)</f>
        <v>Not Returned</v>
      </c>
      <c r="AH34">
        <f t="shared" si="4"/>
        <v>0</v>
      </c>
    </row>
    <row r="35" spans="1:34" x14ac:dyDescent="0.3">
      <c r="A35">
        <v>26037</v>
      </c>
      <c r="B35" t="s">
        <v>37</v>
      </c>
      <c r="C35" s="8">
        <v>0.03</v>
      </c>
      <c r="D35" s="6">
        <v>205.99</v>
      </c>
      <c r="E35" s="7">
        <v>3</v>
      </c>
      <c r="F35">
        <v>1708</v>
      </c>
      <c r="G35" t="s">
        <v>1696</v>
      </c>
      <c r="H35" t="str">
        <f>IF(COUNTIF(G$2:G35,G35)=1,"New Customer","Returning Customer")</f>
        <v>New Customer</v>
      </c>
      <c r="I35">
        <f t="shared" si="0"/>
        <v>1</v>
      </c>
      <c r="J35" t="s">
        <v>49</v>
      </c>
      <c r="K35" t="s">
        <v>58</v>
      </c>
      <c r="L35" t="s">
        <v>77</v>
      </c>
      <c r="M35" t="s">
        <v>78</v>
      </c>
      <c r="N35" t="s">
        <v>59</v>
      </c>
      <c r="O35" s="5">
        <v>6185</v>
      </c>
      <c r="P35">
        <v>0.57999999999999996</v>
      </c>
      <c r="Q35" t="s">
        <v>33</v>
      </c>
      <c r="R35" t="s">
        <v>53</v>
      </c>
      <c r="S35" t="str">
        <f>VLOOKUP(R35,Users!$A$1:$B$5,2,0)</f>
        <v>Erin</v>
      </c>
      <c r="T35" t="s">
        <v>152</v>
      </c>
      <c r="U35" t="s">
        <v>1697</v>
      </c>
      <c r="V35">
        <v>44118</v>
      </c>
      <c r="W35" s="2">
        <v>42144</v>
      </c>
      <c r="X35" s="2" t="str">
        <f t="shared" si="1"/>
        <v>Wed</v>
      </c>
      <c r="Y35" s="2">
        <v>42145</v>
      </c>
      <c r="Z35" s="9">
        <f t="shared" si="2"/>
        <v>1</v>
      </c>
      <c r="AA35" s="9" t="str">
        <f t="shared" si="3"/>
        <v>After Discount</v>
      </c>
      <c r="AB35" s="6">
        <v>3670.3514999999998</v>
      </c>
      <c r="AC35">
        <v>29</v>
      </c>
      <c r="AD35" s="6">
        <v>5319.35</v>
      </c>
      <c r="AE35">
        <v>88784</v>
      </c>
      <c r="AF35" s="9">
        <f>IF(COUNTIF(AE$2:AE1986,AE35)=1,1,0)</f>
        <v>1</v>
      </c>
      <c r="AG35" t="str">
        <f>_xlfn.XLOOKUP(AE35,Returns!A:A,Returns!B:B,"Not Returned",0,1)</f>
        <v>Not Returned</v>
      </c>
      <c r="AH35">
        <f t="shared" si="4"/>
        <v>0</v>
      </c>
    </row>
    <row r="36" spans="1:34" x14ac:dyDescent="0.3">
      <c r="A36">
        <v>20731</v>
      </c>
      <c r="B36" t="s">
        <v>106</v>
      </c>
      <c r="C36" s="8">
        <v>0.03</v>
      </c>
      <c r="D36" s="6">
        <v>140.99</v>
      </c>
      <c r="E36" s="7">
        <v>4.2</v>
      </c>
      <c r="F36">
        <v>2430</v>
      </c>
      <c r="G36" t="s">
        <v>2263</v>
      </c>
      <c r="H36" t="str">
        <f>IF(COUNTIF(G$2:G36,G36)=1,"New Customer","Returning Customer")</f>
        <v>New Customer</v>
      </c>
      <c r="I36">
        <f t="shared" si="0"/>
        <v>1</v>
      </c>
      <c r="J36" t="s">
        <v>49</v>
      </c>
      <c r="K36" t="s">
        <v>40</v>
      </c>
      <c r="L36" t="s">
        <v>77</v>
      </c>
      <c r="M36" t="s">
        <v>78</v>
      </c>
      <c r="N36" t="s">
        <v>59</v>
      </c>
      <c r="O36" s="5">
        <v>7160</v>
      </c>
      <c r="P36">
        <v>0.59</v>
      </c>
      <c r="Q36" t="s">
        <v>33</v>
      </c>
      <c r="R36" t="s">
        <v>61</v>
      </c>
      <c r="S36" t="str">
        <f>VLOOKUP(R36,Users!$A$1:$B$5,2,0)</f>
        <v>Chris</v>
      </c>
      <c r="T36" t="s">
        <v>129</v>
      </c>
      <c r="U36" t="s">
        <v>2264</v>
      </c>
      <c r="V36">
        <v>76541</v>
      </c>
      <c r="W36" s="2">
        <v>42092</v>
      </c>
      <c r="X36" s="2" t="str">
        <f t="shared" si="1"/>
        <v>Sun</v>
      </c>
      <c r="Y36" s="2">
        <v>42100</v>
      </c>
      <c r="Z36" s="9">
        <f t="shared" si="2"/>
        <v>8</v>
      </c>
      <c r="AA36" s="9" t="str">
        <f t="shared" si="3"/>
        <v>After Discount</v>
      </c>
      <c r="AB36" s="6">
        <v>-458.74400000000003</v>
      </c>
      <c r="AC36">
        <v>2</v>
      </c>
      <c r="AD36" s="6">
        <v>246.44</v>
      </c>
      <c r="AE36">
        <v>91110</v>
      </c>
      <c r="AF36" s="9">
        <f>IF(COUNTIF(AE$2:AE1987,AE36)=1,1,0)</f>
        <v>1</v>
      </c>
      <c r="AG36" t="str">
        <f>_xlfn.XLOOKUP(AE36,Returns!A:A,Returns!B:B,"Not Returned",0,1)</f>
        <v>Not Returned</v>
      </c>
      <c r="AH36">
        <f t="shared" si="4"/>
        <v>0</v>
      </c>
    </row>
    <row r="37" spans="1:34" x14ac:dyDescent="0.3">
      <c r="A37">
        <v>21282</v>
      </c>
      <c r="B37" t="s">
        <v>47</v>
      </c>
      <c r="C37" s="8">
        <v>7.0000000000000007E-2</v>
      </c>
      <c r="D37" s="6">
        <v>65.989999999999995</v>
      </c>
      <c r="E37" s="7">
        <v>5.26</v>
      </c>
      <c r="F37">
        <v>383</v>
      </c>
      <c r="G37" t="s">
        <v>484</v>
      </c>
      <c r="H37" t="str">
        <f>IF(COUNTIF(G$2:G37,G37)=1,"New Customer","Returning Customer")</f>
        <v>New Customer</v>
      </c>
      <c r="I37">
        <f t="shared" si="0"/>
        <v>1</v>
      </c>
      <c r="J37" t="s">
        <v>27</v>
      </c>
      <c r="K37" t="s">
        <v>28</v>
      </c>
      <c r="L37" t="s">
        <v>77</v>
      </c>
      <c r="M37" t="s">
        <v>78</v>
      </c>
      <c r="N37" t="s">
        <v>59</v>
      </c>
      <c r="O37" s="5">
        <v>8860</v>
      </c>
      <c r="P37">
        <v>0.56000000000000005</v>
      </c>
      <c r="Q37" t="s">
        <v>33</v>
      </c>
      <c r="R37" t="s">
        <v>53</v>
      </c>
      <c r="S37" t="str">
        <f>VLOOKUP(R37,Users!$A$1:$B$5,2,0)</f>
        <v>Erin</v>
      </c>
      <c r="T37" t="s">
        <v>229</v>
      </c>
      <c r="U37" t="s">
        <v>486</v>
      </c>
      <c r="V37">
        <v>19026</v>
      </c>
      <c r="W37" s="2">
        <v>42082</v>
      </c>
      <c r="X37" s="2" t="str">
        <f t="shared" si="1"/>
        <v>Thu</v>
      </c>
      <c r="Y37" s="2">
        <v>42084</v>
      </c>
      <c r="Z37" s="9">
        <f t="shared" si="2"/>
        <v>2</v>
      </c>
      <c r="AA37" s="9" t="str">
        <f t="shared" si="3"/>
        <v>After Discount</v>
      </c>
      <c r="AB37" s="6">
        <v>107.08200000000001</v>
      </c>
      <c r="AC37">
        <v>5</v>
      </c>
      <c r="AD37" s="6">
        <v>279.83</v>
      </c>
      <c r="AE37">
        <v>88928</v>
      </c>
      <c r="AF37" s="9">
        <f>IF(COUNTIF(AE$2:AE1988,AE37)=1,1,0)</f>
        <v>0</v>
      </c>
      <c r="AG37" t="str">
        <f>_xlfn.XLOOKUP(AE37,Returns!A:A,Returns!B:B,"Not Returned",0,1)</f>
        <v>Not Returned</v>
      </c>
      <c r="AH37">
        <f t="shared" si="4"/>
        <v>0</v>
      </c>
    </row>
    <row r="38" spans="1:34" x14ac:dyDescent="0.3">
      <c r="A38">
        <v>22253</v>
      </c>
      <c r="B38" t="s">
        <v>106</v>
      </c>
      <c r="C38" s="8">
        <v>0.03</v>
      </c>
      <c r="D38" s="6">
        <v>65.989999999999995</v>
      </c>
      <c r="E38" s="7">
        <v>5.26</v>
      </c>
      <c r="F38">
        <v>1527</v>
      </c>
      <c r="G38" t="s">
        <v>1541</v>
      </c>
      <c r="H38" t="str">
        <f>IF(COUNTIF(G$2:G38,G38)=1,"New Customer","Returning Customer")</f>
        <v>New Customer</v>
      </c>
      <c r="I38">
        <f t="shared" si="0"/>
        <v>1</v>
      </c>
      <c r="J38" t="s">
        <v>49</v>
      </c>
      <c r="K38" t="s">
        <v>40</v>
      </c>
      <c r="L38" t="s">
        <v>77</v>
      </c>
      <c r="M38" t="s">
        <v>78</v>
      </c>
      <c r="N38" t="s">
        <v>59</v>
      </c>
      <c r="O38" s="5">
        <v>8860</v>
      </c>
      <c r="P38">
        <v>0.56000000000000005</v>
      </c>
      <c r="Q38" t="s">
        <v>33</v>
      </c>
      <c r="R38" t="s">
        <v>135</v>
      </c>
      <c r="S38" t="str">
        <f>VLOOKUP(R38,Users!$A$1:$B$5,2,0)</f>
        <v>Sam</v>
      </c>
      <c r="T38" t="s">
        <v>1266</v>
      </c>
      <c r="U38" t="s">
        <v>1543</v>
      </c>
      <c r="V38">
        <v>35601</v>
      </c>
      <c r="W38" s="2">
        <v>42093</v>
      </c>
      <c r="X38" s="2" t="str">
        <f t="shared" si="1"/>
        <v>Mon</v>
      </c>
      <c r="Y38" s="2">
        <v>42103</v>
      </c>
      <c r="Z38" s="9">
        <f t="shared" si="2"/>
        <v>10</v>
      </c>
      <c r="AA38" s="9" t="str">
        <f t="shared" si="3"/>
        <v>After Discount</v>
      </c>
      <c r="AB38" s="6">
        <v>-52.248000000000005</v>
      </c>
      <c r="AC38">
        <v>23</v>
      </c>
      <c r="AD38" s="6">
        <v>1316.03</v>
      </c>
      <c r="AE38">
        <v>86814</v>
      </c>
      <c r="AF38" s="9">
        <f>IF(COUNTIF(AE$2:AE1989,AE38)=1,1,0)</f>
        <v>1</v>
      </c>
      <c r="AG38" t="str">
        <f>_xlfn.XLOOKUP(AE38,Returns!A:A,Returns!B:B,"Not Returned",0,1)</f>
        <v>Not Returned</v>
      </c>
      <c r="AH38">
        <f t="shared" si="4"/>
        <v>0</v>
      </c>
    </row>
    <row r="39" spans="1:34" x14ac:dyDescent="0.3">
      <c r="A39">
        <v>25920</v>
      </c>
      <c r="B39" t="s">
        <v>25</v>
      </c>
      <c r="C39" s="8">
        <v>0</v>
      </c>
      <c r="D39" s="6">
        <v>115.99</v>
      </c>
      <c r="E39" s="7">
        <v>5.92</v>
      </c>
      <c r="F39">
        <v>1764</v>
      </c>
      <c r="G39" t="s">
        <v>1757</v>
      </c>
      <c r="H39" t="str">
        <f>IF(COUNTIF(G$2:G39,G39)=1,"New Customer","Returning Customer")</f>
        <v>New Customer</v>
      </c>
      <c r="I39">
        <f t="shared" si="0"/>
        <v>1</v>
      </c>
      <c r="J39" t="s">
        <v>49</v>
      </c>
      <c r="K39" t="s">
        <v>114</v>
      </c>
      <c r="L39" t="s">
        <v>77</v>
      </c>
      <c r="M39" t="s">
        <v>78</v>
      </c>
      <c r="N39" t="s">
        <v>59</v>
      </c>
      <c r="O39" s="5">
        <v>8890</v>
      </c>
      <c r="P39">
        <v>0.57999999999999996</v>
      </c>
      <c r="Q39" t="s">
        <v>33</v>
      </c>
      <c r="R39" t="s">
        <v>135</v>
      </c>
      <c r="S39" t="str">
        <f>VLOOKUP(R39,Users!$A$1:$B$5,2,0)</f>
        <v>Sam</v>
      </c>
      <c r="T39" t="s">
        <v>356</v>
      </c>
      <c r="U39" t="s">
        <v>1758</v>
      </c>
      <c r="V39">
        <v>34698</v>
      </c>
      <c r="W39" s="2">
        <v>42026</v>
      </c>
      <c r="X39" s="2" t="str">
        <f t="shared" si="1"/>
        <v>Thu</v>
      </c>
      <c r="Y39" s="2">
        <v>42026</v>
      </c>
      <c r="Z39" s="9">
        <f t="shared" si="2"/>
        <v>0</v>
      </c>
      <c r="AA39" s="9" t="str">
        <f t="shared" si="3"/>
        <v>No Discount</v>
      </c>
      <c r="AB39" s="6">
        <v>-16.772000000000002</v>
      </c>
      <c r="AC39">
        <v>11</v>
      </c>
      <c r="AD39" s="6">
        <v>1160.42</v>
      </c>
      <c r="AE39">
        <v>89775</v>
      </c>
      <c r="AF39" s="9">
        <f>IF(COUNTIF(AE$2:AE1990,AE39)=1,1,0)</f>
        <v>1</v>
      </c>
      <c r="AG39" t="str">
        <f>_xlfn.XLOOKUP(AE39,Returns!A:A,Returns!B:B,"Not Returned",0,1)</f>
        <v>Not Returned</v>
      </c>
      <c r="AH39">
        <f t="shared" si="4"/>
        <v>0</v>
      </c>
    </row>
    <row r="40" spans="1:34" x14ac:dyDescent="0.3">
      <c r="A40">
        <v>19179</v>
      </c>
      <c r="B40" t="s">
        <v>106</v>
      </c>
      <c r="C40" s="8">
        <v>0.06</v>
      </c>
      <c r="D40" s="6">
        <v>115.99</v>
      </c>
      <c r="E40" s="7">
        <v>5.92</v>
      </c>
      <c r="F40">
        <v>3238</v>
      </c>
      <c r="G40" t="s">
        <v>2883</v>
      </c>
      <c r="H40" t="str">
        <f>IF(COUNTIF(G$2:G40,G40)=1,"New Customer","Returning Customer")</f>
        <v>New Customer</v>
      </c>
      <c r="I40">
        <f t="shared" si="0"/>
        <v>1</v>
      </c>
      <c r="J40" t="s">
        <v>49</v>
      </c>
      <c r="K40" t="s">
        <v>28</v>
      </c>
      <c r="L40" t="s">
        <v>77</v>
      </c>
      <c r="M40" t="s">
        <v>78</v>
      </c>
      <c r="N40" t="s">
        <v>59</v>
      </c>
      <c r="O40" s="5">
        <v>8890</v>
      </c>
      <c r="P40">
        <v>0.57999999999999996</v>
      </c>
      <c r="Q40" t="s">
        <v>33</v>
      </c>
      <c r="R40" t="s">
        <v>34</v>
      </c>
      <c r="S40" t="str">
        <f>VLOOKUP(R40,Users!$A$1:$B$5,2,0)</f>
        <v>William</v>
      </c>
      <c r="T40" t="s">
        <v>102</v>
      </c>
      <c r="U40" t="s">
        <v>2884</v>
      </c>
      <c r="V40">
        <v>97330</v>
      </c>
      <c r="W40" s="2">
        <v>42159</v>
      </c>
      <c r="X40" s="2" t="str">
        <f t="shared" si="1"/>
        <v>Thu</v>
      </c>
      <c r="Y40" s="2">
        <v>42161</v>
      </c>
      <c r="Z40" s="9">
        <f t="shared" si="2"/>
        <v>2</v>
      </c>
      <c r="AA40" s="9" t="str">
        <f t="shared" si="3"/>
        <v>After Discount</v>
      </c>
      <c r="AB40" s="6">
        <v>-13.068000000000001</v>
      </c>
      <c r="AC40">
        <v>5</v>
      </c>
      <c r="AD40" s="6">
        <v>495.82</v>
      </c>
      <c r="AE40">
        <v>89564</v>
      </c>
      <c r="AF40" s="9">
        <f>IF(COUNTIF(AE$2:AE1991,AE40)=1,1,0)</f>
        <v>1</v>
      </c>
      <c r="AG40" t="str">
        <f>_xlfn.XLOOKUP(AE40,Returns!A:A,Returns!B:B,"Not Returned",0,1)</f>
        <v>Not Returned</v>
      </c>
      <c r="AH40">
        <f t="shared" si="4"/>
        <v>0</v>
      </c>
    </row>
    <row r="41" spans="1:34" x14ac:dyDescent="0.3">
      <c r="A41">
        <v>19194</v>
      </c>
      <c r="B41" t="s">
        <v>47</v>
      </c>
      <c r="C41" s="8">
        <v>7.0000000000000007E-2</v>
      </c>
      <c r="D41" s="6">
        <v>3.71</v>
      </c>
      <c r="E41" s="7">
        <v>1.93</v>
      </c>
      <c r="F41">
        <v>3146</v>
      </c>
      <c r="G41" t="s">
        <v>2816</v>
      </c>
      <c r="H41" t="str">
        <f>IF(COUNTIF(G$2:G41,G41)=1,"New Customer","Returning Customer")</f>
        <v>New Customer</v>
      </c>
      <c r="I41">
        <f t="shared" si="0"/>
        <v>1</v>
      </c>
      <c r="J41" t="s">
        <v>27</v>
      </c>
      <c r="K41" t="s">
        <v>28</v>
      </c>
      <c r="L41" t="s">
        <v>29</v>
      </c>
      <c r="M41" t="s">
        <v>93</v>
      </c>
      <c r="N41" t="s">
        <v>31</v>
      </c>
      <c r="O41" t="s">
        <v>2818</v>
      </c>
      <c r="P41">
        <v>0.35</v>
      </c>
      <c r="Q41" t="s">
        <v>33</v>
      </c>
      <c r="R41" t="s">
        <v>61</v>
      </c>
      <c r="S41" t="str">
        <f>VLOOKUP(R41,Users!$A$1:$B$5,2,0)</f>
        <v>Chris</v>
      </c>
      <c r="T41" t="s">
        <v>129</v>
      </c>
      <c r="U41" t="s">
        <v>2817</v>
      </c>
      <c r="V41">
        <v>78577</v>
      </c>
      <c r="W41" s="2">
        <v>42008</v>
      </c>
      <c r="X41" s="2" t="str">
        <f t="shared" si="1"/>
        <v>Sun</v>
      </c>
      <c r="Y41" s="2">
        <v>42010</v>
      </c>
      <c r="Z41" s="9">
        <f t="shared" si="2"/>
        <v>2</v>
      </c>
      <c r="AA41" s="9" t="str">
        <f t="shared" si="3"/>
        <v>After Discount</v>
      </c>
      <c r="AB41" s="6">
        <v>6.3308</v>
      </c>
      <c r="AC41">
        <v>11</v>
      </c>
      <c r="AD41" s="6">
        <v>39.64</v>
      </c>
      <c r="AE41">
        <v>85850</v>
      </c>
      <c r="AF41" s="9">
        <f>IF(COUNTIF(AE$2:AE1992,AE41)=1,1,0)</f>
        <v>0</v>
      </c>
      <c r="AG41" t="str">
        <f>_xlfn.XLOOKUP(AE41,Returns!A:A,Returns!B:B,"Not Returned",0,1)</f>
        <v>Not Returned</v>
      </c>
      <c r="AH41">
        <f t="shared" si="4"/>
        <v>0</v>
      </c>
    </row>
    <row r="42" spans="1:34" x14ac:dyDescent="0.3">
      <c r="A42">
        <v>19025</v>
      </c>
      <c r="B42" t="s">
        <v>106</v>
      </c>
      <c r="C42" s="8">
        <v>0</v>
      </c>
      <c r="D42" s="6">
        <v>8.74</v>
      </c>
      <c r="E42" s="7">
        <v>1.39</v>
      </c>
      <c r="F42">
        <v>1424</v>
      </c>
      <c r="G42" t="s">
        <v>1467</v>
      </c>
      <c r="H42" t="str">
        <f>IF(COUNTIF(G$2:G42,G42)=1,"New Customer","Returning Customer")</f>
        <v>New Customer</v>
      </c>
      <c r="I42">
        <f t="shared" si="0"/>
        <v>1</v>
      </c>
      <c r="J42" t="s">
        <v>49</v>
      </c>
      <c r="K42" t="s">
        <v>40</v>
      </c>
      <c r="L42" t="s">
        <v>29</v>
      </c>
      <c r="M42" t="s">
        <v>69</v>
      </c>
      <c r="N42" t="s">
        <v>59</v>
      </c>
      <c r="O42" t="s">
        <v>1469</v>
      </c>
      <c r="P42">
        <v>0.38</v>
      </c>
      <c r="Q42" t="s">
        <v>33</v>
      </c>
      <c r="R42" t="s">
        <v>34</v>
      </c>
      <c r="S42" t="str">
        <f>VLOOKUP(R42,Users!$A$1:$B$5,2,0)</f>
        <v>William</v>
      </c>
      <c r="T42" t="s">
        <v>250</v>
      </c>
      <c r="U42" t="s">
        <v>1468</v>
      </c>
      <c r="V42">
        <v>80112</v>
      </c>
      <c r="W42" s="2">
        <v>42016</v>
      </c>
      <c r="X42" s="2" t="str">
        <f t="shared" si="1"/>
        <v>Mon</v>
      </c>
      <c r="Y42" s="2">
        <v>42020</v>
      </c>
      <c r="Z42" s="9">
        <f t="shared" si="2"/>
        <v>4</v>
      </c>
      <c r="AA42" s="9" t="str">
        <f t="shared" si="3"/>
        <v>No Discount</v>
      </c>
      <c r="AB42" s="6">
        <v>44.988</v>
      </c>
      <c r="AC42">
        <v>7</v>
      </c>
      <c r="AD42" s="6">
        <v>65.2</v>
      </c>
      <c r="AE42">
        <v>89448</v>
      </c>
      <c r="AF42" s="9">
        <f>IF(COUNTIF(AE$2:AE1993,AE42)=1,1,0)</f>
        <v>0</v>
      </c>
      <c r="AG42" t="str">
        <f>_xlfn.XLOOKUP(AE42,Returns!A:A,Returns!B:B,"Not Returned",0,1)</f>
        <v>Not Returned</v>
      </c>
      <c r="AH42">
        <f t="shared" si="4"/>
        <v>0</v>
      </c>
    </row>
    <row r="43" spans="1:34" x14ac:dyDescent="0.3">
      <c r="A43">
        <v>22848</v>
      </c>
      <c r="B43" t="s">
        <v>106</v>
      </c>
      <c r="C43" s="8">
        <v>0.09</v>
      </c>
      <c r="D43" s="6">
        <v>8.74</v>
      </c>
      <c r="E43" s="7">
        <v>1.39</v>
      </c>
      <c r="F43">
        <v>2684</v>
      </c>
      <c r="G43" t="s">
        <v>2463</v>
      </c>
      <c r="H43" t="str">
        <f>IF(COUNTIF(G$2:G43,G43)=1,"New Customer","Returning Customer")</f>
        <v>Returning Customer</v>
      </c>
      <c r="I43">
        <f t="shared" si="0"/>
        <v>0</v>
      </c>
      <c r="J43" t="s">
        <v>27</v>
      </c>
      <c r="K43" t="s">
        <v>58</v>
      </c>
      <c r="L43" t="s">
        <v>29</v>
      </c>
      <c r="M43" t="s">
        <v>69</v>
      </c>
      <c r="N43" t="s">
        <v>59</v>
      </c>
      <c r="O43" t="s">
        <v>1469</v>
      </c>
      <c r="P43">
        <v>0.38</v>
      </c>
      <c r="Q43" t="s">
        <v>33</v>
      </c>
      <c r="R43" t="s">
        <v>135</v>
      </c>
      <c r="S43" t="str">
        <f>VLOOKUP(R43,Users!$A$1:$B$5,2,0)</f>
        <v>Sam</v>
      </c>
      <c r="T43" t="s">
        <v>356</v>
      </c>
      <c r="U43" t="s">
        <v>2464</v>
      </c>
      <c r="V43">
        <v>33952</v>
      </c>
      <c r="W43" s="2">
        <v>42050</v>
      </c>
      <c r="X43" s="2" t="str">
        <f t="shared" si="1"/>
        <v>Sun</v>
      </c>
      <c r="Y43" s="2">
        <v>42055</v>
      </c>
      <c r="Z43" s="9">
        <f t="shared" si="2"/>
        <v>5</v>
      </c>
      <c r="AA43" s="9" t="str">
        <f t="shared" si="3"/>
        <v>After Discount</v>
      </c>
      <c r="AB43" s="6">
        <v>23.616</v>
      </c>
      <c r="AC43">
        <v>1</v>
      </c>
      <c r="AD43" s="6">
        <v>11.78</v>
      </c>
      <c r="AE43">
        <v>89146</v>
      </c>
      <c r="AF43" s="9">
        <f>IF(COUNTIF(AE$2:AE1994,AE43)=1,1,0)</f>
        <v>0</v>
      </c>
      <c r="AG43" t="str">
        <f>_xlfn.XLOOKUP(AE43,Returns!A:A,Returns!B:B,"Not Returned",0,1)</f>
        <v>Not Returned</v>
      </c>
      <c r="AH43">
        <f t="shared" si="4"/>
        <v>0</v>
      </c>
    </row>
    <row r="44" spans="1:34" x14ac:dyDescent="0.3">
      <c r="A44">
        <v>20488</v>
      </c>
      <c r="B44" t="s">
        <v>106</v>
      </c>
      <c r="C44" s="8">
        <v>0</v>
      </c>
      <c r="D44" s="6">
        <v>8.74</v>
      </c>
      <c r="E44" s="7">
        <v>8.2899999999999991</v>
      </c>
      <c r="F44">
        <v>3325</v>
      </c>
      <c r="G44" t="s">
        <v>2941</v>
      </c>
      <c r="H44" t="str">
        <f>IF(COUNTIF(G$2:G44,G44)=1,"New Customer","Returning Customer")</f>
        <v>New Customer</v>
      </c>
      <c r="I44">
        <f t="shared" si="0"/>
        <v>1</v>
      </c>
      <c r="J44" t="s">
        <v>49</v>
      </c>
      <c r="K44" t="s">
        <v>114</v>
      </c>
      <c r="L44" t="s">
        <v>29</v>
      </c>
      <c r="M44" t="s">
        <v>69</v>
      </c>
      <c r="N44" t="s">
        <v>59</v>
      </c>
      <c r="O44" t="s">
        <v>1469</v>
      </c>
      <c r="P44">
        <v>0.38</v>
      </c>
      <c r="Q44" t="s">
        <v>33</v>
      </c>
      <c r="R44" t="s">
        <v>34</v>
      </c>
      <c r="S44" t="str">
        <f>VLOOKUP(R44,Users!$A$1:$B$5,2,0)</f>
        <v>William</v>
      </c>
      <c r="T44" t="s">
        <v>102</v>
      </c>
      <c r="U44" t="s">
        <v>1380</v>
      </c>
      <c r="V44">
        <v>97420</v>
      </c>
      <c r="W44" s="2">
        <v>42179</v>
      </c>
      <c r="X44" s="2" t="str">
        <f t="shared" si="1"/>
        <v>Wed</v>
      </c>
      <c r="Y44" s="2">
        <v>42181</v>
      </c>
      <c r="Z44" s="9">
        <f t="shared" si="2"/>
        <v>2</v>
      </c>
      <c r="AA44" s="9" t="str">
        <f t="shared" si="3"/>
        <v>No Discount</v>
      </c>
      <c r="AB44" s="6">
        <v>-79.400000000000006</v>
      </c>
      <c r="AC44">
        <v>14</v>
      </c>
      <c r="AD44" s="6">
        <v>131.62</v>
      </c>
      <c r="AE44">
        <v>90986</v>
      </c>
      <c r="AF44" s="9">
        <f>IF(COUNTIF(AE$2:AE1995,AE44)=1,1,0)</f>
        <v>1</v>
      </c>
      <c r="AG44" t="str">
        <f>_xlfn.XLOOKUP(AE44,Returns!A:A,Returns!B:B,"Not Returned",0,1)</f>
        <v>Not Returned</v>
      </c>
      <c r="AH44">
        <f t="shared" si="4"/>
        <v>0</v>
      </c>
    </row>
    <row r="45" spans="1:34" x14ac:dyDescent="0.3">
      <c r="A45">
        <v>1917</v>
      </c>
      <c r="B45" t="s">
        <v>56</v>
      </c>
      <c r="C45" s="8">
        <v>0.02</v>
      </c>
      <c r="D45" s="6">
        <v>7.64</v>
      </c>
      <c r="E45" s="7">
        <v>1.39</v>
      </c>
      <c r="F45">
        <v>1129</v>
      </c>
      <c r="G45" t="s">
        <v>1225</v>
      </c>
      <c r="H45" t="str">
        <f>IF(COUNTIF(G$2:G45,G45)=1,"New Customer","Returning Customer")</f>
        <v>New Customer</v>
      </c>
      <c r="I45">
        <f t="shared" si="0"/>
        <v>1</v>
      </c>
      <c r="J45" t="s">
        <v>49</v>
      </c>
      <c r="K45" t="s">
        <v>40</v>
      </c>
      <c r="L45" t="s">
        <v>29</v>
      </c>
      <c r="M45" t="s">
        <v>69</v>
      </c>
      <c r="N45" t="s">
        <v>59</v>
      </c>
      <c r="O45" t="s">
        <v>1228</v>
      </c>
      <c r="P45">
        <v>0.36</v>
      </c>
      <c r="Q45" t="s">
        <v>33</v>
      </c>
      <c r="R45" t="s">
        <v>53</v>
      </c>
      <c r="S45" t="str">
        <f>VLOOKUP(R45,Users!$A$1:$B$5,2,0)</f>
        <v>Erin</v>
      </c>
      <c r="T45" t="s">
        <v>189</v>
      </c>
      <c r="U45" t="s">
        <v>190</v>
      </c>
      <c r="V45">
        <v>2118</v>
      </c>
      <c r="W45" s="2">
        <v>42145</v>
      </c>
      <c r="X45" s="2" t="str">
        <f t="shared" si="1"/>
        <v>Thu</v>
      </c>
      <c r="Y45" s="2">
        <v>42147</v>
      </c>
      <c r="Z45" s="9">
        <f t="shared" si="2"/>
        <v>2</v>
      </c>
      <c r="AA45" s="9" t="str">
        <f t="shared" si="3"/>
        <v>After Discount</v>
      </c>
      <c r="AB45" s="6">
        <v>117.38</v>
      </c>
      <c r="AC45">
        <v>52</v>
      </c>
      <c r="AD45" s="6">
        <v>406.91</v>
      </c>
      <c r="AE45">
        <v>13735</v>
      </c>
      <c r="AF45" s="9">
        <f>IF(COUNTIF(AE$2:AE1996,AE45)=1,1,0)</f>
        <v>1</v>
      </c>
      <c r="AG45" t="str">
        <f>_xlfn.XLOOKUP(AE45,Returns!A:A,Returns!B:B,"Not Returned",0,1)</f>
        <v>Not Returned</v>
      </c>
      <c r="AH45">
        <f t="shared" si="4"/>
        <v>0</v>
      </c>
    </row>
    <row r="46" spans="1:34" x14ac:dyDescent="0.3">
      <c r="A46">
        <v>19917</v>
      </c>
      <c r="B46" t="s">
        <v>56</v>
      </c>
      <c r="C46" s="8">
        <v>0.02</v>
      </c>
      <c r="D46" s="6">
        <v>7.64</v>
      </c>
      <c r="E46" s="7">
        <v>1.39</v>
      </c>
      <c r="F46">
        <v>1131</v>
      </c>
      <c r="G46" t="s">
        <v>1230</v>
      </c>
      <c r="H46" t="str">
        <f>IF(COUNTIF(G$2:G46,G46)=1,"New Customer","Returning Customer")</f>
        <v>New Customer</v>
      </c>
      <c r="I46">
        <f t="shared" si="0"/>
        <v>1</v>
      </c>
      <c r="J46" t="s">
        <v>49</v>
      </c>
      <c r="K46" t="s">
        <v>40</v>
      </c>
      <c r="L46" t="s">
        <v>29</v>
      </c>
      <c r="M46" t="s">
        <v>69</v>
      </c>
      <c r="N46" t="s">
        <v>59</v>
      </c>
      <c r="O46" t="s">
        <v>1228</v>
      </c>
      <c r="P46">
        <v>0.36</v>
      </c>
      <c r="Q46" t="s">
        <v>33</v>
      </c>
      <c r="R46" t="s">
        <v>61</v>
      </c>
      <c r="S46" t="str">
        <f>VLOOKUP(R46,Users!$A$1:$B$5,2,0)</f>
        <v>Chris</v>
      </c>
      <c r="T46" t="s">
        <v>129</v>
      </c>
      <c r="U46" t="s">
        <v>1231</v>
      </c>
      <c r="V46">
        <v>79907</v>
      </c>
      <c r="W46" s="2">
        <v>42145</v>
      </c>
      <c r="X46" s="2" t="str">
        <f t="shared" si="1"/>
        <v>Thu</v>
      </c>
      <c r="Y46" s="2">
        <v>42147</v>
      </c>
      <c r="Z46" s="9">
        <f t="shared" si="2"/>
        <v>2</v>
      </c>
      <c r="AA46" s="9" t="str">
        <f t="shared" si="3"/>
        <v>After Discount</v>
      </c>
      <c r="AB46" s="6">
        <v>70.193699999999993</v>
      </c>
      <c r="AC46">
        <v>13</v>
      </c>
      <c r="AD46" s="6">
        <v>101.73</v>
      </c>
      <c r="AE46">
        <v>88103</v>
      </c>
      <c r="AF46" s="9">
        <f>IF(COUNTIF(AE$2:AE1997,AE46)=1,1,0)</f>
        <v>1</v>
      </c>
      <c r="AG46" t="str">
        <f>_xlfn.XLOOKUP(AE46,Returns!A:A,Returns!B:B,"Not Returned",0,1)</f>
        <v>Not Returned</v>
      </c>
      <c r="AH46">
        <f t="shared" si="4"/>
        <v>0</v>
      </c>
    </row>
    <row r="47" spans="1:34" x14ac:dyDescent="0.3">
      <c r="A47">
        <v>19049</v>
      </c>
      <c r="B47" t="s">
        <v>106</v>
      </c>
      <c r="C47" s="8">
        <v>0.09</v>
      </c>
      <c r="D47" s="6">
        <v>7.64</v>
      </c>
      <c r="E47" s="7">
        <v>1.39</v>
      </c>
      <c r="F47">
        <v>1907</v>
      </c>
      <c r="G47" t="s">
        <v>1848</v>
      </c>
      <c r="H47" t="str">
        <f>IF(COUNTIF(G$2:G47,G47)=1,"New Customer","Returning Customer")</f>
        <v>New Customer</v>
      </c>
      <c r="I47">
        <f t="shared" si="0"/>
        <v>1</v>
      </c>
      <c r="J47" t="s">
        <v>49</v>
      </c>
      <c r="K47" t="s">
        <v>28</v>
      </c>
      <c r="L47" t="s">
        <v>29</v>
      </c>
      <c r="M47" t="s">
        <v>69</v>
      </c>
      <c r="N47" t="s">
        <v>59</v>
      </c>
      <c r="O47" t="s">
        <v>1228</v>
      </c>
      <c r="P47">
        <v>0.36</v>
      </c>
      <c r="Q47" t="s">
        <v>33</v>
      </c>
      <c r="R47" t="s">
        <v>53</v>
      </c>
      <c r="S47" t="str">
        <f>VLOOKUP(R47,Users!$A$1:$B$5,2,0)</f>
        <v>Erin</v>
      </c>
      <c r="T47" t="s">
        <v>152</v>
      </c>
      <c r="U47" t="s">
        <v>1849</v>
      </c>
      <c r="V47">
        <v>44052</v>
      </c>
      <c r="W47" s="2">
        <v>42141</v>
      </c>
      <c r="X47" s="2" t="str">
        <f t="shared" si="1"/>
        <v>Sun</v>
      </c>
      <c r="Y47" s="2">
        <v>42150</v>
      </c>
      <c r="Z47" s="9">
        <f t="shared" si="2"/>
        <v>9</v>
      </c>
      <c r="AA47" s="9" t="str">
        <f t="shared" si="3"/>
        <v>After Discount</v>
      </c>
      <c r="AB47" s="6">
        <v>0.68800000000000017</v>
      </c>
      <c r="AC47">
        <v>1</v>
      </c>
      <c r="AD47" s="6">
        <v>8.34</v>
      </c>
      <c r="AE47">
        <v>86500</v>
      </c>
      <c r="AF47" s="9">
        <f>IF(COUNTIF(AE$2:AE1998,AE47)=1,1,0)</f>
        <v>0</v>
      </c>
      <c r="AG47" t="str">
        <f>_xlfn.XLOOKUP(AE47,Returns!A:A,Returns!B:B,"Not Returned",0,1)</f>
        <v>Not Returned</v>
      </c>
      <c r="AH47">
        <f t="shared" si="4"/>
        <v>0</v>
      </c>
    </row>
    <row r="48" spans="1:34" x14ac:dyDescent="0.3">
      <c r="A48">
        <v>26361</v>
      </c>
      <c r="B48" t="s">
        <v>106</v>
      </c>
      <c r="C48" s="8">
        <v>0.01</v>
      </c>
      <c r="D48" s="6">
        <v>7.64</v>
      </c>
      <c r="E48" s="7">
        <v>1.39</v>
      </c>
      <c r="F48">
        <v>2258</v>
      </c>
      <c r="G48" t="s">
        <v>2119</v>
      </c>
      <c r="H48" t="str">
        <f>IF(COUNTIF(G$2:G48,G48)=1,"New Customer","Returning Customer")</f>
        <v>New Customer</v>
      </c>
      <c r="I48">
        <f t="shared" si="0"/>
        <v>1</v>
      </c>
      <c r="J48" t="s">
        <v>27</v>
      </c>
      <c r="K48" t="s">
        <v>28</v>
      </c>
      <c r="L48" t="s">
        <v>29</v>
      </c>
      <c r="M48" t="s">
        <v>69</v>
      </c>
      <c r="N48" t="s">
        <v>59</v>
      </c>
      <c r="O48" t="s">
        <v>1228</v>
      </c>
      <c r="P48">
        <v>0.36</v>
      </c>
      <c r="Q48" t="s">
        <v>33</v>
      </c>
      <c r="R48" t="s">
        <v>135</v>
      </c>
      <c r="S48" t="str">
        <f>VLOOKUP(R48,Users!$A$1:$B$5,2,0)</f>
        <v>Sam</v>
      </c>
      <c r="T48" t="s">
        <v>316</v>
      </c>
      <c r="U48" t="s">
        <v>2120</v>
      </c>
      <c r="V48">
        <v>27801</v>
      </c>
      <c r="W48" s="2">
        <v>42072</v>
      </c>
      <c r="X48" s="2" t="str">
        <f t="shared" si="1"/>
        <v>Mon</v>
      </c>
      <c r="Y48" s="2">
        <v>42076</v>
      </c>
      <c r="Z48" s="9">
        <f t="shared" si="2"/>
        <v>4</v>
      </c>
      <c r="AA48" s="9" t="str">
        <f t="shared" si="3"/>
        <v>After Discount</v>
      </c>
      <c r="AB48" s="6">
        <v>-1676.6119999999999</v>
      </c>
      <c r="AC48">
        <v>9</v>
      </c>
      <c r="AD48" s="6">
        <v>73.290000000000006</v>
      </c>
      <c r="AE48">
        <v>87962</v>
      </c>
      <c r="AF48" s="9">
        <f>IF(COUNTIF(AE$2:AE1999,AE48)=1,1,0)</f>
        <v>0</v>
      </c>
      <c r="AG48" t="str">
        <f>_xlfn.XLOOKUP(AE48,Returns!A:A,Returns!B:B,"Not Returned",0,1)</f>
        <v>Not Returned</v>
      </c>
      <c r="AH48">
        <f t="shared" si="4"/>
        <v>0</v>
      </c>
    </row>
    <row r="49" spans="1:34" x14ac:dyDescent="0.3">
      <c r="A49">
        <v>21262</v>
      </c>
      <c r="B49" t="s">
        <v>106</v>
      </c>
      <c r="C49" s="8">
        <v>0.01</v>
      </c>
      <c r="D49" s="6">
        <v>15.67</v>
      </c>
      <c r="E49" s="7">
        <v>1.39</v>
      </c>
      <c r="F49">
        <v>1693</v>
      </c>
      <c r="G49" t="s">
        <v>1684</v>
      </c>
      <c r="H49" t="str">
        <f>IF(COUNTIF(G$2:G49,G49)=1,"New Customer","Returning Customer")</f>
        <v>New Customer</v>
      </c>
      <c r="I49">
        <f t="shared" si="0"/>
        <v>1</v>
      </c>
      <c r="J49" t="s">
        <v>27</v>
      </c>
      <c r="K49" t="s">
        <v>114</v>
      </c>
      <c r="L49" t="s">
        <v>29</v>
      </c>
      <c r="M49" t="s">
        <v>69</v>
      </c>
      <c r="N49" t="s">
        <v>59</v>
      </c>
      <c r="O49" t="s">
        <v>1686</v>
      </c>
      <c r="P49">
        <v>0.38</v>
      </c>
      <c r="Q49" t="s">
        <v>33</v>
      </c>
      <c r="R49" t="s">
        <v>135</v>
      </c>
      <c r="S49" t="str">
        <f>VLOOKUP(R49,Users!$A$1:$B$5,2,0)</f>
        <v>Sam</v>
      </c>
      <c r="T49" t="s">
        <v>136</v>
      </c>
      <c r="U49" t="s">
        <v>1685</v>
      </c>
      <c r="V49">
        <v>20190</v>
      </c>
      <c r="W49" s="2">
        <v>42135</v>
      </c>
      <c r="X49" s="2" t="str">
        <f t="shared" si="1"/>
        <v>Mon</v>
      </c>
      <c r="Y49" s="2">
        <v>42135</v>
      </c>
      <c r="Z49" s="9">
        <f t="shared" si="2"/>
        <v>0</v>
      </c>
      <c r="AA49" s="9" t="str">
        <f t="shared" si="3"/>
        <v>After Discount</v>
      </c>
      <c r="AB49" s="6">
        <v>-273.98</v>
      </c>
      <c r="AC49">
        <v>11</v>
      </c>
      <c r="AD49" s="6">
        <v>188.09</v>
      </c>
      <c r="AE49">
        <v>90190</v>
      </c>
      <c r="AF49" s="9">
        <f>IF(COUNTIF(AE$2:AE2000,AE49)=1,1,0)</f>
        <v>1</v>
      </c>
      <c r="AG49" t="str">
        <f>_xlfn.XLOOKUP(AE49,Returns!A:A,Returns!B:B,"Not Returned",0,1)</f>
        <v>Not Returned</v>
      </c>
      <c r="AH49">
        <f t="shared" si="4"/>
        <v>0</v>
      </c>
    </row>
    <row r="50" spans="1:34" x14ac:dyDescent="0.3">
      <c r="A50">
        <v>18796</v>
      </c>
      <c r="B50" t="s">
        <v>56</v>
      </c>
      <c r="C50" s="8">
        <v>0.06</v>
      </c>
      <c r="D50" s="6">
        <v>15.67</v>
      </c>
      <c r="E50" s="7">
        <v>1.39</v>
      </c>
      <c r="F50">
        <v>1974</v>
      </c>
      <c r="G50" t="s">
        <v>1904</v>
      </c>
      <c r="H50" t="str">
        <f>IF(COUNTIF(G$2:G50,G50)=1,"New Customer","Returning Customer")</f>
        <v>New Customer</v>
      </c>
      <c r="I50">
        <f t="shared" si="0"/>
        <v>1</v>
      </c>
      <c r="J50" t="s">
        <v>49</v>
      </c>
      <c r="K50" t="s">
        <v>114</v>
      </c>
      <c r="L50" t="s">
        <v>29</v>
      </c>
      <c r="M50" t="s">
        <v>69</v>
      </c>
      <c r="N50" t="s">
        <v>59</v>
      </c>
      <c r="O50" t="s">
        <v>1686</v>
      </c>
      <c r="P50">
        <v>0.38</v>
      </c>
      <c r="Q50" t="s">
        <v>33</v>
      </c>
      <c r="R50" t="s">
        <v>61</v>
      </c>
      <c r="S50" t="str">
        <f>VLOOKUP(R50,Users!$A$1:$B$5,2,0)</f>
        <v>Chris</v>
      </c>
      <c r="T50" t="s">
        <v>295</v>
      </c>
      <c r="U50" t="s">
        <v>1906</v>
      </c>
      <c r="V50">
        <v>48127</v>
      </c>
      <c r="W50" s="2">
        <v>42144</v>
      </c>
      <c r="X50" s="2" t="str">
        <f t="shared" si="1"/>
        <v>Wed</v>
      </c>
      <c r="Y50" s="2">
        <v>42145</v>
      </c>
      <c r="Z50" s="9">
        <f t="shared" si="2"/>
        <v>1</v>
      </c>
      <c r="AA50" s="9" t="str">
        <f t="shared" si="3"/>
        <v>After Discount</v>
      </c>
      <c r="AB50" s="6">
        <v>25.51</v>
      </c>
      <c r="AC50">
        <v>3</v>
      </c>
      <c r="AD50" s="6">
        <v>46.4</v>
      </c>
      <c r="AE50">
        <v>89040</v>
      </c>
      <c r="AF50" s="9">
        <f>IF(COUNTIF(AE$2:AE2001,AE50)=1,1,0)</f>
        <v>0</v>
      </c>
      <c r="AG50" t="str">
        <f>_xlfn.XLOOKUP(AE50,Returns!A:A,Returns!B:B,"Not Returned",0,1)</f>
        <v>Not Returned</v>
      </c>
      <c r="AH50">
        <f t="shared" si="4"/>
        <v>0</v>
      </c>
    </row>
    <row r="51" spans="1:34" x14ac:dyDescent="0.3">
      <c r="A51">
        <v>25997</v>
      </c>
      <c r="B51" t="s">
        <v>47</v>
      </c>
      <c r="C51" s="8">
        <v>0.01</v>
      </c>
      <c r="D51" s="6">
        <v>15.67</v>
      </c>
      <c r="E51" s="7">
        <v>1.39</v>
      </c>
      <c r="F51">
        <v>2266</v>
      </c>
      <c r="G51" t="s">
        <v>2130</v>
      </c>
      <c r="H51" t="str">
        <f>IF(COUNTIF(G$2:G51,G51)=1,"New Customer","Returning Customer")</f>
        <v>New Customer</v>
      </c>
      <c r="I51">
        <f t="shared" si="0"/>
        <v>1</v>
      </c>
      <c r="J51" t="s">
        <v>49</v>
      </c>
      <c r="K51" t="s">
        <v>28</v>
      </c>
      <c r="L51" t="s">
        <v>29</v>
      </c>
      <c r="M51" t="s">
        <v>69</v>
      </c>
      <c r="N51" t="s">
        <v>59</v>
      </c>
      <c r="O51" t="s">
        <v>1686</v>
      </c>
      <c r="P51">
        <v>0.38</v>
      </c>
      <c r="Q51" t="s">
        <v>33</v>
      </c>
      <c r="R51" t="s">
        <v>61</v>
      </c>
      <c r="S51" t="str">
        <f>VLOOKUP(R51,Users!$A$1:$B$5,2,0)</f>
        <v>Chris</v>
      </c>
      <c r="T51" t="s">
        <v>499</v>
      </c>
      <c r="U51" t="s">
        <v>2132</v>
      </c>
      <c r="V51">
        <v>63122</v>
      </c>
      <c r="W51" s="2">
        <v>42150</v>
      </c>
      <c r="X51" s="2" t="str">
        <f t="shared" si="1"/>
        <v>Tue</v>
      </c>
      <c r="Y51" s="2">
        <v>42151</v>
      </c>
      <c r="Z51" s="9">
        <f t="shared" si="2"/>
        <v>1</v>
      </c>
      <c r="AA51" s="9" t="str">
        <f t="shared" si="3"/>
        <v>After Discount</v>
      </c>
      <c r="AB51" s="6">
        <v>171.26489999999998</v>
      </c>
      <c r="AC51">
        <v>16</v>
      </c>
      <c r="AD51" s="6">
        <v>248.21</v>
      </c>
      <c r="AE51">
        <v>86610</v>
      </c>
      <c r="AF51" s="9">
        <f>IF(COUNTIF(AE$2:AE2002,AE51)=1,1,0)</f>
        <v>0</v>
      </c>
      <c r="AG51" t="str">
        <f>_xlfn.XLOOKUP(AE51,Returns!A:A,Returns!B:B,"Not Returned",0,1)</f>
        <v>Not Returned</v>
      </c>
      <c r="AH51">
        <f t="shared" si="4"/>
        <v>0</v>
      </c>
    </row>
    <row r="52" spans="1:34" x14ac:dyDescent="0.3">
      <c r="A52">
        <v>18161</v>
      </c>
      <c r="B52" t="s">
        <v>37</v>
      </c>
      <c r="C52" s="8">
        <v>7.0000000000000007E-2</v>
      </c>
      <c r="D52" s="6">
        <v>15.74</v>
      </c>
      <c r="E52" s="7">
        <v>1.39</v>
      </c>
      <c r="F52">
        <v>129</v>
      </c>
      <c r="G52" t="s">
        <v>213</v>
      </c>
      <c r="H52" t="str">
        <f>IF(COUNTIF(G$2:G52,G52)=1,"New Customer","Returning Customer")</f>
        <v>New Customer</v>
      </c>
      <c r="I52">
        <f t="shared" si="0"/>
        <v>1</v>
      </c>
      <c r="J52" t="s">
        <v>49</v>
      </c>
      <c r="K52" t="s">
        <v>58</v>
      </c>
      <c r="L52" t="s">
        <v>29</v>
      </c>
      <c r="M52" t="s">
        <v>69</v>
      </c>
      <c r="N52" t="s">
        <v>59</v>
      </c>
      <c r="O52" t="s">
        <v>216</v>
      </c>
      <c r="P52">
        <v>0.4</v>
      </c>
      <c r="Q52" t="s">
        <v>33</v>
      </c>
      <c r="R52" t="s">
        <v>61</v>
      </c>
      <c r="S52" t="str">
        <f>VLOOKUP(R52,Users!$A$1:$B$5,2,0)</f>
        <v>Chris</v>
      </c>
      <c r="T52" t="s">
        <v>175</v>
      </c>
      <c r="U52" t="s">
        <v>215</v>
      </c>
      <c r="V52">
        <v>62002</v>
      </c>
      <c r="W52" s="2">
        <v>42149</v>
      </c>
      <c r="X52" s="2" t="str">
        <f t="shared" si="1"/>
        <v>Mon</v>
      </c>
      <c r="Y52" s="2">
        <v>42150</v>
      </c>
      <c r="Z52" s="9">
        <f t="shared" si="2"/>
        <v>1</v>
      </c>
      <c r="AA52" s="9" t="str">
        <f t="shared" si="3"/>
        <v>After Discount</v>
      </c>
      <c r="AB52" s="6">
        <v>149.88869999999997</v>
      </c>
      <c r="AC52">
        <v>14</v>
      </c>
      <c r="AD52" s="6">
        <v>217.23</v>
      </c>
      <c r="AE52">
        <v>86694</v>
      </c>
      <c r="AF52" s="9">
        <f>IF(COUNTIF(AE$2:AE2003,AE52)=1,1,0)</f>
        <v>1</v>
      </c>
      <c r="AG52" t="str">
        <f>_xlfn.XLOOKUP(AE52,Returns!A:A,Returns!B:B,"Not Returned",0,1)</f>
        <v>Not Returned</v>
      </c>
      <c r="AH52">
        <f t="shared" si="4"/>
        <v>0</v>
      </c>
    </row>
    <row r="53" spans="1:34" x14ac:dyDescent="0.3">
      <c r="A53">
        <v>22823</v>
      </c>
      <c r="B53" t="s">
        <v>106</v>
      </c>
      <c r="C53" s="8">
        <v>7.0000000000000007E-2</v>
      </c>
      <c r="D53" s="6">
        <v>4.84</v>
      </c>
      <c r="E53" s="7">
        <v>0.71</v>
      </c>
      <c r="F53">
        <v>1418</v>
      </c>
      <c r="G53" t="s">
        <v>1462</v>
      </c>
      <c r="H53" t="str">
        <f>IF(COUNTIF(G$2:G53,G53)=1,"New Customer","Returning Customer")</f>
        <v>New Customer</v>
      </c>
      <c r="I53">
        <f t="shared" si="0"/>
        <v>1</v>
      </c>
      <c r="J53" t="s">
        <v>49</v>
      </c>
      <c r="K53" t="s">
        <v>58</v>
      </c>
      <c r="L53" t="s">
        <v>29</v>
      </c>
      <c r="M53" t="s">
        <v>30</v>
      </c>
      <c r="N53" t="s">
        <v>31</v>
      </c>
      <c r="O53" t="s">
        <v>1463</v>
      </c>
      <c r="P53">
        <v>0.52</v>
      </c>
      <c r="Q53" t="s">
        <v>33</v>
      </c>
      <c r="R53" t="s">
        <v>61</v>
      </c>
      <c r="S53" t="str">
        <f>VLOOKUP(R53,Users!$A$1:$B$5,2,0)</f>
        <v>Chris</v>
      </c>
      <c r="T53" t="s">
        <v>695</v>
      </c>
      <c r="U53" t="s">
        <v>1464</v>
      </c>
      <c r="V53">
        <v>46901</v>
      </c>
      <c r="W53" s="2">
        <v>42005</v>
      </c>
      <c r="X53" s="2" t="str">
        <f t="shared" si="1"/>
        <v>Thu</v>
      </c>
      <c r="Y53" s="2">
        <v>42007</v>
      </c>
      <c r="Z53" s="9">
        <f t="shared" si="2"/>
        <v>2</v>
      </c>
      <c r="AA53" s="9" t="str">
        <f t="shared" si="3"/>
        <v>After Discount</v>
      </c>
      <c r="AB53" s="6">
        <v>25.240199999999998</v>
      </c>
      <c r="AC53">
        <v>8</v>
      </c>
      <c r="AD53" s="6">
        <v>36.58</v>
      </c>
      <c r="AE53">
        <v>90539</v>
      </c>
      <c r="AF53" s="9">
        <f>IF(COUNTIF(AE$2:AE2004,AE53)=1,1,0)</f>
        <v>1</v>
      </c>
      <c r="AG53" t="str">
        <f>_xlfn.XLOOKUP(AE53,Returns!A:A,Returns!B:B,"Not Returned",0,1)</f>
        <v>Not Returned</v>
      </c>
      <c r="AH53">
        <f t="shared" si="4"/>
        <v>0</v>
      </c>
    </row>
    <row r="54" spans="1:34" x14ac:dyDescent="0.3">
      <c r="A54">
        <v>4788</v>
      </c>
      <c r="B54" t="s">
        <v>25</v>
      </c>
      <c r="C54" s="8">
        <v>0.05</v>
      </c>
      <c r="D54" s="6">
        <v>4.84</v>
      </c>
      <c r="E54" s="7">
        <v>0.71</v>
      </c>
      <c r="F54">
        <v>2618</v>
      </c>
      <c r="G54" t="s">
        <v>2418</v>
      </c>
      <c r="H54" t="str">
        <f>IF(COUNTIF(G$2:G54,G54)=1,"New Customer","Returning Customer")</f>
        <v>Returning Customer</v>
      </c>
      <c r="I54">
        <f t="shared" si="0"/>
        <v>0</v>
      </c>
      <c r="J54" t="s">
        <v>27</v>
      </c>
      <c r="K54" t="s">
        <v>28</v>
      </c>
      <c r="L54" t="s">
        <v>29</v>
      </c>
      <c r="M54" t="s">
        <v>30</v>
      </c>
      <c r="N54" t="s">
        <v>31</v>
      </c>
      <c r="O54" t="s">
        <v>1463</v>
      </c>
      <c r="P54">
        <v>0.52</v>
      </c>
      <c r="Q54" t="s">
        <v>33</v>
      </c>
      <c r="R54" t="s">
        <v>53</v>
      </c>
      <c r="S54" t="str">
        <f>VLOOKUP(R54,Users!$A$1:$B$5,2,0)</f>
        <v>Erin</v>
      </c>
      <c r="T54" t="s">
        <v>71</v>
      </c>
      <c r="U54" t="s">
        <v>90</v>
      </c>
      <c r="V54">
        <v>10004</v>
      </c>
      <c r="W54" s="2">
        <v>42086</v>
      </c>
      <c r="X54" s="2" t="str">
        <f t="shared" si="1"/>
        <v>Mon</v>
      </c>
      <c r="Y54" s="2">
        <v>42086</v>
      </c>
      <c r="Z54" s="9">
        <f t="shared" si="2"/>
        <v>0</v>
      </c>
      <c r="AA54" s="9" t="str">
        <f t="shared" si="3"/>
        <v>After Discount</v>
      </c>
      <c r="AB54" s="6">
        <v>29.17</v>
      </c>
      <c r="AC54">
        <v>20</v>
      </c>
      <c r="AD54" s="6">
        <v>103.39</v>
      </c>
      <c r="AE54">
        <v>34017</v>
      </c>
      <c r="AF54" s="9">
        <f>IF(COUNTIF(AE$2:AE2005,AE54)=1,1,0)</f>
        <v>0</v>
      </c>
      <c r="AG54" t="str">
        <f>_xlfn.XLOOKUP(AE54,Returns!A:A,Returns!B:B,"Not Returned",0,1)</f>
        <v>Not Returned</v>
      </c>
      <c r="AH54">
        <f t="shared" si="4"/>
        <v>0</v>
      </c>
    </row>
    <row r="55" spans="1:34" x14ac:dyDescent="0.3">
      <c r="A55">
        <v>22788</v>
      </c>
      <c r="B55" t="s">
        <v>25</v>
      </c>
      <c r="C55" s="8">
        <v>0.05</v>
      </c>
      <c r="D55" s="6">
        <v>4.84</v>
      </c>
      <c r="E55" s="7">
        <v>0.71</v>
      </c>
      <c r="F55">
        <v>2619</v>
      </c>
      <c r="G55" t="s">
        <v>2420</v>
      </c>
      <c r="H55" t="str">
        <f>IF(COUNTIF(G$2:G55,G55)=1,"New Customer","Returning Customer")</f>
        <v>New Customer</v>
      </c>
      <c r="I55">
        <f t="shared" si="0"/>
        <v>1</v>
      </c>
      <c r="J55" t="s">
        <v>27</v>
      </c>
      <c r="K55" t="s">
        <v>28</v>
      </c>
      <c r="L55" t="s">
        <v>29</v>
      </c>
      <c r="M55" t="s">
        <v>30</v>
      </c>
      <c r="N55" t="s">
        <v>31</v>
      </c>
      <c r="O55" t="s">
        <v>1463</v>
      </c>
      <c r="P55">
        <v>0.52</v>
      </c>
      <c r="Q55" t="s">
        <v>33</v>
      </c>
      <c r="R55" t="s">
        <v>61</v>
      </c>
      <c r="S55" t="str">
        <f>VLOOKUP(R55,Users!$A$1:$B$5,2,0)</f>
        <v>Chris</v>
      </c>
      <c r="T55" t="s">
        <v>2175</v>
      </c>
      <c r="U55" t="s">
        <v>2421</v>
      </c>
      <c r="V55">
        <v>57103</v>
      </c>
      <c r="W55" s="2">
        <v>42086</v>
      </c>
      <c r="X55" s="2" t="str">
        <f t="shared" si="1"/>
        <v>Mon</v>
      </c>
      <c r="Y55" s="2">
        <v>42086</v>
      </c>
      <c r="Z55" s="9">
        <f t="shared" si="2"/>
        <v>0</v>
      </c>
      <c r="AA55" s="9" t="str">
        <f t="shared" si="3"/>
        <v>After Discount</v>
      </c>
      <c r="AB55" s="6">
        <v>17.836500000000001</v>
      </c>
      <c r="AC55">
        <v>5</v>
      </c>
      <c r="AD55" s="6">
        <v>25.85</v>
      </c>
      <c r="AE55">
        <v>88014</v>
      </c>
      <c r="AF55" s="9">
        <f>IF(COUNTIF(AE$2:AE2006,AE55)=1,1,0)</f>
        <v>1</v>
      </c>
      <c r="AG55" t="str">
        <f>_xlfn.XLOOKUP(AE55,Returns!A:A,Returns!B:B,"Not Returned",0,1)</f>
        <v>Not Returned</v>
      </c>
      <c r="AH55">
        <f t="shared" si="4"/>
        <v>0</v>
      </c>
    </row>
    <row r="56" spans="1:34" x14ac:dyDescent="0.3">
      <c r="A56">
        <v>21768</v>
      </c>
      <c r="B56" t="s">
        <v>106</v>
      </c>
      <c r="C56" s="8">
        <v>0.05</v>
      </c>
      <c r="D56" s="6">
        <v>4.84</v>
      </c>
      <c r="E56" s="7">
        <v>0.71</v>
      </c>
      <c r="F56">
        <v>2874</v>
      </c>
      <c r="G56" t="s">
        <v>2604</v>
      </c>
      <c r="H56" t="str">
        <f>IF(COUNTIF(G$2:G56,G56)=1,"New Customer","Returning Customer")</f>
        <v>New Customer</v>
      </c>
      <c r="I56">
        <f t="shared" si="0"/>
        <v>1</v>
      </c>
      <c r="J56" t="s">
        <v>49</v>
      </c>
      <c r="K56" t="s">
        <v>40</v>
      </c>
      <c r="L56" t="s">
        <v>29</v>
      </c>
      <c r="M56" t="s">
        <v>30</v>
      </c>
      <c r="N56" t="s">
        <v>31</v>
      </c>
      <c r="O56" t="s">
        <v>1463</v>
      </c>
      <c r="P56">
        <v>0.52</v>
      </c>
      <c r="Q56" t="s">
        <v>33</v>
      </c>
      <c r="R56" t="s">
        <v>61</v>
      </c>
      <c r="S56" t="str">
        <f>VLOOKUP(R56,Users!$A$1:$B$5,2,0)</f>
        <v>Chris</v>
      </c>
      <c r="T56" t="s">
        <v>489</v>
      </c>
      <c r="U56" t="s">
        <v>2594</v>
      </c>
      <c r="V56">
        <v>68128</v>
      </c>
      <c r="W56" s="2">
        <v>42100</v>
      </c>
      <c r="X56" s="2" t="str">
        <f t="shared" si="1"/>
        <v>Mon</v>
      </c>
      <c r="Y56" s="2">
        <v>42109</v>
      </c>
      <c r="Z56" s="9">
        <f t="shared" si="2"/>
        <v>9</v>
      </c>
      <c r="AA56" s="9" t="str">
        <f t="shared" si="3"/>
        <v>After Discount</v>
      </c>
      <c r="AB56" s="6">
        <v>13.448099999999998</v>
      </c>
      <c r="AC56">
        <v>4</v>
      </c>
      <c r="AD56" s="6">
        <v>19.489999999999998</v>
      </c>
      <c r="AE56">
        <v>89873</v>
      </c>
      <c r="AF56" s="9">
        <f>IF(COUNTIF(AE$2:AE2007,AE56)=1,1,0)</f>
        <v>1</v>
      </c>
      <c r="AG56" t="str">
        <f>_xlfn.XLOOKUP(AE56,Returns!A:A,Returns!B:B,"Not Returned",0,1)</f>
        <v>Not Returned</v>
      </c>
      <c r="AH56">
        <f t="shared" si="4"/>
        <v>0</v>
      </c>
    </row>
    <row r="57" spans="1:34" x14ac:dyDescent="0.3">
      <c r="A57">
        <v>18562</v>
      </c>
      <c r="B57" t="s">
        <v>47</v>
      </c>
      <c r="C57" s="8">
        <v>0.08</v>
      </c>
      <c r="D57" s="6">
        <v>2.89</v>
      </c>
      <c r="E57" s="7">
        <v>0.49</v>
      </c>
      <c r="F57">
        <v>2114</v>
      </c>
      <c r="G57" t="s">
        <v>2006</v>
      </c>
      <c r="H57" t="str">
        <f>IF(COUNTIF(G$2:G57,G57)=1,"New Customer","Returning Customer")</f>
        <v>New Customer</v>
      </c>
      <c r="I57">
        <f t="shared" si="0"/>
        <v>1</v>
      </c>
      <c r="J57" t="s">
        <v>49</v>
      </c>
      <c r="K57" t="s">
        <v>28</v>
      </c>
      <c r="L57" t="s">
        <v>29</v>
      </c>
      <c r="M57" t="s">
        <v>133</v>
      </c>
      <c r="N57" t="s">
        <v>59</v>
      </c>
      <c r="O57" t="s">
        <v>2008</v>
      </c>
      <c r="P57">
        <v>0.38</v>
      </c>
      <c r="Q57" t="s">
        <v>33</v>
      </c>
      <c r="R57" t="s">
        <v>135</v>
      </c>
      <c r="S57" t="str">
        <f>VLOOKUP(R57,Users!$A$1:$B$5,2,0)</f>
        <v>Sam</v>
      </c>
      <c r="T57" t="s">
        <v>136</v>
      </c>
      <c r="U57" t="s">
        <v>536</v>
      </c>
      <c r="V57">
        <v>23518</v>
      </c>
      <c r="W57" s="2">
        <v>42117</v>
      </c>
      <c r="X57" s="2" t="str">
        <f t="shared" si="1"/>
        <v>Thu</v>
      </c>
      <c r="Y57" s="2">
        <v>42117</v>
      </c>
      <c r="Z57" s="9">
        <f t="shared" si="2"/>
        <v>0</v>
      </c>
      <c r="AA57" s="9" t="str">
        <f t="shared" si="3"/>
        <v>After Discount</v>
      </c>
      <c r="AB57" s="6">
        <v>38.406000000000006</v>
      </c>
      <c r="AC57">
        <v>1</v>
      </c>
      <c r="AD57" s="6">
        <v>3.07</v>
      </c>
      <c r="AE57">
        <v>88404</v>
      </c>
      <c r="AF57" s="9">
        <f>IF(COUNTIF(AE$2:AE2008,AE57)=1,1,0)</f>
        <v>1</v>
      </c>
      <c r="AG57" t="str">
        <f>_xlfn.XLOOKUP(AE57,Returns!A:A,Returns!B:B,"Not Returned",0,1)</f>
        <v>Not Returned</v>
      </c>
      <c r="AH57">
        <f t="shared" si="4"/>
        <v>0</v>
      </c>
    </row>
    <row r="58" spans="1:34" x14ac:dyDescent="0.3">
      <c r="A58">
        <v>5141</v>
      </c>
      <c r="B58" t="s">
        <v>25</v>
      </c>
      <c r="C58" s="8">
        <v>0.09</v>
      </c>
      <c r="D58" s="6">
        <v>3.68</v>
      </c>
      <c r="E58" s="7">
        <v>1.32</v>
      </c>
      <c r="F58">
        <v>699</v>
      </c>
      <c r="G58" t="s">
        <v>826</v>
      </c>
      <c r="H58" t="str">
        <f>IF(COUNTIF(G$2:G58,G58)=1,"New Customer","Returning Customer")</f>
        <v>New Customer</v>
      </c>
      <c r="I58">
        <f t="shared" si="0"/>
        <v>1</v>
      </c>
      <c r="J58" t="s">
        <v>49</v>
      </c>
      <c r="K58" t="s">
        <v>114</v>
      </c>
      <c r="L58" t="s">
        <v>29</v>
      </c>
      <c r="M58" t="s">
        <v>171</v>
      </c>
      <c r="N58" t="s">
        <v>31</v>
      </c>
      <c r="O58" t="s">
        <v>830</v>
      </c>
      <c r="P58">
        <v>0.83</v>
      </c>
      <c r="Q58" t="s">
        <v>33</v>
      </c>
      <c r="R58" t="s">
        <v>34</v>
      </c>
      <c r="S58" t="str">
        <f>VLOOKUP(R58,Users!$A$1:$B$5,2,0)</f>
        <v>William</v>
      </c>
      <c r="T58" t="s">
        <v>45</v>
      </c>
      <c r="U58" t="s">
        <v>655</v>
      </c>
      <c r="V58">
        <v>90041</v>
      </c>
      <c r="W58" s="2">
        <v>42185</v>
      </c>
      <c r="X58" s="2" t="str">
        <f t="shared" si="1"/>
        <v>Tue</v>
      </c>
      <c r="Y58" s="2">
        <v>42186</v>
      </c>
      <c r="Z58" s="9">
        <f t="shared" si="2"/>
        <v>1</v>
      </c>
      <c r="AA58" s="9" t="str">
        <f t="shared" si="3"/>
        <v>After Discount</v>
      </c>
      <c r="AB58" s="6">
        <v>-21.91</v>
      </c>
      <c r="AC58">
        <v>24</v>
      </c>
      <c r="AD58" s="6">
        <v>83.16</v>
      </c>
      <c r="AE58">
        <v>36647</v>
      </c>
      <c r="AF58" s="9">
        <f>IF(COUNTIF(AE$2:AE2009,AE58)=1,1,0)</f>
        <v>0</v>
      </c>
      <c r="AG58" t="str">
        <f>_xlfn.XLOOKUP(AE58,Returns!A:A,Returns!B:B,"Not Returned",0,1)</f>
        <v>Not Returned</v>
      </c>
      <c r="AH58">
        <f t="shared" si="4"/>
        <v>0</v>
      </c>
    </row>
    <row r="59" spans="1:34" x14ac:dyDescent="0.3">
      <c r="A59">
        <v>23141</v>
      </c>
      <c r="B59" t="s">
        <v>25</v>
      </c>
      <c r="C59" s="8">
        <v>0.09</v>
      </c>
      <c r="D59" s="6">
        <v>3.68</v>
      </c>
      <c r="E59" s="7">
        <v>1.32</v>
      </c>
      <c r="F59">
        <v>702</v>
      </c>
      <c r="G59" t="s">
        <v>833</v>
      </c>
      <c r="H59" t="str">
        <f>IF(COUNTIF(G$2:G59,G59)=1,"New Customer","Returning Customer")</f>
        <v>New Customer</v>
      </c>
      <c r="I59">
        <f t="shared" si="0"/>
        <v>1</v>
      </c>
      <c r="J59" t="s">
        <v>49</v>
      </c>
      <c r="K59" t="s">
        <v>114</v>
      </c>
      <c r="L59" t="s">
        <v>29</v>
      </c>
      <c r="M59" t="s">
        <v>171</v>
      </c>
      <c r="N59" t="s">
        <v>31</v>
      </c>
      <c r="O59" t="s">
        <v>830</v>
      </c>
      <c r="P59">
        <v>0.83</v>
      </c>
      <c r="Q59" t="s">
        <v>33</v>
      </c>
      <c r="R59" t="s">
        <v>34</v>
      </c>
      <c r="S59" t="str">
        <f>VLOOKUP(R59,Users!$A$1:$B$5,2,0)</f>
        <v>William</v>
      </c>
      <c r="T59" t="s">
        <v>45</v>
      </c>
      <c r="U59" t="s">
        <v>834</v>
      </c>
      <c r="V59">
        <v>95404</v>
      </c>
      <c r="W59" s="2">
        <v>42185</v>
      </c>
      <c r="X59" s="2" t="str">
        <f t="shared" si="1"/>
        <v>Tue</v>
      </c>
      <c r="Y59" s="2">
        <v>42186</v>
      </c>
      <c r="Z59" s="9">
        <f t="shared" si="2"/>
        <v>1</v>
      </c>
      <c r="AA59" s="9" t="str">
        <f t="shared" si="3"/>
        <v>After Discount</v>
      </c>
      <c r="AB59" s="6">
        <v>-17.527999999999999</v>
      </c>
      <c r="AC59">
        <v>6</v>
      </c>
      <c r="AD59" s="6">
        <v>20.79</v>
      </c>
      <c r="AE59">
        <v>87979</v>
      </c>
      <c r="AF59" s="9">
        <f>IF(COUNTIF(AE$2:AE2010,AE59)=1,1,0)</f>
        <v>0</v>
      </c>
      <c r="AG59" t="str">
        <f>_xlfn.XLOOKUP(AE59,Returns!A:A,Returns!B:B,"Not Returned",0,1)</f>
        <v>Not Returned</v>
      </c>
      <c r="AH59">
        <f t="shared" si="4"/>
        <v>0</v>
      </c>
    </row>
    <row r="60" spans="1:34" x14ac:dyDescent="0.3">
      <c r="A60">
        <v>22986</v>
      </c>
      <c r="B60" t="s">
        <v>47</v>
      </c>
      <c r="C60" s="8">
        <v>0.04</v>
      </c>
      <c r="D60" s="6">
        <v>3.68</v>
      </c>
      <c r="E60" s="7">
        <v>1.32</v>
      </c>
      <c r="F60">
        <v>1802</v>
      </c>
      <c r="G60" t="s">
        <v>1783</v>
      </c>
      <c r="H60" t="str">
        <f>IF(COUNTIF(G$2:G60,G60)=1,"New Customer","Returning Customer")</f>
        <v>New Customer</v>
      </c>
      <c r="I60">
        <f t="shared" si="0"/>
        <v>1</v>
      </c>
      <c r="J60" t="s">
        <v>49</v>
      </c>
      <c r="K60" t="s">
        <v>28</v>
      </c>
      <c r="L60" t="s">
        <v>29</v>
      </c>
      <c r="M60" t="s">
        <v>171</v>
      </c>
      <c r="N60" t="s">
        <v>31</v>
      </c>
      <c r="O60" t="s">
        <v>830</v>
      </c>
      <c r="P60">
        <v>0.83</v>
      </c>
      <c r="Q60" t="s">
        <v>33</v>
      </c>
      <c r="R60" t="s">
        <v>135</v>
      </c>
      <c r="S60" t="str">
        <f>VLOOKUP(R60,Users!$A$1:$B$5,2,0)</f>
        <v>Sam</v>
      </c>
      <c r="T60" t="s">
        <v>356</v>
      </c>
      <c r="U60" t="s">
        <v>1758</v>
      </c>
      <c r="V60">
        <v>34698</v>
      </c>
      <c r="W60" s="2">
        <v>42156</v>
      </c>
      <c r="X60" s="2" t="str">
        <f t="shared" si="1"/>
        <v>Mon</v>
      </c>
      <c r="Y60" s="2">
        <v>42157</v>
      </c>
      <c r="Z60" s="9">
        <f t="shared" si="2"/>
        <v>1</v>
      </c>
      <c r="AA60" s="9" t="str">
        <f t="shared" si="3"/>
        <v>After Discount</v>
      </c>
      <c r="AB60" s="6">
        <v>300.92579999999998</v>
      </c>
      <c r="AC60">
        <v>11</v>
      </c>
      <c r="AD60" s="6">
        <v>41.29</v>
      </c>
      <c r="AE60">
        <v>91543</v>
      </c>
      <c r="AF60" s="9">
        <f>IF(COUNTIF(AE$2:AE2011,AE60)=1,1,0)</f>
        <v>1</v>
      </c>
      <c r="AG60" t="str">
        <f>_xlfn.XLOOKUP(AE60,Returns!A:A,Returns!B:B,"Not Returned",0,1)</f>
        <v>Not Returned</v>
      </c>
      <c r="AH60">
        <f t="shared" si="4"/>
        <v>0</v>
      </c>
    </row>
    <row r="61" spans="1:34" x14ac:dyDescent="0.3">
      <c r="A61">
        <v>19382</v>
      </c>
      <c r="B61" t="s">
        <v>37</v>
      </c>
      <c r="C61" s="8">
        <v>0.02</v>
      </c>
      <c r="D61" s="6">
        <v>3.68</v>
      </c>
      <c r="E61" s="7">
        <v>1.32</v>
      </c>
      <c r="F61">
        <v>3041</v>
      </c>
      <c r="G61" t="s">
        <v>2727</v>
      </c>
      <c r="H61" t="str">
        <f>IF(COUNTIF(G$2:G61,G61)=1,"New Customer","Returning Customer")</f>
        <v>New Customer</v>
      </c>
      <c r="I61">
        <f t="shared" si="0"/>
        <v>1</v>
      </c>
      <c r="J61" t="s">
        <v>49</v>
      </c>
      <c r="K61" t="s">
        <v>28</v>
      </c>
      <c r="L61" t="s">
        <v>29</v>
      </c>
      <c r="M61" t="s">
        <v>171</v>
      </c>
      <c r="N61" t="s">
        <v>31</v>
      </c>
      <c r="O61" t="s">
        <v>830</v>
      </c>
      <c r="P61">
        <v>0.83</v>
      </c>
      <c r="Q61" t="s">
        <v>33</v>
      </c>
      <c r="R61" t="s">
        <v>61</v>
      </c>
      <c r="S61" t="str">
        <f>VLOOKUP(R61,Users!$A$1:$B$5,2,0)</f>
        <v>Chris</v>
      </c>
      <c r="T61" t="s">
        <v>180</v>
      </c>
      <c r="U61" t="s">
        <v>1985</v>
      </c>
      <c r="V61">
        <v>67846</v>
      </c>
      <c r="W61" s="2">
        <v>42139</v>
      </c>
      <c r="X61" s="2" t="str">
        <f t="shared" si="1"/>
        <v>Fri</v>
      </c>
      <c r="Y61" s="2">
        <v>42141</v>
      </c>
      <c r="Z61" s="9">
        <f t="shared" si="2"/>
        <v>2</v>
      </c>
      <c r="AA61" s="9" t="str">
        <f t="shared" si="3"/>
        <v>After Discount</v>
      </c>
      <c r="AB61" s="6">
        <v>-20.65</v>
      </c>
      <c r="AC61">
        <v>8</v>
      </c>
      <c r="AD61" s="6">
        <v>29.93</v>
      </c>
      <c r="AE61">
        <v>86102</v>
      </c>
      <c r="AF61" s="9">
        <f>IF(COUNTIF(AE$2:AE2012,AE61)=1,1,0)</f>
        <v>0</v>
      </c>
      <c r="AG61" t="str">
        <f>_xlfn.XLOOKUP(AE61,Returns!A:A,Returns!B:B,"Not Returned",0,1)</f>
        <v>Not Returned</v>
      </c>
      <c r="AH61">
        <f t="shared" si="4"/>
        <v>0</v>
      </c>
    </row>
    <row r="62" spans="1:34" x14ac:dyDescent="0.3">
      <c r="A62">
        <v>22291</v>
      </c>
      <c r="B62" t="s">
        <v>37</v>
      </c>
      <c r="C62" s="8">
        <v>0.1</v>
      </c>
      <c r="D62" s="6">
        <v>208.16</v>
      </c>
      <c r="E62" s="7">
        <v>68.02</v>
      </c>
      <c r="F62">
        <v>3225</v>
      </c>
      <c r="G62" t="s">
        <v>2870</v>
      </c>
      <c r="H62" t="str">
        <f>IF(COUNTIF(G$2:G62,G62)=1,"New Customer","Returning Customer")</f>
        <v>New Customer</v>
      </c>
      <c r="I62">
        <f t="shared" si="0"/>
        <v>1</v>
      </c>
      <c r="J62" t="s">
        <v>39</v>
      </c>
      <c r="K62" t="s">
        <v>58</v>
      </c>
      <c r="L62" t="s">
        <v>29</v>
      </c>
      <c r="M62" t="s">
        <v>252</v>
      </c>
      <c r="N62" t="s">
        <v>43</v>
      </c>
      <c r="O62" t="s">
        <v>2871</v>
      </c>
      <c r="P62">
        <v>0.57999999999999996</v>
      </c>
      <c r="Q62" t="s">
        <v>33</v>
      </c>
      <c r="R62" t="s">
        <v>135</v>
      </c>
      <c r="S62" t="str">
        <f>VLOOKUP(R62,Users!$A$1:$B$5,2,0)</f>
        <v>Sam</v>
      </c>
      <c r="T62" t="s">
        <v>239</v>
      </c>
      <c r="U62" t="s">
        <v>2872</v>
      </c>
      <c r="V62">
        <v>38138</v>
      </c>
      <c r="W62" s="2">
        <v>42018</v>
      </c>
      <c r="X62" s="2" t="str">
        <f t="shared" si="1"/>
        <v>Wed</v>
      </c>
      <c r="Y62" s="2">
        <v>42018</v>
      </c>
      <c r="Z62" s="9">
        <f t="shared" si="2"/>
        <v>0</v>
      </c>
      <c r="AA62" s="9" t="str">
        <f t="shared" si="3"/>
        <v>After Discount</v>
      </c>
      <c r="AB62" s="6">
        <v>-137.52199999999999</v>
      </c>
      <c r="AC62">
        <v>4</v>
      </c>
      <c r="AD62" s="6">
        <v>768.81</v>
      </c>
      <c r="AE62">
        <v>86507</v>
      </c>
      <c r="AF62" s="9">
        <f>IF(COUNTIF(AE$2:AE2013,AE62)=1,1,0)</f>
        <v>0</v>
      </c>
      <c r="AG62" t="str">
        <f>_xlfn.XLOOKUP(AE62,Returns!A:A,Returns!B:B,"Not Returned",0,1)</f>
        <v>Not Returned</v>
      </c>
      <c r="AH62">
        <f t="shared" si="4"/>
        <v>0</v>
      </c>
    </row>
    <row r="63" spans="1:34" x14ac:dyDescent="0.3">
      <c r="A63">
        <v>18491</v>
      </c>
      <c r="B63" t="s">
        <v>37</v>
      </c>
      <c r="C63" s="8">
        <v>0.03</v>
      </c>
      <c r="D63" s="6">
        <v>7.35</v>
      </c>
      <c r="E63" s="7">
        <v>5.96</v>
      </c>
      <c r="F63">
        <v>618</v>
      </c>
      <c r="G63" t="s">
        <v>717</v>
      </c>
      <c r="H63" t="str">
        <f>IF(COUNTIF(G$2:G63,G63)=1,"New Customer","Returning Customer")</f>
        <v>New Customer</v>
      </c>
      <c r="I63">
        <f t="shared" si="0"/>
        <v>1</v>
      </c>
      <c r="J63" t="s">
        <v>49</v>
      </c>
      <c r="K63" t="s">
        <v>114</v>
      </c>
      <c r="L63" t="s">
        <v>29</v>
      </c>
      <c r="M63" t="s">
        <v>93</v>
      </c>
      <c r="N63" t="s">
        <v>59</v>
      </c>
      <c r="O63" t="s">
        <v>720</v>
      </c>
      <c r="P63">
        <v>0.38</v>
      </c>
      <c r="Q63" t="s">
        <v>33</v>
      </c>
      <c r="R63" t="s">
        <v>34</v>
      </c>
      <c r="S63" t="str">
        <f>VLOOKUP(R63,Users!$A$1:$B$5,2,0)</f>
        <v>William</v>
      </c>
      <c r="T63" t="s">
        <v>250</v>
      </c>
      <c r="U63" t="s">
        <v>718</v>
      </c>
      <c r="V63">
        <v>81007</v>
      </c>
      <c r="W63" s="2">
        <v>42123</v>
      </c>
      <c r="X63" s="2" t="str">
        <f t="shared" si="1"/>
        <v>Wed</v>
      </c>
      <c r="Y63" s="2">
        <v>42124</v>
      </c>
      <c r="Z63" s="9">
        <f t="shared" si="2"/>
        <v>1</v>
      </c>
      <c r="AA63" s="9" t="str">
        <f t="shared" si="3"/>
        <v>After Discount</v>
      </c>
      <c r="AB63" s="6">
        <v>-11.113199999999999</v>
      </c>
      <c r="AC63">
        <v>1</v>
      </c>
      <c r="AD63" s="6">
        <v>13.16</v>
      </c>
      <c r="AE63">
        <v>88198</v>
      </c>
      <c r="AF63" s="9">
        <f>IF(COUNTIF(AE$2:AE2014,AE63)=1,1,0)</f>
        <v>0</v>
      </c>
      <c r="AG63" t="str">
        <f>_xlfn.XLOOKUP(AE63,Returns!A:A,Returns!B:B,"Not Returned",0,1)</f>
        <v>Not Returned</v>
      </c>
      <c r="AH63">
        <f t="shared" si="4"/>
        <v>0</v>
      </c>
    </row>
    <row r="64" spans="1:34" x14ac:dyDescent="0.3">
      <c r="A64">
        <v>21345</v>
      </c>
      <c r="B64" t="s">
        <v>56</v>
      </c>
      <c r="C64" s="8">
        <v>0.09</v>
      </c>
      <c r="D64" s="6">
        <v>2.6</v>
      </c>
      <c r="E64" s="7">
        <v>2.4</v>
      </c>
      <c r="F64">
        <v>907</v>
      </c>
      <c r="G64" t="s">
        <v>1012</v>
      </c>
      <c r="H64" t="str">
        <f>IF(COUNTIF(G$2:G64,G64)=1,"New Customer","Returning Customer")</f>
        <v>New Customer</v>
      </c>
      <c r="I64">
        <f t="shared" si="0"/>
        <v>1</v>
      </c>
      <c r="J64" t="s">
        <v>49</v>
      </c>
      <c r="K64" t="s">
        <v>40</v>
      </c>
      <c r="L64" t="s">
        <v>29</v>
      </c>
      <c r="M64" t="s">
        <v>30</v>
      </c>
      <c r="N64" t="s">
        <v>31</v>
      </c>
      <c r="O64" t="s">
        <v>1013</v>
      </c>
      <c r="P64">
        <v>0.57999999999999996</v>
      </c>
      <c r="Q64" t="s">
        <v>33</v>
      </c>
      <c r="R64" t="s">
        <v>135</v>
      </c>
      <c r="S64" t="str">
        <f>VLOOKUP(R64,Users!$A$1:$B$5,2,0)</f>
        <v>Sam</v>
      </c>
      <c r="T64" t="s">
        <v>606</v>
      </c>
      <c r="U64" t="s">
        <v>667</v>
      </c>
      <c r="V64">
        <v>42420</v>
      </c>
      <c r="W64" s="2">
        <v>42172</v>
      </c>
      <c r="X64" s="2" t="str">
        <f t="shared" si="1"/>
        <v>Wed</v>
      </c>
      <c r="Y64" s="2">
        <v>42174</v>
      </c>
      <c r="Z64" s="9">
        <f t="shared" si="2"/>
        <v>2</v>
      </c>
      <c r="AA64" s="9" t="str">
        <f t="shared" si="3"/>
        <v>After Discount</v>
      </c>
      <c r="AB64" s="6">
        <v>1107.4079999999999</v>
      </c>
      <c r="AC64">
        <v>12</v>
      </c>
      <c r="AD64" s="6">
        <v>31.73</v>
      </c>
      <c r="AE64">
        <v>86460</v>
      </c>
      <c r="AF64" s="9">
        <f>IF(COUNTIF(AE$2:AE2015,AE64)=1,1,0)</f>
        <v>1</v>
      </c>
      <c r="AG64" t="str">
        <f>_xlfn.XLOOKUP(AE64,Returns!A:A,Returns!B:B,"Not Returned",0,1)</f>
        <v>Not Returned</v>
      </c>
      <c r="AH64">
        <f t="shared" si="4"/>
        <v>0</v>
      </c>
    </row>
    <row r="65" spans="1:34" x14ac:dyDescent="0.3">
      <c r="A65">
        <v>23666</v>
      </c>
      <c r="B65" t="s">
        <v>106</v>
      </c>
      <c r="C65" s="8">
        <v>0.1</v>
      </c>
      <c r="D65" s="6">
        <v>2.6</v>
      </c>
      <c r="E65" s="7">
        <v>2.4</v>
      </c>
      <c r="F65">
        <v>2555</v>
      </c>
      <c r="G65" t="s">
        <v>2376</v>
      </c>
      <c r="H65" t="str">
        <f>IF(COUNTIF(G$2:G65,G65)=1,"New Customer","Returning Customer")</f>
        <v>New Customer</v>
      </c>
      <c r="I65">
        <f t="shared" si="0"/>
        <v>1</v>
      </c>
      <c r="J65" t="s">
        <v>49</v>
      </c>
      <c r="K65" t="s">
        <v>40</v>
      </c>
      <c r="L65" t="s">
        <v>29</v>
      </c>
      <c r="M65" t="s">
        <v>30</v>
      </c>
      <c r="N65" t="s">
        <v>31</v>
      </c>
      <c r="O65" t="s">
        <v>1013</v>
      </c>
      <c r="P65">
        <v>0.57999999999999996</v>
      </c>
      <c r="Q65" t="s">
        <v>33</v>
      </c>
      <c r="R65" t="s">
        <v>61</v>
      </c>
      <c r="S65" t="str">
        <f>VLOOKUP(R65,Users!$A$1:$B$5,2,0)</f>
        <v>Chris</v>
      </c>
      <c r="T65" t="s">
        <v>1843</v>
      </c>
      <c r="U65" t="s">
        <v>1267</v>
      </c>
      <c r="V65">
        <v>53711</v>
      </c>
      <c r="W65" s="2">
        <v>42013</v>
      </c>
      <c r="X65" s="2" t="str">
        <f t="shared" si="1"/>
        <v>Fri</v>
      </c>
      <c r="Y65" s="2">
        <v>42018</v>
      </c>
      <c r="Z65" s="9">
        <f t="shared" si="2"/>
        <v>5</v>
      </c>
      <c r="AA65" s="9" t="str">
        <f t="shared" si="3"/>
        <v>After Discount</v>
      </c>
      <c r="AB65" s="6">
        <v>-88.039999999999992</v>
      </c>
      <c r="AC65">
        <v>12</v>
      </c>
      <c r="AD65" s="6">
        <v>30.1</v>
      </c>
      <c r="AE65">
        <v>86527</v>
      </c>
      <c r="AF65" s="9">
        <f>IF(COUNTIF(AE$2:AE2016,AE65)=1,1,0)</f>
        <v>1</v>
      </c>
      <c r="AG65" t="str">
        <f>_xlfn.XLOOKUP(AE65,Returns!A:A,Returns!B:B,"Not Returned",0,1)</f>
        <v>Not Returned</v>
      </c>
      <c r="AH65">
        <f t="shared" si="4"/>
        <v>0</v>
      </c>
    </row>
    <row r="66" spans="1:34" x14ac:dyDescent="0.3">
      <c r="A66">
        <v>25962</v>
      </c>
      <c r="B66" t="s">
        <v>47</v>
      </c>
      <c r="C66" s="8">
        <v>0</v>
      </c>
      <c r="D66" s="6">
        <v>2.6</v>
      </c>
      <c r="E66" s="7">
        <v>2.4</v>
      </c>
      <c r="F66">
        <v>2616</v>
      </c>
      <c r="G66" t="s">
        <v>2414</v>
      </c>
      <c r="H66" t="str">
        <f>IF(COUNTIF(G$2:G66,G66)=1,"New Customer","Returning Customer")</f>
        <v>New Customer</v>
      </c>
      <c r="I66">
        <f t="shared" ref="I66:I129" si="5">IF(H66="New Customer",1,0)</f>
        <v>1</v>
      </c>
      <c r="J66" t="s">
        <v>49</v>
      </c>
      <c r="K66" t="s">
        <v>28</v>
      </c>
      <c r="L66" t="s">
        <v>29</v>
      </c>
      <c r="M66" t="s">
        <v>30</v>
      </c>
      <c r="N66" t="s">
        <v>31</v>
      </c>
      <c r="O66" t="s">
        <v>1013</v>
      </c>
      <c r="P66">
        <v>0.57999999999999996</v>
      </c>
      <c r="Q66" t="s">
        <v>33</v>
      </c>
      <c r="R66" t="s">
        <v>61</v>
      </c>
      <c r="S66" t="str">
        <f>VLOOKUP(R66,Users!$A$1:$B$5,2,0)</f>
        <v>Chris</v>
      </c>
      <c r="T66" t="s">
        <v>295</v>
      </c>
      <c r="U66" t="s">
        <v>2415</v>
      </c>
      <c r="V66">
        <v>49002</v>
      </c>
      <c r="W66" s="2">
        <v>42074</v>
      </c>
      <c r="X66" s="2" t="str">
        <f t="shared" ref="X66:X129" si="6">TEXT(W66,"ddd")</f>
        <v>Wed</v>
      </c>
      <c r="Y66" s="2">
        <v>42076</v>
      </c>
      <c r="Z66" s="9">
        <f t="shared" ref="Z66:Z129" si="7">Y66-W66</f>
        <v>2</v>
      </c>
      <c r="AA66" s="9" t="str">
        <f t="shared" ref="AA66:AA129" si="8">IF(C66=0,"No Discount","After Discount")</f>
        <v>No Discount</v>
      </c>
      <c r="AB66" s="6">
        <v>-45.21</v>
      </c>
      <c r="AC66">
        <v>16</v>
      </c>
      <c r="AD66" s="6">
        <v>44.75</v>
      </c>
      <c r="AE66">
        <v>91495</v>
      </c>
      <c r="AF66" s="9">
        <f>IF(COUNTIF(AE$2:AE2017,AE66)=1,1,0)</f>
        <v>1</v>
      </c>
      <c r="AG66" t="str">
        <f>_xlfn.XLOOKUP(AE66,Returns!A:A,Returns!B:B,"Not Returned",0,1)</f>
        <v>Not Returned</v>
      </c>
      <c r="AH66">
        <f t="shared" ref="AH66:AH129" si="9">IF(AG66="Not Returned",0,1)</f>
        <v>0</v>
      </c>
    </row>
    <row r="67" spans="1:34" x14ac:dyDescent="0.3">
      <c r="A67">
        <v>25608</v>
      </c>
      <c r="B67" t="s">
        <v>25</v>
      </c>
      <c r="C67" s="8">
        <v>0.06</v>
      </c>
      <c r="D67" s="6">
        <v>19.98</v>
      </c>
      <c r="E67" s="7">
        <v>10.49</v>
      </c>
      <c r="F67">
        <v>1764</v>
      </c>
      <c r="G67" t="s">
        <v>1757</v>
      </c>
      <c r="H67" t="str">
        <f>IF(COUNTIF(G$2:G67,G67)=1,"New Customer","Returning Customer")</f>
        <v>Returning Customer</v>
      </c>
      <c r="I67">
        <f t="shared" si="5"/>
        <v>0</v>
      </c>
      <c r="J67" t="s">
        <v>49</v>
      </c>
      <c r="K67" t="s">
        <v>114</v>
      </c>
      <c r="L67" t="s">
        <v>41</v>
      </c>
      <c r="M67" t="s">
        <v>50</v>
      </c>
      <c r="N67" t="s">
        <v>59</v>
      </c>
      <c r="O67" t="s">
        <v>1759</v>
      </c>
      <c r="P67">
        <v>0.49</v>
      </c>
      <c r="Q67" t="s">
        <v>33</v>
      </c>
      <c r="R67" t="s">
        <v>135</v>
      </c>
      <c r="S67" t="str">
        <f>VLOOKUP(R67,Users!$A$1:$B$5,2,0)</f>
        <v>Sam</v>
      </c>
      <c r="T67" t="s">
        <v>356</v>
      </c>
      <c r="U67" t="s">
        <v>1758</v>
      </c>
      <c r="V67">
        <v>34698</v>
      </c>
      <c r="W67" s="2">
        <v>42064</v>
      </c>
      <c r="X67" s="2" t="str">
        <f t="shared" si="6"/>
        <v>Sun</v>
      </c>
      <c r="Y67" s="2">
        <v>42066</v>
      </c>
      <c r="Z67" s="9">
        <f t="shared" si="7"/>
        <v>2</v>
      </c>
      <c r="AA67" s="9" t="str">
        <f t="shared" si="8"/>
        <v>After Discount</v>
      </c>
      <c r="AB67" s="6">
        <v>514.17719999999997</v>
      </c>
      <c r="AC67">
        <v>5</v>
      </c>
      <c r="AD67" s="6">
        <v>103.37</v>
      </c>
      <c r="AE67">
        <v>89776</v>
      </c>
      <c r="AF67" s="9">
        <f>IF(COUNTIF(AE$2:AE2018,AE67)=1,1,0)</f>
        <v>0</v>
      </c>
      <c r="AG67" t="str">
        <f>_xlfn.XLOOKUP(AE67,Returns!A:A,Returns!B:B,"Not Returned",0,1)</f>
        <v>Not Returned</v>
      </c>
      <c r="AH67">
        <f t="shared" si="9"/>
        <v>0</v>
      </c>
    </row>
    <row r="68" spans="1:34" x14ac:dyDescent="0.3">
      <c r="A68">
        <v>23153</v>
      </c>
      <c r="B68" t="s">
        <v>37</v>
      </c>
      <c r="C68" s="8">
        <v>0.03</v>
      </c>
      <c r="D68" s="6">
        <v>48.04</v>
      </c>
      <c r="E68" s="7">
        <v>19.989999999999998</v>
      </c>
      <c r="F68">
        <v>445</v>
      </c>
      <c r="G68" t="s">
        <v>534</v>
      </c>
      <c r="H68" t="str">
        <f>IF(COUNTIF(G$2:G68,G68)=1,"New Customer","Returning Customer")</f>
        <v>New Customer</v>
      </c>
      <c r="I68">
        <f t="shared" si="5"/>
        <v>1</v>
      </c>
      <c r="J68" t="s">
        <v>49</v>
      </c>
      <c r="K68" t="s">
        <v>58</v>
      </c>
      <c r="L68" t="s">
        <v>29</v>
      </c>
      <c r="M68" t="s">
        <v>93</v>
      </c>
      <c r="N68" t="s">
        <v>59</v>
      </c>
      <c r="O68" t="s">
        <v>535</v>
      </c>
      <c r="P68">
        <v>0.37</v>
      </c>
      <c r="Q68" t="s">
        <v>33</v>
      </c>
      <c r="R68" t="s">
        <v>61</v>
      </c>
      <c r="S68" t="str">
        <f>VLOOKUP(R68,Users!$A$1:$B$5,2,0)</f>
        <v>Chris</v>
      </c>
      <c r="T68" t="s">
        <v>489</v>
      </c>
      <c r="U68" t="s">
        <v>536</v>
      </c>
      <c r="V68">
        <v>68701</v>
      </c>
      <c r="W68" s="2">
        <v>42105</v>
      </c>
      <c r="X68" s="2" t="str">
        <f t="shared" si="6"/>
        <v>Sat</v>
      </c>
      <c r="Y68" s="2">
        <v>42107</v>
      </c>
      <c r="Z68" s="9">
        <f t="shared" si="7"/>
        <v>2</v>
      </c>
      <c r="AA68" s="9" t="str">
        <f t="shared" si="8"/>
        <v>After Discount</v>
      </c>
      <c r="AB68" s="6">
        <v>-4.4599999999999937</v>
      </c>
      <c r="AC68">
        <v>2</v>
      </c>
      <c r="AD68" s="6">
        <v>101.71</v>
      </c>
      <c r="AE68">
        <v>88083</v>
      </c>
      <c r="AF68" s="9">
        <f>IF(COUNTIF(AE$2:AE2019,AE68)=1,1,0)</f>
        <v>1</v>
      </c>
      <c r="AG68" t="str">
        <f>_xlfn.XLOOKUP(AE68,Returns!A:A,Returns!B:B,"Not Returned",0,1)</f>
        <v>Not Returned</v>
      </c>
      <c r="AH68">
        <f t="shared" si="9"/>
        <v>0</v>
      </c>
    </row>
    <row r="69" spans="1:34" x14ac:dyDescent="0.3">
      <c r="A69">
        <v>20401</v>
      </c>
      <c r="B69" t="s">
        <v>37</v>
      </c>
      <c r="C69" s="8">
        <v>0.02</v>
      </c>
      <c r="D69" s="6">
        <v>20.99</v>
      </c>
      <c r="E69" s="7">
        <v>4.8099999999999996</v>
      </c>
      <c r="F69">
        <v>370</v>
      </c>
      <c r="G69" t="s">
        <v>468</v>
      </c>
      <c r="H69" t="str">
        <f>IF(COUNTIF(G$2:G69,G69)=1,"New Customer","Returning Customer")</f>
        <v>New Customer</v>
      </c>
      <c r="I69">
        <f t="shared" si="5"/>
        <v>1</v>
      </c>
      <c r="J69" t="s">
        <v>49</v>
      </c>
      <c r="K69" t="s">
        <v>28</v>
      </c>
      <c r="L69" t="s">
        <v>77</v>
      </c>
      <c r="M69" t="s">
        <v>78</v>
      </c>
      <c r="N69" t="s">
        <v>86</v>
      </c>
      <c r="O69" t="s">
        <v>469</v>
      </c>
      <c r="P69">
        <v>0.57999999999999996</v>
      </c>
      <c r="Q69" t="s">
        <v>33</v>
      </c>
      <c r="R69" t="s">
        <v>53</v>
      </c>
      <c r="S69" t="str">
        <f>VLOOKUP(R69,Users!$A$1:$B$5,2,0)</f>
        <v>Erin</v>
      </c>
      <c r="T69" t="s">
        <v>184</v>
      </c>
      <c r="U69" t="s">
        <v>470</v>
      </c>
      <c r="V69">
        <v>4240</v>
      </c>
      <c r="W69" s="2">
        <v>42151</v>
      </c>
      <c r="X69" s="2" t="str">
        <f t="shared" si="6"/>
        <v>Wed</v>
      </c>
      <c r="Y69" s="2">
        <v>42153</v>
      </c>
      <c r="Z69" s="9">
        <f t="shared" si="7"/>
        <v>2</v>
      </c>
      <c r="AA69" s="9" t="str">
        <f t="shared" si="8"/>
        <v>After Discount</v>
      </c>
      <c r="AB69" s="6">
        <v>49.787999999999997</v>
      </c>
      <c r="AC69">
        <v>15</v>
      </c>
      <c r="AD69" s="6">
        <v>266.39</v>
      </c>
      <c r="AE69">
        <v>90291</v>
      </c>
      <c r="AF69" s="9">
        <f>IF(COUNTIF(AE$2:AE2020,AE69)=1,1,0)</f>
        <v>0</v>
      </c>
      <c r="AG69" t="str">
        <f>_xlfn.XLOOKUP(AE69,Returns!A:A,Returns!B:B,"Not Returned",0,1)</f>
        <v>Not Returned</v>
      </c>
      <c r="AH69">
        <f t="shared" si="9"/>
        <v>0</v>
      </c>
    </row>
    <row r="70" spans="1:34" x14ac:dyDescent="0.3">
      <c r="A70">
        <v>24748</v>
      </c>
      <c r="B70" t="s">
        <v>47</v>
      </c>
      <c r="C70" s="8">
        <v>0.09</v>
      </c>
      <c r="D70" s="6">
        <v>20.99</v>
      </c>
      <c r="E70" s="7">
        <v>4.8099999999999996</v>
      </c>
      <c r="F70">
        <v>2066</v>
      </c>
      <c r="G70" t="s">
        <v>1969</v>
      </c>
      <c r="H70" t="str">
        <f>IF(COUNTIF(G$2:G70,G70)=1,"New Customer","Returning Customer")</f>
        <v>New Customer</v>
      </c>
      <c r="I70">
        <f t="shared" si="5"/>
        <v>1</v>
      </c>
      <c r="J70" t="s">
        <v>27</v>
      </c>
      <c r="K70" t="s">
        <v>40</v>
      </c>
      <c r="L70" t="s">
        <v>77</v>
      </c>
      <c r="M70" t="s">
        <v>78</v>
      </c>
      <c r="N70" t="s">
        <v>86</v>
      </c>
      <c r="O70" t="s">
        <v>469</v>
      </c>
      <c r="P70">
        <v>0.57999999999999996</v>
      </c>
      <c r="Q70" t="s">
        <v>33</v>
      </c>
      <c r="R70" t="s">
        <v>135</v>
      </c>
      <c r="S70" t="str">
        <f>VLOOKUP(R70,Users!$A$1:$B$5,2,0)</f>
        <v>Sam</v>
      </c>
      <c r="T70" t="s">
        <v>316</v>
      </c>
      <c r="U70" t="s">
        <v>1970</v>
      </c>
      <c r="V70">
        <v>28079</v>
      </c>
      <c r="W70" s="2">
        <v>42094</v>
      </c>
      <c r="X70" s="2" t="str">
        <f t="shared" si="6"/>
        <v>Tue</v>
      </c>
      <c r="Y70" s="2">
        <v>42095</v>
      </c>
      <c r="Z70" s="9">
        <f t="shared" si="7"/>
        <v>1</v>
      </c>
      <c r="AA70" s="9" t="str">
        <f t="shared" si="8"/>
        <v>After Discount</v>
      </c>
      <c r="AB70" s="6">
        <v>272.69399999999996</v>
      </c>
      <c r="AC70">
        <v>2</v>
      </c>
      <c r="AD70" s="6">
        <v>38.979999999999997</v>
      </c>
      <c r="AE70">
        <v>85834</v>
      </c>
      <c r="AF70" s="9">
        <f>IF(COUNTIF(AE$2:AE2021,AE70)=1,1,0)</f>
        <v>1</v>
      </c>
      <c r="AG70" t="str">
        <f>_xlfn.XLOOKUP(AE70,Returns!A:A,Returns!B:B,"Not Returned",0,1)</f>
        <v>Not Returned</v>
      </c>
      <c r="AH70">
        <f t="shared" si="9"/>
        <v>0</v>
      </c>
    </row>
    <row r="71" spans="1:34" x14ac:dyDescent="0.3">
      <c r="A71">
        <v>23238</v>
      </c>
      <c r="B71" t="s">
        <v>56</v>
      </c>
      <c r="C71" s="8">
        <v>0.05</v>
      </c>
      <c r="D71" s="6">
        <v>20.99</v>
      </c>
      <c r="E71" s="7">
        <v>4.8099999999999996</v>
      </c>
      <c r="F71">
        <v>2861</v>
      </c>
      <c r="G71" t="s">
        <v>2591</v>
      </c>
      <c r="H71" t="str">
        <f>IF(COUNTIF(G$2:G71,G71)=1,"New Customer","Returning Customer")</f>
        <v>New Customer</v>
      </c>
      <c r="I71">
        <f t="shared" si="5"/>
        <v>1</v>
      </c>
      <c r="J71" t="s">
        <v>49</v>
      </c>
      <c r="K71" t="s">
        <v>28</v>
      </c>
      <c r="L71" t="s">
        <v>77</v>
      </c>
      <c r="M71" t="s">
        <v>78</v>
      </c>
      <c r="N71" t="s">
        <v>86</v>
      </c>
      <c r="O71" t="s">
        <v>469</v>
      </c>
      <c r="P71">
        <v>0.57999999999999996</v>
      </c>
      <c r="Q71" t="s">
        <v>33</v>
      </c>
      <c r="R71" t="s">
        <v>61</v>
      </c>
      <c r="S71" t="str">
        <f>VLOOKUP(R71,Users!$A$1:$B$5,2,0)</f>
        <v>Chris</v>
      </c>
      <c r="T71" t="s">
        <v>180</v>
      </c>
      <c r="U71" t="s">
        <v>2592</v>
      </c>
      <c r="V71">
        <v>67601</v>
      </c>
      <c r="W71" s="2">
        <v>42063</v>
      </c>
      <c r="X71" s="2" t="str">
        <f t="shared" si="6"/>
        <v>Sat</v>
      </c>
      <c r="Y71" s="2">
        <v>42063</v>
      </c>
      <c r="Z71" s="9">
        <f t="shared" si="7"/>
        <v>0</v>
      </c>
      <c r="AA71" s="9" t="str">
        <f t="shared" si="8"/>
        <v>After Discount</v>
      </c>
      <c r="AB71" s="6">
        <v>4.9017600000000003</v>
      </c>
      <c r="AC71">
        <v>11</v>
      </c>
      <c r="AD71" s="6">
        <v>199.43</v>
      </c>
      <c r="AE71">
        <v>88280</v>
      </c>
      <c r="AF71" s="9">
        <f>IF(COUNTIF(AE$2:AE2022,AE71)=1,1,0)</f>
        <v>1</v>
      </c>
      <c r="AG71" t="str">
        <f>_xlfn.XLOOKUP(AE71,Returns!A:A,Returns!B:B,"Not Returned",0,1)</f>
        <v>Not Returned</v>
      </c>
      <c r="AH71">
        <f t="shared" si="9"/>
        <v>0</v>
      </c>
    </row>
    <row r="72" spans="1:34" x14ac:dyDescent="0.3">
      <c r="A72">
        <v>20127</v>
      </c>
      <c r="B72" t="s">
        <v>47</v>
      </c>
      <c r="C72" s="8">
        <v>0.01</v>
      </c>
      <c r="D72" s="6">
        <v>20.99</v>
      </c>
      <c r="E72" s="7">
        <v>4.8099999999999996</v>
      </c>
      <c r="F72">
        <v>3191</v>
      </c>
      <c r="G72" t="s">
        <v>2849</v>
      </c>
      <c r="H72" t="str">
        <f>IF(COUNTIF(G$2:G72,G72)=1,"New Customer","Returning Customer")</f>
        <v>New Customer</v>
      </c>
      <c r="I72">
        <f t="shared" si="5"/>
        <v>1</v>
      </c>
      <c r="J72" t="s">
        <v>49</v>
      </c>
      <c r="K72" t="s">
        <v>28</v>
      </c>
      <c r="L72" t="s">
        <v>77</v>
      </c>
      <c r="M72" t="s">
        <v>78</v>
      </c>
      <c r="N72" t="s">
        <v>86</v>
      </c>
      <c r="O72" t="s">
        <v>469</v>
      </c>
      <c r="P72">
        <v>0.57999999999999996</v>
      </c>
      <c r="Q72" t="s">
        <v>33</v>
      </c>
      <c r="R72" t="s">
        <v>61</v>
      </c>
      <c r="S72" t="str">
        <f>VLOOKUP(R72,Users!$A$1:$B$5,2,0)</f>
        <v>Chris</v>
      </c>
      <c r="T72" t="s">
        <v>1843</v>
      </c>
      <c r="U72" t="s">
        <v>2850</v>
      </c>
      <c r="V72">
        <v>54481</v>
      </c>
      <c r="W72" s="2">
        <v>42081</v>
      </c>
      <c r="X72" s="2" t="str">
        <f t="shared" si="6"/>
        <v>Wed</v>
      </c>
      <c r="Y72" s="2">
        <v>42081</v>
      </c>
      <c r="Z72" s="9">
        <f t="shared" si="7"/>
        <v>0</v>
      </c>
      <c r="AA72" s="9" t="str">
        <f t="shared" si="8"/>
        <v>After Discount</v>
      </c>
      <c r="AB72" s="6">
        <v>-9.1079999999999988</v>
      </c>
      <c r="AC72">
        <v>5</v>
      </c>
      <c r="AD72" s="6">
        <v>93.81</v>
      </c>
      <c r="AE72">
        <v>86447</v>
      </c>
      <c r="AF72" s="9">
        <f>IF(COUNTIF(AE$2:AE2023,AE72)=1,1,0)</f>
        <v>1</v>
      </c>
      <c r="AG72" t="str">
        <f>_xlfn.XLOOKUP(AE72,Returns!A:A,Returns!B:B,"Not Returned",0,1)</f>
        <v>Not Returned</v>
      </c>
      <c r="AH72">
        <f t="shared" si="9"/>
        <v>0</v>
      </c>
    </row>
    <row r="73" spans="1:34" x14ac:dyDescent="0.3">
      <c r="A73">
        <v>20851</v>
      </c>
      <c r="B73" t="s">
        <v>25</v>
      </c>
      <c r="C73" s="8">
        <v>0.03</v>
      </c>
      <c r="D73" s="6">
        <v>15.99</v>
      </c>
      <c r="E73" s="7">
        <v>11.28</v>
      </c>
      <c r="F73">
        <v>451</v>
      </c>
      <c r="G73" t="s">
        <v>542</v>
      </c>
      <c r="H73" t="str">
        <f>IF(COUNTIF(G$2:G73,G73)=1,"New Customer","Returning Customer")</f>
        <v>New Customer</v>
      </c>
      <c r="I73">
        <f t="shared" si="5"/>
        <v>1</v>
      </c>
      <c r="J73" t="s">
        <v>49</v>
      </c>
      <c r="K73" t="s">
        <v>40</v>
      </c>
      <c r="L73" t="s">
        <v>77</v>
      </c>
      <c r="M73" t="s">
        <v>85</v>
      </c>
      <c r="N73" t="s">
        <v>86</v>
      </c>
      <c r="O73" t="s">
        <v>543</v>
      </c>
      <c r="P73">
        <v>0.38</v>
      </c>
      <c r="Q73" t="s">
        <v>33</v>
      </c>
      <c r="R73" t="s">
        <v>34</v>
      </c>
      <c r="S73" t="str">
        <f>VLOOKUP(R73,Users!$A$1:$B$5,2,0)</f>
        <v>William</v>
      </c>
      <c r="T73" t="s">
        <v>45</v>
      </c>
      <c r="U73" t="s">
        <v>544</v>
      </c>
      <c r="V73">
        <v>94024</v>
      </c>
      <c r="W73" s="2">
        <v>42104</v>
      </c>
      <c r="X73" s="2" t="str">
        <f t="shared" si="6"/>
        <v>Fri</v>
      </c>
      <c r="Y73" s="2">
        <v>42105</v>
      </c>
      <c r="Z73" s="9">
        <f t="shared" si="7"/>
        <v>1</v>
      </c>
      <c r="AA73" s="9" t="str">
        <f t="shared" si="8"/>
        <v>After Discount</v>
      </c>
      <c r="AB73" s="6">
        <v>-53.296199999999999</v>
      </c>
      <c r="AC73">
        <v>2</v>
      </c>
      <c r="AD73" s="6">
        <v>35.479999999999997</v>
      </c>
      <c r="AE73">
        <v>86010</v>
      </c>
      <c r="AF73" s="9">
        <f>IF(COUNTIF(AE$2:AE2024,AE73)=1,1,0)</f>
        <v>1</v>
      </c>
      <c r="AG73" t="str">
        <f>_xlfn.XLOOKUP(AE73,Returns!A:A,Returns!B:B,"Not Returned",0,1)</f>
        <v>Not Returned</v>
      </c>
      <c r="AH73">
        <f t="shared" si="9"/>
        <v>0</v>
      </c>
    </row>
    <row r="74" spans="1:34" x14ac:dyDescent="0.3">
      <c r="A74">
        <v>23435</v>
      </c>
      <c r="B74" t="s">
        <v>106</v>
      </c>
      <c r="C74" s="8">
        <v>0.01</v>
      </c>
      <c r="D74" s="6">
        <v>15.99</v>
      </c>
      <c r="E74" s="7">
        <v>11.28</v>
      </c>
      <c r="F74">
        <v>651</v>
      </c>
      <c r="G74" t="s">
        <v>758</v>
      </c>
      <c r="H74" t="str">
        <f>IF(COUNTIF(G$2:G74,G74)=1,"New Customer","Returning Customer")</f>
        <v>New Customer</v>
      </c>
      <c r="I74">
        <f t="shared" si="5"/>
        <v>1</v>
      </c>
      <c r="J74" t="s">
        <v>49</v>
      </c>
      <c r="K74" t="s">
        <v>114</v>
      </c>
      <c r="L74" t="s">
        <v>77</v>
      </c>
      <c r="M74" t="s">
        <v>85</v>
      </c>
      <c r="N74" t="s">
        <v>86</v>
      </c>
      <c r="O74" t="s">
        <v>543</v>
      </c>
      <c r="P74">
        <v>0.38</v>
      </c>
      <c r="Q74" t="s">
        <v>33</v>
      </c>
      <c r="R74" t="s">
        <v>34</v>
      </c>
      <c r="S74" t="str">
        <f>VLOOKUP(R74,Users!$A$1:$B$5,2,0)</f>
        <v>William</v>
      </c>
      <c r="T74" t="s">
        <v>526</v>
      </c>
      <c r="U74" t="s">
        <v>759</v>
      </c>
      <c r="V74">
        <v>89115</v>
      </c>
      <c r="W74" s="2">
        <v>42050</v>
      </c>
      <c r="X74" s="2" t="str">
        <f t="shared" si="6"/>
        <v>Sun</v>
      </c>
      <c r="Y74" s="2">
        <v>42057</v>
      </c>
      <c r="Z74" s="9">
        <f t="shared" si="7"/>
        <v>7</v>
      </c>
      <c r="AA74" s="9" t="str">
        <f t="shared" si="8"/>
        <v>After Discount</v>
      </c>
      <c r="AB74" s="6">
        <v>-36.671543999999997</v>
      </c>
      <c r="AC74">
        <v>12</v>
      </c>
      <c r="AD74" s="6">
        <v>200.68</v>
      </c>
      <c r="AE74">
        <v>91576</v>
      </c>
      <c r="AF74" s="9">
        <f>IF(COUNTIF(AE$2:AE2025,AE74)=1,1,0)</f>
        <v>0</v>
      </c>
      <c r="AG74" t="str">
        <f>_xlfn.XLOOKUP(AE74,Returns!A:A,Returns!B:B,"Not Returned",0,1)</f>
        <v>Not Returned</v>
      </c>
      <c r="AH74">
        <f t="shared" si="9"/>
        <v>0</v>
      </c>
    </row>
    <row r="75" spans="1:34" x14ac:dyDescent="0.3">
      <c r="A75">
        <v>19695</v>
      </c>
      <c r="B75" t="s">
        <v>37</v>
      </c>
      <c r="C75" s="8">
        <v>0.05</v>
      </c>
      <c r="D75" s="6">
        <v>200.99</v>
      </c>
      <c r="E75" s="7">
        <v>4.2</v>
      </c>
      <c r="F75">
        <v>447</v>
      </c>
      <c r="G75" t="s">
        <v>538</v>
      </c>
      <c r="H75" t="str">
        <f>IF(COUNTIF(G$2:G75,G75)=1,"New Customer","Returning Customer")</f>
        <v>New Customer</v>
      </c>
      <c r="I75">
        <f t="shared" si="5"/>
        <v>1</v>
      </c>
      <c r="J75" t="s">
        <v>49</v>
      </c>
      <c r="K75" t="s">
        <v>28</v>
      </c>
      <c r="L75" t="s">
        <v>77</v>
      </c>
      <c r="M75" t="s">
        <v>78</v>
      </c>
      <c r="N75" t="s">
        <v>59</v>
      </c>
      <c r="O75" t="s">
        <v>541</v>
      </c>
      <c r="P75">
        <v>0.59</v>
      </c>
      <c r="Q75" t="s">
        <v>33</v>
      </c>
      <c r="R75" t="s">
        <v>61</v>
      </c>
      <c r="S75" t="str">
        <f>VLOOKUP(R75,Users!$A$1:$B$5,2,0)</f>
        <v>Chris</v>
      </c>
      <c r="T75" t="s">
        <v>62</v>
      </c>
      <c r="U75" t="s">
        <v>540</v>
      </c>
      <c r="V75">
        <v>55113</v>
      </c>
      <c r="W75" s="2">
        <v>42180</v>
      </c>
      <c r="X75" s="2" t="str">
        <f t="shared" si="6"/>
        <v>Thu</v>
      </c>
      <c r="Y75" s="2">
        <v>42180</v>
      </c>
      <c r="Z75" s="9">
        <f t="shared" si="7"/>
        <v>0</v>
      </c>
      <c r="AA75" s="9" t="str">
        <f t="shared" si="8"/>
        <v>After Discount</v>
      </c>
      <c r="AB75" s="6">
        <v>1268.8064999999999</v>
      </c>
      <c r="AC75">
        <v>11</v>
      </c>
      <c r="AD75" s="6">
        <v>1838.85</v>
      </c>
      <c r="AE75">
        <v>90449</v>
      </c>
      <c r="AF75" s="9">
        <f>IF(COUNTIF(AE$2:AE2026,AE75)=1,1,0)</f>
        <v>0</v>
      </c>
      <c r="AG75" t="str">
        <f>_xlfn.XLOOKUP(AE75,Returns!A:A,Returns!B:B,"Not Returned",0,1)</f>
        <v>Not Returned</v>
      </c>
      <c r="AH75">
        <f t="shared" si="9"/>
        <v>0</v>
      </c>
    </row>
    <row r="76" spans="1:34" x14ac:dyDescent="0.3">
      <c r="A76">
        <v>20849</v>
      </c>
      <c r="B76" t="s">
        <v>47</v>
      </c>
      <c r="C76" s="8">
        <v>7.0000000000000007E-2</v>
      </c>
      <c r="D76" s="6">
        <v>200.99</v>
      </c>
      <c r="E76" s="7">
        <v>4.2</v>
      </c>
      <c r="F76">
        <v>2603</v>
      </c>
      <c r="G76" t="s">
        <v>2406</v>
      </c>
      <c r="H76" t="str">
        <f>IF(COUNTIF(G$2:G76,G76)=1,"New Customer","Returning Customer")</f>
        <v>New Customer</v>
      </c>
      <c r="I76">
        <f t="shared" si="5"/>
        <v>1</v>
      </c>
      <c r="J76" t="s">
        <v>49</v>
      </c>
      <c r="K76" t="s">
        <v>28</v>
      </c>
      <c r="L76" t="s">
        <v>77</v>
      </c>
      <c r="M76" t="s">
        <v>78</v>
      </c>
      <c r="N76" t="s">
        <v>59</v>
      </c>
      <c r="O76" t="s">
        <v>541</v>
      </c>
      <c r="P76">
        <v>0.59</v>
      </c>
      <c r="Q76" t="s">
        <v>33</v>
      </c>
      <c r="R76" t="s">
        <v>53</v>
      </c>
      <c r="S76" t="str">
        <f>VLOOKUP(R76,Users!$A$1:$B$5,2,0)</f>
        <v>Erin</v>
      </c>
      <c r="T76" t="s">
        <v>54</v>
      </c>
      <c r="U76" t="s">
        <v>2407</v>
      </c>
      <c r="V76">
        <v>7601</v>
      </c>
      <c r="W76" s="2">
        <v>42099</v>
      </c>
      <c r="X76" s="2" t="str">
        <f t="shared" si="6"/>
        <v>Sun</v>
      </c>
      <c r="Y76" s="2">
        <v>42100</v>
      </c>
      <c r="Z76" s="9">
        <f t="shared" si="7"/>
        <v>1</v>
      </c>
      <c r="AA76" s="9" t="str">
        <f t="shared" si="8"/>
        <v>After Discount</v>
      </c>
      <c r="AB76" s="6">
        <v>2225.0761200000002</v>
      </c>
      <c r="AC76">
        <v>22</v>
      </c>
      <c r="AD76" s="6">
        <v>3705.14</v>
      </c>
      <c r="AE76">
        <v>87383</v>
      </c>
      <c r="AF76" s="9">
        <f>IF(COUNTIF(AE$2:AE2027,AE76)=1,1,0)</f>
        <v>0</v>
      </c>
      <c r="AG76" t="str">
        <f>_xlfn.XLOOKUP(AE76,Returns!A:A,Returns!B:B,"Not Returned",0,1)</f>
        <v>Not Returned</v>
      </c>
      <c r="AH76">
        <f t="shared" si="9"/>
        <v>0</v>
      </c>
    </row>
    <row r="77" spans="1:34" x14ac:dyDescent="0.3">
      <c r="A77">
        <v>19487</v>
      </c>
      <c r="B77" t="s">
        <v>106</v>
      </c>
      <c r="C77" s="8">
        <v>0.05</v>
      </c>
      <c r="D77" s="6">
        <v>200.99</v>
      </c>
      <c r="E77" s="7">
        <v>4.2</v>
      </c>
      <c r="F77">
        <v>2795</v>
      </c>
      <c r="G77" t="s">
        <v>2545</v>
      </c>
      <c r="H77" t="str">
        <f>IF(COUNTIF(G$2:G77,G77)=1,"New Customer","Returning Customer")</f>
        <v>New Customer</v>
      </c>
      <c r="I77">
        <f t="shared" si="5"/>
        <v>1</v>
      </c>
      <c r="J77" t="s">
        <v>49</v>
      </c>
      <c r="K77" t="s">
        <v>28</v>
      </c>
      <c r="L77" t="s">
        <v>77</v>
      </c>
      <c r="M77" t="s">
        <v>78</v>
      </c>
      <c r="N77" t="s">
        <v>59</v>
      </c>
      <c r="O77" t="s">
        <v>541</v>
      </c>
      <c r="P77">
        <v>0.59</v>
      </c>
      <c r="Q77" t="s">
        <v>33</v>
      </c>
      <c r="R77" t="s">
        <v>61</v>
      </c>
      <c r="S77" t="str">
        <f>VLOOKUP(R77,Users!$A$1:$B$5,2,0)</f>
        <v>Chris</v>
      </c>
      <c r="T77" t="s">
        <v>324</v>
      </c>
      <c r="U77" t="s">
        <v>2547</v>
      </c>
      <c r="V77">
        <v>50401</v>
      </c>
      <c r="W77" s="2">
        <v>42030</v>
      </c>
      <c r="X77" s="2" t="str">
        <f t="shared" si="6"/>
        <v>Mon</v>
      </c>
      <c r="Y77" s="2">
        <v>42034</v>
      </c>
      <c r="Z77" s="9">
        <f t="shared" si="7"/>
        <v>4</v>
      </c>
      <c r="AA77" s="9" t="str">
        <f t="shared" si="8"/>
        <v>After Discount</v>
      </c>
      <c r="AB77" s="6">
        <v>1630.5251999999998</v>
      </c>
      <c r="AC77">
        <v>14</v>
      </c>
      <c r="AD77" s="6">
        <v>2363.08</v>
      </c>
      <c r="AE77">
        <v>87556</v>
      </c>
      <c r="AF77" s="9">
        <f>IF(COUNTIF(AE$2:AE2028,AE77)=1,1,0)</f>
        <v>0</v>
      </c>
      <c r="AG77" t="str">
        <f>_xlfn.XLOOKUP(AE77,Returns!A:A,Returns!B:B,"Not Returned",0,1)</f>
        <v>Not Returned</v>
      </c>
      <c r="AH77">
        <f t="shared" si="9"/>
        <v>0</v>
      </c>
    </row>
    <row r="78" spans="1:34" x14ac:dyDescent="0.3">
      <c r="A78">
        <v>21352</v>
      </c>
      <c r="B78" t="s">
        <v>47</v>
      </c>
      <c r="C78" s="8">
        <v>0.02</v>
      </c>
      <c r="D78" s="6">
        <v>24.98</v>
      </c>
      <c r="E78" s="7">
        <v>8.7899999999999991</v>
      </c>
      <c r="F78">
        <v>855</v>
      </c>
      <c r="G78" t="s">
        <v>968</v>
      </c>
      <c r="H78" t="str">
        <f>IF(COUNTIF(G$2:G78,G78)=1,"New Customer","Returning Customer")</f>
        <v>New Customer</v>
      </c>
      <c r="I78">
        <f t="shared" si="5"/>
        <v>1</v>
      </c>
      <c r="J78" t="s">
        <v>49</v>
      </c>
      <c r="K78" t="s">
        <v>28</v>
      </c>
      <c r="L78" t="s">
        <v>29</v>
      </c>
      <c r="M78" t="s">
        <v>139</v>
      </c>
      <c r="N78" t="s">
        <v>59</v>
      </c>
      <c r="O78" t="s">
        <v>969</v>
      </c>
      <c r="P78">
        <v>0.66</v>
      </c>
      <c r="Q78" t="s">
        <v>33</v>
      </c>
      <c r="R78" t="s">
        <v>53</v>
      </c>
      <c r="S78" t="str">
        <f>VLOOKUP(R78,Users!$A$1:$B$5,2,0)</f>
        <v>Erin</v>
      </c>
      <c r="T78" t="s">
        <v>223</v>
      </c>
      <c r="U78" t="s">
        <v>970</v>
      </c>
      <c r="V78">
        <v>6810</v>
      </c>
      <c r="W78" s="2">
        <v>42124</v>
      </c>
      <c r="X78" s="2" t="str">
        <f t="shared" si="6"/>
        <v>Thu</v>
      </c>
      <c r="Y78" s="2">
        <v>42125</v>
      </c>
      <c r="Z78" s="9">
        <f t="shared" si="7"/>
        <v>1</v>
      </c>
      <c r="AA78" s="9" t="str">
        <f t="shared" si="8"/>
        <v>After Discount</v>
      </c>
      <c r="AB78" s="6">
        <v>4.3148</v>
      </c>
      <c r="AC78">
        <v>23</v>
      </c>
      <c r="AD78" s="6">
        <v>606.51</v>
      </c>
      <c r="AE78">
        <v>88571</v>
      </c>
      <c r="AF78" s="9">
        <f>IF(COUNTIF(AE$2:AE2029,AE78)=1,1,0)</f>
        <v>0</v>
      </c>
      <c r="AG78" t="str">
        <f>_xlfn.XLOOKUP(AE78,Returns!A:A,Returns!B:B,"Not Returned",0,1)</f>
        <v>Not Returned</v>
      </c>
      <c r="AH78">
        <f t="shared" si="9"/>
        <v>0</v>
      </c>
    </row>
    <row r="79" spans="1:34" x14ac:dyDescent="0.3">
      <c r="A79">
        <v>25265</v>
      </c>
      <c r="B79" t="s">
        <v>106</v>
      </c>
      <c r="C79" s="8">
        <v>0.02</v>
      </c>
      <c r="D79" s="6">
        <v>125.99</v>
      </c>
      <c r="E79" s="7">
        <v>3</v>
      </c>
      <c r="F79">
        <v>241</v>
      </c>
      <c r="G79" t="s">
        <v>335</v>
      </c>
      <c r="H79" t="str">
        <f>IF(COUNTIF(G$2:G79,G79)=1,"New Customer","Returning Customer")</f>
        <v>New Customer</v>
      </c>
      <c r="I79">
        <f t="shared" si="5"/>
        <v>1</v>
      </c>
      <c r="J79" t="s">
        <v>49</v>
      </c>
      <c r="K79" t="s">
        <v>58</v>
      </c>
      <c r="L79" t="s">
        <v>77</v>
      </c>
      <c r="M79" t="s">
        <v>78</v>
      </c>
      <c r="N79" t="s">
        <v>59</v>
      </c>
      <c r="O79" t="s">
        <v>339</v>
      </c>
      <c r="P79">
        <v>0.59</v>
      </c>
      <c r="Q79" t="s">
        <v>33</v>
      </c>
      <c r="R79" t="s">
        <v>34</v>
      </c>
      <c r="S79" t="str">
        <f>VLOOKUP(R79,Users!$A$1:$B$5,2,0)</f>
        <v>William</v>
      </c>
      <c r="T79" t="s">
        <v>250</v>
      </c>
      <c r="U79" t="s">
        <v>337</v>
      </c>
      <c r="V79">
        <v>81503</v>
      </c>
      <c r="W79" s="2">
        <v>42150</v>
      </c>
      <c r="X79" s="2" t="str">
        <f t="shared" si="6"/>
        <v>Tue</v>
      </c>
      <c r="Y79" s="2">
        <v>42150</v>
      </c>
      <c r="Z79" s="9">
        <f t="shared" si="7"/>
        <v>0</v>
      </c>
      <c r="AA79" s="9" t="str">
        <f t="shared" si="8"/>
        <v>After Discount</v>
      </c>
      <c r="AB79" s="6">
        <v>398.358</v>
      </c>
      <c r="AC79">
        <v>8</v>
      </c>
      <c r="AD79" s="6">
        <v>873.18</v>
      </c>
      <c r="AE79">
        <v>90480</v>
      </c>
      <c r="AF79" s="9">
        <f>IF(COUNTIF(AE$2:AE2030,AE79)=1,1,0)</f>
        <v>0</v>
      </c>
      <c r="AG79" t="str">
        <f>_xlfn.XLOOKUP(AE79,Returns!A:A,Returns!B:B,"Not Returned",0,1)</f>
        <v>Not Returned</v>
      </c>
      <c r="AH79">
        <f t="shared" si="9"/>
        <v>0</v>
      </c>
    </row>
    <row r="80" spans="1:34" x14ac:dyDescent="0.3">
      <c r="A80">
        <v>21722</v>
      </c>
      <c r="B80" t="s">
        <v>47</v>
      </c>
      <c r="C80" s="8">
        <v>0.04</v>
      </c>
      <c r="D80" s="6">
        <v>155.99</v>
      </c>
      <c r="E80" s="7">
        <v>8.08</v>
      </c>
      <c r="F80">
        <v>3133</v>
      </c>
      <c r="G80" t="s">
        <v>2801</v>
      </c>
      <c r="H80" t="str">
        <f>IF(COUNTIF(G$2:G80,G80)=1,"New Customer","Returning Customer")</f>
        <v>New Customer</v>
      </c>
      <c r="I80">
        <f t="shared" si="5"/>
        <v>1</v>
      </c>
      <c r="J80" t="s">
        <v>49</v>
      </c>
      <c r="K80" t="s">
        <v>28</v>
      </c>
      <c r="L80" t="s">
        <v>77</v>
      </c>
      <c r="M80" t="s">
        <v>78</v>
      </c>
      <c r="N80" t="s">
        <v>59</v>
      </c>
      <c r="O80" t="s">
        <v>2805</v>
      </c>
      <c r="P80">
        <v>0.6</v>
      </c>
      <c r="Q80" t="s">
        <v>33</v>
      </c>
      <c r="R80" t="s">
        <v>61</v>
      </c>
      <c r="S80" t="str">
        <f>VLOOKUP(R80,Users!$A$1:$B$5,2,0)</f>
        <v>Chris</v>
      </c>
      <c r="T80" t="s">
        <v>175</v>
      </c>
      <c r="U80" t="s">
        <v>2802</v>
      </c>
      <c r="V80">
        <v>60540</v>
      </c>
      <c r="W80" s="2">
        <v>42067</v>
      </c>
      <c r="X80" s="2" t="str">
        <f t="shared" si="6"/>
        <v>Wed</v>
      </c>
      <c r="Y80" s="2">
        <v>42068</v>
      </c>
      <c r="Z80" s="9">
        <f t="shared" si="7"/>
        <v>1</v>
      </c>
      <c r="AA80" s="9" t="str">
        <f t="shared" si="8"/>
        <v>After Discount</v>
      </c>
      <c r="AB80" s="6">
        <v>1374.9480000000001</v>
      </c>
      <c r="AC80">
        <v>22</v>
      </c>
      <c r="AD80" s="6">
        <v>2800.33</v>
      </c>
      <c r="AE80">
        <v>86792</v>
      </c>
      <c r="AF80" s="9">
        <f>IF(COUNTIF(AE$2:AE2031,AE80)=1,1,0)</f>
        <v>0</v>
      </c>
      <c r="AG80" t="str">
        <f>_xlfn.XLOOKUP(AE80,Returns!A:A,Returns!B:B,"Not Returned",0,1)</f>
        <v>Not Returned</v>
      </c>
      <c r="AH80">
        <f t="shared" si="9"/>
        <v>0</v>
      </c>
    </row>
    <row r="81" spans="1:34" x14ac:dyDescent="0.3">
      <c r="A81">
        <v>19336</v>
      </c>
      <c r="B81" t="s">
        <v>25</v>
      </c>
      <c r="C81" s="8">
        <v>0.05</v>
      </c>
      <c r="D81" s="6">
        <v>20.98</v>
      </c>
      <c r="E81" s="7">
        <v>21.2</v>
      </c>
      <c r="F81">
        <v>1988</v>
      </c>
      <c r="G81" t="s">
        <v>1915</v>
      </c>
      <c r="H81" t="str">
        <f>IF(COUNTIF(G$2:G81,G81)=1,"New Customer","Returning Customer")</f>
        <v>New Customer</v>
      </c>
      <c r="I81">
        <f t="shared" si="5"/>
        <v>1</v>
      </c>
      <c r="J81" t="s">
        <v>49</v>
      </c>
      <c r="K81" t="s">
        <v>40</v>
      </c>
      <c r="L81" t="s">
        <v>41</v>
      </c>
      <c r="M81" t="s">
        <v>50</v>
      </c>
      <c r="N81" t="s">
        <v>86</v>
      </c>
      <c r="O81" t="s">
        <v>1916</v>
      </c>
      <c r="P81">
        <v>0.78</v>
      </c>
      <c r="Q81" t="s">
        <v>33</v>
      </c>
      <c r="R81" t="s">
        <v>34</v>
      </c>
      <c r="S81" t="str">
        <f>VLOOKUP(R81,Users!$A$1:$B$5,2,0)</f>
        <v>William</v>
      </c>
      <c r="T81" t="s">
        <v>208</v>
      </c>
      <c r="U81" t="s">
        <v>1880</v>
      </c>
      <c r="V81">
        <v>84020</v>
      </c>
      <c r="W81" s="2">
        <v>42007</v>
      </c>
      <c r="X81" s="2" t="str">
        <f t="shared" si="6"/>
        <v>Sat</v>
      </c>
      <c r="Y81" s="2">
        <v>42008</v>
      </c>
      <c r="Z81" s="9">
        <f t="shared" si="7"/>
        <v>1</v>
      </c>
      <c r="AA81" s="9" t="str">
        <f t="shared" si="8"/>
        <v>After Discount</v>
      </c>
      <c r="AB81" s="6">
        <v>-181.102</v>
      </c>
      <c r="AC81">
        <v>3</v>
      </c>
      <c r="AD81" s="6">
        <v>65.69</v>
      </c>
      <c r="AE81">
        <v>89999</v>
      </c>
      <c r="AF81" s="9">
        <f>IF(COUNTIF(AE$2:AE2032,AE81)=1,1,0)</f>
        <v>1</v>
      </c>
      <c r="AG81" t="str">
        <f>_xlfn.XLOOKUP(AE81,Returns!A:A,Returns!B:B,"Not Returned",0,1)</f>
        <v>Not Returned</v>
      </c>
      <c r="AH81">
        <f t="shared" si="9"/>
        <v>0</v>
      </c>
    </row>
    <row r="82" spans="1:34" x14ac:dyDescent="0.3">
      <c r="A82">
        <v>21663</v>
      </c>
      <c r="B82" t="s">
        <v>47</v>
      </c>
      <c r="C82" s="8">
        <v>0.04</v>
      </c>
      <c r="D82" s="6">
        <v>3.7</v>
      </c>
      <c r="E82" s="7">
        <v>1.61</v>
      </c>
      <c r="F82">
        <v>594</v>
      </c>
      <c r="G82" t="s">
        <v>693</v>
      </c>
      <c r="H82" t="str">
        <f>IF(COUNTIF(G$2:G82,G82)=1,"New Customer","Returning Customer")</f>
        <v>New Customer</v>
      </c>
      <c r="I82">
        <f t="shared" si="5"/>
        <v>1</v>
      </c>
      <c r="J82" t="s">
        <v>49</v>
      </c>
      <c r="K82" t="s">
        <v>114</v>
      </c>
      <c r="L82" t="s">
        <v>41</v>
      </c>
      <c r="M82" t="s">
        <v>50</v>
      </c>
      <c r="N82" t="s">
        <v>31</v>
      </c>
      <c r="O82" t="s">
        <v>698</v>
      </c>
      <c r="P82">
        <v>0.44</v>
      </c>
      <c r="Q82" t="s">
        <v>33</v>
      </c>
      <c r="R82" t="s">
        <v>61</v>
      </c>
      <c r="S82" t="str">
        <f>VLOOKUP(R82,Users!$A$1:$B$5,2,0)</f>
        <v>Chris</v>
      </c>
      <c r="T82" t="s">
        <v>695</v>
      </c>
      <c r="U82" t="s">
        <v>696</v>
      </c>
      <c r="V82">
        <v>46016</v>
      </c>
      <c r="W82" s="2">
        <v>42174</v>
      </c>
      <c r="X82" s="2" t="str">
        <f t="shared" si="6"/>
        <v>Fri</v>
      </c>
      <c r="Y82" s="2">
        <v>42175</v>
      </c>
      <c r="Z82" s="9">
        <f t="shared" si="7"/>
        <v>1</v>
      </c>
      <c r="AA82" s="9" t="str">
        <f t="shared" si="8"/>
        <v>After Discount</v>
      </c>
      <c r="AB82" s="6">
        <v>18</v>
      </c>
      <c r="AC82">
        <v>18</v>
      </c>
      <c r="AD82" s="6">
        <v>67.239999999999995</v>
      </c>
      <c r="AE82">
        <v>86311</v>
      </c>
      <c r="AF82" s="9">
        <f>IF(COUNTIF(AE$2:AE2033,AE82)=1,1,0)</f>
        <v>0</v>
      </c>
      <c r="AG82" t="str">
        <f>_xlfn.XLOOKUP(AE82,Returns!A:A,Returns!B:B,"Not Returned",0,1)</f>
        <v>Not Returned</v>
      </c>
      <c r="AH82">
        <f t="shared" si="9"/>
        <v>0</v>
      </c>
    </row>
    <row r="83" spans="1:34" x14ac:dyDescent="0.3">
      <c r="A83">
        <v>19073</v>
      </c>
      <c r="B83" t="s">
        <v>56</v>
      </c>
      <c r="C83" s="8">
        <v>0.03</v>
      </c>
      <c r="D83" s="6">
        <v>25.98</v>
      </c>
      <c r="E83" s="7">
        <v>5.37</v>
      </c>
      <c r="F83">
        <v>377</v>
      </c>
      <c r="G83" t="s">
        <v>479</v>
      </c>
      <c r="H83" t="str">
        <f>IF(COUNTIF(G$2:G83,G83)=1,"New Customer","Returning Customer")</f>
        <v>New Customer</v>
      </c>
      <c r="I83">
        <f t="shared" si="5"/>
        <v>1</v>
      </c>
      <c r="J83" t="s">
        <v>49</v>
      </c>
      <c r="K83" t="s">
        <v>114</v>
      </c>
      <c r="L83" t="s">
        <v>29</v>
      </c>
      <c r="M83" t="s">
        <v>252</v>
      </c>
      <c r="N83" t="s">
        <v>86</v>
      </c>
      <c r="O83" t="s">
        <v>480</v>
      </c>
      <c r="P83">
        <v>0.5</v>
      </c>
      <c r="Q83" t="s">
        <v>33</v>
      </c>
      <c r="R83" t="s">
        <v>61</v>
      </c>
      <c r="S83" t="str">
        <f>VLOOKUP(R83,Users!$A$1:$B$5,2,0)</f>
        <v>Chris</v>
      </c>
      <c r="T83" t="s">
        <v>175</v>
      </c>
      <c r="U83" t="s">
        <v>425</v>
      </c>
      <c r="V83">
        <v>60510</v>
      </c>
      <c r="W83" s="2">
        <v>42111</v>
      </c>
      <c r="X83" s="2" t="str">
        <f t="shared" si="6"/>
        <v>Fri</v>
      </c>
      <c r="Y83" s="2">
        <v>42111</v>
      </c>
      <c r="Z83" s="9">
        <f t="shared" si="7"/>
        <v>0</v>
      </c>
      <c r="AA83" s="9" t="str">
        <f t="shared" si="8"/>
        <v>After Discount</v>
      </c>
      <c r="AB83" s="6">
        <v>250.03759999999997</v>
      </c>
      <c r="AC83">
        <v>17</v>
      </c>
      <c r="AD83" s="6">
        <v>460.87</v>
      </c>
      <c r="AE83">
        <v>89579</v>
      </c>
      <c r="AF83" s="9">
        <f>IF(COUNTIF(AE$2:AE2034,AE83)=1,1,0)</f>
        <v>1</v>
      </c>
      <c r="AG83" t="str">
        <f>_xlfn.XLOOKUP(AE83,Returns!A:A,Returns!B:B,"Not Returned",0,1)</f>
        <v>Not Returned</v>
      </c>
      <c r="AH83">
        <f t="shared" si="9"/>
        <v>0</v>
      </c>
    </row>
    <row r="84" spans="1:34" x14ac:dyDescent="0.3">
      <c r="A84">
        <v>23097</v>
      </c>
      <c r="B84" t="s">
        <v>56</v>
      </c>
      <c r="C84" s="8">
        <v>0.09</v>
      </c>
      <c r="D84" s="6">
        <v>5.4</v>
      </c>
      <c r="E84" s="7">
        <v>7.78</v>
      </c>
      <c r="F84">
        <v>210</v>
      </c>
      <c r="G84" t="s">
        <v>302</v>
      </c>
      <c r="H84" t="str">
        <f>IF(COUNTIF(G$2:G84,G84)=1,"New Customer","Returning Customer")</f>
        <v>New Customer</v>
      </c>
      <c r="I84">
        <f t="shared" si="5"/>
        <v>1</v>
      </c>
      <c r="J84" t="s">
        <v>27</v>
      </c>
      <c r="K84" t="s">
        <v>40</v>
      </c>
      <c r="L84" t="s">
        <v>29</v>
      </c>
      <c r="M84" t="s">
        <v>109</v>
      </c>
      <c r="N84" t="s">
        <v>59</v>
      </c>
      <c r="O84" t="s">
        <v>305</v>
      </c>
      <c r="P84">
        <v>0.37</v>
      </c>
      <c r="Q84" t="s">
        <v>33</v>
      </c>
      <c r="R84" t="s">
        <v>53</v>
      </c>
      <c r="S84" t="str">
        <f>VLOOKUP(R84,Users!$A$1:$B$5,2,0)</f>
        <v>Erin</v>
      </c>
      <c r="T84" t="s">
        <v>71</v>
      </c>
      <c r="U84" t="s">
        <v>304</v>
      </c>
      <c r="V84">
        <v>12180</v>
      </c>
      <c r="W84" s="2">
        <v>42157</v>
      </c>
      <c r="X84" s="2" t="str">
        <f t="shared" si="6"/>
        <v>Tue</v>
      </c>
      <c r="Y84" s="2">
        <v>42157</v>
      </c>
      <c r="Z84" s="9">
        <f t="shared" si="7"/>
        <v>0</v>
      </c>
      <c r="AA84" s="9" t="str">
        <f t="shared" si="8"/>
        <v>After Discount</v>
      </c>
      <c r="AB84" s="6">
        <v>-21.487749999999998</v>
      </c>
      <c r="AC84">
        <v>4</v>
      </c>
      <c r="AD84" s="6">
        <v>27.3</v>
      </c>
      <c r="AE84">
        <v>85966</v>
      </c>
      <c r="AF84" s="9">
        <f>IF(COUNTIF(AE$2:AE2035,AE84)=1,1,0)</f>
        <v>0</v>
      </c>
      <c r="AG84" t="str">
        <f>_xlfn.XLOOKUP(AE84,Returns!A:A,Returns!B:B,"Not Returned",0,1)</f>
        <v>Not Returned</v>
      </c>
      <c r="AH84">
        <f t="shared" si="9"/>
        <v>0</v>
      </c>
    </row>
    <row r="85" spans="1:34" x14ac:dyDescent="0.3">
      <c r="A85">
        <v>20400</v>
      </c>
      <c r="B85" t="s">
        <v>37</v>
      </c>
      <c r="C85" s="8">
        <v>0.05</v>
      </c>
      <c r="D85" s="6">
        <v>5.4</v>
      </c>
      <c r="E85" s="7">
        <v>7.78</v>
      </c>
      <c r="F85">
        <v>371</v>
      </c>
      <c r="G85" t="s">
        <v>471</v>
      </c>
      <c r="H85" t="str">
        <f>IF(COUNTIF(G$2:G85,G85)=1,"New Customer","Returning Customer")</f>
        <v>New Customer</v>
      </c>
      <c r="I85">
        <f t="shared" si="5"/>
        <v>1</v>
      </c>
      <c r="J85" t="s">
        <v>27</v>
      </c>
      <c r="K85" t="s">
        <v>28</v>
      </c>
      <c r="L85" t="s">
        <v>29</v>
      </c>
      <c r="M85" t="s">
        <v>109</v>
      </c>
      <c r="N85" t="s">
        <v>59</v>
      </c>
      <c r="O85" t="s">
        <v>305</v>
      </c>
      <c r="P85">
        <v>0.37</v>
      </c>
      <c r="Q85" t="s">
        <v>33</v>
      </c>
      <c r="R85" t="s">
        <v>53</v>
      </c>
      <c r="S85" t="str">
        <f>VLOOKUP(R85,Users!$A$1:$B$5,2,0)</f>
        <v>Erin</v>
      </c>
      <c r="T85" t="s">
        <v>189</v>
      </c>
      <c r="U85" t="s">
        <v>472</v>
      </c>
      <c r="V85">
        <v>2149</v>
      </c>
      <c r="W85" s="2">
        <v>42151</v>
      </c>
      <c r="X85" s="2" t="str">
        <f t="shared" si="6"/>
        <v>Wed</v>
      </c>
      <c r="Y85" s="2">
        <v>42153</v>
      </c>
      <c r="Z85" s="9">
        <f t="shared" si="7"/>
        <v>2</v>
      </c>
      <c r="AA85" s="9" t="str">
        <f t="shared" si="8"/>
        <v>After Discount</v>
      </c>
      <c r="AB85" s="6">
        <v>-132.62950000000001</v>
      </c>
      <c r="AC85">
        <v>9</v>
      </c>
      <c r="AD85" s="6">
        <v>51.82</v>
      </c>
      <c r="AE85">
        <v>90291</v>
      </c>
      <c r="AF85" s="9">
        <f>IF(COUNTIF(AE$2:AE2036,AE85)=1,1,0)</f>
        <v>0</v>
      </c>
      <c r="AG85" t="str">
        <f>_xlfn.XLOOKUP(AE85,Returns!A:A,Returns!B:B,"Not Returned",0,1)</f>
        <v>Not Returned</v>
      </c>
      <c r="AH85">
        <f t="shared" si="9"/>
        <v>0</v>
      </c>
    </row>
    <row r="86" spans="1:34" x14ac:dyDescent="0.3">
      <c r="A86">
        <v>20286</v>
      </c>
      <c r="B86" t="s">
        <v>37</v>
      </c>
      <c r="C86" s="8">
        <v>0.09</v>
      </c>
      <c r="D86" s="6">
        <v>5.4</v>
      </c>
      <c r="E86" s="7">
        <v>7.78</v>
      </c>
      <c r="F86">
        <v>2432</v>
      </c>
      <c r="G86" t="s">
        <v>2267</v>
      </c>
      <c r="H86" t="str">
        <f>IF(COUNTIF(G$2:G86,G86)=1,"New Customer","Returning Customer")</f>
        <v>New Customer</v>
      </c>
      <c r="I86">
        <f t="shared" si="5"/>
        <v>1</v>
      </c>
      <c r="J86" t="s">
        <v>27</v>
      </c>
      <c r="K86" t="s">
        <v>114</v>
      </c>
      <c r="L86" t="s">
        <v>29</v>
      </c>
      <c r="M86" t="s">
        <v>109</v>
      </c>
      <c r="N86" t="s">
        <v>59</v>
      </c>
      <c r="O86" t="s">
        <v>305</v>
      </c>
      <c r="P86">
        <v>0.37</v>
      </c>
      <c r="Q86" t="s">
        <v>33</v>
      </c>
      <c r="R86" t="s">
        <v>61</v>
      </c>
      <c r="S86" t="str">
        <f>VLOOKUP(R86,Users!$A$1:$B$5,2,0)</f>
        <v>Chris</v>
      </c>
      <c r="T86" t="s">
        <v>299</v>
      </c>
      <c r="U86" t="s">
        <v>2268</v>
      </c>
      <c r="V86">
        <v>73110</v>
      </c>
      <c r="W86" s="2">
        <v>42161</v>
      </c>
      <c r="X86" s="2" t="str">
        <f t="shared" si="6"/>
        <v>Sat</v>
      </c>
      <c r="Y86" s="2">
        <v>42163</v>
      </c>
      <c r="Z86" s="9">
        <f t="shared" si="7"/>
        <v>2</v>
      </c>
      <c r="AA86" s="9" t="str">
        <f t="shared" si="8"/>
        <v>After Discount</v>
      </c>
      <c r="AB86" s="6">
        <v>-34.764499999999998</v>
      </c>
      <c r="AC86">
        <v>6</v>
      </c>
      <c r="AD86" s="6">
        <v>37.380000000000003</v>
      </c>
      <c r="AE86">
        <v>89097</v>
      </c>
      <c r="AF86" s="9">
        <f>IF(COUNTIF(AE$2:AE2037,AE86)=1,1,0)</f>
        <v>1</v>
      </c>
      <c r="AG86" t="str">
        <f>_xlfn.XLOOKUP(AE86,Returns!A:A,Returns!B:B,"Not Returned",0,1)</f>
        <v>Not Returned</v>
      </c>
      <c r="AH86">
        <f t="shared" si="9"/>
        <v>0</v>
      </c>
    </row>
    <row r="87" spans="1:34" x14ac:dyDescent="0.3">
      <c r="A87">
        <v>18046</v>
      </c>
      <c r="B87" t="s">
        <v>25</v>
      </c>
      <c r="C87" s="8">
        <v>0.09</v>
      </c>
      <c r="D87" s="6">
        <v>5.4</v>
      </c>
      <c r="E87" s="7">
        <v>7.78</v>
      </c>
      <c r="F87">
        <v>2610</v>
      </c>
      <c r="G87" t="s">
        <v>2410</v>
      </c>
      <c r="H87" t="str">
        <f>IF(COUNTIF(G$2:G87,G87)=1,"New Customer","Returning Customer")</f>
        <v>New Customer</v>
      </c>
      <c r="I87">
        <f t="shared" si="5"/>
        <v>1</v>
      </c>
      <c r="J87" t="s">
        <v>49</v>
      </c>
      <c r="K87" t="s">
        <v>28</v>
      </c>
      <c r="L87" t="s">
        <v>29</v>
      </c>
      <c r="M87" t="s">
        <v>109</v>
      </c>
      <c r="N87" t="s">
        <v>59</v>
      </c>
      <c r="O87" t="s">
        <v>305</v>
      </c>
      <c r="P87">
        <v>0.37</v>
      </c>
      <c r="Q87" t="s">
        <v>33</v>
      </c>
      <c r="R87" t="s">
        <v>34</v>
      </c>
      <c r="S87" t="str">
        <f>VLOOKUP(R87,Users!$A$1:$B$5,2,0)</f>
        <v>William</v>
      </c>
      <c r="T87" t="s">
        <v>45</v>
      </c>
      <c r="U87" t="s">
        <v>2383</v>
      </c>
      <c r="V87">
        <v>95616</v>
      </c>
      <c r="W87" s="2">
        <v>42140</v>
      </c>
      <c r="X87" s="2" t="str">
        <f t="shared" si="6"/>
        <v>Sat</v>
      </c>
      <c r="Y87" s="2">
        <v>42141</v>
      </c>
      <c r="Z87" s="9">
        <f t="shared" si="7"/>
        <v>1</v>
      </c>
      <c r="AA87" s="9" t="str">
        <f t="shared" si="8"/>
        <v>After Discount</v>
      </c>
      <c r="AB87" s="6">
        <v>-136.25200000000001</v>
      </c>
      <c r="AC87">
        <v>9</v>
      </c>
      <c r="AD87" s="6">
        <v>49.24</v>
      </c>
      <c r="AE87">
        <v>86118</v>
      </c>
      <c r="AF87" s="9">
        <f>IF(COUNTIF(AE$2:AE2038,AE87)=1,1,0)</f>
        <v>1</v>
      </c>
      <c r="AG87" t="str">
        <f>_xlfn.XLOOKUP(AE87,Returns!A:A,Returns!B:B,"Not Returned",0,1)</f>
        <v>Not Returned</v>
      </c>
      <c r="AH87">
        <f t="shared" si="9"/>
        <v>0</v>
      </c>
    </row>
    <row r="88" spans="1:34" x14ac:dyDescent="0.3">
      <c r="A88">
        <v>23836</v>
      </c>
      <c r="B88" t="s">
        <v>37</v>
      </c>
      <c r="C88" s="8">
        <v>0.03</v>
      </c>
      <c r="D88" s="6">
        <v>5.4</v>
      </c>
      <c r="E88" s="7">
        <v>7.78</v>
      </c>
      <c r="F88">
        <v>3001</v>
      </c>
      <c r="G88" t="s">
        <v>2701</v>
      </c>
      <c r="H88" t="str">
        <f>IF(COUNTIF(G$2:G88,G88)=1,"New Customer","Returning Customer")</f>
        <v>New Customer</v>
      </c>
      <c r="I88">
        <f t="shared" si="5"/>
        <v>1</v>
      </c>
      <c r="J88" t="s">
        <v>49</v>
      </c>
      <c r="K88" t="s">
        <v>114</v>
      </c>
      <c r="L88" t="s">
        <v>29</v>
      </c>
      <c r="M88" t="s">
        <v>109</v>
      </c>
      <c r="N88" t="s">
        <v>59</v>
      </c>
      <c r="O88" t="s">
        <v>305</v>
      </c>
      <c r="P88">
        <v>0.37</v>
      </c>
      <c r="Q88" t="s">
        <v>33</v>
      </c>
      <c r="R88" t="s">
        <v>61</v>
      </c>
      <c r="S88" t="str">
        <f>VLOOKUP(R88,Users!$A$1:$B$5,2,0)</f>
        <v>Chris</v>
      </c>
      <c r="T88" t="s">
        <v>295</v>
      </c>
      <c r="U88" t="s">
        <v>2702</v>
      </c>
      <c r="V88">
        <v>48060</v>
      </c>
      <c r="W88" s="2">
        <v>42080</v>
      </c>
      <c r="X88" s="2" t="str">
        <f t="shared" si="6"/>
        <v>Tue</v>
      </c>
      <c r="Y88" s="2">
        <v>42082</v>
      </c>
      <c r="Z88" s="9">
        <f t="shared" si="7"/>
        <v>2</v>
      </c>
      <c r="AA88" s="9" t="str">
        <f t="shared" si="8"/>
        <v>After Discount</v>
      </c>
      <c r="AB88" s="6">
        <v>-237.54400000000001</v>
      </c>
      <c r="AC88">
        <v>21</v>
      </c>
      <c r="AD88" s="6">
        <v>117.87</v>
      </c>
      <c r="AE88">
        <v>87043</v>
      </c>
      <c r="AF88" s="9">
        <f>IF(COUNTIF(AE$2:AE2039,AE88)=1,1,0)</f>
        <v>1</v>
      </c>
      <c r="AG88" t="str">
        <f>_xlfn.XLOOKUP(AE88,Returns!A:A,Returns!B:B,"Not Returned",0,1)</f>
        <v>Not Returned</v>
      </c>
      <c r="AH88">
        <f t="shared" si="9"/>
        <v>0</v>
      </c>
    </row>
    <row r="89" spans="1:34" x14ac:dyDescent="0.3">
      <c r="A89">
        <v>21719</v>
      </c>
      <c r="B89" t="s">
        <v>47</v>
      </c>
      <c r="C89" s="8">
        <v>0.08</v>
      </c>
      <c r="D89" s="6">
        <v>5.4</v>
      </c>
      <c r="E89" s="7">
        <v>7.78</v>
      </c>
      <c r="F89">
        <v>3133</v>
      </c>
      <c r="G89" t="s">
        <v>2801</v>
      </c>
      <c r="H89" t="str">
        <f>IF(COUNTIF(G$2:G89,G89)=1,"New Customer","Returning Customer")</f>
        <v>Returning Customer</v>
      </c>
      <c r="I89">
        <f t="shared" si="5"/>
        <v>0</v>
      </c>
      <c r="J89" t="s">
        <v>49</v>
      </c>
      <c r="K89" t="s">
        <v>28</v>
      </c>
      <c r="L89" t="s">
        <v>29</v>
      </c>
      <c r="M89" t="s">
        <v>109</v>
      </c>
      <c r="N89" t="s">
        <v>59</v>
      </c>
      <c r="O89" t="s">
        <v>305</v>
      </c>
      <c r="P89">
        <v>0.37</v>
      </c>
      <c r="Q89" t="s">
        <v>33</v>
      </c>
      <c r="R89" t="s">
        <v>61</v>
      </c>
      <c r="S89" t="str">
        <f>VLOOKUP(R89,Users!$A$1:$B$5,2,0)</f>
        <v>Chris</v>
      </c>
      <c r="T89" t="s">
        <v>175</v>
      </c>
      <c r="U89" t="s">
        <v>2802</v>
      </c>
      <c r="V89">
        <v>60540</v>
      </c>
      <c r="W89" s="2">
        <v>42067</v>
      </c>
      <c r="X89" s="2" t="str">
        <f t="shared" si="6"/>
        <v>Wed</v>
      </c>
      <c r="Y89" s="2">
        <v>42067</v>
      </c>
      <c r="Z89" s="9">
        <f t="shared" si="7"/>
        <v>0</v>
      </c>
      <c r="AA89" s="9" t="str">
        <f t="shared" si="8"/>
        <v>After Discount</v>
      </c>
      <c r="AB89" s="6">
        <v>-44.067999999999998</v>
      </c>
      <c r="AC89">
        <v>4</v>
      </c>
      <c r="AD89" s="6">
        <v>25.35</v>
      </c>
      <c r="AE89">
        <v>86792</v>
      </c>
      <c r="AF89" s="9">
        <f>IF(COUNTIF(AE$2:AE2040,AE89)=1,1,0)</f>
        <v>0</v>
      </c>
      <c r="AG89" t="str">
        <f>_xlfn.XLOOKUP(AE89,Returns!A:A,Returns!B:B,"Not Returned",0,1)</f>
        <v>Not Returned</v>
      </c>
      <c r="AH89">
        <f t="shared" si="9"/>
        <v>0</v>
      </c>
    </row>
    <row r="90" spans="1:34" x14ac:dyDescent="0.3">
      <c r="A90">
        <v>6621</v>
      </c>
      <c r="B90" t="s">
        <v>37</v>
      </c>
      <c r="C90" s="8">
        <v>7.0000000000000007E-2</v>
      </c>
      <c r="D90" s="6">
        <v>18.649999999999999</v>
      </c>
      <c r="E90" s="7">
        <v>3.77</v>
      </c>
      <c r="F90">
        <v>1821</v>
      </c>
      <c r="G90" t="s">
        <v>1797</v>
      </c>
      <c r="H90" t="str">
        <f>IF(COUNTIF(G$2:G90,G90)=1,"New Customer","Returning Customer")</f>
        <v>Returning Customer</v>
      </c>
      <c r="I90">
        <f t="shared" si="5"/>
        <v>0</v>
      </c>
      <c r="J90" t="s">
        <v>49</v>
      </c>
      <c r="K90" t="s">
        <v>114</v>
      </c>
      <c r="L90" t="s">
        <v>41</v>
      </c>
      <c r="M90" t="s">
        <v>50</v>
      </c>
      <c r="N90" t="s">
        <v>51</v>
      </c>
      <c r="O90" t="s">
        <v>1798</v>
      </c>
      <c r="P90">
        <v>0.39</v>
      </c>
      <c r="Q90" t="s">
        <v>33</v>
      </c>
      <c r="R90" t="s">
        <v>53</v>
      </c>
      <c r="S90" t="str">
        <f>VLOOKUP(R90,Users!$A$1:$B$5,2,0)</f>
        <v>Erin</v>
      </c>
      <c r="T90" t="s">
        <v>71</v>
      </c>
      <c r="U90" t="s">
        <v>90</v>
      </c>
      <c r="V90">
        <v>10177</v>
      </c>
      <c r="W90" s="2">
        <v>42109</v>
      </c>
      <c r="X90" s="2" t="str">
        <f t="shared" si="6"/>
        <v>Wed</v>
      </c>
      <c r="Y90" s="2">
        <v>42110</v>
      </c>
      <c r="Z90" s="9">
        <f t="shared" si="7"/>
        <v>1</v>
      </c>
      <c r="AA90" s="9" t="str">
        <f t="shared" si="8"/>
        <v>After Discount</v>
      </c>
      <c r="AB90" s="6">
        <v>149.72</v>
      </c>
      <c r="AC90">
        <v>34</v>
      </c>
      <c r="AD90" s="6">
        <v>643.64</v>
      </c>
      <c r="AE90">
        <v>47108</v>
      </c>
      <c r="AF90" s="9">
        <f>IF(COUNTIF(AE$2:AE2041,AE90)=1,1,0)</f>
        <v>0</v>
      </c>
      <c r="AG90" t="str">
        <f>_xlfn.XLOOKUP(AE90,Returns!A:A,Returns!B:B,"Not Returned",0,1)</f>
        <v>Not Returned</v>
      </c>
      <c r="AH90">
        <f t="shared" si="9"/>
        <v>0</v>
      </c>
    </row>
    <row r="91" spans="1:34" x14ac:dyDescent="0.3">
      <c r="A91">
        <v>20869</v>
      </c>
      <c r="B91" t="s">
        <v>25</v>
      </c>
      <c r="C91" s="8">
        <v>0.04</v>
      </c>
      <c r="D91" s="6">
        <v>136.97999999999999</v>
      </c>
      <c r="E91" s="7">
        <v>24.49</v>
      </c>
      <c r="F91">
        <v>1636</v>
      </c>
      <c r="G91" t="s">
        <v>1632</v>
      </c>
      <c r="H91" t="str">
        <f>IF(COUNTIF(G$2:G91,G91)=1,"New Customer","Returning Customer")</f>
        <v>New Customer</v>
      </c>
      <c r="I91">
        <f t="shared" si="5"/>
        <v>1</v>
      </c>
      <c r="J91" t="s">
        <v>27</v>
      </c>
      <c r="K91" t="s">
        <v>40</v>
      </c>
      <c r="L91" t="s">
        <v>41</v>
      </c>
      <c r="M91" t="s">
        <v>50</v>
      </c>
      <c r="N91" t="s">
        <v>231</v>
      </c>
      <c r="O91" t="s">
        <v>1635</v>
      </c>
      <c r="P91">
        <v>0.59</v>
      </c>
      <c r="Q91" t="s">
        <v>33</v>
      </c>
      <c r="R91" t="s">
        <v>34</v>
      </c>
      <c r="S91" t="str">
        <f>VLOOKUP(R91,Users!$A$1:$B$5,2,0)</f>
        <v>William</v>
      </c>
      <c r="T91" t="s">
        <v>45</v>
      </c>
      <c r="U91" t="s">
        <v>1633</v>
      </c>
      <c r="V91">
        <v>93905</v>
      </c>
      <c r="W91" s="2">
        <v>42016</v>
      </c>
      <c r="X91" s="2" t="str">
        <f t="shared" si="6"/>
        <v>Mon</v>
      </c>
      <c r="Y91" s="2">
        <v>42018</v>
      </c>
      <c r="Z91" s="9">
        <f t="shared" si="7"/>
        <v>2</v>
      </c>
      <c r="AA91" s="9" t="str">
        <f t="shared" si="8"/>
        <v>After Discount</v>
      </c>
      <c r="AB91" s="6">
        <v>1127.5497</v>
      </c>
      <c r="AC91">
        <v>12</v>
      </c>
      <c r="AD91" s="6">
        <v>1634.13</v>
      </c>
      <c r="AE91">
        <v>89706</v>
      </c>
      <c r="AF91" s="9">
        <f>IF(COUNTIF(AE$2:AE2042,AE91)=1,1,0)</f>
        <v>1</v>
      </c>
      <c r="AG91" t="str">
        <f>_xlfn.XLOOKUP(AE91,Returns!A:A,Returns!B:B,"Not Returned",0,1)</f>
        <v>Not Returned</v>
      </c>
      <c r="AH91">
        <f t="shared" si="9"/>
        <v>0</v>
      </c>
    </row>
    <row r="92" spans="1:34" x14ac:dyDescent="0.3">
      <c r="A92">
        <v>24476</v>
      </c>
      <c r="B92" t="s">
        <v>37</v>
      </c>
      <c r="C92" s="8">
        <v>0.02</v>
      </c>
      <c r="D92" s="6">
        <v>136.97999999999999</v>
      </c>
      <c r="E92" s="7">
        <v>24.49</v>
      </c>
      <c r="F92">
        <v>2487</v>
      </c>
      <c r="G92" t="s">
        <v>2314</v>
      </c>
      <c r="H92" t="str">
        <f>IF(COUNTIF(G$2:G92,G92)=1,"New Customer","Returning Customer")</f>
        <v>New Customer</v>
      </c>
      <c r="I92">
        <f t="shared" si="5"/>
        <v>1</v>
      </c>
      <c r="J92" t="s">
        <v>27</v>
      </c>
      <c r="K92" t="s">
        <v>58</v>
      </c>
      <c r="L92" t="s">
        <v>41</v>
      </c>
      <c r="M92" t="s">
        <v>50</v>
      </c>
      <c r="N92" t="s">
        <v>231</v>
      </c>
      <c r="O92" t="s">
        <v>1635</v>
      </c>
      <c r="P92">
        <v>0.59</v>
      </c>
      <c r="Q92" t="s">
        <v>33</v>
      </c>
      <c r="R92" t="s">
        <v>135</v>
      </c>
      <c r="S92" t="str">
        <f>VLOOKUP(R92,Users!$A$1:$B$5,2,0)</f>
        <v>Sam</v>
      </c>
      <c r="T92" t="s">
        <v>381</v>
      </c>
      <c r="U92" t="s">
        <v>2315</v>
      </c>
      <c r="V92">
        <v>30084</v>
      </c>
      <c r="W92" s="2">
        <v>42157</v>
      </c>
      <c r="X92" s="2" t="str">
        <f t="shared" si="6"/>
        <v>Tue</v>
      </c>
      <c r="Y92" s="2">
        <v>42158</v>
      </c>
      <c r="Z92" s="9">
        <f t="shared" si="7"/>
        <v>1</v>
      </c>
      <c r="AA92" s="9" t="str">
        <f t="shared" si="8"/>
        <v>After Discount</v>
      </c>
      <c r="AB92" s="6">
        <v>88.56</v>
      </c>
      <c r="AC92">
        <v>8</v>
      </c>
      <c r="AD92" s="6">
        <v>1140.95</v>
      </c>
      <c r="AE92">
        <v>91417</v>
      </c>
      <c r="AF92" s="9">
        <f>IF(COUNTIF(AE$2:AE2043,AE92)=1,1,0)</f>
        <v>1</v>
      </c>
      <c r="AG92" t="str">
        <f>_xlfn.XLOOKUP(AE92,Returns!A:A,Returns!B:B,"Not Returned",0,1)</f>
        <v>Not Returned</v>
      </c>
      <c r="AH92">
        <f t="shared" si="9"/>
        <v>0</v>
      </c>
    </row>
    <row r="93" spans="1:34" x14ac:dyDescent="0.3">
      <c r="A93">
        <v>22065</v>
      </c>
      <c r="B93" t="s">
        <v>47</v>
      </c>
      <c r="C93" s="8">
        <v>0.03</v>
      </c>
      <c r="D93" s="6">
        <v>3.98</v>
      </c>
      <c r="E93" s="7">
        <v>0.7</v>
      </c>
      <c r="F93">
        <v>3017</v>
      </c>
      <c r="G93" t="s">
        <v>2718</v>
      </c>
      <c r="H93" t="str">
        <f>IF(COUNTIF(G$2:G93,G93)=1,"New Customer","Returning Customer")</f>
        <v>New Customer</v>
      </c>
      <c r="I93">
        <f t="shared" si="5"/>
        <v>1</v>
      </c>
      <c r="J93" t="s">
        <v>49</v>
      </c>
      <c r="K93" t="s">
        <v>28</v>
      </c>
      <c r="L93" t="s">
        <v>29</v>
      </c>
      <c r="M93" t="s">
        <v>30</v>
      </c>
      <c r="N93" t="s">
        <v>31</v>
      </c>
      <c r="O93" t="s">
        <v>2720</v>
      </c>
      <c r="P93">
        <v>0.52</v>
      </c>
      <c r="Q93" t="s">
        <v>33</v>
      </c>
      <c r="R93" t="s">
        <v>34</v>
      </c>
      <c r="S93" t="str">
        <f>VLOOKUP(R93,Users!$A$1:$B$5,2,0)</f>
        <v>William</v>
      </c>
      <c r="T93" t="s">
        <v>45</v>
      </c>
      <c r="U93" t="s">
        <v>2719</v>
      </c>
      <c r="V93">
        <v>92024</v>
      </c>
      <c r="W93" s="2">
        <v>42013</v>
      </c>
      <c r="X93" s="2" t="str">
        <f t="shared" si="6"/>
        <v>Fri</v>
      </c>
      <c r="Y93" s="2">
        <v>42014</v>
      </c>
      <c r="Z93" s="9">
        <f t="shared" si="7"/>
        <v>1</v>
      </c>
      <c r="AA93" s="9" t="str">
        <f t="shared" si="8"/>
        <v>After Discount</v>
      </c>
      <c r="AB93" s="6">
        <v>31.201799999999995</v>
      </c>
      <c r="AC93">
        <v>11</v>
      </c>
      <c r="AD93" s="6">
        <v>45.22</v>
      </c>
      <c r="AE93">
        <v>89071</v>
      </c>
      <c r="AF93" s="9">
        <f>IF(COUNTIF(AE$2:AE2044,AE93)=1,1,0)</f>
        <v>0</v>
      </c>
      <c r="AG93" t="str">
        <f>_xlfn.XLOOKUP(AE93,Returns!A:A,Returns!B:B,"Not Returned",0,1)</f>
        <v>Not Returned</v>
      </c>
      <c r="AH93">
        <f t="shared" si="9"/>
        <v>0</v>
      </c>
    </row>
    <row r="94" spans="1:34" x14ac:dyDescent="0.3">
      <c r="A94">
        <v>25490</v>
      </c>
      <c r="B94" t="s">
        <v>37</v>
      </c>
      <c r="C94" s="8">
        <v>0.08</v>
      </c>
      <c r="D94" s="6">
        <v>3.98</v>
      </c>
      <c r="E94" s="7">
        <v>0.7</v>
      </c>
      <c r="F94">
        <v>3078</v>
      </c>
      <c r="G94" t="s">
        <v>2756</v>
      </c>
      <c r="H94" t="str">
        <f>IF(COUNTIF(G$2:G94,G94)=1,"New Customer","Returning Customer")</f>
        <v>New Customer</v>
      </c>
      <c r="I94">
        <f t="shared" si="5"/>
        <v>1</v>
      </c>
      <c r="J94" t="s">
        <v>49</v>
      </c>
      <c r="K94" t="s">
        <v>58</v>
      </c>
      <c r="L94" t="s">
        <v>29</v>
      </c>
      <c r="M94" t="s">
        <v>30</v>
      </c>
      <c r="N94" t="s">
        <v>31</v>
      </c>
      <c r="O94" t="s">
        <v>2720</v>
      </c>
      <c r="P94">
        <v>0.52</v>
      </c>
      <c r="Q94" t="s">
        <v>33</v>
      </c>
      <c r="R94" t="s">
        <v>53</v>
      </c>
      <c r="S94" t="str">
        <f>VLOOKUP(R94,Users!$A$1:$B$5,2,0)</f>
        <v>Erin</v>
      </c>
      <c r="T94" t="s">
        <v>152</v>
      </c>
      <c r="U94" t="s">
        <v>2758</v>
      </c>
      <c r="V94">
        <v>43615</v>
      </c>
      <c r="W94" s="2">
        <v>42166</v>
      </c>
      <c r="X94" s="2" t="str">
        <f t="shared" si="6"/>
        <v>Thu</v>
      </c>
      <c r="Y94" s="2">
        <v>42169</v>
      </c>
      <c r="Z94" s="9">
        <f t="shared" si="7"/>
        <v>3</v>
      </c>
      <c r="AA94" s="9" t="str">
        <f t="shared" si="8"/>
        <v>After Discount</v>
      </c>
      <c r="AB94" s="6">
        <v>23.304000000000002</v>
      </c>
      <c r="AC94">
        <v>9</v>
      </c>
      <c r="AD94" s="6">
        <v>35.19</v>
      </c>
      <c r="AE94">
        <v>88240</v>
      </c>
      <c r="AF94" s="9">
        <f>IF(COUNTIF(AE$2:AE2045,AE94)=1,1,0)</f>
        <v>0</v>
      </c>
      <c r="AG94" t="str">
        <f>_xlfn.XLOOKUP(AE94,Returns!A:A,Returns!B:B,"Not Returned",0,1)</f>
        <v>Not Returned</v>
      </c>
      <c r="AH94">
        <f t="shared" si="9"/>
        <v>0</v>
      </c>
    </row>
    <row r="95" spans="1:34" x14ac:dyDescent="0.3">
      <c r="A95">
        <v>7490</v>
      </c>
      <c r="B95" t="s">
        <v>37</v>
      </c>
      <c r="C95" s="8">
        <v>0.08</v>
      </c>
      <c r="D95" s="6">
        <v>3.98</v>
      </c>
      <c r="E95" s="7">
        <v>0.7</v>
      </c>
      <c r="F95">
        <v>3079</v>
      </c>
      <c r="G95" t="s">
        <v>2759</v>
      </c>
      <c r="H95" t="str">
        <f>IF(COUNTIF(G$2:G95,G95)=1,"New Customer","Returning Customer")</f>
        <v>New Customer</v>
      </c>
      <c r="I95">
        <f t="shared" si="5"/>
        <v>1</v>
      </c>
      <c r="J95" t="s">
        <v>49</v>
      </c>
      <c r="K95" t="s">
        <v>58</v>
      </c>
      <c r="L95" t="s">
        <v>29</v>
      </c>
      <c r="M95" t="s">
        <v>30</v>
      </c>
      <c r="N95" t="s">
        <v>31</v>
      </c>
      <c r="O95" t="s">
        <v>2720</v>
      </c>
      <c r="P95">
        <v>0.52</v>
      </c>
      <c r="Q95" t="s">
        <v>33</v>
      </c>
      <c r="R95" t="s">
        <v>53</v>
      </c>
      <c r="S95" t="str">
        <f>VLOOKUP(R95,Users!$A$1:$B$5,2,0)</f>
        <v>Erin</v>
      </c>
      <c r="T95" t="s">
        <v>229</v>
      </c>
      <c r="U95" t="s">
        <v>1307</v>
      </c>
      <c r="V95">
        <v>19112</v>
      </c>
      <c r="W95" s="2">
        <v>42166</v>
      </c>
      <c r="X95" s="2" t="str">
        <f t="shared" si="6"/>
        <v>Thu</v>
      </c>
      <c r="Y95" s="2">
        <v>42169</v>
      </c>
      <c r="Z95" s="9">
        <f t="shared" si="7"/>
        <v>3</v>
      </c>
      <c r="AA95" s="9" t="str">
        <f t="shared" si="8"/>
        <v>After Discount</v>
      </c>
      <c r="AB95" s="6">
        <v>19.420000000000002</v>
      </c>
      <c r="AC95">
        <v>36</v>
      </c>
      <c r="AD95" s="6">
        <v>140.78</v>
      </c>
      <c r="AE95">
        <v>53476</v>
      </c>
      <c r="AF95" s="9">
        <f>IF(COUNTIF(AE$2:AE2046,AE95)=1,1,0)</f>
        <v>0</v>
      </c>
      <c r="AG95" t="str">
        <f>_xlfn.XLOOKUP(AE95,Returns!A:A,Returns!B:B,"Not Returned",0,1)</f>
        <v>Not Returned</v>
      </c>
      <c r="AH95">
        <f t="shared" si="9"/>
        <v>0</v>
      </c>
    </row>
    <row r="96" spans="1:34" x14ac:dyDescent="0.3">
      <c r="A96">
        <v>20377</v>
      </c>
      <c r="B96" t="s">
        <v>37</v>
      </c>
      <c r="C96" s="8">
        <v>0</v>
      </c>
      <c r="D96" s="6">
        <v>125.99</v>
      </c>
      <c r="E96" s="7">
        <v>8.99</v>
      </c>
      <c r="F96">
        <v>762</v>
      </c>
      <c r="G96" t="s">
        <v>888</v>
      </c>
      <c r="H96" t="str">
        <f>IF(COUNTIF(G$2:G96,G96)=1,"New Customer","Returning Customer")</f>
        <v>New Customer</v>
      </c>
      <c r="I96">
        <f t="shared" si="5"/>
        <v>1</v>
      </c>
      <c r="J96" t="s">
        <v>49</v>
      </c>
      <c r="K96" t="s">
        <v>58</v>
      </c>
      <c r="L96" t="s">
        <v>77</v>
      </c>
      <c r="M96" t="s">
        <v>78</v>
      </c>
      <c r="N96" t="s">
        <v>59</v>
      </c>
      <c r="O96" t="s">
        <v>889</v>
      </c>
      <c r="P96">
        <v>0.56999999999999995</v>
      </c>
      <c r="Q96" t="s">
        <v>33</v>
      </c>
      <c r="R96" t="s">
        <v>34</v>
      </c>
      <c r="S96" t="str">
        <f>VLOOKUP(R96,Users!$A$1:$B$5,2,0)</f>
        <v>William</v>
      </c>
      <c r="T96" t="s">
        <v>35</v>
      </c>
      <c r="U96" t="s">
        <v>890</v>
      </c>
      <c r="V96">
        <v>98661</v>
      </c>
      <c r="W96" s="2">
        <v>42121</v>
      </c>
      <c r="X96" s="2" t="str">
        <f t="shared" si="6"/>
        <v>Mon</v>
      </c>
      <c r="Y96" s="2">
        <v>42123</v>
      </c>
      <c r="Z96" s="9">
        <f t="shared" si="7"/>
        <v>2</v>
      </c>
      <c r="AA96" s="9" t="str">
        <f t="shared" si="8"/>
        <v>No Discount</v>
      </c>
      <c r="AB96" s="6">
        <v>613.89576</v>
      </c>
      <c r="AC96">
        <v>12</v>
      </c>
      <c r="AD96" s="6">
        <v>1362.2</v>
      </c>
      <c r="AE96">
        <v>87525</v>
      </c>
      <c r="AF96" s="9">
        <f>IF(COUNTIF(AE$2:AE2047,AE96)=1,1,0)</f>
        <v>1</v>
      </c>
      <c r="AG96" t="str">
        <f>_xlfn.XLOOKUP(AE96,Returns!A:A,Returns!B:B,"Not Returned",0,1)</f>
        <v>Not Returned</v>
      </c>
      <c r="AH96">
        <f t="shared" si="9"/>
        <v>0</v>
      </c>
    </row>
    <row r="97" spans="1:34" x14ac:dyDescent="0.3">
      <c r="A97">
        <v>19797</v>
      </c>
      <c r="B97" t="s">
        <v>37</v>
      </c>
      <c r="C97" s="8">
        <v>0.1</v>
      </c>
      <c r="D97" s="6">
        <v>125.99</v>
      </c>
      <c r="E97" s="7">
        <v>8.99</v>
      </c>
      <c r="F97">
        <v>1997</v>
      </c>
      <c r="G97" t="s">
        <v>1924</v>
      </c>
      <c r="H97" t="str">
        <f>IF(COUNTIF(G$2:G97,G97)=1,"New Customer","Returning Customer")</f>
        <v>New Customer</v>
      </c>
      <c r="I97">
        <f t="shared" si="5"/>
        <v>1</v>
      </c>
      <c r="J97" t="s">
        <v>49</v>
      </c>
      <c r="K97" t="s">
        <v>114</v>
      </c>
      <c r="L97" t="s">
        <v>77</v>
      </c>
      <c r="M97" t="s">
        <v>78</v>
      </c>
      <c r="N97" t="s">
        <v>59</v>
      </c>
      <c r="O97" t="s">
        <v>889</v>
      </c>
      <c r="P97">
        <v>0.56999999999999995</v>
      </c>
      <c r="Q97" t="s">
        <v>33</v>
      </c>
      <c r="R97" t="s">
        <v>135</v>
      </c>
      <c r="S97" t="str">
        <f>VLOOKUP(R97,Users!$A$1:$B$5,2,0)</f>
        <v>Sam</v>
      </c>
      <c r="T97" t="s">
        <v>923</v>
      </c>
      <c r="U97" t="s">
        <v>924</v>
      </c>
      <c r="V97">
        <v>29915</v>
      </c>
      <c r="W97" s="2">
        <v>42029</v>
      </c>
      <c r="X97" s="2" t="str">
        <f t="shared" si="6"/>
        <v>Sun</v>
      </c>
      <c r="Y97" s="2">
        <v>42032</v>
      </c>
      <c r="Z97" s="9">
        <f t="shared" si="7"/>
        <v>3</v>
      </c>
      <c r="AA97" s="9" t="str">
        <f t="shared" si="8"/>
        <v>After Discount</v>
      </c>
      <c r="AB97" s="6">
        <v>17.652000000000001</v>
      </c>
      <c r="AC97">
        <v>4</v>
      </c>
      <c r="AD97" s="6">
        <v>408.66</v>
      </c>
      <c r="AE97">
        <v>90333</v>
      </c>
      <c r="AF97" s="9">
        <f>IF(COUNTIF(AE$2:AE2048,AE97)=1,1,0)</f>
        <v>1</v>
      </c>
      <c r="AG97" t="str">
        <f>_xlfn.XLOOKUP(AE97,Returns!A:A,Returns!B:B,"Not Returned",0,1)</f>
        <v>Not Returned</v>
      </c>
      <c r="AH97">
        <f t="shared" si="9"/>
        <v>0</v>
      </c>
    </row>
    <row r="98" spans="1:34" x14ac:dyDescent="0.3">
      <c r="A98">
        <v>23639</v>
      </c>
      <c r="B98" t="s">
        <v>37</v>
      </c>
      <c r="C98" s="8">
        <v>0</v>
      </c>
      <c r="D98" s="6">
        <v>8.09</v>
      </c>
      <c r="E98" s="7">
        <v>7.96</v>
      </c>
      <c r="F98">
        <v>84</v>
      </c>
      <c r="G98" t="s">
        <v>154</v>
      </c>
      <c r="H98" t="str">
        <f>IF(COUNTIF(G$2:G98,G98)=1,"New Customer","Returning Customer")</f>
        <v>New Customer</v>
      </c>
      <c r="I98">
        <f t="shared" si="5"/>
        <v>1</v>
      </c>
      <c r="J98" t="s">
        <v>49</v>
      </c>
      <c r="K98" t="s">
        <v>114</v>
      </c>
      <c r="L98" t="s">
        <v>41</v>
      </c>
      <c r="M98" t="s">
        <v>50</v>
      </c>
      <c r="N98" t="s">
        <v>59</v>
      </c>
      <c r="O98" t="s">
        <v>155</v>
      </c>
      <c r="P98">
        <v>0.49</v>
      </c>
      <c r="Q98" t="s">
        <v>33</v>
      </c>
      <c r="R98" t="s">
        <v>53</v>
      </c>
      <c r="S98" t="str">
        <f>VLOOKUP(R98,Users!$A$1:$B$5,2,0)</f>
        <v>Erin</v>
      </c>
      <c r="T98" t="s">
        <v>152</v>
      </c>
      <c r="U98" t="s">
        <v>156</v>
      </c>
      <c r="V98">
        <v>45231</v>
      </c>
      <c r="W98" s="2">
        <v>42037</v>
      </c>
      <c r="X98" s="2" t="str">
        <f t="shared" si="6"/>
        <v>Mon</v>
      </c>
      <c r="Y98" s="2">
        <v>42038</v>
      </c>
      <c r="Z98" s="9">
        <f t="shared" si="7"/>
        <v>1</v>
      </c>
      <c r="AA98" s="9" t="str">
        <f t="shared" si="8"/>
        <v>No Discount</v>
      </c>
      <c r="AB98" s="6">
        <v>-144.56</v>
      </c>
      <c r="AC98">
        <v>11</v>
      </c>
      <c r="AD98" s="6">
        <v>90.98</v>
      </c>
      <c r="AE98">
        <v>87364</v>
      </c>
      <c r="AF98" s="9">
        <f>IF(COUNTIF(AE$2:AE2049,AE98)=1,1,0)</f>
        <v>1</v>
      </c>
      <c r="AG98" t="str">
        <f>_xlfn.XLOOKUP(AE98,Returns!A:A,Returns!B:B,"Not Returned",0,1)</f>
        <v>Not Returned</v>
      </c>
      <c r="AH98">
        <f t="shared" si="9"/>
        <v>0</v>
      </c>
    </row>
    <row r="99" spans="1:34" x14ac:dyDescent="0.3">
      <c r="A99">
        <v>19769</v>
      </c>
      <c r="B99" t="s">
        <v>25</v>
      </c>
      <c r="C99" s="8">
        <v>0.08</v>
      </c>
      <c r="D99" s="6">
        <v>8.09</v>
      </c>
      <c r="E99" s="7">
        <v>7.96</v>
      </c>
      <c r="F99">
        <v>1632</v>
      </c>
      <c r="G99" t="s">
        <v>1624</v>
      </c>
      <c r="H99" t="str">
        <f>IF(COUNTIF(G$2:G99,G99)=1,"New Customer","Returning Customer")</f>
        <v>New Customer</v>
      </c>
      <c r="I99">
        <f t="shared" si="5"/>
        <v>1</v>
      </c>
      <c r="J99" t="s">
        <v>27</v>
      </c>
      <c r="K99" t="s">
        <v>40</v>
      </c>
      <c r="L99" t="s">
        <v>41</v>
      </c>
      <c r="M99" t="s">
        <v>50</v>
      </c>
      <c r="N99" t="s">
        <v>59</v>
      </c>
      <c r="O99" t="s">
        <v>155</v>
      </c>
      <c r="P99">
        <v>0.49</v>
      </c>
      <c r="Q99" t="s">
        <v>33</v>
      </c>
      <c r="R99" t="s">
        <v>135</v>
      </c>
      <c r="S99" t="str">
        <f>VLOOKUP(R99,Users!$A$1:$B$5,2,0)</f>
        <v>Sam</v>
      </c>
      <c r="T99" t="s">
        <v>663</v>
      </c>
      <c r="U99" t="s">
        <v>1625</v>
      </c>
      <c r="V99">
        <v>39401</v>
      </c>
      <c r="W99" s="2">
        <v>42019</v>
      </c>
      <c r="X99" s="2" t="str">
        <f t="shared" si="6"/>
        <v>Thu</v>
      </c>
      <c r="Y99" s="2">
        <v>42020</v>
      </c>
      <c r="Z99" s="9">
        <f t="shared" si="7"/>
        <v>1</v>
      </c>
      <c r="AA99" s="9" t="str">
        <f t="shared" si="8"/>
        <v>After Discount</v>
      </c>
      <c r="AB99" s="6">
        <v>15.984</v>
      </c>
      <c r="AC99">
        <v>6</v>
      </c>
      <c r="AD99" s="6">
        <v>48.25</v>
      </c>
      <c r="AE99">
        <v>90530</v>
      </c>
      <c r="AF99" s="9">
        <f>IF(COUNTIF(AE$2:AE2050,AE99)=1,1,0)</f>
        <v>1</v>
      </c>
      <c r="AG99" t="str">
        <f>_xlfn.XLOOKUP(AE99,Returns!A:A,Returns!B:B,"Not Returned",0,1)</f>
        <v>Not Returned</v>
      </c>
      <c r="AH99">
        <f t="shared" si="9"/>
        <v>0</v>
      </c>
    </row>
    <row r="100" spans="1:34" x14ac:dyDescent="0.3">
      <c r="A100">
        <v>18879</v>
      </c>
      <c r="B100" t="s">
        <v>37</v>
      </c>
      <c r="C100" s="8">
        <v>0.08</v>
      </c>
      <c r="D100" s="6">
        <v>8.09</v>
      </c>
      <c r="E100" s="7">
        <v>7.96</v>
      </c>
      <c r="F100">
        <v>1869</v>
      </c>
      <c r="G100" t="s">
        <v>1822</v>
      </c>
      <c r="H100" t="str">
        <f>IF(COUNTIF(G$2:G100,G100)=1,"New Customer","Returning Customer")</f>
        <v>New Customer</v>
      </c>
      <c r="I100">
        <f t="shared" si="5"/>
        <v>1</v>
      </c>
      <c r="J100" t="s">
        <v>49</v>
      </c>
      <c r="K100" t="s">
        <v>114</v>
      </c>
      <c r="L100" t="s">
        <v>41</v>
      </c>
      <c r="M100" t="s">
        <v>50</v>
      </c>
      <c r="N100" t="s">
        <v>59</v>
      </c>
      <c r="O100" t="s">
        <v>155</v>
      </c>
      <c r="P100">
        <v>0.49</v>
      </c>
      <c r="Q100" t="s">
        <v>33</v>
      </c>
      <c r="R100" t="s">
        <v>34</v>
      </c>
      <c r="S100" t="str">
        <f>VLOOKUP(R100,Users!$A$1:$B$5,2,0)</f>
        <v>William</v>
      </c>
      <c r="T100" t="s">
        <v>360</v>
      </c>
      <c r="U100" t="s">
        <v>1823</v>
      </c>
      <c r="V100">
        <v>88310</v>
      </c>
      <c r="W100" s="2">
        <v>42127</v>
      </c>
      <c r="X100" s="2" t="str">
        <f t="shared" si="6"/>
        <v>Sun</v>
      </c>
      <c r="Y100" s="2">
        <v>42128</v>
      </c>
      <c r="Z100" s="9">
        <f t="shared" si="7"/>
        <v>1</v>
      </c>
      <c r="AA100" s="9" t="str">
        <f t="shared" si="8"/>
        <v>After Discount</v>
      </c>
      <c r="AB100" s="6">
        <v>-88.82</v>
      </c>
      <c r="AC100">
        <v>10</v>
      </c>
      <c r="AD100" s="6">
        <v>80.349999999999994</v>
      </c>
      <c r="AE100">
        <v>89209</v>
      </c>
      <c r="AF100" s="9">
        <f>IF(COUNTIF(AE$2:AE2051,AE100)=1,1,0)</f>
        <v>1</v>
      </c>
      <c r="AG100" t="str">
        <f>_xlfn.XLOOKUP(AE100,Returns!A:A,Returns!B:B,"Not Returned",0,1)</f>
        <v>Not Returned</v>
      </c>
      <c r="AH100">
        <f t="shared" si="9"/>
        <v>0</v>
      </c>
    </row>
    <row r="101" spans="1:34" x14ac:dyDescent="0.3">
      <c r="A101">
        <v>19479</v>
      </c>
      <c r="B101" t="s">
        <v>106</v>
      </c>
      <c r="C101" s="8">
        <v>0.09</v>
      </c>
      <c r="D101" s="6">
        <v>95.99</v>
      </c>
      <c r="E101" s="7">
        <v>8.99</v>
      </c>
      <c r="F101">
        <v>1754</v>
      </c>
      <c r="G101" t="s">
        <v>1753</v>
      </c>
      <c r="H101" t="str">
        <f>IF(COUNTIF(G$2:G101,G101)=1,"New Customer","Returning Customer")</f>
        <v>New Customer</v>
      </c>
      <c r="I101">
        <f t="shared" si="5"/>
        <v>1</v>
      </c>
      <c r="J101" t="s">
        <v>49</v>
      </c>
      <c r="K101" t="s">
        <v>114</v>
      </c>
      <c r="L101" t="s">
        <v>77</v>
      </c>
      <c r="M101" t="s">
        <v>78</v>
      </c>
      <c r="N101" t="s">
        <v>59</v>
      </c>
      <c r="O101" t="s">
        <v>1756</v>
      </c>
      <c r="P101">
        <v>0.56999999999999995</v>
      </c>
      <c r="Q101" t="s">
        <v>33</v>
      </c>
      <c r="R101" t="s">
        <v>34</v>
      </c>
      <c r="S101" t="str">
        <f>VLOOKUP(R101,Users!$A$1:$B$5,2,0)</f>
        <v>William</v>
      </c>
      <c r="T101" t="s">
        <v>45</v>
      </c>
      <c r="U101" t="s">
        <v>1754</v>
      </c>
      <c r="V101">
        <v>90503</v>
      </c>
      <c r="W101" s="2">
        <v>42062</v>
      </c>
      <c r="X101" s="2" t="str">
        <f t="shared" si="6"/>
        <v>Fri</v>
      </c>
      <c r="Y101" s="2">
        <v>42066</v>
      </c>
      <c r="Z101" s="9">
        <f t="shared" si="7"/>
        <v>4</v>
      </c>
      <c r="AA101" s="9" t="str">
        <f t="shared" si="8"/>
        <v>After Discount</v>
      </c>
      <c r="AB101" s="6">
        <v>7.032960000000001</v>
      </c>
      <c r="AC101">
        <v>8</v>
      </c>
      <c r="AD101" s="6">
        <v>627.28</v>
      </c>
      <c r="AE101">
        <v>90178</v>
      </c>
      <c r="AF101" s="9">
        <f>IF(COUNTIF(AE$2:AE2052,AE101)=1,1,0)</f>
        <v>0</v>
      </c>
      <c r="AG101" t="str">
        <f>_xlfn.XLOOKUP(AE101,Returns!A:A,Returns!B:B,"Not Returned",0,1)</f>
        <v>Not Returned</v>
      </c>
      <c r="AH101">
        <f t="shared" si="9"/>
        <v>0</v>
      </c>
    </row>
    <row r="102" spans="1:34" x14ac:dyDescent="0.3">
      <c r="A102">
        <v>19502</v>
      </c>
      <c r="B102" t="s">
        <v>25</v>
      </c>
      <c r="C102" s="8">
        <v>0.02</v>
      </c>
      <c r="D102" s="6">
        <v>45.99</v>
      </c>
      <c r="E102" s="7">
        <v>4.99</v>
      </c>
      <c r="F102">
        <v>1620</v>
      </c>
      <c r="G102" t="s">
        <v>1611</v>
      </c>
      <c r="H102" t="str">
        <f>IF(COUNTIF(G$2:G102,G102)=1,"New Customer","Returning Customer")</f>
        <v>New Customer</v>
      </c>
      <c r="I102">
        <f t="shared" si="5"/>
        <v>1</v>
      </c>
      <c r="J102" t="s">
        <v>27</v>
      </c>
      <c r="K102" t="s">
        <v>114</v>
      </c>
      <c r="L102" t="s">
        <v>77</v>
      </c>
      <c r="M102" t="s">
        <v>78</v>
      </c>
      <c r="N102" t="s">
        <v>59</v>
      </c>
      <c r="O102" t="s">
        <v>1612</v>
      </c>
      <c r="P102">
        <v>0.56999999999999995</v>
      </c>
      <c r="Q102" t="s">
        <v>33</v>
      </c>
      <c r="R102" t="s">
        <v>53</v>
      </c>
      <c r="S102" t="str">
        <f>VLOOKUP(R102,Users!$A$1:$B$5,2,0)</f>
        <v>Erin</v>
      </c>
      <c r="T102" t="s">
        <v>229</v>
      </c>
      <c r="U102" t="s">
        <v>1200</v>
      </c>
      <c r="V102">
        <v>17602</v>
      </c>
      <c r="W102" s="2">
        <v>42100</v>
      </c>
      <c r="X102" s="2" t="str">
        <f t="shared" si="6"/>
        <v>Mon</v>
      </c>
      <c r="Y102" s="2">
        <v>42101</v>
      </c>
      <c r="Z102" s="9">
        <f t="shared" si="7"/>
        <v>1</v>
      </c>
      <c r="AA102" s="9" t="str">
        <f t="shared" si="8"/>
        <v>After Discount</v>
      </c>
      <c r="AB102" s="6">
        <v>3.96</v>
      </c>
      <c r="AC102">
        <v>4</v>
      </c>
      <c r="AD102" s="6">
        <v>163.01</v>
      </c>
      <c r="AE102">
        <v>90248</v>
      </c>
      <c r="AF102" s="9">
        <f>IF(COUNTIF(AE$2:AE2053,AE102)=1,1,0)</f>
        <v>0</v>
      </c>
      <c r="AG102" t="str">
        <f>_xlfn.XLOOKUP(AE102,Returns!A:A,Returns!B:B,"Not Returned",0,1)</f>
        <v>Not Returned</v>
      </c>
      <c r="AH102">
        <f t="shared" si="9"/>
        <v>0</v>
      </c>
    </row>
    <row r="103" spans="1:34" x14ac:dyDescent="0.3">
      <c r="A103">
        <v>21662</v>
      </c>
      <c r="B103" t="s">
        <v>47</v>
      </c>
      <c r="C103" s="8">
        <v>0.04</v>
      </c>
      <c r="D103" s="6">
        <v>39.479999999999997</v>
      </c>
      <c r="E103" s="7">
        <v>1.99</v>
      </c>
      <c r="F103">
        <v>594</v>
      </c>
      <c r="G103" t="s">
        <v>693</v>
      </c>
      <c r="H103" t="str">
        <f>IF(COUNTIF(G$2:G103,G103)=1,"New Customer","Returning Customer")</f>
        <v>Returning Customer</v>
      </c>
      <c r="I103">
        <f t="shared" si="5"/>
        <v>0</v>
      </c>
      <c r="J103" t="s">
        <v>49</v>
      </c>
      <c r="K103" t="s">
        <v>114</v>
      </c>
      <c r="L103" t="s">
        <v>77</v>
      </c>
      <c r="M103" t="s">
        <v>177</v>
      </c>
      <c r="N103" t="s">
        <v>51</v>
      </c>
      <c r="O103" t="s">
        <v>697</v>
      </c>
      <c r="P103">
        <v>0.54</v>
      </c>
      <c r="Q103" t="s">
        <v>33</v>
      </c>
      <c r="R103" t="s">
        <v>61</v>
      </c>
      <c r="S103" t="str">
        <f>VLOOKUP(R103,Users!$A$1:$B$5,2,0)</f>
        <v>Chris</v>
      </c>
      <c r="T103" t="s">
        <v>695</v>
      </c>
      <c r="U103" t="s">
        <v>696</v>
      </c>
      <c r="V103">
        <v>46016</v>
      </c>
      <c r="W103" s="2">
        <v>42174</v>
      </c>
      <c r="X103" s="2" t="str">
        <f t="shared" si="6"/>
        <v>Fri</v>
      </c>
      <c r="Y103" s="2">
        <v>42177</v>
      </c>
      <c r="Z103" s="9">
        <f t="shared" si="7"/>
        <v>3</v>
      </c>
      <c r="AA103" s="9" t="str">
        <f t="shared" si="8"/>
        <v>After Discount</v>
      </c>
      <c r="AB103" s="6">
        <v>484.84919999999994</v>
      </c>
      <c r="AC103">
        <v>18</v>
      </c>
      <c r="AD103" s="6">
        <v>702.68</v>
      </c>
      <c r="AE103">
        <v>86311</v>
      </c>
      <c r="AF103" s="9">
        <f>IF(COUNTIF(AE$2:AE2054,AE103)=1,1,0)</f>
        <v>0</v>
      </c>
      <c r="AG103" t="str">
        <f>_xlfn.XLOOKUP(AE103,Returns!A:A,Returns!B:B,"Not Returned",0,1)</f>
        <v>Not Returned</v>
      </c>
      <c r="AH103">
        <f t="shared" si="9"/>
        <v>0</v>
      </c>
    </row>
    <row r="104" spans="1:34" x14ac:dyDescent="0.3">
      <c r="A104">
        <v>23120</v>
      </c>
      <c r="B104" t="s">
        <v>25</v>
      </c>
      <c r="C104" s="8">
        <v>0.03</v>
      </c>
      <c r="D104" s="6">
        <v>39.479999999999997</v>
      </c>
      <c r="E104" s="7">
        <v>1.99</v>
      </c>
      <c r="F104">
        <v>1303</v>
      </c>
      <c r="G104" t="s">
        <v>1371</v>
      </c>
      <c r="H104" t="str">
        <f>IF(COUNTIF(G$2:G104,G104)=1,"New Customer","Returning Customer")</f>
        <v>Returning Customer</v>
      </c>
      <c r="I104">
        <f t="shared" si="5"/>
        <v>0</v>
      </c>
      <c r="J104" t="s">
        <v>49</v>
      </c>
      <c r="K104" t="s">
        <v>114</v>
      </c>
      <c r="L104" t="s">
        <v>77</v>
      </c>
      <c r="M104" t="s">
        <v>177</v>
      </c>
      <c r="N104" t="s">
        <v>51</v>
      </c>
      <c r="O104" t="s">
        <v>697</v>
      </c>
      <c r="P104">
        <v>0.54</v>
      </c>
      <c r="Q104" t="s">
        <v>33</v>
      </c>
      <c r="R104" t="s">
        <v>34</v>
      </c>
      <c r="S104" t="str">
        <f>VLOOKUP(R104,Users!$A$1:$B$5,2,0)</f>
        <v>William</v>
      </c>
      <c r="T104" t="s">
        <v>208</v>
      </c>
      <c r="U104" t="s">
        <v>1372</v>
      </c>
      <c r="V104">
        <v>84074</v>
      </c>
      <c r="W104" s="2">
        <v>42054</v>
      </c>
      <c r="X104" s="2" t="str">
        <f t="shared" si="6"/>
        <v>Thu</v>
      </c>
      <c r="Y104" s="2">
        <v>42056</v>
      </c>
      <c r="Z104" s="9">
        <f t="shared" si="7"/>
        <v>2</v>
      </c>
      <c r="AA104" s="9" t="str">
        <f t="shared" si="8"/>
        <v>After Discount</v>
      </c>
      <c r="AB104" s="6">
        <v>317.08949999999999</v>
      </c>
      <c r="AC104">
        <v>12</v>
      </c>
      <c r="AD104" s="6">
        <v>459.55</v>
      </c>
      <c r="AE104">
        <v>87003</v>
      </c>
      <c r="AF104" s="9">
        <f>IF(COUNTIF(AE$2:AE2055,AE104)=1,1,0)</f>
        <v>1</v>
      </c>
      <c r="AG104" t="str">
        <f>_xlfn.XLOOKUP(AE104,Returns!A:A,Returns!B:B,"Not Returned",0,1)</f>
        <v>Not Returned</v>
      </c>
      <c r="AH104">
        <f t="shared" si="9"/>
        <v>0</v>
      </c>
    </row>
    <row r="105" spans="1:34" x14ac:dyDescent="0.3">
      <c r="A105">
        <v>18989</v>
      </c>
      <c r="B105" t="s">
        <v>25</v>
      </c>
      <c r="C105" s="8">
        <v>7.0000000000000007E-2</v>
      </c>
      <c r="D105" s="6">
        <v>39.479999999999997</v>
      </c>
      <c r="E105" s="7">
        <v>1.99</v>
      </c>
      <c r="F105">
        <v>2014</v>
      </c>
      <c r="G105" t="s">
        <v>1933</v>
      </c>
      <c r="H105" t="str">
        <f>IF(COUNTIF(G$2:G105,G105)=1,"New Customer","Returning Customer")</f>
        <v>New Customer</v>
      </c>
      <c r="I105">
        <f t="shared" si="5"/>
        <v>1</v>
      </c>
      <c r="J105" t="s">
        <v>49</v>
      </c>
      <c r="K105" t="s">
        <v>40</v>
      </c>
      <c r="L105" t="s">
        <v>77</v>
      </c>
      <c r="M105" t="s">
        <v>177</v>
      </c>
      <c r="N105" t="s">
        <v>51</v>
      </c>
      <c r="O105" t="s">
        <v>697</v>
      </c>
      <c r="P105">
        <v>0.54</v>
      </c>
      <c r="Q105" t="s">
        <v>33</v>
      </c>
      <c r="R105" t="s">
        <v>61</v>
      </c>
      <c r="S105" t="str">
        <f>VLOOKUP(R105,Users!$A$1:$B$5,2,0)</f>
        <v>Chris</v>
      </c>
      <c r="T105" t="s">
        <v>324</v>
      </c>
      <c r="U105" t="s">
        <v>1934</v>
      </c>
      <c r="V105">
        <v>51503</v>
      </c>
      <c r="W105" s="2">
        <v>42085</v>
      </c>
      <c r="X105" s="2" t="str">
        <f t="shared" si="6"/>
        <v>Sun</v>
      </c>
      <c r="Y105" s="2">
        <v>42087</v>
      </c>
      <c r="Z105" s="9">
        <f t="shared" si="7"/>
        <v>2</v>
      </c>
      <c r="AA105" s="9" t="str">
        <f t="shared" si="8"/>
        <v>After Discount</v>
      </c>
      <c r="AB105" s="6">
        <v>88.72</v>
      </c>
      <c r="AC105">
        <v>4</v>
      </c>
      <c r="AD105" s="6">
        <v>151.27000000000001</v>
      </c>
      <c r="AE105">
        <v>88367</v>
      </c>
      <c r="AF105" s="9">
        <f>IF(COUNTIF(AE$2:AE2056,AE105)=1,1,0)</f>
        <v>0</v>
      </c>
      <c r="AG105" t="str">
        <f>_xlfn.XLOOKUP(AE105,Returns!A:A,Returns!B:B,"Not Returned",0,1)</f>
        <v>Not Returned</v>
      </c>
      <c r="AH105">
        <f t="shared" si="9"/>
        <v>0</v>
      </c>
    </row>
    <row r="106" spans="1:34" x14ac:dyDescent="0.3">
      <c r="A106">
        <v>23431</v>
      </c>
      <c r="B106" t="s">
        <v>56</v>
      </c>
      <c r="C106" s="8">
        <v>7.0000000000000007E-2</v>
      </c>
      <c r="D106" s="6">
        <v>39.479999999999997</v>
      </c>
      <c r="E106" s="7">
        <v>1.99</v>
      </c>
      <c r="F106">
        <v>2828</v>
      </c>
      <c r="G106" t="s">
        <v>2570</v>
      </c>
      <c r="H106" t="str">
        <f>IF(COUNTIF(G$2:G106,G106)=1,"New Customer","Returning Customer")</f>
        <v>New Customer</v>
      </c>
      <c r="I106">
        <f t="shared" si="5"/>
        <v>1</v>
      </c>
      <c r="J106" t="s">
        <v>49</v>
      </c>
      <c r="K106" t="s">
        <v>28</v>
      </c>
      <c r="L106" t="s">
        <v>77</v>
      </c>
      <c r="M106" t="s">
        <v>177</v>
      </c>
      <c r="N106" t="s">
        <v>51</v>
      </c>
      <c r="O106" t="s">
        <v>697</v>
      </c>
      <c r="P106">
        <v>0.54</v>
      </c>
      <c r="Q106" t="s">
        <v>33</v>
      </c>
      <c r="R106" t="s">
        <v>34</v>
      </c>
      <c r="S106" t="str">
        <f>VLOOKUP(R106,Users!$A$1:$B$5,2,0)</f>
        <v>William</v>
      </c>
      <c r="T106" t="s">
        <v>45</v>
      </c>
      <c r="U106" t="s">
        <v>2571</v>
      </c>
      <c r="V106">
        <v>92243</v>
      </c>
      <c r="W106" s="2">
        <v>42156</v>
      </c>
      <c r="X106" s="2" t="str">
        <f t="shared" si="6"/>
        <v>Mon</v>
      </c>
      <c r="Y106" s="2">
        <v>42157</v>
      </c>
      <c r="Z106" s="9">
        <f t="shared" si="7"/>
        <v>1</v>
      </c>
      <c r="AA106" s="9" t="str">
        <f t="shared" si="8"/>
        <v>After Discount</v>
      </c>
      <c r="AB106" s="6">
        <v>322.25069999999994</v>
      </c>
      <c r="AC106">
        <v>12</v>
      </c>
      <c r="AD106" s="6">
        <v>467.03</v>
      </c>
      <c r="AE106">
        <v>87721</v>
      </c>
      <c r="AF106" s="9">
        <f>IF(COUNTIF(AE$2:AE2057,AE106)=1,1,0)</f>
        <v>1</v>
      </c>
      <c r="AG106" t="str">
        <f>_xlfn.XLOOKUP(AE106,Returns!A:A,Returns!B:B,"Not Returned",0,1)</f>
        <v>Not Returned</v>
      </c>
      <c r="AH106">
        <f t="shared" si="9"/>
        <v>0</v>
      </c>
    </row>
    <row r="107" spans="1:34" x14ac:dyDescent="0.3">
      <c r="A107">
        <v>25605</v>
      </c>
      <c r="B107" t="s">
        <v>25</v>
      </c>
      <c r="C107" s="8">
        <v>0.04</v>
      </c>
      <c r="D107" s="6">
        <v>39.479999999999997</v>
      </c>
      <c r="E107" s="7">
        <v>1.99</v>
      </c>
      <c r="F107">
        <v>3222</v>
      </c>
      <c r="G107" t="s">
        <v>2865</v>
      </c>
      <c r="H107" t="str">
        <f>IF(COUNTIF(G$2:G107,G107)=1,"New Customer","Returning Customer")</f>
        <v>New Customer</v>
      </c>
      <c r="I107">
        <f t="shared" si="5"/>
        <v>1</v>
      </c>
      <c r="J107" t="s">
        <v>27</v>
      </c>
      <c r="K107" t="s">
        <v>28</v>
      </c>
      <c r="L107" t="s">
        <v>77</v>
      </c>
      <c r="M107" t="s">
        <v>177</v>
      </c>
      <c r="N107" t="s">
        <v>51</v>
      </c>
      <c r="O107" t="s">
        <v>697</v>
      </c>
      <c r="P107">
        <v>0.54</v>
      </c>
      <c r="Q107" t="s">
        <v>33</v>
      </c>
      <c r="R107" t="s">
        <v>135</v>
      </c>
      <c r="S107" t="str">
        <f>VLOOKUP(R107,Users!$A$1:$B$5,2,0)</f>
        <v>Sam</v>
      </c>
      <c r="T107" t="s">
        <v>356</v>
      </c>
      <c r="U107" t="s">
        <v>2866</v>
      </c>
      <c r="V107">
        <v>32303</v>
      </c>
      <c r="W107" s="2">
        <v>42082</v>
      </c>
      <c r="X107" s="2" t="str">
        <f t="shared" si="6"/>
        <v>Thu</v>
      </c>
      <c r="Y107" s="2">
        <v>42082</v>
      </c>
      <c r="Z107" s="9">
        <f t="shared" si="7"/>
        <v>0</v>
      </c>
      <c r="AA107" s="9" t="str">
        <f t="shared" si="8"/>
        <v>After Discount</v>
      </c>
      <c r="AB107" s="6">
        <v>-1535.4864000000002</v>
      </c>
      <c r="AC107">
        <v>8</v>
      </c>
      <c r="AD107" s="6">
        <v>332.16</v>
      </c>
      <c r="AE107">
        <v>90814</v>
      </c>
      <c r="AF107" s="9">
        <f>IF(COUNTIF(AE$2:AE2058,AE107)=1,1,0)</f>
        <v>0</v>
      </c>
      <c r="AG107" t="str">
        <f>_xlfn.XLOOKUP(AE107,Returns!A:A,Returns!B:B,"Not Returned",0,1)</f>
        <v>Not Returned</v>
      </c>
      <c r="AH107">
        <f t="shared" si="9"/>
        <v>0</v>
      </c>
    </row>
    <row r="108" spans="1:34" x14ac:dyDescent="0.3">
      <c r="A108">
        <v>23302</v>
      </c>
      <c r="B108" t="s">
        <v>25</v>
      </c>
      <c r="C108" s="8">
        <v>0.01</v>
      </c>
      <c r="D108" s="6">
        <v>8.33</v>
      </c>
      <c r="E108" s="7">
        <v>1.99</v>
      </c>
      <c r="F108">
        <v>306</v>
      </c>
      <c r="G108" t="s">
        <v>407</v>
      </c>
      <c r="H108" t="str">
        <f>IF(COUNTIF(G$2:G108,G108)=1,"New Customer","Returning Customer")</f>
        <v>New Customer</v>
      </c>
      <c r="I108">
        <f t="shared" si="5"/>
        <v>1</v>
      </c>
      <c r="J108" t="s">
        <v>49</v>
      </c>
      <c r="K108" t="s">
        <v>58</v>
      </c>
      <c r="L108" t="s">
        <v>77</v>
      </c>
      <c r="M108" t="s">
        <v>177</v>
      </c>
      <c r="N108" t="s">
        <v>51</v>
      </c>
      <c r="O108" t="s">
        <v>408</v>
      </c>
      <c r="P108">
        <v>0.52</v>
      </c>
      <c r="Q108" t="s">
        <v>33</v>
      </c>
      <c r="R108" t="s">
        <v>53</v>
      </c>
      <c r="S108" t="str">
        <f>VLOOKUP(R108,Users!$A$1:$B$5,2,0)</f>
        <v>Erin</v>
      </c>
      <c r="T108" t="s">
        <v>409</v>
      </c>
      <c r="U108" t="s">
        <v>410</v>
      </c>
      <c r="V108">
        <v>21208</v>
      </c>
      <c r="W108" s="2">
        <v>42049</v>
      </c>
      <c r="X108" s="2" t="str">
        <f t="shared" si="6"/>
        <v>Sat</v>
      </c>
      <c r="Y108" s="2">
        <v>42050</v>
      </c>
      <c r="Z108" s="9">
        <f t="shared" si="7"/>
        <v>1</v>
      </c>
      <c r="AA108" s="9" t="str">
        <f t="shared" si="8"/>
        <v>After Discount</v>
      </c>
      <c r="AB108" s="6">
        <v>15.895199999999999</v>
      </c>
      <c r="AC108">
        <v>8</v>
      </c>
      <c r="AD108" s="6">
        <v>70.16</v>
      </c>
      <c r="AE108">
        <v>87057</v>
      </c>
      <c r="AF108" s="9">
        <f>IF(COUNTIF(AE$2:AE2059,AE108)=1,1,0)</f>
        <v>0</v>
      </c>
      <c r="AG108" t="str">
        <f>_xlfn.XLOOKUP(AE108,Returns!A:A,Returns!B:B,"Not Returned",0,1)</f>
        <v>Not Returned</v>
      </c>
      <c r="AH108">
        <f t="shared" si="9"/>
        <v>0</v>
      </c>
    </row>
    <row r="109" spans="1:34" x14ac:dyDescent="0.3">
      <c r="A109">
        <v>5302</v>
      </c>
      <c r="B109" t="s">
        <v>25</v>
      </c>
      <c r="C109" s="8">
        <v>0.01</v>
      </c>
      <c r="D109" s="6">
        <v>8.33</v>
      </c>
      <c r="E109" s="7">
        <v>1.99</v>
      </c>
      <c r="F109">
        <v>308</v>
      </c>
      <c r="G109" t="s">
        <v>412</v>
      </c>
      <c r="H109" t="str">
        <f>IF(COUNTIF(G$2:G109,G109)=1,"New Customer","Returning Customer")</f>
        <v>New Customer</v>
      </c>
      <c r="I109">
        <f t="shared" si="5"/>
        <v>1</v>
      </c>
      <c r="J109" t="s">
        <v>49</v>
      </c>
      <c r="K109" t="s">
        <v>58</v>
      </c>
      <c r="L109" t="s">
        <v>77</v>
      </c>
      <c r="M109" t="s">
        <v>177</v>
      </c>
      <c r="N109" t="s">
        <v>51</v>
      </c>
      <c r="O109" t="s">
        <v>408</v>
      </c>
      <c r="P109">
        <v>0.52</v>
      </c>
      <c r="Q109" t="s">
        <v>33</v>
      </c>
      <c r="R109" t="s">
        <v>34</v>
      </c>
      <c r="S109" t="str">
        <f>VLOOKUP(R109,Users!$A$1:$B$5,2,0)</f>
        <v>William</v>
      </c>
      <c r="T109" t="s">
        <v>35</v>
      </c>
      <c r="U109" t="s">
        <v>205</v>
      </c>
      <c r="V109">
        <v>98115</v>
      </c>
      <c r="W109" s="2">
        <v>42049</v>
      </c>
      <c r="X109" s="2" t="str">
        <f t="shared" si="6"/>
        <v>Sat</v>
      </c>
      <c r="Y109" s="2">
        <v>42050</v>
      </c>
      <c r="Z109" s="9">
        <f t="shared" si="7"/>
        <v>1</v>
      </c>
      <c r="AA109" s="9" t="str">
        <f t="shared" si="8"/>
        <v>After Discount</v>
      </c>
      <c r="AB109" s="6">
        <v>10.74</v>
      </c>
      <c r="AC109">
        <v>32</v>
      </c>
      <c r="AD109" s="6">
        <v>280.62</v>
      </c>
      <c r="AE109">
        <v>37760</v>
      </c>
      <c r="AF109" s="9">
        <f>IF(COUNTIF(AE$2:AE2060,AE109)=1,1,0)</f>
        <v>1</v>
      </c>
      <c r="AG109" t="str">
        <f>_xlfn.XLOOKUP(AE109,Returns!A:A,Returns!B:B,"Not Returned",0,1)</f>
        <v>Returned</v>
      </c>
      <c r="AH109">
        <f t="shared" si="9"/>
        <v>1</v>
      </c>
    </row>
    <row r="110" spans="1:34" x14ac:dyDescent="0.3">
      <c r="A110">
        <v>20641</v>
      </c>
      <c r="B110" t="s">
        <v>106</v>
      </c>
      <c r="C110" s="8">
        <v>0.04</v>
      </c>
      <c r="D110" s="6">
        <v>8.33</v>
      </c>
      <c r="E110" s="7">
        <v>1.99</v>
      </c>
      <c r="F110">
        <v>321</v>
      </c>
      <c r="G110" t="s">
        <v>421</v>
      </c>
      <c r="H110" t="str">
        <f>IF(COUNTIF(G$2:G110,G110)=1,"New Customer","Returning Customer")</f>
        <v>New Customer</v>
      </c>
      <c r="I110">
        <f t="shared" si="5"/>
        <v>1</v>
      </c>
      <c r="J110" t="s">
        <v>49</v>
      </c>
      <c r="K110" t="s">
        <v>114</v>
      </c>
      <c r="L110" t="s">
        <v>77</v>
      </c>
      <c r="M110" t="s">
        <v>177</v>
      </c>
      <c r="N110" t="s">
        <v>51</v>
      </c>
      <c r="O110" t="s">
        <v>408</v>
      </c>
      <c r="P110">
        <v>0.52</v>
      </c>
      <c r="Q110" t="s">
        <v>33</v>
      </c>
      <c r="R110" t="s">
        <v>53</v>
      </c>
      <c r="S110" t="str">
        <f>VLOOKUP(R110,Users!$A$1:$B$5,2,0)</f>
        <v>Erin</v>
      </c>
      <c r="T110" t="s">
        <v>409</v>
      </c>
      <c r="U110" t="s">
        <v>422</v>
      </c>
      <c r="V110">
        <v>20854</v>
      </c>
      <c r="W110" s="2">
        <v>42098</v>
      </c>
      <c r="X110" s="2" t="str">
        <f t="shared" si="6"/>
        <v>Sat</v>
      </c>
      <c r="Y110" s="2">
        <v>42103</v>
      </c>
      <c r="Z110" s="9">
        <f t="shared" si="7"/>
        <v>5</v>
      </c>
      <c r="AA110" s="9" t="str">
        <f t="shared" si="8"/>
        <v>After Discount</v>
      </c>
      <c r="AB110" s="6">
        <v>9.9267999999999983</v>
      </c>
      <c r="AC110">
        <v>11</v>
      </c>
      <c r="AD110" s="6">
        <v>89.76</v>
      </c>
      <c r="AE110">
        <v>91057</v>
      </c>
      <c r="AF110" s="9">
        <f>IF(COUNTIF(AE$2:AE2061,AE110)=1,1,0)</f>
        <v>1</v>
      </c>
      <c r="AG110" t="str">
        <f>_xlfn.XLOOKUP(AE110,Returns!A:A,Returns!B:B,"Not Returned",0,1)</f>
        <v>Not Returned</v>
      </c>
      <c r="AH110">
        <f t="shared" si="9"/>
        <v>0</v>
      </c>
    </row>
    <row r="111" spans="1:34" x14ac:dyDescent="0.3">
      <c r="A111">
        <v>22832</v>
      </c>
      <c r="B111" t="s">
        <v>106</v>
      </c>
      <c r="C111" s="8">
        <v>0.04</v>
      </c>
      <c r="D111" s="6">
        <v>8.33</v>
      </c>
      <c r="E111" s="7">
        <v>1.99</v>
      </c>
      <c r="F111">
        <v>1307</v>
      </c>
      <c r="G111" t="s">
        <v>1379</v>
      </c>
      <c r="H111" t="str">
        <f>IF(COUNTIF(G$2:G111,G111)=1,"New Customer","Returning Customer")</f>
        <v>New Customer</v>
      </c>
      <c r="I111">
        <f t="shared" si="5"/>
        <v>1</v>
      </c>
      <c r="J111" t="s">
        <v>49</v>
      </c>
      <c r="K111" t="s">
        <v>58</v>
      </c>
      <c r="L111" t="s">
        <v>77</v>
      </c>
      <c r="M111" t="s">
        <v>177</v>
      </c>
      <c r="N111" t="s">
        <v>51</v>
      </c>
      <c r="O111" t="s">
        <v>408</v>
      </c>
      <c r="P111">
        <v>0.52</v>
      </c>
      <c r="Q111" t="s">
        <v>33</v>
      </c>
      <c r="R111" t="s">
        <v>34</v>
      </c>
      <c r="S111" t="str">
        <f>VLOOKUP(R111,Users!$A$1:$B$5,2,0)</f>
        <v>William</v>
      </c>
      <c r="T111" t="s">
        <v>102</v>
      </c>
      <c r="U111" t="s">
        <v>1380</v>
      </c>
      <c r="V111">
        <v>97420</v>
      </c>
      <c r="W111" s="2">
        <v>42185</v>
      </c>
      <c r="X111" s="2" t="str">
        <f t="shared" si="6"/>
        <v>Tue</v>
      </c>
      <c r="Y111" s="2">
        <v>42192</v>
      </c>
      <c r="Z111" s="9">
        <f t="shared" si="7"/>
        <v>7</v>
      </c>
      <c r="AA111" s="9" t="str">
        <f t="shared" si="8"/>
        <v>After Discount</v>
      </c>
      <c r="AB111" s="6">
        <v>44.891999999999996</v>
      </c>
      <c r="AC111">
        <v>16</v>
      </c>
      <c r="AD111" s="6">
        <v>131.26</v>
      </c>
      <c r="AE111">
        <v>91451</v>
      </c>
      <c r="AF111" s="9">
        <f>IF(COUNTIF(AE$2:AE2062,AE111)=1,1,0)</f>
        <v>1</v>
      </c>
      <c r="AG111" t="str">
        <f>_xlfn.XLOOKUP(AE111,Returns!A:A,Returns!B:B,"Not Returned",0,1)</f>
        <v>Not Returned</v>
      </c>
      <c r="AH111">
        <f t="shared" si="9"/>
        <v>0</v>
      </c>
    </row>
    <row r="112" spans="1:34" x14ac:dyDescent="0.3">
      <c r="A112">
        <v>24890</v>
      </c>
      <c r="B112" t="s">
        <v>25</v>
      </c>
      <c r="C112" s="8">
        <v>0.06</v>
      </c>
      <c r="D112" s="6">
        <v>8.33</v>
      </c>
      <c r="E112" s="7">
        <v>1.99</v>
      </c>
      <c r="F112">
        <v>2361</v>
      </c>
      <c r="G112" t="s">
        <v>2214</v>
      </c>
      <c r="H112" t="str">
        <f>IF(COUNTIF(G$2:G112,G112)=1,"New Customer","Returning Customer")</f>
        <v>New Customer</v>
      </c>
      <c r="I112">
        <f t="shared" si="5"/>
        <v>1</v>
      </c>
      <c r="J112" t="s">
        <v>49</v>
      </c>
      <c r="K112" t="s">
        <v>28</v>
      </c>
      <c r="L112" t="s">
        <v>77</v>
      </c>
      <c r="M112" t="s">
        <v>177</v>
      </c>
      <c r="N112" t="s">
        <v>51</v>
      </c>
      <c r="O112" t="s">
        <v>408</v>
      </c>
      <c r="P112">
        <v>0.52</v>
      </c>
      <c r="Q112" t="s">
        <v>33</v>
      </c>
      <c r="R112" t="s">
        <v>135</v>
      </c>
      <c r="S112" t="str">
        <f>VLOOKUP(R112,Users!$A$1:$B$5,2,0)</f>
        <v>Sam</v>
      </c>
      <c r="T112" t="s">
        <v>356</v>
      </c>
      <c r="U112" t="s">
        <v>2215</v>
      </c>
      <c r="V112">
        <v>32259</v>
      </c>
      <c r="W112" s="2">
        <v>42060</v>
      </c>
      <c r="X112" s="2" t="str">
        <f t="shared" si="6"/>
        <v>Wed</v>
      </c>
      <c r="Y112" s="2">
        <v>42061</v>
      </c>
      <c r="Z112" s="9">
        <f t="shared" si="7"/>
        <v>1</v>
      </c>
      <c r="AA112" s="9" t="str">
        <f t="shared" si="8"/>
        <v>After Discount</v>
      </c>
      <c r="AB112" s="6">
        <v>-344.82000000000005</v>
      </c>
      <c r="AC112">
        <v>1</v>
      </c>
      <c r="AD112" s="6">
        <v>8.49</v>
      </c>
      <c r="AE112">
        <v>88266</v>
      </c>
      <c r="AF112" s="9">
        <f>IF(COUNTIF(AE$2:AE2063,AE112)=1,1,0)</f>
        <v>1</v>
      </c>
      <c r="AG112" t="str">
        <f>_xlfn.XLOOKUP(AE112,Returns!A:A,Returns!B:B,"Not Returned",0,1)</f>
        <v>Not Returned</v>
      </c>
      <c r="AH112">
        <f t="shared" si="9"/>
        <v>0</v>
      </c>
    </row>
    <row r="113" spans="1:34" x14ac:dyDescent="0.3">
      <c r="A113">
        <v>25599</v>
      </c>
      <c r="B113" t="s">
        <v>37</v>
      </c>
      <c r="C113" s="8">
        <v>0</v>
      </c>
      <c r="D113" s="6">
        <v>8.33</v>
      </c>
      <c r="E113" s="7">
        <v>1.99</v>
      </c>
      <c r="F113">
        <v>2877</v>
      </c>
      <c r="G113" t="s">
        <v>2607</v>
      </c>
      <c r="H113" t="str">
        <f>IF(COUNTIF(G$2:G113,G113)=1,"New Customer","Returning Customer")</f>
        <v>New Customer</v>
      </c>
      <c r="I113">
        <f t="shared" si="5"/>
        <v>1</v>
      </c>
      <c r="J113" t="s">
        <v>27</v>
      </c>
      <c r="K113" t="s">
        <v>114</v>
      </c>
      <c r="L113" t="s">
        <v>77</v>
      </c>
      <c r="M113" t="s">
        <v>177</v>
      </c>
      <c r="N113" t="s">
        <v>51</v>
      </c>
      <c r="O113" t="s">
        <v>408</v>
      </c>
      <c r="P113">
        <v>0.52</v>
      </c>
      <c r="Q113" t="s">
        <v>33</v>
      </c>
      <c r="R113" t="s">
        <v>53</v>
      </c>
      <c r="S113" t="str">
        <f>VLOOKUP(R113,Users!$A$1:$B$5,2,0)</f>
        <v>Erin</v>
      </c>
      <c r="T113" t="s">
        <v>152</v>
      </c>
      <c r="U113" t="s">
        <v>2608</v>
      </c>
      <c r="V113">
        <v>44070</v>
      </c>
      <c r="W113" s="2">
        <v>42065</v>
      </c>
      <c r="X113" s="2" t="str">
        <f t="shared" si="6"/>
        <v>Mon</v>
      </c>
      <c r="Y113" s="2">
        <v>42067</v>
      </c>
      <c r="Z113" s="9">
        <f t="shared" si="7"/>
        <v>2</v>
      </c>
      <c r="AA113" s="9" t="str">
        <f t="shared" si="8"/>
        <v>No Discount</v>
      </c>
      <c r="AB113" s="6">
        <v>74.181899999999999</v>
      </c>
      <c r="AC113">
        <v>12</v>
      </c>
      <c r="AD113" s="6">
        <v>107.51</v>
      </c>
      <c r="AE113">
        <v>91492</v>
      </c>
      <c r="AF113" s="9">
        <f>IF(COUNTIF(AE$2:AE2064,AE113)=1,1,0)</f>
        <v>1</v>
      </c>
      <c r="AG113" t="str">
        <f>_xlfn.XLOOKUP(AE113,Returns!A:A,Returns!B:B,"Not Returned",0,1)</f>
        <v>Not Returned</v>
      </c>
      <c r="AH113">
        <f t="shared" si="9"/>
        <v>0</v>
      </c>
    </row>
    <row r="114" spans="1:34" x14ac:dyDescent="0.3">
      <c r="A114">
        <v>7599</v>
      </c>
      <c r="B114" t="s">
        <v>37</v>
      </c>
      <c r="C114" s="8">
        <v>0</v>
      </c>
      <c r="D114" s="6">
        <v>8.33</v>
      </c>
      <c r="E114" s="7">
        <v>1.99</v>
      </c>
      <c r="F114">
        <v>2878</v>
      </c>
      <c r="G114" t="s">
        <v>2609</v>
      </c>
      <c r="H114" t="str">
        <f>IF(COUNTIF(G$2:G114,G114)=1,"New Customer","Returning Customer")</f>
        <v>New Customer</v>
      </c>
      <c r="I114">
        <f t="shared" si="5"/>
        <v>1</v>
      </c>
      <c r="J114" t="s">
        <v>27</v>
      </c>
      <c r="K114" t="s">
        <v>114</v>
      </c>
      <c r="L114" t="s">
        <v>77</v>
      </c>
      <c r="M114" t="s">
        <v>177</v>
      </c>
      <c r="N114" t="s">
        <v>51</v>
      </c>
      <c r="O114" t="s">
        <v>408</v>
      </c>
      <c r="P114">
        <v>0.52</v>
      </c>
      <c r="Q114" t="s">
        <v>33</v>
      </c>
      <c r="R114" t="s">
        <v>34</v>
      </c>
      <c r="S114" t="str">
        <f>VLOOKUP(R114,Users!$A$1:$B$5,2,0)</f>
        <v>William</v>
      </c>
      <c r="T114" t="s">
        <v>35</v>
      </c>
      <c r="U114" t="s">
        <v>205</v>
      </c>
      <c r="V114">
        <v>98107</v>
      </c>
      <c r="W114" s="2">
        <v>42065</v>
      </c>
      <c r="X114" s="2" t="str">
        <f t="shared" si="6"/>
        <v>Mon</v>
      </c>
      <c r="Y114" s="2">
        <v>42067</v>
      </c>
      <c r="Z114" s="9">
        <f t="shared" si="7"/>
        <v>2</v>
      </c>
      <c r="AA114" s="9" t="str">
        <f t="shared" si="8"/>
        <v>No Discount</v>
      </c>
      <c r="AB114" s="6">
        <v>82.31</v>
      </c>
      <c r="AC114">
        <v>47</v>
      </c>
      <c r="AD114" s="6">
        <v>421.08</v>
      </c>
      <c r="AE114">
        <v>54369</v>
      </c>
      <c r="AF114" s="9">
        <f>IF(COUNTIF(AE$2:AE2065,AE114)=1,1,0)</f>
        <v>1</v>
      </c>
      <c r="AG114" t="str">
        <f>_xlfn.XLOOKUP(AE114,Returns!A:A,Returns!B:B,"Not Returned",0,1)</f>
        <v>Not Returned</v>
      </c>
      <c r="AH114">
        <f t="shared" si="9"/>
        <v>0</v>
      </c>
    </row>
    <row r="115" spans="1:34" x14ac:dyDescent="0.3">
      <c r="A115">
        <v>20516</v>
      </c>
      <c r="B115" t="s">
        <v>56</v>
      </c>
      <c r="C115" s="8">
        <v>7.0000000000000007E-2</v>
      </c>
      <c r="D115" s="6">
        <v>8.33</v>
      </c>
      <c r="E115" s="7">
        <v>1.99</v>
      </c>
      <c r="F115">
        <v>3063</v>
      </c>
      <c r="G115" t="s">
        <v>2739</v>
      </c>
      <c r="H115" t="str">
        <f>IF(COUNTIF(G$2:G115,G115)=1,"New Customer","Returning Customer")</f>
        <v>New Customer</v>
      </c>
      <c r="I115">
        <f t="shared" si="5"/>
        <v>1</v>
      </c>
      <c r="J115" t="s">
        <v>49</v>
      </c>
      <c r="K115" t="s">
        <v>114</v>
      </c>
      <c r="L115" t="s">
        <v>77</v>
      </c>
      <c r="M115" t="s">
        <v>177</v>
      </c>
      <c r="N115" t="s">
        <v>51</v>
      </c>
      <c r="O115" t="s">
        <v>408</v>
      </c>
      <c r="P115">
        <v>0.52</v>
      </c>
      <c r="Q115" t="s">
        <v>33</v>
      </c>
      <c r="R115" t="s">
        <v>34</v>
      </c>
      <c r="S115" t="str">
        <f>VLOOKUP(R115,Users!$A$1:$B$5,2,0)</f>
        <v>William</v>
      </c>
      <c r="T115" t="s">
        <v>35</v>
      </c>
      <c r="U115" t="s">
        <v>2740</v>
      </c>
      <c r="V115">
        <v>98034</v>
      </c>
      <c r="W115" s="2">
        <v>42061</v>
      </c>
      <c r="X115" s="2" t="str">
        <f t="shared" si="6"/>
        <v>Thu</v>
      </c>
      <c r="Y115" s="2">
        <v>42063</v>
      </c>
      <c r="Z115" s="9">
        <f t="shared" si="7"/>
        <v>2</v>
      </c>
      <c r="AA115" s="9" t="str">
        <f t="shared" si="8"/>
        <v>After Discount</v>
      </c>
      <c r="AB115" s="6">
        <v>11.95</v>
      </c>
      <c r="AC115">
        <v>6</v>
      </c>
      <c r="AD115" s="6">
        <v>50.28</v>
      </c>
      <c r="AE115">
        <v>88447</v>
      </c>
      <c r="AF115" s="9">
        <f>IF(COUNTIF(AE$2:AE2066,AE115)=1,1,0)</f>
        <v>0</v>
      </c>
      <c r="AG115" t="str">
        <f>_xlfn.XLOOKUP(AE115,Returns!A:A,Returns!B:B,"Not Returned",0,1)</f>
        <v>Not Returned</v>
      </c>
      <c r="AH115">
        <f t="shared" si="9"/>
        <v>0</v>
      </c>
    </row>
    <row r="116" spans="1:34" x14ac:dyDescent="0.3">
      <c r="A116">
        <v>22996</v>
      </c>
      <c r="B116" t="s">
        <v>47</v>
      </c>
      <c r="C116" s="8">
        <v>0.09</v>
      </c>
      <c r="D116" s="6">
        <v>13.79</v>
      </c>
      <c r="E116" s="7">
        <v>8.7799999999999994</v>
      </c>
      <c r="F116">
        <v>594</v>
      </c>
      <c r="G116" t="s">
        <v>693</v>
      </c>
      <c r="H116" t="str">
        <f>IF(COUNTIF(G$2:G116,G116)=1,"New Customer","Returning Customer")</f>
        <v>Returning Customer</v>
      </c>
      <c r="I116">
        <f t="shared" si="5"/>
        <v>0</v>
      </c>
      <c r="J116" t="s">
        <v>49</v>
      </c>
      <c r="K116" t="s">
        <v>114</v>
      </c>
      <c r="L116" t="s">
        <v>41</v>
      </c>
      <c r="M116" t="s">
        <v>50</v>
      </c>
      <c r="N116" t="s">
        <v>59</v>
      </c>
      <c r="O116" t="s">
        <v>694</v>
      </c>
      <c r="P116">
        <v>0.43</v>
      </c>
      <c r="Q116" t="s">
        <v>33</v>
      </c>
      <c r="R116" t="s">
        <v>61</v>
      </c>
      <c r="S116" t="str">
        <f>VLOOKUP(R116,Users!$A$1:$B$5,2,0)</f>
        <v>Chris</v>
      </c>
      <c r="T116" t="s">
        <v>695</v>
      </c>
      <c r="U116" t="s">
        <v>696</v>
      </c>
      <c r="V116">
        <v>46016</v>
      </c>
      <c r="W116" s="2">
        <v>42078</v>
      </c>
      <c r="X116" s="2" t="str">
        <f t="shared" si="6"/>
        <v>Sun</v>
      </c>
      <c r="Y116" s="2">
        <v>42080</v>
      </c>
      <c r="Z116" s="9">
        <f t="shared" si="7"/>
        <v>2</v>
      </c>
      <c r="AA116" s="9" t="str">
        <f t="shared" si="8"/>
        <v>After Discount</v>
      </c>
      <c r="AB116" s="6">
        <v>-22.12</v>
      </c>
      <c r="AC116">
        <v>1</v>
      </c>
      <c r="AD116" s="6">
        <v>17.440000000000001</v>
      </c>
      <c r="AE116">
        <v>86309</v>
      </c>
      <c r="AF116" s="9">
        <f>IF(COUNTIF(AE$2:AE2067,AE116)=1,1,0)</f>
        <v>1</v>
      </c>
      <c r="AG116" t="str">
        <f>_xlfn.XLOOKUP(AE116,Returns!A:A,Returns!B:B,"Not Returned",0,1)</f>
        <v>Not Returned</v>
      </c>
      <c r="AH116">
        <f t="shared" si="9"/>
        <v>0</v>
      </c>
    </row>
    <row r="117" spans="1:34" x14ac:dyDescent="0.3">
      <c r="A117">
        <v>23136</v>
      </c>
      <c r="B117" t="s">
        <v>47</v>
      </c>
      <c r="C117" s="8">
        <v>0.01</v>
      </c>
      <c r="D117" s="6">
        <v>13.79</v>
      </c>
      <c r="E117" s="7">
        <v>8.7799999999999994</v>
      </c>
      <c r="F117">
        <v>2865</v>
      </c>
      <c r="G117" t="s">
        <v>2595</v>
      </c>
      <c r="H117" t="str">
        <f>IF(COUNTIF(G$2:G117,G117)=1,"New Customer","Returning Customer")</f>
        <v>New Customer</v>
      </c>
      <c r="I117">
        <f t="shared" si="5"/>
        <v>1</v>
      </c>
      <c r="J117" t="s">
        <v>49</v>
      </c>
      <c r="K117" t="s">
        <v>28</v>
      </c>
      <c r="L117" t="s">
        <v>41</v>
      </c>
      <c r="M117" t="s">
        <v>50</v>
      </c>
      <c r="N117" t="s">
        <v>59</v>
      </c>
      <c r="O117" t="s">
        <v>694</v>
      </c>
      <c r="P117">
        <v>0.43</v>
      </c>
      <c r="Q117" t="s">
        <v>33</v>
      </c>
      <c r="R117" t="s">
        <v>61</v>
      </c>
      <c r="S117" t="str">
        <f>VLOOKUP(R117,Users!$A$1:$B$5,2,0)</f>
        <v>Chris</v>
      </c>
      <c r="T117" t="s">
        <v>129</v>
      </c>
      <c r="U117" t="s">
        <v>2596</v>
      </c>
      <c r="V117">
        <v>75460</v>
      </c>
      <c r="W117" s="2">
        <v>42058</v>
      </c>
      <c r="X117" s="2" t="str">
        <f t="shared" si="6"/>
        <v>Mon</v>
      </c>
      <c r="Y117" s="2">
        <v>42060</v>
      </c>
      <c r="Z117" s="9">
        <f t="shared" si="7"/>
        <v>2</v>
      </c>
      <c r="AA117" s="9" t="str">
        <f t="shared" si="8"/>
        <v>After Discount</v>
      </c>
      <c r="AB117" s="6">
        <v>-36.770000000000003</v>
      </c>
      <c r="AC117">
        <v>4</v>
      </c>
      <c r="AD117" s="6">
        <v>56.68</v>
      </c>
      <c r="AE117">
        <v>90871</v>
      </c>
      <c r="AF117" s="9">
        <f>IF(COUNTIF(AE$2:AE2068,AE117)=1,1,0)</f>
        <v>0</v>
      </c>
      <c r="AG117" t="str">
        <f>_xlfn.XLOOKUP(AE117,Returns!A:A,Returns!B:B,"Not Returned",0,1)</f>
        <v>Not Returned</v>
      </c>
      <c r="AH117">
        <f t="shared" si="9"/>
        <v>0</v>
      </c>
    </row>
    <row r="118" spans="1:34" x14ac:dyDescent="0.3">
      <c r="A118">
        <v>19488</v>
      </c>
      <c r="B118" t="s">
        <v>106</v>
      </c>
      <c r="C118" s="8">
        <v>7.0000000000000007E-2</v>
      </c>
      <c r="D118" s="6">
        <v>195.99</v>
      </c>
      <c r="E118" s="7">
        <v>8.99</v>
      </c>
      <c r="F118">
        <v>2795</v>
      </c>
      <c r="G118" t="s">
        <v>2545</v>
      </c>
      <c r="H118" t="str">
        <f>IF(COUNTIF(G$2:G118,G118)=1,"New Customer","Returning Customer")</f>
        <v>Returning Customer</v>
      </c>
      <c r="I118">
        <f t="shared" si="5"/>
        <v>0</v>
      </c>
      <c r="J118" t="s">
        <v>49</v>
      </c>
      <c r="K118" t="s">
        <v>28</v>
      </c>
      <c r="L118" t="s">
        <v>77</v>
      </c>
      <c r="M118" t="s">
        <v>78</v>
      </c>
      <c r="N118" t="s">
        <v>59</v>
      </c>
      <c r="O118" t="s">
        <v>2548</v>
      </c>
      <c r="P118">
        <v>0.57999999999999996</v>
      </c>
      <c r="Q118" t="s">
        <v>33</v>
      </c>
      <c r="R118" t="s">
        <v>61</v>
      </c>
      <c r="S118" t="str">
        <f>VLOOKUP(R118,Users!$A$1:$B$5,2,0)</f>
        <v>Chris</v>
      </c>
      <c r="T118" t="s">
        <v>324</v>
      </c>
      <c r="U118" t="s">
        <v>2547</v>
      </c>
      <c r="V118">
        <v>50401</v>
      </c>
      <c r="W118" s="2">
        <v>42030</v>
      </c>
      <c r="X118" s="2" t="str">
        <f t="shared" si="6"/>
        <v>Mon</v>
      </c>
      <c r="Y118" s="2">
        <v>42030</v>
      </c>
      <c r="Z118" s="9">
        <f t="shared" si="7"/>
        <v>0</v>
      </c>
      <c r="AA118" s="9" t="str">
        <f t="shared" si="8"/>
        <v>After Discount</v>
      </c>
      <c r="AB118" s="6">
        <v>-457.16</v>
      </c>
      <c r="AC118">
        <v>2</v>
      </c>
      <c r="AD118" s="6">
        <v>328.45</v>
      </c>
      <c r="AE118">
        <v>87556</v>
      </c>
      <c r="AF118" s="9">
        <f>IF(COUNTIF(AE$2:AE2069,AE118)=1,1,0)</f>
        <v>0</v>
      </c>
      <c r="AG118" t="str">
        <f>_xlfn.XLOOKUP(AE118,Returns!A:A,Returns!B:B,"Not Returned",0,1)</f>
        <v>Not Returned</v>
      </c>
      <c r="AH118">
        <f t="shared" si="9"/>
        <v>0</v>
      </c>
    </row>
    <row r="119" spans="1:34" x14ac:dyDescent="0.3">
      <c r="A119">
        <v>20188</v>
      </c>
      <c r="B119" t="s">
        <v>47</v>
      </c>
      <c r="C119" s="8">
        <v>0.01</v>
      </c>
      <c r="D119" s="6">
        <v>20.99</v>
      </c>
      <c r="E119" s="7">
        <v>0.99</v>
      </c>
      <c r="F119">
        <v>2260</v>
      </c>
      <c r="G119" t="s">
        <v>2121</v>
      </c>
      <c r="H119" t="str">
        <f>IF(COUNTIF(G$2:G119,G119)=1,"New Customer","Returning Customer")</f>
        <v>New Customer</v>
      </c>
      <c r="I119">
        <f t="shared" si="5"/>
        <v>1</v>
      </c>
      <c r="J119" t="s">
        <v>49</v>
      </c>
      <c r="K119" t="s">
        <v>28</v>
      </c>
      <c r="L119" t="s">
        <v>77</v>
      </c>
      <c r="M119" t="s">
        <v>78</v>
      </c>
      <c r="N119" t="s">
        <v>51</v>
      </c>
      <c r="O119" t="s">
        <v>2123</v>
      </c>
      <c r="P119">
        <v>0.83</v>
      </c>
      <c r="Q119" t="s">
        <v>33</v>
      </c>
      <c r="R119" t="s">
        <v>135</v>
      </c>
      <c r="S119" t="str">
        <f>VLOOKUP(R119,Users!$A$1:$B$5,2,0)</f>
        <v>Sam</v>
      </c>
      <c r="T119" t="s">
        <v>381</v>
      </c>
      <c r="U119" t="s">
        <v>2122</v>
      </c>
      <c r="V119">
        <v>30161</v>
      </c>
      <c r="W119" s="2">
        <v>42050</v>
      </c>
      <c r="X119" s="2" t="str">
        <f t="shared" si="6"/>
        <v>Sun</v>
      </c>
      <c r="Y119" s="2">
        <v>42051</v>
      </c>
      <c r="Z119" s="9">
        <f t="shared" si="7"/>
        <v>1</v>
      </c>
      <c r="AA119" s="9" t="str">
        <f t="shared" si="8"/>
        <v>After Discount</v>
      </c>
      <c r="AB119" s="6">
        <v>45.378</v>
      </c>
      <c r="AC119">
        <v>9</v>
      </c>
      <c r="AD119" s="6">
        <v>170.46</v>
      </c>
      <c r="AE119">
        <v>89601</v>
      </c>
      <c r="AF119" s="9">
        <f>IF(COUNTIF(AE$2:AE2070,AE119)=1,1,0)</f>
        <v>0</v>
      </c>
      <c r="AG119" t="str">
        <f>_xlfn.XLOOKUP(AE119,Returns!A:A,Returns!B:B,"Not Returned",0,1)</f>
        <v>Not Returned</v>
      </c>
      <c r="AH119">
        <f t="shared" si="9"/>
        <v>0</v>
      </c>
    </row>
    <row r="120" spans="1:34" x14ac:dyDescent="0.3">
      <c r="A120">
        <v>1693</v>
      </c>
      <c r="B120" t="s">
        <v>25</v>
      </c>
      <c r="C120" s="8">
        <v>0.1</v>
      </c>
      <c r="D120" s="6">
        <v>35.99</v>
      </c>
      <c r="E120" s="7">
        <v>5</v>
      </c>
      <c r="F120">
        <v>1745</v>
      </c>
      <c r="G120" t="s">
        <v>1745</v>
      </c>
      <c r="H120" t="str">
        <f>IF(COUNTIF(G$2:G120,G120)=1,"New Customer","Returning Customer")</f>
        <v>New Customer</v>
      </c>
      <c r="I120">
        <f t="shared" si="5"/>
        <v>1</v>
      </c>
      <c r="J120" t="s">
        <v>49</v>
      </c>
      <c r="K120" t="s">
        <v>114</v>
      </c>
      <c r="L120" t="s">
        <v>77</v>
      </c>
      <c r="M120" t="s">
        <v>78</v>
      </c>
      <c r="N120" t="s">
        <v>31</v>
      </c>
      <c r="O120" t="s">
        <v>1748</v>
      </c>
      <c r="P120">
        <v>0.82</v>
      </c>
      <c r="Q120" t="s">
        <v>33</v>
      </c>
      <c r="R120" t="s">
        <v>135</v>
      </c>
      <c r="S120" t="str">
        <f>VLOOKUP(R120,Users!$A$1:$B$5,2,0)</f>
        <v>Sam</v>
      </c>
      <c r="T120" t="s">
        <v>381</v>
      </c>
      <c r="U120" t="s">
        <v>573</v>
      </c>
      <c r="V120">
        <v>30305</v>
      </c>
      <c r="W120" s="2">
        <v>42167</v>
      </c>
      <c r="X120" s="2" t="str">
        <f t="shared" si="6"/>
        <v>Fri</v>
      </c>
      <c r="Y120" s="2">
        <v>42167</v>
      </c>
      <c r="Z120" s="9">
        <f t="shared" si="7"/>
        <v>0</v>
      </c>
      <c r="AA120" s="9" t="str">
        <f t="shared" si="8"/>
        <v>After Discount</v>
      </c>
      <c r="AB120" s="6">
        <v>-277.20924000000002</v>
      </c>
      <c r="AC120">
        <v>54</v>
      </c>
      <c r="AD120" s="6">
        <v>1569</v>
      </c>
      <c r="AE120">
        <v>12224</v>
      </c>
      <c r="AF120" s="9">
        <f>IF(COUNTIF(AE$2:AE2071,AE120)=1,1,0)</f>
        <v>0</v>
      </c>
      <c r="AG120" t="str">
        <f>_xlfn.XLOOKUP(AE120,Returns!A:A,Returns!B:B,"Not Returned",0,1)</f>
        <v>Not Returned</v>
      </c>
      <c r="AH120">
        <f t="shared" si="9"/>
        <v>0</v>
      </c>
    </row>
    <row r="121" spans="1:34" x14ac:dyDescent="0.3">
      <c r="A121">
        <v>19805</v>
      </c>
      <c r="B121" t="s">
        <v>47</v>
      </c>
      <c r="C121" s="8">
        <v>7.0000000000000007E-2</v>
      </c>
      <c r="D121" s="6">
        <v>35.99</v>
      </c>
      <c r="E121" s="7">
        <v>5</v>
      </c>
      <c r="F121">
        <v>3100</v>
      </c>
      <c r="G121" t="s">
        <v>2775</v>
      </c>
      <c r="H121" t="str">
        <f>IF(COUNTIF(G$2:G121,G121)=1,"New Customer","Returning Customer")</f>
        <v>New Customer</v>
      </c>
      <c r="I121">
        <f t="shared" si="5"/>
        <v>1</v>
      </c>
      <c r="J121" t="s">
        <v>49</v>
      </c>
      <c r="K121" t="s">
        <v>114</v>
      </c>
      <c r="L121" t="s">
        <v>77</v>
      </c>
      <c r="M121" t="s">
        <v>78</v>
      </c>
      <c r="N121" t="s">
        <v>31</v>
      </c>
      <c r="O121" t="s">
        <v>1748</v>
      </c>
      <c r="P121">
        <v>0.82</v>
      </c>
      <c r="Q121" t="s">
        <v>33</v>
      </c>
      <c r="R121" t="s">
        <v>135</v>
      </c>
      <c r="S121" t="str">
        <f>VLOOKUP(R121,Users!$A$1:$B$5,2,0)</f>
        <v>Sam</v>
      </c>
      <c r="T121" t="s">
        <v>356</v>
      </c>
      <c r="U121" t="s">
        <v>2776</v>
      </c>
      <c r="V121">
        <v>33334</v>
      </c>
      <c r="W121" s="2">
        <v>42088</v>
      </c>
      <c r="X121" s="2" t="str">
        <f t="shared" si="6"/>
        <v>Wed</v>
      </c>
      <c r="Y121" s="2">
        <v>42090</v>
      </c>
      <c r="Z121" s="9">
        <f t="shared" si="7"/>
        <v>2</v>
      </c>
      <c r="AA121" s="9" t="str">
        <f t="shared" si="8"/>
        <v>After Discount</v>
      </c>
      <c r="AB121" s="6">
        <v>-299.81420000000003</v>
      </c>
      <c r="AC121">
        <v>1</v>
      </c>
      <c r="AD121" s="6">
        <v>31.71</v>
      </c>
      <c r="AE121">
        <v>89988</v>
      </c>
      <c r="AF121" s="9">
        <f>IF(COUNTIF(AE$2:AE2072,AE121)=1,1,0)</f>
        <v>1</v>
      </c>
      <c r="AG121" t="str">
        <f>_xlfn.XLOOKUP(AE121,Returns!A:A,Returns!B:B,"Not Returned",0,1)</f>
        <v>Not Returned</v>
      </c>
      <c r="AH121">
        <f t="shared" si="9"/>
        <v>0</v>
      </c>
    </row>
    <row r="122" spans="1:34" x14ac:dyDescent="0.3">
      <c r="A122">
        <v>22356</v>
      </c>
      <c r="B122" t="s">
        <v>25</v>
      </c>
      <c r="C122" s="8">
        <v>0</v>
      </c>
      <c r="D122" s="6">
        <v>85.99</v>
      </c>
      <c r="E122" s="7">
        <v>3.3</v>
      </c>
      <c r="F122">
        <v>428</v>
      </c>
      <c r="G122" t="s">
        <v>525</v>
      </c>
      <c r="H122" t="str">
        <f>IF(COUNTIF(G$2:G122,G122)=1,"New Customer","Returning Customer")</f>
        <v>New Customer</v>
      </c>
      <c r="I122">
        <f t="shared" si="5"/>
        <v>1</v>
      </c>
      <c r="J122" t="s">
        <v>49</v>
      </c>
      <c r="K122" t="s">
        <v>28</v>
      </c>
      <c r="L122" t="s">
        <v>77</v>
      </c>
      <c r="M122" t="s">
        <v>78</v>
      </c>
      <c r="N122" t="s">
        <v>51</v>
      </c>
      <c r="O122" t="s">
        <v>528</v>
      </c>
      <c r="P122">
        <v>0.37</v>
      </c>
      <c r="Q122" t="s">
        <v>33</v>
      </c>
      <c r="R122" t="s">
        <v>34</v>
      </c>
      <c r="S122" t="str">
        <f>VLOOKUP(R122,Users!$A$1:$B$5,2,0)</f>
        <v>William</v>
      </c>
      <c r="T122" t="s">
        <v>526</v>
      </c>
      <c r="U122" t="s">
        <v>527</v>
      </c>
      <c r="V122">
        <v>89701</v>
      </c>
      <c r="W122" s="2">
        <v>42019</v>
      </c>
      <c r="X122" s="2" t="str">
        <f t="shared" si="6"/>
        <v>Thu</v>
      </c>
      <c r="Y122" s="2">
        <v>42020</v>
      </c>
      <c r="Z122" s="9">
        <f t="shared" si="7"/>
        <v>1</v>
      </c>
      <c r="AA122" s="9" t="str">
        <f t="shared" si="8"/>
        <v>No Discount</v>
      </c>
      <c r="AB122" s="6">
        <v>-302.22500000000002</v>
      </c>
      <c r="AC122">
        <v>1</v>
      </c>
      <c r="AD122" s="6">
        <v>73.819999999999993</v>
      </c>
      <c r="AE122">
        <v>88479</v>
      </c>
      <c r="AF122" s="9">
        <f>IF(COUNTIF(AE$2:AE2073,AE122)=1,1,0)</f>
        <v>0</v>
      </c>
      <c r="AG122" t="str">
        <f>_xlfn.XLOOKUP(AE122,Returns!A:A,Returns!B:B,"Not Returned",0,1)</f>
        <v>Not Returned</v>
      </c>
      <c r="AH122">
        <f t="shared" si="9"/>
        <v>0</v>
      </c>
    </row>
    <row r="123" spans="1:34" x14ac:dyDescent="0.3">
      <c r="A123">
        <v>24433</v>
      </c>
      <c r="B123" t="s">
        <v>47</v>
      </c>
      <c r="C123" s="8">
        <v>0.03</v>
      </c>
      <c r="D123" s="6">
        <v>85.99</v>
      </c>
      <c r="E123" s="7">
        <v>3.3</v>
      </c>
      <c r="F123">
        <v>1361</v>
      </c>
      <c r="G123" t="s">
        <v>1416</v>
      </c>
      <c r="H123" t="str">
        <f>IF(COUNTIF(G$2:G123,G123)=1,"New Customer","Returning Customer")</f>
        <v>New Customer</v>
      </c>
      <c r="I123">
        <f t="shared" si="5"/>
        <v>1</v>
      </c>
      <c r="J123" t="s">
        <v>49</v>
      </c>
      <c r="K123" t="s">
        <v>114</v>
      </c>
      <c r="L123" t="s">
        <v>77</v>
      </c>
      <c r="M123" t="s">
        <v>78</v>
      </c>
      <c r="N123" t="s">
        <v>51</v>
      </c>
      <c r="O123" t="s">
        <v>528</v>
      </c>
      <c r="P123">
        <v>0.37</v>
      </c>
      <c r="Q123" t="s">
        <v>33</v>
      </c>
      <c r="R123" t="s">
        <v>61</v>
      </c>
      <c r="S123" t="str">
        <f>VLOOKUP(R123,Users!$A$1:$B$5,2,0)</f>
        <v>Chris</v>
      </c>
      <c r="T123" t="s">
        <v>295</v>
      </c>
      <c r="U123" t="s">
        <v>1417</v>
      </c>
      <c r="V123">
        <v>48101</v>
      </c>
      <c r="W123" s="2">
        <v>42045</v>
      </c>
      <c r="X123" s="2" t="str">
        <f t="shared" si="6"/>
        <v>Tue</v>
      </c>
      <c r="Y123" s="2">
        <v>42047</v>
      </c>
      <c r="Z123" s="9">
        <f t="shared" si="7"/>
        <v>2</v>
      </c>
      <c r="AA123" s="9" t="str">
        <f t="shared" si="8"/>
        <v>After Discount</v>
      </c>
      <c r="AB123" s="6">
        <v>790.54679999999996</v>
      </c>
      <c r="AC123">
        <v>16</v>
      </c>
      <c r="AD123" s="6">
        <v>1145.72</v>
      </c>
      <c r="AE123">
        <v>89596</v>
      </c>
      <c r="AF123" s="9">
        <f>IF(COUNTIF(AE$2:AE2074,AE123)=1,1,0)</f>
        <v>0</v>
      </c>
      <c r="AG123" t="str">
        <f>_xlfn.XLOOKUP(AE123,Returns!A:A,Returns!B:B,"Not Returned",0,1)</f>
        <v>Not Returned</v>
      </c>
      <c r="AH123">
        <f t="shared" si="9"/>
        <v>0</v>
      </c>
    </row>
    <row r="124" spans="1:34" x14ac:dyDescent="0.3">
      <c r="A124">
        <v>25709</v>
      </c>
      <c r="B124" t="s">
        <v>106</v>
      </c>
      <c r="C124" s="8">
        <v>0.06</v>
      </c>
      <c r="D124" s="6">
        <v>20.99</v>
      </c>
      <c r="E124" s="7">
        <v>0.99</v>
      </c>
      <c r="F124">
        <v>2958</v>
      </c>
      <c r="G124" t="s">
        <v>2667</v>
      </c>
      <c r="H124" t="str">
        <f>IF(COUNTIF(G$2:G124,G124)=1,"New Customer","Returning Customer")</f>
        <v>New Customer</v>
      </c>
      <c r="I124">
        <f t="shared" si="5"/>
        <v>1</v>
      </c>
      <c r="J124" t="s">
        <v>49</v>
      </c>
      <c r="K124" t="s">
        <v>28</v>
      </c>
      <c r="L124" t="s">
        <v>77</v>
      </c>
      <c r="M124" t="s">
        <v>78</v>
      </c>
      <c r="N124" t="s">
        <v>31</v>
      </c>
      <c r="O124" t="s">
        <v>2668</v>
      </c>
      <c r="P124">
        <v>0.37</v>
      </c>
      <c r="Q124" t="s">
        <v>33</v>
      </c>
      <c r="R124" t="s">
        <v>61</v>
      </c>
      <c r="S124" t="str">
        <f>VLOOKUP(R124,Users!$A$1:$B$5,2,0)</f>
        <v>Chris</v>
      </c>
      <c r="T124" t="s">
        <v>1843</v>
      </c>
      <c r="U124" t="s">
        <v>2669</v>
      </c>
      <c r="V124">
        <v>54956</v>
      </c>
      <c r="W124" s="2">
        <v>42086</v>
      </c>
      <c r="X124" s="2" t="str">
        <f t="shared" si="6"/>
        <v>Mon</v>
      </c>
      <c r="Y124" s="2">
        <v>42091</v>
      </c>
      <c r="Z124" s="9">
        <f t="shared" si="7"/>
        <v>5</v>
      </c>
      <c r="AA124" s="9" t="str">
        <f t="shared" si="8"/>
        <v>After Discount</v>
      </c>
      <c r="AB124" s="6">
        <v>224.96069999999997</v>
      </c>
      <c r="AC124">
        <v>18</v>
      </c>
      <c r="AD124" s="6">
        <v>326.02999999999997</v>
      </c>
      <c r="AE124">
        <v>90265</v>
      </c>
      <c r="AF124" s="9">
        <f>IF(COUNTIF(AE$2:AE2075,AE124)=1,1,0)</f>
        <v>1</v>
      </c>
      <c r="AG124" t="str">
        <f>_xlfn.XLOOKUP(AE124,Returns!A:A,Returns!B:B,"Not Returned",0,1)</f>
        <v>Not Returned</v>
      </c>
      <c r="AH124">
        <f t="shared" si="9"/>
        <v>0</v>
      </c>
    </row>
    <row r="125" spans="1:34" x14ac:dyDescent="0.3">
      <c r="A125">
        <v>21006</v>
      </c>
      <c r="B125" t="s">
        <v>106</v>
      </c>
      <c r="C125" s="8">
        <v>0.02</v>
      </c>
      <c r="D125" s="6">
        <v>55.99</v>
      </c>
      <c r="E125" s="7">
        <v>3.3</v>
      </c>
      <c r="F125">
        <v>1338</v>
      </c>
      <c r="G125" t="s">
        <v>1387</v>
      </c>
      <c r="H125" t="str">
        <f>IF(COUNTIF(G$2:G125,G125)=1,"New Customer","Returning Customer")</f>
        <v>New Customer</v>
      </c>
      <c r="I125">
        <f t="shared" si="5"/>
        <v>1</v>
      </c>
      <c r="J125" t="s">
        <v>49</v>
      </c>
      <c r="K125" t="s">
        <v>40</v>
      </c>
      <c r="L125" t="s">
        <v>77</v>
      </c>
      <c r="M125" t="s">
        <v>78</v>
      </c>
      <c r="N125" t="s">
        <v>51</v>
      </c>
      <c r="O125" t="s">
        <v>1388</v>
      </c>
      <c r="P125">
        <v>0.59</v>
      </c>
      <c r="Q125" t="s">
        <v>33</v>
      </c>
      <c r="R125" t="s">
        <v>61</v>
      </c>
      <c r="S125" t="str">
        <f>VLOOKUP(R125,Users!$A$1:$B$5,2,0)</f>
        <v>Chris</v>
      </c>
      <c r="T125" t="s">
        <v>175</v>
      </c>
      <c r="U125" t="s">
        <v>176</v>
      </c>
      <c r="V125">
        <v>60623</v>
      </c>
      <c r="W125" s="2">
        <v>42045</v>
      </c>
      <c r="X125" s="2" t="str">
        <f t="shared" si="6"/>
        <v>Tue</v>
      </c>
      <c r="Y125" s="2">
        <v>42045</v>
      </c>
      <c r="Z125" s="9">
        <f t="shared" si="7"/>
        <v>0</v>
      </c>
      <c r="AA125" s="9" t="str">
        <f t="shared" si="8"/>
        <v>After Discount</v>
      </c>
      <c r="AB125" s="6">
        <v>525.20039999999995</v>
      </c>
      <c r="AC125">
        <v>16</v>
      </c>
      <c r="AD125" s="6">
        <v>761.16</v>
      </c>
      <c r="AE125">
        <v>91244</v>
      </c>
      <c r="AF125" s="9">
        <f>IF(COUNTIF(AE$2:AE2076,AE125)=1,1,0)</f>
        <v>0</v>
      </c>
      <c r="AG125" t="str">
        <f>_xlfn.XLOOKUP(AE125,Returns!A:A,Returns!B:B,"Not Returned",0,1)</f>
        <v>Not Returned</v>
      </c>
      <c r="AH125">
        <f t="shared" si="9"/>
        <v>0</v>
      </c>
    </row>
    <row r="126" spans="1:34" x14ac:dyDescent="0.3">
      <c r="A126">
        <v>3006</v>
      </c>
      <c r="B126" t="s">
        <v>106</v>
      </c>
      <c r="C126" s="8">
        <v>0.02</v>
      </c>
      <c r="D126" s="6">
        <v>55.99</v>
      </c>
      <c r="E126" s="7">
        <v>3.3</v>
      </c>
      <c r="F126">
        <v>1340</v>
      </c>
      <c r="G126" t="s">
        <v>1389</v>
      </c>
      <c r="H126" t="str">
        <f>IF(COUNTIF(G$2:G126,G126)=1,"New Customer","Returning Customer")</f>
        <v>New Customer</v>
      </c>
      <c r="I126">
        <f t="shared" si="5"/>
        <v>1</v>
      </c>
      <c r="J126" t="s">
        <v>49</v>
      </c>
      <c r="K126" t="s">
        <v>40</v>
      </c>
      <c r="L126" t="s">
        <v>77</v>
      </c>
      <c r="M126" t="s">
        <v>78</v>
      </c>
      <c r="N126" t="s">
        <v>51</v>
      </c>
      <c r="O126" t="s">
        <v>1388</v>
      </c>
      <c r="P126">
        <v>0.59</v>
      </c>
      <c r="Q126" t="s">
        <v>33</v>
      </c>
      <c r="R126" t="s">
        <v>53</v>
      </c>
      <c r="S126" t="str">
        <f>VLOOKUP(R126,Users!$A$1:$B$5,2,0)</f>
        <v>Erin</v>
      </c>
      <c r="T126" t="s">
        <v>71</v>
      </c>
      <c r="U126" t="s">
        <v>90</v>
      </c>
      <c r="V126">
        <v>10170</v>
      </c>
      <c r="W126" s="2">
        <v>42045</v>
      </c>
      <c r="X126" s="2" t="str">
        <f t="shared" si="6"/>
        <v>Tue</v>
      </c>
      <c r="Y126" s="2">
        <v>42045</v>
      </c>
      <c r="Z126" s="9">
        <f t="shared" si="7"/>
        <v>0</v>
      </c>
      <c r="AA126" s="9" t="str">
        <f t="shared" si="8"/>
        <v>After Discount</v>
      </c>
      <c r="AB126" s="6">
        <v>366.50700000000001</v>
      </c>
      <c r="AC126">
        <v>63</v>
      </c>
      <c r="AD126" s="6">
        <v>2997.07</v>
      </c>
      <c r="AE126">
        <v>21636</v>
      </c>
      <c r="AF126" s="9">
        <f>IF(COUNTIF(AE$2:AE2077,AE126)=1,1,0)</f>
        <v>0</v>
      </c>
      <c r="AG126" t="str">
        <f>_xlfn.XLOOKUP(AE126,Returns!A:A,Returns!B:B,"Not Returned",0,1)</f>
        <v>Not Returned</v>
      </c>
      <c r="AH126">
        <f t="shared" si="9"/>
        <v>0</v>
      </c>
    </row>
    <row r="127" spans="1:34" x14ac:dyDescent="0.3">
      <c r="A127">
        <v>23393</v>
      </c>
      <c r="B127" t="s">
        <v>56</v>
      </c>
      <c r="C127" s="8">
        <v>0.09</v>
      </c>
      <c r="D127" s="6">
        <v>20.99</v>
      </c>
      <c r="E127" s="7">
        <v>0.99</v>
      </c>
      <c r="F127">
        <v>489</v>
      </c>
      <c r="G127" t="s">
        <v>588</v>
      </c>
      <c r="H127" t="str">
        <f>IF(COUNTIF(G$2:G127,G127)=1,"New Customer","Returning Customer")</f>
        <v>New Customer</v>
      </c>
      <c r="I127">
        <f t="shared" si="5"/>
        <v>1</v>
      </c>
      <c r="J127" t="s">
        <v>49</v>
      </c>
      <c r="K127" t="s">
        <v>28</v>
      </c>
      <c r="L127" t="s">
        <v>77</v>
      </c>
      <c r="M127" t="s">
        <v>78</v>
      </c>
      <c r="N127" t="s">
        <v>31</v>
      </c>
      <c r="O127" t="s">
        <v>589</v>
      </c>
      <c r="P127">
        <v>0.56999999999999995</v>
      </c>
      <c r="Q127" t="s">
        <v>33</v>
      </c>
      <c r="R127" t="s">
        <v>53</v>
      </c>
      <c r="S127" t="str">
        <f>VLOOKUP(R127,Users!$A$1:$B$5,2,0)</f>
        <v>Erin</v>
      </c>
      <c r="T127" t="s">
        <v>189</v>
      </c>
      <c r="U127" t="s">
        <v>590</v>
      </c>
      <c r="V127">
        <v>2062</v>
      </c>
      <c r="W127" s="2">
        <v>42142</v>
      </c>
      <c r="X127" s="2" t="str">
        <f t="shared" si="6"/>
        <v>Mon</v>
      </c>
      <c r="Y127" s="2">
        <v>42142</v>
      </c>
      <c r="Z127" s="9">
        <f t="shared" si="7"/>
        <v>0</v>
      </c>
      <c r="AA127" s="9" t="str">
        <f t="shared" si="8"/>
        <v>After Discount</v>
      </c>
      <c r="AB127" s="6">
        <v>122.292</v>
      </c>
      <c r="AC127">
        <v>14</v>
      </c>
      <c r="AD127" s="6">
        <v>229.57</v>
      </c>
      <c r="AE127">
        <v>91063</v>
      </c>
      <c r="AF127" s="9">
        <f>IF(COUNTIF(AE$2:AE2078,AE127)=1,1,0)</f>
        <v>0</v>
      </c>
      <c r="AG127" t="str">
        <f>_xlfn.XLOOKUP(AE127,Returns!A:A,Returns!B:B,"Not Returned",0,1)</f>
        <v>Not Returned</v>
      </c>
      <c r="AH127">
        <f t="shared" si="9"/>
        <v>0</v>
      </c>
    </row>
    <row r="128" spans="1:34" x14ac:dyDescent="0.3">
      <c r="A128">
        <v>25339</v>
      </c>
      <c r="B128" t="s">
        <v>47</v>
      </c>
      <c r="C128" s="8">
        <v>0.01</v>
      </c>
      <c r="D128" s="6">
        <v>20.99</v>
      </c>
      <c r="E128" s="7">
        <v>0.99</v>
      </c>
      <c r="F128">
        <v>2353</v>
      </c>
      <c r="G128" t="s">
        <v>2204</v>
      </c>
      <c r="H128" t="str">
        <f>IF(COUNTIF(G$2:G128,G128)=1,"New Customer","Returning Customer")</f>
        <v>New Customer</v>
      </c>
      <c r="I128">
        <f t="shared" si="5"/>
        <v>1</v>
      </c>
      <c r="J128" t="s">
        <v>49</v>
      </c>
      <c r="K128" t="s">
        <v>28</v>
      </c>
      <c r="L128" t="s">
        <v>77</v>
      </c>
      <c r="M128" t="s">
        <v>78</v>
      </c>
      <c r="N128" t="s">
        <v>31</v>
      </c>
      <c r="O128" t="s">
        <v>589</v>
      </c>
      <c r="P128">
        <v>0.56999999999999995</v>
      </c>
      <c r="Q128" t="s">
        <v>33</v>
      </c>
      <c r="R128" t="s">
        <v>53</v>
      </c>
      <c r="S128" t="str">
        <f>VLOOKUP(R128,Users!$A$1:$B$5,2,0)</f>
        <v>Erin</v>
      </c>
      <c r="T128" t="s">
        <v>409</v>
      </c>
      <c r="U128" t="s">
        <v>2205</v>
      </c>
      <c r="V128">
        <v>21040</v>
      </c>
      <c r="W128" s="2">
        <v>42123</v>
      </c>
      <c r="X128" s="2" t="str">
        <f t="shared" si="6"/>
        <v>Wed</v>
      </c>
      <c r="Y128" s="2">
        <v>42124</v>
      </c>
      <c r="Z128" s="9">
        <f t="shared" si="7"/>
        <v>1</v>
      </c>
      <c r="AA128" s="9" t="str">
        <f t="shared" si="8"/>
        <v>After Discount</v>
      </c>
      <c r="AB128" s="6">
        <v>-78.194159999999982</v>
      </c>
      <c r="AC128">
        <v>2</v>
      </c>
      <c r="AD128" s="6">
        <v>35.33</v>
      </c>
      <c r="AE128">
        <v>86164</v>
      </c>
      <c r="AF128" s="9">
        <f>IF(COUNTIF(AE$2:AE2079,AE128)=1,1,0)</f>
        <v>0</v>
      </c>
      <c r="AG128" t="str">
        <f>_xlfn.XLOOKUP(AE128,Returns!A:A,Returns!B:B,"Not Returned",0,1)</f>
        <v>Not Returned</v>
      </c>
      <c r="AH128">
        <f t="shared" si="9"/>
        <v>0</v>
      </c>
    </row>
    <row r="129" spans="1:34" x14ac:dyDescent="0.3">
      <c r="A129">
        <v>19652</v>
      </c>
      <c r="B129" t="s">
        <v>37</v>
      </c>
      <c r="C129" s="8">
        <v>0.03</v>
      </c>
      <c r="D129" s="6">
        <v>20.99</v>
      </c>
      <c r="E129" s="7">
        <v>0.99</v>
      </c>
      <c r="F129">
        <v>3063</v>
      </c>
      <c r="G129" t="s">
        <v>2739</v>
      </c>
      <c r="H129" t="str">
        <f>IF(COUNTIF(G$2:G129,G129)=1,"New Customer","Returning Customer")</f>
        <v>Returning Customer</v>
      </c>
      <c r="I129">
        <f t="shared" si="5"/>
        <v>0</v>
      </c>
      <c r="J129" t="s">
        <v>49</v>
      </c>
      <c r="K129" t="s">
        <v>114</v>
      </c>
      <c r="L129" t="s">
        <v>77</v>
      </c>
      <c r="M129" t="s">
        <v>78</v>
      </c>
      <c r="N129" t="s">
        <v>31</v>
      </c>
      <c r="O129" t="s">
        <v>589</v>
      </c>
      <c r="P129">
        <v>0.56999999999999995</v>
      </c>
      <c r="Q129" t="s">
        <v>33</v>
      </c>
      <c r="R129" t="s">
        <v>34</v>
      </c>
      <c r="S129" t="str">
        <f>VLOOKUP(R129,Users!$A$1:$B$5,2,0)</f>
        <v>William</v>
      </c>
      <c r="T129" t="s">
        <v>35</v>
      </c>
      <c r="U129" t="s">
        <v>2740</v>
      </c>
      <c r="V129">
        <v>98034</v>
      </c>
      <c r="W129" s="2">
        <v>42148</v>
      </c>
      <c r="X129" s="2" t="str">
        <f t="shared" si="6"/>
        <v>Sun</v>
      </c>
      <c r="Y129" s="2">
        <v>42150</v>
      </c>
      <c r="Z129" s="9">
        <f t="shared" si="7"/>
        <v>2</v>
      </c>
      <c r="AA129" s="9" t="str">
        <f t="shared" si="8"/>
        <v>After Discount</v>
      </c>
      <c r="AB129" s="6">
        <v>4.1822000000000052</v>
      </c>
      <c r="AC129">
        <v>9</v>
      </c>
      <c r="AD129" s="6">
        <v>158.87</v>
      </c>
      <c r="AE129">
        <v>88449</v>
      </c>
      <c r="AF129" s="9">
        <f>IF(COUNTIF(AE$2:AE2080,AE129)=1,1,0)</f>
        <v>1</v>
      </c>
      <c r="AG129" t="str">
        <f>_xlfn.XLOOKUP(AE129,Returns!A:A,Returns!B:B,"Not Returned",0,1)</f>
        <v>Not Returned</v>
      </c>
      <c r="AH129">
        <f t="shared" si="9"/>
        <v>0</v>
      </c>
    </row>
    <row r="130" spans="1:34" x14ac:dyDescent="0.3">
      <c r="A130">
        <v>20929</v>
      </c>
      <c r="B130" t="s">
        <v>37</v>
      </c>
      <c r="C130" s="8">
        <v>0.02</v>
      </c>
      <c r="D130" s="6">
        <v>35.99</v>
      </c>
      <c r="E130" s="7">
        <v>5</v>
      </c>
      <c r="F130">
        <v>603</v>
      </c>
      <c r="G130" t="s">
        <v>708</v>
      </c>
      <c r="H130" t="str">
        <f>IF(COUNTIF(G$2:G130,G130)=1,"New Customer","Returning Customer")</f>
        <v>New Customer</v>
      </c>
      <c r="I130">
        <f t="shared" ref="I130:I193" si="10">IF(H130="New Customer",1,0)</f>
        <v>1</v>
      </c>
      <c r="J130" t="s">
        <v>49</v>
      </c>
      <c r="K130" t="s">
        <v>40</v>
      </c>
      <c r="L130" t="s">
        <v>77</v>
      </c>
      <c r="M130" t="s">
        <v>78</v>
      </c>
      <c r="N130" t="s">
        <v>59</v>
      </c>
      <c r="O130" t="s">
        <v>709</v>
      </c>
      <c r="P130">
        <v>0.85</v>
      </c>
      <c r="Q130" t="s">
        <v>33</v>
      </c>
      <c r="R130" t="s">
        <v>34</v>
      </c>
      <c r="S130" t="str">
        <f>VLOOKUP(R130,Users!$A$1:$B$5,2,0)</f>
        <v>William</v>
      </c>
      <c r="T130" t="s">
        <v>250</v>
      </c>
      <c r="U130" t="s">
        <v>710</v>
      </c>
      <c r="V130">
        <v>81001</v>
      </c>
      <c r="W130" s="2">
        <v>42038</v>
      </c>
      <c r="X130" s="2" t="str">
        <f t="shared" ref="X130:X193" si="11">TEXT(W130,"ddd")</f>
        <v>Tue</v>
      </c>
      <c r="Y130" s="2">
        <v>42040</v>
      </c>
      <c r="Z130" s="9">
        <f t="shared" ref="Z130:Z193" si="12">Y130-W130</f>
        <v>2</v>
      </c>
      <c r="AA130" s="9" t="str">
        <f t="shared" ref="AA130:AA193" si="13">IF(C130=0,"No Discount","After Discount")</f>
        <v>After Discount</v>
      </c>
      <c r="AB130" s="6">
        <v>-120.934</v>
      </c>
      <c r="AC130">
        <v>7</v>
      </c>
      <c r="AD130" s="6">
        <v>227.79</v>
      </c>
      <c r="AE130">
        <v>87020</v>
      </c>
      <c r="AF130" s="9">
        <f>IF(COUNTIF(AE$2:AE2081,AE130)=1,1,0)</f>
        <v>1</v>
      </c>
      <c r="AG130" t="str">
        <f>_xlfn.XLOOKUP(AE130,Returns!A:A,Returns!B:B,"Not Returned",0,1)</f>
        <v>Not Returned</v>
      </c>
      <c r="AH130">
        <f t="shared" ref="AH130:AH193" si="14">IF(AG130="Not Returned",0,1)</f>
        <v>0</v>
      </c>
    </row>
    <row r="131" spans="1:34" x14ac:dyDescent="0.3">
      <c r="A131">
        <v>22484</v>
      </c>
      <c r="B131" t="s">
        <v>56</v>
      </c>
      <c r="C131" s="8">
        <v>0.03</v>
      </c>
      <c r="D131" s="6">
        <v>35.99</v>
      </c>
      <c r="E131" s="7">
        <v>5</v>
      </c>
      <c r="F131">
        <v>803</v>
      </c>
      <c r="G131" t="s">
        <v>930</v>
      </c>
      <c r="H131" t="str">
        <f>IF(COUNTIF(G$2:G131,G131)=1,"New Customer","Returning Customer")</f>
        <v>New Customer</v>
      </c>
      <c r="I131">
        <f t="shared" si="10"/>
        <v>1</v>
      </c>
      <c r="J131" t="s">
        <v>49</v>
      </c>
      <c r="K131" t="s">
        <v>58</v>
      </c>
      <c r="L131" t="s">
        <v>77</v>
      </c>
      <c r="M131" t="s">
        <v>78</v>
      </c>
      <c r="N131" t="s">
        <v>59</v>
      </c>
      <c r="O131" t="s">
        <v>709</v>
      </c>
      <c r="P131">
        <v>0.85</v>
      </c>
      <c r="Q131" t="s">
        <v>33</v>
      </c>
      <c r="R131" t="s">
        <v>135</v>
      </c>
      <c r="S131" t="str">
        <f>VLOOKUP(R131,Users!$A$1:$B$5,2,0)</f>
        <v>Sam</v>
      </c>
      <c r="T131" t="s">
        <v>356</v>
      </c>
      <c r="U131" t="s">
        <v>931</v>
      </c>
      <c r="V131">
        <v>32168</v>
      </c>
      <c r="W131" s="2">
        <v>42123</v>
      </c>
      <c r="X131" s="2" t="str">
        <f t="shared" si="11"/>
        <v>Wed</v>
      </c>
      <c r="Y131" s="2">
        <v>42124</v>
      </c>
      <c r="Z131" s="9">
        <f t="shared" si="12"/>
        <v>1</v>
      </c>
      <c r="AA131" s="9" t="str">
        <f t="shared" si="13"/>
        <v>After Discount</v>
      </c>
      <c r="AB131" s="6">
        <v>-184.548</v>
      </c>
      <c r="AC131">
        <v>3</v>
      </c>
      <c r="AD131" s="6">
        <v>93.82</v>
      </c>
      <c r="AE131">
        <v>90048</v>
      </c>
      <c r="AF131" s="9">
        <f>IF(COUNTIF(AE$2:AE2082,AE131)=1,1,0)</f>
        <v>1</v>
      </c>
      <c r="AG131" t="str">
        <f>_xlfn.XLOOKUP(AE131,Returns!A:A,Returns!B:B,"Not Returned",0,1)</f>
        <v>Not Returned</v>
      </c>
      <c r="AH131">
        <f t="shared" si="14"/>
        <v>0</v>
      </c>
    </row>
    <row r="132" spans="1:34" x14ac:dyDescent="0.3">
      <c r="A132">
        <v>20591</v>
      </c>
      <c r="B132" t="s">
        <v>56</v>
      </c>
      <c r="C132" s="8">
        <v>0</v>
      </c>
      <c r="D132" s="6">
        <v>55.99</v>
      </c>
      <c r="E132" s="7">
        <v>2.5</v>
      </c>
      <c r="F132">
        <v>1743</v>
      </c>
      <c r="G132" t="s">
        <v>1743</v>
      </c>
      <c r="H132" t="str">
        <f>IF(COUNTIF(G$2:G132,G132)=1,"New Customer","Returning Customer")</f>
        <v>New Customer</v>
      </c>
      <c r="I132">
        <f t="shared" si="10"/>
        <v>1</v>
      </c>
      <c r="J132" t="s">
        <v>49</v>
      </c>
      <c r="K132" t="s">
        <v>114</v>
      </c>
      <c r="L132" t="s">
        <v>77</v>
      </c>
      <c r="M132" t="s">
        <v>78</v>
      </c>
      <c r="N132" t="s">
        <v>51</v>
      </c>
      <c r="O132" t="s">
        <v>1744</v>
      </c>
      <c r="P132">
        <v>0.83</v>
      </c>
      <c r="Q132" t="s">
        <v>33</v>
      </c>
      <c r="R132" t="s">
        <v>61</v>
      </c>
      <c r="S132" t="str">
        <f>VLOOKUP(R132,Users!$A$1:$B$5,2,0)</f>
        <v>Chris</v>
      </c>
      <c r="T132" t="s">
        <v>129</v>
      </c>
      <c r="U132" t="s">
        <v>1641</v>
      </c>
      <c r="V132">
        <v>77546</v>
      </c>
      <c r="W132" s="2">
        <v>42047</v>
      </c>
      <c r="X132" s="2" t="str">
        <f t="shared" si="11"/>
        <v>Thu</v>
      </c>
      <c r="Y132" s="2">
        <v>42049</v>
      </c>
      <c r="Z132" s="9">
        <f t="shared" si="12"/>
        <v>2</v>
      </c>
      <c r="AA132" s="9" t="str">
        <f t="shared" si="13"/>
        <v>No Discount</v>
      </c>
      <c r="AB132" s="6">
        <v>-121.05807999999999</v>
      </c>
      <c r="AC132">
        <v>1</v>
      </c>
      <c r="AD132" s="6">
        <v>52.1</v>
      </c>
      <c r="AE132">
        <v>91025</v>
      </c>
      <c r="AF132" s="9">
        <f>IF(COUNTIF(AE$2:AE2083,AE132)=1,1,0)</f>
        <v>1</v>
      </c>
      <c r="AG132" t="str">
        <f>_xlfn.XLOOKUP(AE132,Returns!A:A,Returns!B:B,"Not Returned",0,1)</f>
        <v>Not Returned</v>
      </c>
      <c r="AH132">
        <f t="shared" si="14"/>
        <v>0</v>
      </c>
    </row>
    <row r="133" spans="1:34" x14ac:dyDescent="0.3">
      <c r="A133">
        <v>20812</v>
      </c>
      <c r="B133" t="s">
        <v>56</v>
      </c>
      <c r="C133" s="8">
        <v>0.08</v>
      </c>
      <c r="D133" s="6">
        <v>20.99</v>
      </c>
      <c r="E133" s="7">
        <v>1.25</v>
      </c>
      <c r="F133">
        <v>540</v>
      </c>
      <c r="G133" t="s">
        <v>635</v>
      </c>
      <c r="H133" t="str">
        <f>IF(COUNTIF(G$2:G133,G133)=1,"New Customer","Returning Customer")</f>
        <v>New Customer</v>
      </c>
      <c r="I133">
        <f t="shared" si="10"/>
        <v>1</v>
      </c>
      <c r="J133" t="s">
        <v>49</v>
      </c>
      <c r="K133" t="s">
        <v>58</v>
      </c>
      <c r="L133" t="s">
        <v>77</v>
      </c>
      <c r="M133" t="s">
        <v>78</v>
      </c>
      <c r="N133" t="s">
        <v>51</v>
      </c>
      <c r="O133" t="s">
        <v>636</v>
      </c>
      <c r="P133">
        <v>0.83</v>
      </c>
      <c r="Q133" t="s">
        <v>33</v>
      </c>
      <c r="R133" t="s">
        <v>61</v>
      </c>
      <c r="S133" t="str">
        <f>VLOOKUP(R133,Users!$A$1:$B$5,2,0)</f>
        <v>Chris</v>
      </c>
      <c r="T133" t="s">
        <v>175</v>
      </c>
      <c r="U133" t="s">
        <v>637</v>
      </c>
      <c r="V133">
        <v>60061</v>
      </c>
      <c r="W133" s="2">
        <v>42138</v>
      </c>
      <c r="X133" s="2" t="str">
        <f t="shared" si="11"/>
        <v>Thu</v>
      </c>
      <c r="Y133" s="2">
        <v>42140</v>
      </c>
      <c r="Z133" s="9">
        <f t="shared" si="12"/>
        <v>2</v>
      </c>
      <c r="AA133" s="9" t="str">
        <f t="shared" si="13"/>
        <v>After Discount</v>
      </c>
      <c r="AB133" s="6">
        <v>15.371400000000008</v>
      </c>
      <c r="AC133">
        <v>28</v>
      </c>
      <c r="AD133" s="6">
        <v>469.69</v>
      </c>
      <c r="AE133">
        <v>91174</v>
      </c>
      <c r="AF133" s="9">
        <f>IF(COUNTIF(AE$2:AE2084,AE133)=1,1,0)</f>
        <v>0</v>
      </c>
      <c r="AG133" t="str">
        <f>_xlfn.XLOOKUP(AE133,Returns!A:A,Returns!B:B,"Not Returned",0,1)</f>
        <v>Not Returned</v>
      </c>
      <c r="AH133">
        <f t="shared" si="14"/>
        <v>0</v>
      </c>
    </row>
    <row r="134" spans="1:34" x14ac:dyDescent="0.3">
      <c r="A134">
        <v>6525</v>
      </c>
      <c r="B134" t="s">
        <v>106</v>
      </c>
      <c r="C134" s="8">
        <v>0</v>
      </c>
      <c r="D134" s="6">
        <v>35.99</v>
      </c>
      <c r="E134" s="7">
        <v>0.99</v>
      </c>
      <c r="F134">
        <v>2548</v>
      </c>
      <c r="G134" t="s">
        <v>2365</v>
      </c>
      <c r="H134" t="str">
        <f>IF(COUNTIF(G$2:G134,G134)=1,"New Customer","Returning Customer")</f>
        <v>New Customer</v>
      </c>
      <c r="I134">
        <f t="shared" si="10"/>
        <v>1</v>
      </c>
      <c r="J134" t="s">
        <v>49</v>
      </c>
      <c r="K134" t="s">
        <v>58</v>
      </c>
      <c r="L134" t="s">
        <v>77</v>
      </c>
      <c r="M134" t="s">
        <v>78</v>
      </c>
      <c r="N134" t="s">
        <v>51</v>
      </c>
      <c r="O134" t="s">
        <v>2366</v>
      </c>
      <c r="P134">
        <v>0.35</v>
      </c>
      <c r="Q134" t="s">
        <v>33</v>
      </c>
      <c r="R134" t="s">
        <v>34</v>
      </c>
      <c r="S134" t="str">
        <f>VLOOKUP(R134,Users!$A$1:$B$5,2,0)</f>
        <v>William</v>
      </c>
      <c r="T134" t="s">
        <v>45</v>
      </c>
      <c r="U134" t="s">
        <v>655</v>
      </c>
      <c r="V134">
        <v>90068</v>
      </c>
      <c r="W134" s="2">
        <v>42098</v>
      </c>
      <c r="X134" s="2" t="str">
        <f t="shared" si="11"/>
        <v>Sat</v>
      </c>
      <c r="Y134" s="2">
        <v>42105</v>
      </c>
      <c r="Z134" s="9">
        <f t="shared" si="12"/>
        <v>7</v>
      </c>
      <c r="AA134" s="9" t="str">
        <f t="shared" si="13"/>
        <v>No Discount</v>
      </c>
      <c r="AB134" s="6">
        <v>840.05099999999993</v>
      </c>
      <c r="AC134">
        <v>46</v>
      </c>
      <c r="AD134" s="6">
        <v>1477.57</v>
      </c>
      <c r="AE134">
        <v>46436</v>
      </c>
      <c r="AF134" s="9">
        <f>IF(COUNTIF(AE$2:AE2085,AE134)=1,1,0)</f>
        <v>1</v>
      </c>
      <c r="AG134" t="str">
        <f>_xlfn.XLOOKUP(AE134,Returns!A:A,Returns!B:B,"Not Returned",0,1)</f>
        <v>Not Returned</v>
      </c>
      <c r="AH134">
        <f t="shared" si="14"/>
        <v>0</v>
      </c>
    </row>
    <row r="135" spans="1:34" x14ac:dyDescent="0.3">
      <c r="A135">
        <v>24525</v>
      </c>
      <c r="B135" t="s">
        <v>106</v>
      </c>
      <c r="C135" s="8">
        <v>0</v>
      </c>
      <c r="D135" s="6">
        <v>35.99</v>
      </c>
      <c r="E135" s="7">
        <v>0.99</v>
      </c>
      <c r="F135">
        <v>2551</v>
      </c>
      <c r="G135" t="s">
        <v>2371</v>
      </c>
      <c r="H135" t="str">
        <f>IF(COUNTIF(G$2:G135,G135)=1,"New Customer","Returning Customer")</f>
        <v>New Customer</v>
      </c>
      <c r="I135">
        <f t="shared" si="10"/>
        <v>1</v>
      </c>
      <c r="J135" t="s">
        <v>49</v>
      </c>
      <c r="K135" t="s">
        <v>58</v>
      </c>
      <c r="L135" t="s">
        <v>77</v>
      </c>
      <c r="M135" t="s">
        <v>78</v>
      </c>
      <c r="N135" t="s">
        <v>51</v>
      </c>
      <c r="O135" t="s">
        <v>2366</v>
      </c>
      <c r="P135">
        <v>0.35</v>
      </c>
      <c r="Q135" t="s">
        <v>33</v>
      </c>
      <c r="R135" t="s">
        <v>53</v>
      </c>
      <c r="S135" t="str">
        <f>VLOOKUP(R135,Users!$A$1:$B$5,2,0)</f>
        <v>Erin</v>
      </c>
      <c r="T135" t="s">
        <v>229</v>
      </c>
      <c r="U135" t="s">
        <v>2372</v>
      </c>
      <c r="V135">
        <v>17403</v>
      </c>
      <c r="W135" s="2">
        <v>42098</v>
      </c>
      <c r="X135" s="2" t="str">
        <f t="shared" si="11"/>
        <v>Sat</v>
      </c>
      <c r="Y135" s="2">
        <v>42105</v>
      </c>
      <c r="Z135" s="9">
        <f t="shared" si="12"/>
        <v>7</v>
      </c>
      <c r="AA135" s="9" t="str">
        <f t="shared" si="13"/>
        <v>No Discount</v>
      </c>
      <c r="AB135" s="6">
        <v>265.96049999999997</v>
      </c>
      <c r="AC135">
        <v>12</v>
      </c>
      <c r="AD135" s="6">
        <v>385.45</v>
      </c>
      <c r="AE135">
        <v>88656</v>
      </c>
      <c r="AF135" s="9">
        <f>IF(COUNTIF(AE$2:AE2086,AE135)=1,1,0)</f>
        <v>1</v>
      </c>
      <c r="AG135" t="str">
        <f>_xlfn.XLOOKUP(AE135,Returns!A:A,Returns!B:B,"Not Returned",0,1)</f>
        <v>Not Returned</v>
      </c>
      <c r="AH135">
        <f t="shared" si="14"/>
        <v>0</v>
      </c>
    </row>
    <row r="136" spans="1:34" x14ac:dyDescent="0.3">
      <c r="A136">
        <v>19599</v>
      </c>
      <c r="B136" t="s">
        <v>56</v>
      </c>
      <c r="C136" s="8">
        <v>0.01</v>
      </c>
      <c r="D136" s="6">
        <v>35.99</v>
      </c>
      <c r="E136" s="7">
        <v>0.99</v>
      </c>
      <c r="F136">
        <v>2976</v>
      </c>
      <c r="G136" t="s">
        <v>2684</v>
      </c>
      <c r="H136" t="str">
        <f>IF(COUNTIF(G$2:G136,G136)=1,"New Customer","Returning Customer")</f>
        <v>New Customer</v>
      </c>
      <c r="I136">
        <f t="shared" si="10"/>
        <v>1</v>
      </c>
      <c r="J136" t="s">
        <v>49</v>
      </c>
      <c r="K136" t="s">
        <v>58</v>
      </c>
      <c r="L136" t="s">
        <v>77</v>
      </c>
      <c r="M136" t="s">
        <v>78</v>
      </c>
      <c r="N136" t="s">
        <v>51</v>
      </c>
      <c r="O136" t="s">
        <v>2366</v>
      </c>
      <c r="P136">
        <v>0.35</v>
      </c>
      <c r="Q136" t="s">
        <v>33</v>
      </c>
      <c r="R136" t="s">
        <v>61</v>
      </c>
      <c r="S136" t="str">
        <f>VLOOKUP(R136,Users!$A$1:$B$5,2,0)</f>
        <v>Chris</v>
      </c>
      <c r="T136" t="s">
        <v>1843</v>
      </c>
      <c r="U136" t="s">
        <v>2685</v>
      </c>
      <c r="V136">
        <v>53154</v>
      </c>
      <c r="W136" s="2">
        <v>42146</v>
      </c>
      <c r="X136" s="2" t="str">
        <f t="shared" si="11"/>
        <v>Fri</v>
      </c>
      <c r="Y136" s="2">
        <v>42147</v>
      </c>
      <c r="Z136" s="9">
        <f t="shared" si="12"/>
        <v>1</v>
      </c>
      <c r="AA136" s="9" t="str">
        <f t="shared" si="13"/>
        <v>After Discount</v>
      </c>
      <c r="AB136" s="6">
        <v>882.48239999999998</v>
      </c>
      <c r="AC136">
        <v>41</v>
      </c>
      <c r="AD136" s="6">
        <v>1278.96</v>
      </c>
      <c r="AE136">
        <v>89047</v>
      </c>
      <c r="AF136" s="9">
        <f>IF(COUNTIF(AE$2:AE2087,AE136)=1,1,0)</f>
        <v>1</v>
      </c>
      <c r="AG136" t="str">
        <f>_xlfn.XLOOKUP(AE136,Returns!A:A,Returns!B:B,"Not Returned",0,1)</f>
        <v>Not Returned</v>
      </c>
      <c r="AH136">
        <f t="shared" si="14"/>
        <v>0</v>
      </c>
    </row>
    <row r="137" spans="1:34" x14ac:dyDescent="0.3">
      <c r="A137">
        <v>24045</v>
      </c>
      <c r="B137" t="s">
        <v>25</v>
      </c>
      <c r="C137" s="8">
        <v>0.04</v>
      </c>
      <c r="D137" s="6">
        <v>55.99</v>
      </c>
      <c r="E137" s="7">
        <v>1.25</v>
      </c>
      <c r="F137">
        <v>2817</v>
      </c>
      <c r="G137" t="s">
        <v>2562</v>
      </c>
      <c r="H137" t="str">
        <f>IF(COUNTIF(G$2:G137,G137)=1,"New Customer","Returning Customer")</f>
        <v>New Customer</v>
      </c>
      <c r="I137">
        <f t="shared" si="10"/>
        <v>1</v>
      </c>
      <c r="J137" t="s">
        <v>27</v>
      </c>
      <c r="K137" t="s">
        <v>28</v>
      </c>
      <c r="L137" t="s">
        <v>77</v>
      </c>
      <c r="M137" t="s">
        <v>78</v>
      </c>
      <c r="N137" t="s">
        <v>51</v>
      </c>
      <c r="O137" t="s">
        <v>2563</v>
      </c>
      <c r="P137">
        <v>0.35</v>
      </c>
      <c r="Q137" t="s">
        <v>33</v>
      </c>
      <c r="R137" t="s">
        <v>53</v>
      </c>
      <c r="S137" t="str">
        <f>VLOOKUP(R137,Users!$A$1:$B$5,2,0)</f>
        <v>Erin</v>
      </c>
      <c r="T137" t="s">
        <v>152</v>
      </c>
      <c r="U137" t="s">
        <v>395</v>
      </c>
      <c r="V137">
        <v>43055</v>
      </c>
      <c r="W137" s="2">
        <v>42156</v>
      </c>
      <c r="X137" s="2" t="str">
        <f t="shared" si="11"/>
        <v>Mon</v>
      </c>
      <c r="Y137" s="2">
        <v>42157</v>
      </c>
      <c r="Z137" s="9">
        <f t="shared" si="12"/>
        <v>1</v>
      </c>
      <c r="AA137" s="9" t="str">
        <f t="shared" si="13"/>
        <v>After Discount</v>
      </c>
      <c r="AB137" s="6">
        <v>-18.3216</v>
      </c>
      <c r="AC137">
        <v>3</v>
      </c>
      <c r="AD137" s="6">
        <v>147.56</v>
      </c>
      <c r="AE137">
        <v>89743</v>
      </c>
      <c r="AF137" s="9">
        <f>IF(COUNTIF(AE$2:AE2088,AE137)=1,1,0)</f>
        <v>0</v>
      </c>
      <c r="AG137" t="str">
        <f>_xlfn.XLOOKUP(AE137,Returns!A:A,Returns!B:B,"Not Returned",0,1)</f>
        <v>Not Returned</v>
      </c>
      <c r="AH137">
        <f t="shared" si="14"/>
        <v>0</v>
      </c>
    </row>
    <row r="138" spans="1:34" x14ac:dyDescent="0.3">
      <c r="A138">
        <v>23303</v>
      </c>
      <c r="B138" t="s">
        <v>25</v>
      </c>
      <c r="C138" s="8">
        <v>0.04</v>
      </c>
      <c r="D138" s="6">
        <v>85.99</v>
      </c>
      <c r="E138" s="7">
        <v>0.99</v>
      </c>
      <c r="F138">
        <v>306</v>
      </c>
      <c r="G138" t="s">
        <v>407</v>
      </c>
      <c r="H138" t="str">
        <f>IF(COUNTIF(G$2:G138,G138)=1,"New Customer","Returning Customer")</f>
        <v>Returning Customer</v>
      </c>
      <c r="I138">
        <f t="shared" si="10"/>
        <v>0</v>
      </c>
      <c r="J138" t="s">
        <v>49</v>
      </c>
      <c r="K138" t="s">
        <v>58</v>
      </c>
      <c r="L138" t="s">
        <v>77</v>
      </c>
      <c r="M138" t="s">
        <v>78</v>
      </c>
      <c r="N138" t="s">
        <v>31</v>
      </c>
      <c r="O138" t="s">
        <v>411</v>
      </c>
      <c r="P138">
        <v>0.55000000000000004</v>
      </c>
      <c r="Q138" t="s">
        <v>33</v>
      </c>
      <c r="R138" t="s">
        <v>53</v>
      </c>
      <c r="S138" t="str">
        <f>VLOOKUP(R138,Users!$A$1:$B$5,2,0)</f>
        <v>Erin</v>
      </c>
      <c r="T138" t="s">
        <v>409</v>
      </c>
      <c r="U138" t="s">
        <v>410</v>
      </c>
      <c r="V138">
        <v>21208</v>
      </c>
      <c r="W138" s="2">
        <v>42049</v>
      </c>
      <c r="X138" s="2" t="str">
        <f t="shared" si="11"/>
        <v>Sat</v>
      </c>
      <c r="Y138" s="2">
        <v>42051</v>
      </c>
      <c r="Z138" s="9">
        <f t="shared" si="12"/>
        <v>2</v>
      </c>
      <c r="AA138" s="9" t="str">
        <f t="shared" si="13"/>
        <v>After Discount</v>
      </c>
      <c r="AB138" s="6">
        <v>855.99329999999986</v>
      </c>
      <c r="AC138">
        <v>17</v>
      </c>
      <c r="AD138" s="6">
        <v>1240.57</v>
      </c>
      <c r="AE138">
        <v>87057</v>
      </c>
      <c r="AF138" s="9">
        <f>IF(COUNTIF(AE$2:AE2089,AE138)=1,1,0)</f>
        <v>0</v>
      </c>
      <c r="AG138" t="str">
        <f>_xlfn.XLOOKUP(AE138,Returns!A:A,Returns!B:B,"Not Returned",0,1)</f>
        <v>Not Returned</v>
      </c>
      <c r="AH138">
        <f t="shared" si="14"/>
        <v>0</v>
      </c>
    </row>
    <row r="139" spans="1:34" x14ac:dyDescent="0.3">
      <c r="A139">
        <v>25006</v>
      </c>
      <c r="B139" t="s">
        <v>25</v>
      </c>
      <c r="C139" s="8">
        <v>0.05</v>
      </c>
      <c r="D139" s="6">
        <v>85.99</v>
      </c>
      <c r="E139" s="7">
        <v>0.99</v>
      </c>
      <c r="F139">
        <v>1459</v>
      </c>
      <c r="G139" t="s">
        <v>1488</v>
      </c>
      <c r="H139" t="str">
        <f>IF(COUNTIF(G$2:G139,G139)=1,"New Customer","Returning Customer")</f>
        <v>New Customer</v>
      </c>
      <c r="I139">
        <f t="shared" si="10"/>
        <v>1</v>
      </c>
      <c r="J139" t="s">
        <v>49</v>
      </c>
      <c r="K139" t="s">
        <v>114</v>
      </c>
      <c r="L139" t="s">
        <v>77</v>
      </c>
      <c r="M139" t="s">
        <v>78</v>
      </c>
      <c r="N139" t="s">
        <v>31</v>
      </c>
      <c r="O139" t="s">
        <v>411</v>
      </c>
      <c r="P139">
        <v>0.55000000000000004</v>
      </c>
      <c r="Q139" t="s">
        <v>33</v>
      </c>
      <c r="R139" t="s">
        <v>135</v>
      </c>
      <c r="S139" t="str">
        <f>VLOOKUP(R139,Users!$A$1:$B$5,2,0)</f>
        <v>Sam</v>
      </c>
      <c r="T139" t="s">
        <v>923</v>
      </c>
      <c r="U139" t="s">
        <v>1489</v>
      </c>
      <c r="V139">
        <v>29687</v>
      </c>
      <c r="W139" s="2">
        <v>42099</v>
      </c>
      <c r="X139" s="2" t="str">
        <f t="shared" si="11"/>
        <v>Sun</v>
      </c>
      <c r="Y139" s="2">
        <v>42101</v>
      </c>
      <c r="Z139" s="9">
        <f t="shared" si="12"/>
        <v>2</v>
      </c>
      <c r="AA139" s="9" t="str">
        <f t="shared" si="13"/>
        <v>After Discount</v>
      </c>
      <c r="AB139" s="6">
        <v>36.215999999999994</v>
      </c>
      <c r="AC139">
        <v>4</v>
      </c>
      <c r="AD139" s="6">
        <v>291.64</v>
      </c>
      <c r="AE139">
        <v>86734</v>
      </c>
      <c r="AF139" s="9">
        <f>IF(COUNTIF(AE$2:AE2090,AE139)=1,1,0)</f>
        <v>1</v>
      </c>
      <c r="AG139" t="str">
        <f>_xlfn.XLOOKUP(AE139,Returns!A:A,Returns!B:B,"Not Returned",0,1)</f>
        <v>Not Returned</v>
      </c>
      <c r="AH139">
        <f t="shared" si="14"/>
        <v>0</v>
      </c>
    </row>
    <row r="140" spans="1:34" x14ac:dyDescent="0.3">
      <c r="A140">
        <v>19598</v>
      </c>
      <c r="B140" t="s">
        <v>56</v>
      </c>
      <c r="C140" s="8">
        <v>0.03</v>
      </c>
      <c r="D140" s="6">
        <v>85.99</v>
      </c>
      <c r="E140" s="7">
        <v>0.99</v>
      </c>
      <c r="F140">
        <v>1827</v>
      </c>
      <c r="G140" t="s">
        <v>1803</v>
      </c>
      <c r="H140" t="str">
        <f>IF(COUNTIF(G$2:G140,G140)=1,"New Customer","Returning Customer")</f>
        <v>New Customer</v>
      </c>
      <c r="I140">
        <f t="shared" si="10"/>
        <v>1</v>
      </c>
      <c r="J140" t="s">
        <v>49</v>
      </c>
      <c r="K140" t="s">
        <v>28</v>
      </c>
      <c r="L140" t="s">
        <v>77</v>
      </c>
      <c r="M140" t="s">
        <v>78</v>
      </c>
      <c r="N140" t="s">
        <v>31</v>
      </c>
      <c r="O140" t="s">
        <v>411</v>
      </c>
      <c r="P140">
        <v>0.55000000000000004</v>
      </c>
      <c r="Q140" t="s">
        <v>33</v>
      </c>
      <c r="R140" t="s">
        <v>61</v>
      </c>
      <c r="S140" t="str">
        <f>VLOOKUP(R140,Users!$A$1:$B$5,2,0)</f>
        <v>Chris</v>
      </c>
      <c r="T140" t="s">
        <v>324</v>
      </c>
      <c r="U140" t="s">
        <v>148</v>
      </c>
      <c r="V140">
        <v>52601</v>
      </c>
      <c r="W140" s="2">
        <v>42112</v>
      </c>
      <c r="X140" s="2" t="str">
        <f t="shared" si="11"/>
        <v>Sat</v>
      </c>
      <c r="Y140" s="2">
        <v>42114</v>
      </c>
      <c r="Z140" s="9">
        <f t="shared" si="12"/>
        <v>2</v>
      </c>
      <c r="AA140" s="9" t="str">
        <f t="shared" si="13"/>
        <v>After Discount</v>
      </c>
      <c r="AB140" s="6">
        <v>264.16649999999998</v>
      </c>
      <c r="AC140">
        <v>5</v>
      </c>
      <c r="AD140" s="6">
        <v>382.85</v>
      </c>
      <c r="AE140">
        <v>86958</v>
      </c>
      <c r="AF140" s="9">
        <f>IF(COUNTIF(AE$2:AE2091,AE140)=1,1,0)</f>
        <v>0</v>
      </c>
      <c r="AG140" t="str">
        <f>_xlfn.XLOOKUP(AE140,Returns!A:A,Returns!B:B,"Not Returned",0,1)</f>
        <v>Not Returned</v>
      </c>
      <c r="AH140">
        <f t="shared" si="14"/>
        <v>0</v>
      </c>
    </row>
    <row r="141" spans="1:34" x14ac:dyDescent="0.3">
      <c r="A141">
        <v>25282</v>
      </c>
      <c r="B141" t="s">
        <v>56</v>
      </c>
      <c r="C141" s="8">
        <v>0.03</v>
      </c>
      <c r="D141" s="6">
        <v>85.99</v>
      </c>
      <c r="E141" s="7">
        <v>0.99</v>
      </c>
      <c r="F141">
        <v>3003</v>
      </c>
      <c r="G141" t="s">
        <v>2703</v>
      </c>
      <c r="H141" t="str">
        <f>IF(COUNTIF(G$2:G141,G141)=1,"New Customer","Returning Customer")</f>
        <v>New Customer</v>
      </c>
      <c r="I141">
        <f t="shared" si="10"/>
        <v>1</v>
      </c>
      <c r="J141" t="s">
        <v>49</v>
      </c>
      <c r="K141" t="s">
        <v>40</v>
      </c>
      <c r="L141" t="s">
        <v>77</v>
      </c>
      <c r="M141" t="s">
        <v>78</v>
      </c>
      <c r="N141" t="s">
        <v>31</v>
      </c>
      <c r="O141" t="s">
        <v>411</v>
      </c>
      <c r="P141">
        <v>0.55000000000000004</v>
      </c>
      <c r="Q141" t="s">
        <v>33</v>
      </c>
      <c r="R141" t="s">
        <v>34</v>
      </c>
      <c r="S141" t="str">
        <f>VLOOKUP(R141,Users!$A$1:$B$5,2,0)</f>
        <v>William</v>
      </c>
      <c r="T141" t="s">
        <v>1727</v>
      </c>
      <c r="U141" t="s">
        <v>2704</v>
      </c>
      <c r="V141">
        <v>83814</v>
      </c>
      <c r="W141" s="2">
        <v>42068</v>
      </c>
      <c r="X141" s="2" t="str">
        <f t="shared" si="11"/>
        <v>Thu</v>
      </c>
      <c r="Y141" s="2">
        <v>42069</v>
      </c>
      <c r="Z141" s="9">
        <f t="shared" si="12"/>
        <v>1</v>
      </c>
      <c r="AA141" s="9" t="str">
        <f t="shared" si="13"/>
        <v>After Discount</v>
      </c>
      <c r="AB141" s="6">
        <v>1037.1044999999999</v>
      </c>
      <c r="AC141">
        <v>20</v>
      </c>
      <c r="AD141" s="6">
        <v>1503.05</v>
      </c>
      <c r="AE141">
        <v>91586</v>
      </c>
      <c r="AF141" s="9">
        <f>IF(COUNTIF(AE$2:AE2092,AE141)=1,1,0)</f>
        <v>1</v>
      </c>
      <c r="AG141" t="str">
        <f>_xlfn.XLOOKUP(AE141,Returns!A:A,Returns!B:B,"Not Returned",0,1)</f>
        <v>Not Returned</v>
      </c>
      <c r="AH141">
        <f t="shared" si="14"/>
        <v>0</v>
      </c>
    </row>
    <row r="142" spans="1:34" x14ac:dyDescent="0.3">
      <c r="A142">
        <v>20003</v>
      </c>
      <c r="B142" t="s">
        <v>37</v>
      </c>
      <c r="C142" s="8">
        <v>0.03</v>
      </c>
      <c r="D142" s="6">
        <v>35.99</v>
      </c>
      <c r="E142" s="7">
        <v>1.1000000000000001</v>
      </c>
      <c r="F142">
        <v>799</v>
      </c>
      <c r="G142" t="s">
        <v>921</v>
      </c>
      <c r="H142" t="str">
        <f>IF(COUNTIF(G$2:G142,G142)=1,"New Customer","Returning Customer")</f>
        <v>New Customer</v>
      </c>
      <c r="I142">
        <f t="shared" si="10"/>
        <v>1</v>
      </c>
      <c r="J142" t="s">
        <v>49</v>
      </c>
      <c r="K142" t="s">
        <v>114</v>
      </c>
      <c r="L142" t="s">
        <v>77</v>
      </c>
      <c r="M142" t="s">
        <v>78</v>
      </c>
      <c r="N142" t="s">
        <v>59</v>
      </c>
      <c r="O142" t="s">
        <v>926</v>
      </c>
      <c r="P142">
        <v>0.55000000000000004</v>
      </c>
      <c r="Q142" t="s">
        <v>33</v>
      </c>
      <c r="R142" t="s">
        <v>135</v>
      </c>
      <c r="S142" t="str">
        <f>VLOOKUP(R142,Users!$A$1:$B$5,2,0)</f>
        <v>Sam</v>
      </c>
      <c r="T142" t="s">
        <v>923</v>
      </c>
      <c r="U142" t="s">
        <v>924</v>
      </c>
      <c r="V142">
        <v>29915</v>
      </c>
      <c r="W142" s="2">
        <v>42010</v>
      </c>
      <c r="X142" s="2" t="str">
        <f t="shared" si="11"/>
        <v>Tue</v>
      </c>
      <c r="Y142" s="2">
        <v>42011</v>
      </c>
      <c r="Z142" s="9">
        <f t="shared" si="12"/>
        <v>1</v>
      </c>
      <c r="AA142" s="9" t="str">
        <f t="shared" si="13"/>
        <v>After Discount</v>
      </c>
      <c r="AB142" s="6">
        <v>-211.036</v>
      </c>
      <c r="AC142">
        <v>1</v>
      </c>
      <c r="AD142" s="6">
        <v>30.86</v>
      </c>
      <c r="AE142">
        <v>89909</v>
      </c>
      <c r="AF142" s="9">
        <f>IF(COUNTIF(AE$2:AE2093,AE142)=1,1,0)</f>
        <v>0</v>
      </c>
      <c r="AG142" t="str">
        <f>_xlfn.XLOOKUP(AE142,Returns!A:A,Returns!B:B,"Not Returned",0,1)</f>
        <v>Not Returned</v>
      </c>
      <c r="AH142">
        <f t="shared" si="14"/>
        <v>0</v>
      </c>
    </row>
    <row r="143" spans="1:34" x14ac:dyDescent="0.3">
      <c r="A143">
        <v>18244</v>
      </c>
      <c r="B143" t="s">
        <v>25</v>
      </c>
      <c r="C143" s="8">
        <v>0.05</v>
      </c>
      <c r="D143" s="6">
        <v>35.99</v>
      </c>
      <c r="E143" s="7">
        <v>1.1000000000000001</v>
      </c>
      <c r="F143">
        <v>1725</v>
      </c>
      <c r="G143" t="s">
        <v>1719</v>
      </c>
      <c r="H143" t="str">
        <f>IF(COUNTIF(G$2:G143,G143)=1,"New Customer","Returning Customer")</f>
        <v>New Customer</v>
      </c>
      <c r="I143">
        <f t="shared" si="10"/>
        <v>1</v>
      </c>
      <c r="J143" t="s">
        <v>49</v>
      </c>
      <c r="K143" t="s">
        <v>28</v>
      </c>
      <c r="L143" t="s">
        <v>77</v>
      </c>
      <c r="M143" t="s">
        <v>78</v>
      </c>
      <c r="N143" t="s">
        <v>59</v>
      </c>
      <c r="O143" t="s">
        <v>926</v>
      </c>
      <c r="P143">
        <v>0.55000000000000004</v>
      </c>
      <c r="Q143" t="s">
        <v>33</v>
      </c>
      <c r="R143" t="s">
        <v>53</v>
      </c>
      <c r="S143" t="str">
        <f>VLOOKUP(R143,Users!$A$1:$B$5,2,0)</f>
        <v>Erin</v>
      </c>
      <c r="T143" t="s">
        <v>152</v>
      </c>
      <c r="U143" t="s">
        <v>1720</v>
      </c>
      <c r="V143">
        <v>43026</v>
      </c>
      <c r="W143" s="2">
        <v>42131</v>
      </c>
      <c r="X143" s="2" t="str">
        <f t="shared" si="11"/>
        <v>Thu</v>
      </c>
      <c r="Y143" s="2">
        <v>42133</v>
      </c>
      <c r="Z143" s="9">
        <f t="shared" si="12"/>
        <v>2</v>
      </c>
      <c r="AA143" s="9" t="str">
        <f t="shared" si="13"/>
        <v>After Discount</v>
      </c>
      <c r="AB143" s="6">
        <v>149.166</v>
      </c>
      <c r="AC143">
        <v>9</v>
      </c>
      <c r="AD143" s="6">
        <v>261.56</v>
      </c>
      <c r="AE143">
        <v>87193</v>
      </c>
      <c r="AF143" s="9">
        <f>IF(COUNTIF(AE$2:AE2094,AE143)=1,1,0)</f>
        <v>1</v>
      </c>
      <c r="AG143" t="str">
        <f>_xlfn.XLOOKUP(AE143,Returns!A:A,Returns!B:B,"Not Returned",0,1)</f>
        <v>Not Returned</v>
      </c>
      <c r="AH143">
        <f t="shared" si="14"/>
        <v>0</v>
      </c>
    </row>
    <row r="144" spans="1:34" x14ac:dyDescent="0.3">
      <c r="A144">
        <v>19139</v>
      </c>
      <c r="B144" t="s">
        <v>25</v>
      </c>
      <c r="C144" s="8">
        <v>0.09</v>
      </c>
      <c r="D144" s="6">
        <v>35.99</v>
      </c>
      <c r="E144" s="7">
        <v>1.1000000000000001</v>
      </c>
      <c r="F144">
        <v>1849</v>
      </c>
      <c r="G144" t="s">
        <v>1815</v>
      </c>
      <c r="H144" t="str">
        <f>IF(COUNTIF(G$2:G144,G144)=1,"New Customer","Returning Customer")</f>
        <v>New Customer</v>
      </c>
      <c r="I144">
        <f t="shared" si="10"/>
        <v>1</v>
      </c>
      <c r="J144" t="s">
        <v>49</v>
      </c>
      <c r="K144" t="s">
        <v>114</v>
      </c>
      <c r="L144" t="s">
        <v>77</v>
      </c>
      <c r="M144" t="s">
        <v>78</v>
      </c>
      <c r="N144" t="s">
        <v>59</v>
      </c>
      <c r="O144" t="s">
        <v>926</v>
      </c>
      <c r="P144">
        <v>0.55000000000000004</v>
      </c>
      <c r="Q144" t="s">
        <v>33</v>
      </c>
      <c r="R144" t="s">
        <v>135</v>
      </c>
      <c r="S144" t="str">
        <f>VLOOKUP(R144,Users!$A$1:$B$5,2,0)</f>
        <v>Sam</v>
      </c>
      <c r="T144" t="s">
        <v>1266</v>
      </c>
      <c r="U144" t="s">
        <v>1816</v>
      </c>
      <c r="V144">
        <v>36330</v>
      </c>
      <c r="W144" s="2">
        <v>42095</v>
      </c>
      <c r="X144" s="2" t="str">
        <f t="shared" si="11"/>
        <v>Wed</v>
      </c>
      <c r="Y144" s="2">
        <v>42097</v>
      </c>
      <c r="Z144" s="9">
        <f t="shared" si="12"/>
        <v>2</v>
      </c>
      <c r="AA144" s="9" t="str">
        <f t="shared" si="13"/>
        <v>After Discount</v>
      </c>
      <c r="AB144" s="6">
        <v>19.350000000000001</v>
      </c>
      <c r="AC144">
        <v>8</v>
      </c>
      <c r="AD144" s="6">
        <v>222.71</v>
      </c>
      <c r="AE144">
        <v>89697</v>
      </c>
      <c r="AF144" s="9">
        <f>IF(COUNTIF(AE$2:AE2095,AE144)=1,1,0)</f>
        <v>0</v>
      </c>
      <c r="AG144" t="str">
        <f>_xlfn.XLOOKUP(AE144,Returns!A:A,Returns!B:B,"Not Returned",0,1)</f>
        <v>Not Returned</v>
      </c>
      <c r="AH144">
        <f t="shared" si="14"/>
        <v>0</v>
      </c>
    </row>
    <row r="145" spans="1:34" x14ac:dyDescent="0.3">
      <c r="A145">
        <v>18253</v>
      </c>
      <c r="B145" t="s">
        <v>37</v>
      </c>
      <c r="C145" s="8">
        <v>0.1</v>
      </c>
      <c r="D145" s="6">
        <v>35.99</v>
      </c>
      <c r="E145" s="7">
        <v>1.1000000000000001</v>
      </c>
      <c r="F145">
        <v>2052</v>
      </c>
      <c r="G145" t="s">
        <v>1955</v>
      </c>
      <c r="H145" t="str">
        <f>IF(COUNTIF(G$2:G145,G145)=1,"New Customer","Returning Customer")</f>
        <v>New Customer</v>
      </c>
      <c r="I145">
        <f t="shared" si="10"/>
        <v>1</v>
      </c>
      <c r="J145" t="s">
        <v>27</v>
      </c>
      <c r="K145" t="s">
        <v>40</v>
      </c>
      <c r="L145" t="s">
        <v>77</v>
      </c>
      <c r="M145" t="s">
        <v>78</v>
      </c>
      <c r="N145" t="s">
        <v>59</v>
      </c>
      <c r="O145" t="s">
        <v>926</v>
      </c>
      <c r="P145">
        <v>0.55000000000000004</v>
      </c>
      <c r="Q145" t="s">
        <v>33</v>
      </c>
      <c r="R145" t="s">
        <v>34</v>
      </c>
      <c r="S145" t="str">
        <f>VLOOKUP(R145,Users!$A$1:$B$5,2,0)</f>
        <v>William</v>
      </c>
      <c r="T145" t="s">
        <v>360</v>
      </c>
      <c r="U145" t="s">
        <v>1956</v>
      </c>
      <c r="V145">
        <v>87105</v>
      </c>
      <c r="W145" s="2">
        <v>42054</v>
      </c>
      <c r="X145" s="2" t="str">
        <f t="shared" si="11"/>
        <v>Thu</v>
      </c>
      <c r="Y145" s="2">
        <v>42055</v>
      </c>
      <c r="Z145" s="9">
        <f t="shared" si="12"/>
        <v>1</v>
      </c>
      <c r="AA145" s="9" t="str">
        <f t="shared" si="13"/>
        <v>After Discount</v>
      </c>
      <c r="AB145" s="6">
        <v>390.09839999999997</v>
      </c>
      <c r="AC145">
        <v>19</v>
      </c>
      <c r="AD145" s="6">
        <v>565.36</v>
      </c>
      <c r="AE145">
        <v>87234</v>
      </c>
      <c r="AF145" s="9">
        <f>IF(COUNTIF(AE$2:AE2096,AE145)=1,1,0)</f>
        <v>0</v>
      </c>
      <c r="AG145" t="str">
        <f>_xlfn.XLOOKUP(AE145,Returns!A:A,Returns!B:B,"Not Returned",0,1)</f>
        <v>Not Returned</v>
      </c>
      <c r="AH145">
        <f t="shared" si="14"/>
        <v>0</v>
      </c>
    </row>
    <row r="146" spans="1:34" x14ac:dyDescent="0.3">
      <c r="A146">
        <v>23503</v>
      </c>
      <c r="B146" t="s">
        <v>47</v>
      </c>
      <c r="C146" s="8">
        <v>0.03</v>
      </c>
      <c r="D146" s="6">
        <v>55.99</v>
      </c>
      <c r="E146" s="7">
        <v>5</v>
      </c>
      <c r="F146">
        <v>282</v>
      </c>
      <c r="G146" t="s">
        <v>391</v>
      </c>
      <c r="H146" t="str">
        <f>IF(COUNTIF(G$2:G146,G146)=1,"New Customer","Returning Customer")</f>
        <v>New Customer</v>
      </c>
      <c r="I146">
        <f t="shared" si="10"/>
        <v>1</v>
      </c>
      <c r="J146" t="s">
        <v>49</v>
      </c>
      <c r="K146" t="s">
        <v>28</v>
      </c>
      <c r="L146" t="s">
        <v>77</v>
      </c>
      <c r="M146" t="s">
        <v>78</v>
      </c>
      <c r="N146" t="s">
        <v>51</v>
      </c>
      <c r="O146" t="s">
        <v>392</v>
      </c>
      <c r="P146">
        <v>0.83</v>
      </c>
      <c r="Q146" t="s">
        <v>33</v>
      </c>
      <c r="R146" t="s">
        <v>53</v>
      </c>
      <c r="S146" t="str">
        <f>VLOOKUP(R146,Users!$A$1:$B$5,2,0)</f>
        <v>Erin</v>
      </c>
      <c r="T146" t="s">
        <v>54</v>
      </c>
      <c r="U146" t="s">
        <v>393</v>
      </c>
      <c r="V146">
        <v>7109</v>
      </c>
      <c r="W146" s="2">
        <v>42145</v>
      </c>
      <c r="X146" s="2" t="str">
        <f t="shared" si="11"/>
        <v>Thu</v>
      </c>
      <c r="Y146" s="2">
        <v>42146</v>
      </c>
      <c r="Z146" s="9">
        <f t="shared" si="12"/>
        <v>1</v>
      </c>
      <c r="AA146" s="9" t="str">
        <f t="shared" si="13"/>
        <v>After Discount</v>
      </c>
      <c r="AB146" s="6">
        <v>-221.25399999999999</v>
      </c>
      <c r="AC146">
        <v>9</v>
      </c>
      <c r="AD146" s="6">
        <v>416.95</v>
      </c>
      <c r="AE146">
        <v>89291</v>
      </c>
      <c r="AF146" s="9">
        <f>IF(COUNTIF(AE$2:AE2097,AE146)=1,1,0)</f>
        <v>0</v>
      </c>
      <c r="AG146" t="str">
        <f>_xlfn.XLOOKUP(AE146,Returns!A:A,Returns!B:B,"Not Returned",0,1)</f>
        <v>Not Returned</v>
      </c>
      <c r="AH146">
        <f t="shared" si="14"/>
        <v>0</v>
      </c>
    </row>
    <row r="147" spans="1:34" x14ac:dyDescent="0.3">
      <c r="A147">
        <v>21118</v>
      </c>
      <c r="B147" t="s">
        <v>47</v>
      </c>
      <c r="C147" s="8">
        <v>0.01</v>
      </c>
      <c r="D147" s="6">
        <v>55.99</v>
      </c>
      <c r="E147" s="7">
        <v>5</v>
      </c>
      <c r="F147">
        <v>452</v>
      </c>
      <c r="G147" t="s">
        <v>546</v>
      </c>
      <c r="H147" t="str">
        <f>IF(COUNTIF(G$2:G147,G147)=1,"New Customer","Returning Customer")</f>
        <v>New Customer</v>
      </c>
      <c r="I147">
        <f t="shared" si="10"/>
        <v>1</v>
      </c>
      <c r="J147" t="s">
        <v>49</v>
      </c>
      <c r="K147" t="s">
        <v>40</v>
      </c>
      <c r="L147" t="s">
        <v>77</v>
      </c>
      <c r="M147" t="s">
        <v>78</v>
      </c>
      <c r="N147" t="s">
        <v>51</v>
      </c>
      <c r="O147" t="s">
        <v>392</v>
      </c>
      <c r="P147">
        <v>0.83</v>
      </c>
      <c r="Q147" t="s">
        <v>33</v>
      </c>
      <c r="R147" t="s">
        <v>34</v>
      </c>
      <c r="S147" t="str">
        <f>VLOOKUP(R147,Users!$A$1:$B$5,2,0)</f>
        <v>William</v>
      </c>
      <c r="T147" t="s">
        <v>45</v>
      </c>
      <c r="U147" t="s">
        <v>547</v>
      </c>
      <c r="V147">
        <v>93635</v>
      </c>
      <c r="W147" s="2">
        <v>42151</v>
      </c>
      <c r="X147" s="2" t="str">
        <f t="shared" si="11"/>
        <v>Wed</v>
      </c>
      <c r="Y147" s="2">
        <v>42152</v>
      </c>
      <c r="Z147" s="9">
        <f t="shared" si="12"/>
        <v>1</v>
      </c>
      <c r="AA147" s="9" t="str">
        <f t="shared" si="13"/>
        <v>After Discount</v>
      </c>
      <c r="AB147" s="6">
        <v>-235.89500000000001</v>
      </c>
      <c r="AC147">
        <v>1</v>
      </c>
      <c r="AD147" s="6">
        <v>51.83</v>
      </c>
      <c r="AE147">
        <v>86012</v>
      </c>
      <c r="AF147" s="9">
        <f>IF(COUNTIF(AE$2:AE2098,AE147)=1,1,0)</f>
        <v>0</v>
      </c>
      <c r="AG147" t="str">
        <f>_xlfn.XLOOKUP(AE147,Returns!A:A,Returns!B:B,"Not Returned",0,1)</f>
        <v>Not Returned</v>
      </c>
      <c r="AH147">
        <f t="shared" si="14"/>
        <v>0</v>
      </c>
    </row>
    <row r="148" spans="1:34" x14ac:dyDescent="0.3">
      <c r="A148">
        <v>24324</v>
      </c>
      <c r="B148" t="s">
        <v>37</v>
      </c>
      <c r="C148" s="8">
        <v>7.0000000000000007E-2</v>
      </c>
      <c r="D148" s="6">
        <v>55.99</v>
      </c>
      <c r="E148" s="7">
        <v>5</v>
      </c>
      <c r="F148">
        <v>1083</v>
      </c>
      <c r="G148" t="s">
        <v>1181</v>
      </c>
      <c r="H148" t="str">
        <f>IF(COUNTIF(G$2:G148,G148)=1,"New Customer","Returning Customer")</f>
        <v>New Customer</v>
      </c>
      <c r="I148">
        <f t="shared" si="10"/>
        <v>1</v>
      </c>
      <c r="J148" t="s">
        <v>27</v>
      </c>
      <c r="K148" t="s">
        <v>28</v>
      </c>
      <c r="L148" t="s">
        <v>77</v>
      </c>
      <c r="M148" t="s">
        <v>78</v>
      </c>
      <c r="N148" t="s">
        <v>51</v>
      </c>
      <c r="O148" t="s">
        <v>392</v>
      </c>
      <c r="P148">
        <v>0.83</v>
      </c>
      <c r="Q148" t="s">
        <v>33</v>
      </c>
      <c r="R148" t="s">
        <v>61</v>
      </c>
      <c r="S148" t="str">
        <f>VLOOKUP(R148,Users!$A$1:$B$5,2,0)</f>
        <v>Chris</v>
      </c>
      <c r="T148" t="s">
        <v>175</v>
      </c>
      <c r="U148" t="s">
        <v>1182</v>
      </c>
      <c r="V148">
        <v>62701</v>
      </c>
      <c r="W148" s="2">
        <v>42094</v>
      </c>
      <c r="X148" s="2" t="str">
        <f t="shared" si="11"/>
        <v>Tue</v>
      </c>
      <c r="Y148" s="2">
        <v>42096</v>
      </c>
      <c r="Z148" s="9">
        <f t="shared" si="12"/>
        <v>2</v>
      </c>
      <c r="AA148" s="9" t="str">
        <f t="shared" si="13"/>
        <v>After Discount</v>
      </c>
      <c r="AB148" s="6">
        <v>-232.99100000000001</v>
      </c>
      <c r="AC148">
        <v>1</v>
      </c>
      <c r="AD148" s="6">
        <v>54.08</v>
      </c>
      <c r="AE148">
        <v>88460</v>
      </c>
      <c r="AF148" s="9">
        <f>IF(COUNTIF(AE$2:AE2099,AE148)=1,1,0)</f>
        <v>1</v>
      </c>
      <c r="AG148" t="str">
        <f>_xlfn.XLOOKUP(AE148,Returns!A:A,Returns!B:B,"Not Returned",0,1)</f>
        <v>Not Returned</v>
      </c>
      <c r="AH148">
        <f t="shared" si="14"/>
        <v>0</v>
      </c>
    </row>
    <row r="149" spans="1:34" x14ac:dyDescent="0.3">
      <c r="A149">
        <v>23774</v>
      </c>
      <c r="B149" t="s">
        <v>56</v>
      </c>
      <c r="C149" s="8">
        <v>0.06</v>
      </c>
      <c r="D149" s="6">
        <v>55.99</v>
      </c>
      <c r="E149" s="7">
        <v>5</v>
      </c>
      <c r="F149">
        <v>2162</v>
      </c>
      <c r="G149" t="s">
        <v>2052</v>
      </c>
      <c r="H149" t="str">
        <f>IF(COUNTIF(G$2:G149,G149)=1,"New Customer","Returning Customer")</f>
        <v>New Customer</v>
      </c>
      <c r="I149">
        <f t="shared" si="10"/>
        <v>1</v>
      </c>
      <c r="J149" t="s">
        <v>49</v>
      </c>
      <c r="K149" t="s">
        <v>28</v>
      </c>
      <c r="L149" t="s">
        <v>77</v>
      </c>
      <c r="M149" t="s">
        <v>78</v>
      </c>
      <c r="N149" t="s">
        <v>51</v>
      </c>
      <c r="O149" t="s">
        <v>392</v>
      </c>
      <c r="P149">
        <v>0.83</v>
      </c>
      <c r="Q149" t="s">
        <v>33</v>
      </c>
      <c r="R149" t="s">
        <v>53</v>
      </c>
      <c r="S149" t="str">
        <f>VLOOKUP(R149,Users!$A$1:$B$5,2,0)</f>
        <v>Erin</v>
      </c>
      <c r="T149" t="s">
        <v>229</v>
      </c>
      <c r="U149" t="s">
        <v>2054</v>
      </c>
      <c r="V149">
        <v>16146</v>
      </c>
      <c r="W149" s="2">
        <v>42144</v>
      </c>
      <c r="X149" s="2" t="str">
        <f t="shared" si="11"/>
        <v>Wed</v>
      </c>
      <c r="Y149" s="2">
        <v>42146</v>
      </c>
      <c r="Z149" s="9">
        <f t="shared" si="12"/>
        <v>2</v>
      </c>
      <c r="AA149" s="9" t="str">
        <f t="shared" si="13"/>
        <v>After Discount</v>
      </c>
      <c r="AB149" s="6">
        <v>27.968600000000009</v>
      </c>
      <c r="AC149">
        <v>33</v>
      </c>
      <c r="AD149" s="6">
        <v>1553.7</v>
      </c>
      <c r="AE149">
        <v>90387</v>
      </c>
      <c r="AF149" s="9">
        <f>IF(COUNTIF(AE$2:AE2100,AE149)=1,1,0)</f>
        <v>0</v>
      </c>
      <c r="AG149" t="str">
        <f>_xlfn.XLOOKUP(AE149,Returns!A:A,Returns!B:B,"Not Returned",0,1)</f>
        <v>Not Returned</v>
      </c>
      <c r="AH149">
        <f t="shared" si="14"/>
        <v>0</v>
      </c>
    </row>
    <row r="150" spans="1:34" x14ac:dyDescent="0.3">
      <c r="A150">
        <v>23417</v>
      </c>
      <c r="B150" t="s">
        <v>106</v>
      </c>
      <c r="C150" s="8">
        <v>0.02</v>
      </c>
      <c r="D150" s="6">
        <v>55.99</v>
      </c>
      <c r="E150" s="7">
        <v>5</v>
      </c>
      <c r="F150">
        <v>2273</v>
      </c>
      <c r="G150" t="s">
        <v>2141</v>
      </c>
      <c r="H150" t="str">
        <f>IF(COUNTIF(G$2:G150,G150)=1,"New Customer","Returning Customer")</f>
        <v>New Customer</v>
      </c>
      <c r="I150">
        <f t="shared" si="10"/>
        <v>1</v>
      </c>
      <c r="J150" t="s">
        <v>49</v>
      </c>
      <c r="K150" t="s">
        <v>28</v>
      </c>
      <c r="L150" t="s">
        <v>77</v>
      </c>
      <c r="M150" t="s">
        <v>78</v>
      </c>
      <c r="N150" t="s">
        <v>51</v>
      </c>
      <c r="O150" t="s">
        <v>392</v>
      </c>
      <c r="P150">
        <v>0.83</v>
      </c>
      <c r="Q150" t="s">
        <v>33</v>
      </c>
      <c r="R150" t="s">
        <v>61</v>
      </c>
      <c r="S150" t="str">
        <f>VLOOKUP(R150,Users!$A$1:$B$5,2,0)</f>
        <v>Chris</v>
      </c>
      <c r="T150" t="s">
        <v>129</v>
      </c>
      <c r="U150" t="s">
        <v>2143</v>
      </c>
      <c r="V150">
        <v>78550</v>
      </c>
      <c r="W150" s="2">
        <v>42129</v>
      </c>
      <c r="X150" s="2" t="str">
        <f t="shared" si="11"/>
        <v>Tue</v>
      </c>
      <c r="Y150" s="2">
        <v>42129</v>
      </c>
      <c r="Z150" s="9">
        <f t="shared" si="12"/>
        <v>0</v>
      </c>
      <c r="AA150" s="9" t="str">
        <f t="shared" si="13"/>
        <v>After Discount</v>
      </c>
      <c r="AB150" s="6">
        <v>-222.816</v>
      </c>
      <c r="AC150">
        <v>4</v>
      </c>
      <c r="AD150" s="6">
        <v>201.32</v>
      </c>
      <c r="AE150">
        <v>90109</v>
      </c>
      <c r="AF150" s="9">
        <f>IF(COUNTIF(AE$2:AE2101,AE150)=1,1,0)</f>
        <v>0</v>
      </c>
      <c r="AG150" t="str">
        <f>_xlfn.XLOOKUP(AE150,Returns!A:A,Returns!B:B,"Not Returned",0,1)</f>
        <v>Not Returned</v>
      </c>
      <c r="AH150">
        <f t="shared" si="14"/>
        <v>0</v>
      </c>
    </row>
    <row r="151" spans="1:34" x14ac:dyDescent="0.3">
      <c r="A151">
        <v>26261</v>
      </c>
      <c r="B151" t="s">
        <v>37</v>
      </c>
      <c r="C151" s="8">
        <v>0.06</v>
      </c>
      <c r="D151" s="6">
        <v>20.99</v>
      </c>
      <c r="E151" s="7">
        <v>2.5</v>
      </c>
      <c r="F151">
        <v>1054</v>
      </c>
      <c r="G151" t="s">
        <v>1155</v>
      </c>
      <c r="H151" t="str">
        <f>IF(COUNTIF(G$2:G151,G151)=1,"New Customer","Returning Customer")</f>
        <v>New Customer</v>
      </c>
      <c r="I151">
        <f t="shared" si="10"/>
        <v>1</v>
      </c>
      <c r="J151" t="s">
        <v>49</v>
      </c>
      <c r="K151" t="s">
        <v>28</v>
      </c>
      <c r="L151" t="s">
        <v>77</v>
      </c>
      <c r="M151" t="s">
        <v>78</v>
      </c>
      <c r="N151" t="s">
        <v>31</v>
      </c>
      <c r="O151" t="s">
        <v>1159</v>
      </c>
      <c r="P151">
        <v>0.81</v>
      </c>
      <c r="Q151" t="s">
        <v>33</v>
      </c>
      <c r="R151" t="s">
        <v>34</v>
      </c>
      <c r="S151" t="str">
        <f>VLOOKUP(R151,Users!$A$1:$B$5,2,0)</f>
        <v>William</v>
      </c>
      <c r="T151" t="s">
        <v>372</v>
      </c>
      <c r="U151" t="s">
        <v>1157</v>
      </c>
      <c r="V151">
        <v>85374</v>
      </c>
      <c r="W151" s="2">
        <v>42149</v>
      </c>
      <c r="X151" s="2" t="str">
        <f t="shared" si="11"/>
        <v>Mon</v>
      </c>
      <c r="Y151" s="2">
        <v>42151</v>
      </c>
      <c r="Z151" s="9">
        <f t="shared" si="12"/>
        <v>2</v>
      </c>
      <c r="AA151" s="9" t="str">
        <f t="shared" si="13"/>
        <v>After Discount</v>
      </c>
      <c r="AB151" s="6">
        <v>-112.18899999999999</v>
      </c>
      <c r="AC151">
        <v>1</v>
      </c>
      <c r="AD151" s="6">
        <v>17.829999999999998</v>
      </c>
      <c r="AE151">
        <v>90069</v>
      </c>
      <c r="AF151" s="9">
        <f>IF(COUNTIF(AE$2:AE2102,AE151)=1,1,0)</f>
        <v>0</v>
      </c>
      <c r="AG151" t="str">
        <f>_xlfn.XLOOKUP(AE151,Returns!A:A,Returns!B:B,"Not Returned",0,1)</f>
        <v>Not Returned</v>
      </c>
      <c r="AH151">
        <f t="shared" si="14"/>
        <v>0</v>
      </c>
    </row>
    <row r="152" spans="1:34" x14ac:dyDescent="0.3">
      <c r="A152">
        <v>24731</v>
      </c>
      <c r="B152" t="s">
        <v>106</v>
      </c>
      <c r="C152" s="8">
        <v>0.09</v>
      </c>
      <c r="D152" s="6">
        <v>20.99</v>
      </c>
      <c r="E152" s="7">
        <v>2.5</v>
      </c>
      <c r="F152">
        <v>2044</v>
      </c>
      <c r="G152" t="s">
        <v>1946</v>
      </c>
      <c r="H152" t="str">
        <f>IF(COUNTIF(G$2:G152,G152)=1,"New Customer","Returning Customer")</f>
        <v>New Customer</v>
      </c>
      <c r="I152">
        <f t="shared" si="10"/>
        <v>1</v>
      </c>
      <c r="J152" t="s">
        <v>49</v>
      </c>
      <c r="K152" t="s">
        <v>28</v>
      </c>
      <c r="L152" t="s">
        <v>77</v>
      </c>
      <c r="M152" t="s">
        <v>78</v>
      </c>
      <c r="N152" t="s">
        <v>31</v>
      </c>
      <c r="O152" t="s">
        <v>1159</v>
      </c>
      <c r="P152">
        <v>0.81</v>
      </c>
      <c r="Q152" t="s">
        <v>33</v>
      </c>
      <c r="R152" t="s">
        <v>135</v>
      </c>
      <c r="S152" t="str">
        <f>VLOOKUP(R152,Users!$A$1:$B$5,2,0)</f>
        <v>Sam</v>
      </c>
      <c r="T152" t="s">
        <v>949</v>
      </c>
      <c r="U152" t="s">
        <v>1947</v>
      </c>
      <c r="V152">
        <v>72756</v>
      </c>
      <c r="W152" s="2">
        <v>42179</v>
      </c>
      <c r="X152" s="2" t="str">
        <f t="shared" si="11"/>
        <v>Wed</v>
      </c>
      <c r="Y152" s="2">
        <v>42186</v>
      </c>
      <c r="Z152" s="9">
        <f t="shared" si="12"/>
        <v>7</v>
      </c>
      <c r="AA152" s="9" t="str">
        <f t="shared" si="13"/>
        <v>After Discount</v>
      </c>
      <c r="AB152" s="6">
        <v>-136.12200000000001</v>
      </c>
      <c r="AC152">
        <v>6</v>
      </c>
      <c r="AD152" s="6">
        <v>100.11</v>
      </c>
      <c r="AE152">
        <v>88692</v>
      </c>
      <c r="AF152" s="9">
        <f>IF(COUNTIF(AE$2:AE2103,AE152)=1,1,0)</f>
        <v>1</v>
      </c>
      <c r="AG152" t="str">
        <f>_xlfn.XLOOKUP(AE152,Returns!A:A,Returns!B:B,"Not Returned",0,1)</f>
        <v>Not Returned</v>
      </c>
      <c r="AH152">
        <f t="shared" si="14"/>
        <v>0</v>
      </c>
    </row>
    <row r="153" spans="1:34" x14ac:dyDescent="0.3">
      <c r="A153">
        <v>22805</v>
      </c>
      <c r="B153" t="s">
        <v>25</v>
      </c>
      <c r="C153" s="8">
        <v>0.1</v>
      </c>
      <c r="D153" s="6">
        <v>20.99</v>
      </c>
      <c r="E153" s="7">
        <v>2.5</v>
      </c>
      <c r="F153">
        <v>3211</v>
      </c>
      <c r="G153" t="s">
        <v>2861</v>
      </c>
      <c r="H153" t="str">
        <f>IF(COUNTIF(G$2:G153,G153)=1,"New Customer","Returning Customer")</f>
        <v>New Customer</v>
      </c>
      <c r="I153">
        <f t="shared" si="10"/>
        <v>1</v>
      </c>
      <c r="J153" t="s">
        <v>49</v>
      </c>
      <c r="K153" t="s">
        <v>28</v>
      </c>
      <c r="L153" t="s">
        <v>77</v>
      </c>
      <c r="M153" t="s">
        <v>78</v>
      </c>
      <c r="N153" t="s">
        <v>31</v>
      </c>
      <c r="O153" t="s">
        <v>1159</v>
      </c>
      <c r="P153">
        <v>0.81</v>
      </c>
      <c r="Q153" t="s">
        <v>33</v>
      </c>
      <c r="R153" t="s">
        <v>61</v>
      </c>
      <c r="S153" t="str">
        <f>VLOOKUP(R153,Users!$A$1:$B$5,2,0)</f>
        <v>Chris</v>
      </c>
      <c r="T153" t="s">
        <v>175</v>
      </c>
      <c r="U153" t="s">
        <v>2862</v>
      </c>
      <c r="V153">
        <v>60101</v>
      </c>
      <c r="W153" s="2">
        <v>42050</v>
      </c>
      <c r="X153" s="2" t="str">
        <f t="shared" si="11"/>
        <v>Sun</v>
      </c>
      <c r="Y153" s="2">
        <v>42051</v>
      </c>
      <c r="Z153" s="9">
        <f t="shared" si="12"/>
        <v>1</v>
      </c>
      <c r="AA153" s="9" t="str">
        <f t="shared" si="13"/>
        <v>After Discount</v>
      </c>
      <c r="AB153" s="6">
        <v>-43.65504</v>
      </c>
      <c r="AC153">
        <v>23</v>
      </c>
      <c r="AD153" s="6">
        <v>392.45</v>
      </c>
      <c r="AE153">
        <v>91522</v>
      </c>
      <c r="AF153" s="9">
        <f>IF(COUNTIF(AE$2:AE2104,AE153)=1,1,0)</f>
        <v>0</v>
      </c>
      <c r="AG153" t="str">
        <f>_xlfn.XLOOKUP(AE153,Returns!A:A,Returns!B:B,"Not Returned",0,1)</f>
        <v>Not Returned</v>
      </c>
      <c r="AH153">
        <f t="shared" si="14"/>
        <v>0</v>
      </c>
    </row>
    <row r="154" spans="1:34" x14ac:dyDescent="0.3">
      <c r="A154">
        <v>21110</v>
      </c>
      <c r="B154" t="s">
        <v>106</v>
      </c>
      <c r="C154" s="8">
        <v>0</v>
      </c>
      <c r="D154" s="6">
        <v>20.99</v>
      </c>
      <c r="E154" s="7">
        <v>3.3</v>
      </c>
      <c r="F154">
        <v>759</v>
      </c>
      <c r="G154" t="s">
        <v>885</v>
      </c>
      <c r="H154" t="str">
        <f>IF(COUNTIF(G$2:G154,G154)=1,"New Customer","Returning Customer")</f>
        <v>New Customer</v>
      </c>
      <c r="I154">
        <f t="shared" si="10"/>
        <v>1</v>
      </c>
      <c r="J154" t="s">
        <v>49</v>
      </c>
      <c r="K154" t="s">
        <v>58</v>
      </c>
      <c r="L154" t="s">
        <v>77</v>
      </c>
      <c r="M154" t="s">
        <v>78</v>
      </c>
      <c r="N154" t="s">
        <v>51</v>
      </c>
      <c r="O154" t="s">
        <v>886</v>
      </c>
      <c r="P154">
        <v>0.81</v>
      </c>
      <c r="Q154" t="s">
        <v>33</v>
      </c>
      <c r="R154" t="s">
        <v>61</v>
      </c>
      <c r="S154" t="str">
        <f>VLOOKUP(R154,Users!$A$1:$B$5,2,0)</f>
        <v>Chris</v>
      </c>
      <c r="T154" t="s">
        <v>175</v>
      </c>
      <c r="U154" t="s">
        <v>887</v>
      </c>
      <c r="V154">
        <v>62301</v>
      </c>
      <c r="W154" s="2">
        <v>42153</v>
      </c>
      <c r="X154" s="2" t="str">
        <f t="shared" si="11"/>
        <v>Fri</v>
      </c>
      <c r="Y154" s="2">
        <v>42160</v>
      </c>
      <c r="Z154" s="9">
        <f t="shared" si="12"/>
        <v>7</v>
      </c>
      <c r="AA154" s="9" t="str">
        <f t="shared" si="13"/>
        <v>No Discount</v>
      </c>
      <c r="AB154" s="6">
        <v>-92.961000000000013</v>
      </c>
      <c r="AC154">
        <v>5</v>
      </c>
      <c r="AD154" s="6">
        <v>92.96</v>
      </c>
      <c r="AE154">
        <v>86639</v>
      </c>
      <c r="AF154" s="9">
        <f>IF(COUNTIF(AE$2:AE2105,AE154)=1,1,0)</f>
        <v>1</v>
      </c>
      <c r="AG154" t="str">
        <f>_xlfn.XLOOKUP(AE154,Returns!A:A,Returns!B:B,"Not Returned",0,1)</f>
        <v>Not Returned</v>
      </c>
      <c r="AH154">
        <f t="shared" si="14"/>
        <v>0</v>
      </c>
    </row>
    <row r="155" spans="1:34" x14ac:dyDescent="0.3">
      <c r="A155">
        <v>21808</v>
      </c>
      <c r="B155" t="s">
        <v>25</v>
      </c>
      <c r="C155" s="8">
        <v>0.08</v>
      </c>
      <c r="D155" s="6">
        <v>20.99</v>
      </c>
      <c r="E155" s="7">
        <v>3.3</v>
      </c>
      <c r="F155">
        <v>1484</v>
      </c>
      <c r="G155" t="s">
        <v>1508</v>
      </c>
      <c r="H155" t="str">
        <f>IF(COUNTIF(G$2:G155,G155)=1,"New Customer","Returning Customer")</f>
        <v>New Customer</v>
      </c>
      <c r="I155">
        <f t="shared" si="10"/>
        <v>1</v>
      </c>
      <c r="J155" t="s">
        <v>27</v>
      </c>
      <c r="K155" t="s">
        <v>40</v>
      </c>
      <c r="L155" t="s">
        <v>77</v>
      </c>
      <c r="M155" t="s">
        <v>78</v>
      </c>
      <c r="N155" t="s">
        <v>51</v>
      </c>
      <c r="O155" t="s">
        <v>886</v>
      </c>
      <c r="P155">
        <v>0.81</v>
      </c>
      <c r="Q155" t="s">
        <v>33</v>
      </c>
      <c r="R155" t="s">
        <v>61</v>
      </c>
      <c r="S155" t="str">
        <f>VLOOKUP(R155,Users!$A$1:$B$5,2,0)</f>
        <v>Chris</v>
      </c>
      <c r="T155" t="s">
        <v>175</v>
      </c>
      <c r="U155" t="s">
        <v>1509</v>
      </c>
      <c r="V155">
        <v>60016</v>
      </c>
      <c r="W155" s="2">
        <v>42074</v>
      </c>
      <c r="X155" s="2" t="str">
        <f t="shared" si="11"/>
        <v>Wed</v>
      </c>
      <c r="Y155" s="2">
        <v>42074</v>
      </c>
      <c r="Z155" s="9">
        <f t="shared" si="12"/>
        <v>0</v>
      </c>
      <c r="AA155" s="9" t="str">
        <f t="shared" si="13"/>
        <v>After Discount</v>
      </c>
      <c r="AB155" s="6">
        <v>-96.337999999999994</v>
      </c>
      <c r="AC155">
        <v>11</v>
      </c>
      <c r="AD155" s="6">
        <v>193.51</v>
      </c>
      <c r="AE155">
        <v>91235</v>
      </c>
      <c r="AF155" s="9">
        <f>IF(COUNTIF(AE$2:AE2106,AE155)=1,1,0)</f>
        <v>0</v>
      </c>
      <c r="AG155" t="str">
        <f>_xlfn.XLOOKUP(AE155,Returns!A:A,Returns!B:B,"Not Returned",0,1)</f>
        <v>Not Returned</v>
      </c>
      <c r="AH155">
        <f t="shared" si="14"/>
        <v>0</v>
      </c>
    </row>
    <row r="156" spans="1:34" x14ac:dyDescent="0.3">
      <c r="A156">
        <v>21692</v>
      </c>
      <c r="B156" t="s">
        <v>37</v>
      </c>
      <c r="C156" s="8">
        <v>0.05</v>
      </c>
      <c r="D156" s="6">
        <v>20.99</v>
      </c>
      <c r="E156" s="7">
        <v>3.3</v>
      </c>
      <c r="F156">
        <v>1979</v>
      </c>
      <c r="G156" t="s">
        <v>1909</v>
      </c>
      <c r="H156" t="str">
        <f>IF(COUNTIF(G$2:G156,G156)=1,"New Customer","Returning Customer")</f>
        <v>New Customer</v>
      </c>
      <c r="I156">
        <f t="shared" si="10"/>
        <v>1</v>
      </c>
      <c r="J156" t="s">
        <v>49</v>
      </c>
      <c r="K156" t="s">
        <v>28</v>
      </c>
      <c r="L156" t="s">
        <v>77</v>
      </c>
      <c r="M156" t="s">
        <v>78</v>
      </c>
      <c r="N156" t="s">
        <v>51</v>
      </c>
      <c r="O156" t="s">
        <v>886</v>
      </c>
      <c r="P156">
        <v>0.81</v>
      </c>
      <c r="Q156" t="s">
        <v>33</v>
      </c>
      <c r="R156" t="s">
        <v>34</v>
      </c>
      <c r="S156" t="str">
        <f>VLOOKUP(R156,Users!$A$1:$B$5,2,0)</f>
        <v>William</v>
      </c>
      <c r="T156" t="s">
        <v>250</v>
      </c>
      <c r="U156" t="s">
        <v>1910</v>
      </c>
      <c r="V156">
        <v>80122</v>
      </c>
      <c r="W156" s="2">
        <v>42129</v>
      </c>
      <c r="X156" s="2" t="str">
        <f t="shared" si="11"/>
        <v>Tue</v>
      </c>
      <c r="Y156" s="2">
        <v>42130</v>
      </c>
      <c r="Z156" s="9">
        <f t="shared" si="12"/>
        <v>1</v>
      </c>
      <c r="AA156" s="9" t="str">
        <f t="shared" si="13"/>
        <v>After Discount</v>
      </c>
      <c r="AB156" s="6">
        <v>21.883400000000023</v>
      </c>
      <c r="AC156">
        <v>4</v>
      </c>
      <c r="AD156" s="6">
        <v>72.75</v>
      </c>
      <c r="AE156">
        <v>87757</v>
      </c>
      <c r="AF156" s="9">
        <f>IF(COUNTIF(AE$2:AE2107,AE156)=1,1,0)</f>
        <v>1</v>
      </c>
      <c r="AG156" t="str">
        <f>_xlfn.XLOOKUP(AE156,Returns!A:A,Returns!B:B,"Not Returned",0,1)</f>
        <v>Not Returned</v>
      </c>
      <c r="AH156">
        <f t="shared" si="14"/>
        <v>0</v>
      </c>
    </row>
    <row r="157" spans="1:34" x14ac:dyDescent="0.3">
      <c r="A157">
        <v>3394</v>
      </c>
      <c r="B157" t="s">
        <v>37</v>
      </c>
      <c r="C157" s="8">
        <v>0.04</v>
      </c>
      <c r="D157" s="6">
        <v>85.99</v>
      </c>
      <c r="E157" s="7">
        <v>0.99</v>
      </c>
      <c r="F157">
        <v>373</v>
      </c>
      <c r="G157" t="s">
        <v>473</v>
      </c>
      <c r="H157" t="str">
        <f>IF(COUNTIF(G$2:G157,G157)=1,"New Customer","Returning Customer")</f>
        <v>New Customer</v>
      </c>
      <c r="I157">
        <f t="shared" si="10"/>
        <v>1</v>
      </c>
      <c r="J157" t="s">
        <v>49</v>
      </c>
      <c r="K157" t="s">
        <v>58</v>
      </c>
      <c r="L157" t="s">
        <v>77</v>
      </c>
      <c r="M157" t="s">
        <v>78</v>
      </c>
      <c r="N157" t="s">
        <v>31</v>
      </c>
      <c r="O157" t="s">
        <v>476</v>
      </c>
      <c r="P157">
        <v>0.85</v>
      </c>
      <c r="Q157" t="s">
        <v>33</v>
      </c>
      <c r="R157" t="s">
        <v>61</v>
      </c>
      <c r="S157" t="str">
        <f>VLOOKUP(R157,Users!$A$1:$B$5,2,0)</f>
        <v>Chris</v>
      </c>
      <c r="T157" t="s">
        <v>295</v>
      </c>
      <c r="U157" t="s">
        <v>296</v>
      </c>
      <c r="V157">
        <v>48234</v>
      </c>
      <c r="W157" s="2">
        <v>42077</v>
      </c>
      <c r="X157" s="2" t="str">
        <f t="shared" si="11"/>
        <v>Sat</v>
      </c>
      <c r="Y157" s="2">
        <v>42079</v>
      </c>
      <c r="Z157" s="9">
        <f t="shared" si="12"/>
        <v>2</v>
      </c>
      <c r="AA157" s="9" t="str">
        <f t="shared" si="13"/>
        <v>After Discount</v>
      </c>
      <c r="AB157" s="6">
        <v>-175.17500000000001</v>
      </c>
      <c r="AC157">
        <v>19</v>
      </c>
      <c r="AD157" s="6">
        <v>1426.51</v>
      </c>
      <c r="AE157">
        <v>24193</v>
      </c>
      <c r="AF157" s="9">
        <f>IF(COUNTIF(AE$2:AE2108,AE157)=1,1,0)</f>
        <v>0</v>
      </c>
      <c r="AG157" t="str">
        <f>_xlfn.XLOOKUP(AE157,Returns!A:A,Returns!B:B,"Not Returned",0,1)</f>
        <v>Not Returned</v>
      </c>
      <c r="AH157">
        <f t="shared" si="14"/>
        <v>0</v>
      </c>
    </row>
    <row r="158" spans="1:34" x14ac:dyDescent="0.3">
      <c r="A158">
        <v>18061</v>
      </c>
      <c r="B158" t="s">
        <v>106</v>
      </c>
      <c r="C158" s="8">
        <v>0</v>
      </c>
      <c r="D158" s="6">
        <v>85.99</v>
      </c>
      <c r="E158" s="7">
        <v>0.99</v>
      </c>
      <c r="F158">
        <v>1505</v>
      </c>
      <c r="G158" t="s">
        <v>1530</v>
      </c>
      <c r="H158" t="str">
        <f>IF(COUNTIF(G$2:G158,G158)=1,"New Customer","Returning Customer")</f>
        <v>New Customer</v>
      </c>
      <c r="I158">
        <f t="shared" si="10"/>
        <v>1</v>
      </c>
      <c r="J158" t="s">
        <v>49</v>
      </c>
      <c r="K158" t="s">
        <v>58</v>
      </c>
      <c r="L158" t="s">
        <v>77</v>
      </c>
      <c r="M158" t="s">
        <v>78</v>
      </c>
      <c r="N158" t="s">
        <v>31</v>
      </c>
      <c r="O158" t="s">
        <v>476</v>
      </c>
      <c r="P158">
        <v>0.85</v>
      </c>
      <c r="Q158" t="s">
        <v>33</v>
      </c>
      <c r="R158" t="s">
        <v>61</v>
      </c>
      <c r="S158" t="str">
        <f>VLOOKUP(R158,Users!$A$1:$B$5,2,0)</f>
        <v>Chris</v>
      </c>
      <c r="T158" t="s">
        <v>129</v>
      </c>
      <c r="U158" t="s">
        <v>1531</v>
      </c>
      <c r="V158">
        <v>77840</v>
      </c>
      <c r="W158" s="2">
        <v>42168</v>
      </c>
      <c r="X158" s="2" t="str">
        <f t="shared" si="11"/>
        <v>Sat</v>
      </c>
      <c r="Y158" s="2">
        <v>42173</v>
      </c>
      <c r="Z158" s="9">
        <f t="shared" si="12"/>
        <v>5</v>
      </c>
      <c r="AA158" s="9" t="str">
        <f t="shared" si="13"/>
        <v>No Discount</v>
      </c>
      <c r="AB158" s="6">
        <v>-138.03680000000003</v>
      </c>
      <c r="AC158">
        <v>6</v>
      </c>
      <c r="AD158" s="6">
        <v>464.86</v>
      </c>
      <c r="AE158">
        <v>86181</v>
      </c>
      <c r="AF158" s="9">
        <f>IF(COUNTIF(AE$2:AE2109,AE158)=1,1,0)</f>
        <v>1</v>
      </c>
      <c r="AG158" t="str">
        <f>_xlfn.XLOOKUP(AE158,Returns!A:A,Returns!B:B,"Not Returned",0,1)</f>
        <v>Not Returned</v>
      </c>
      <c r="AH158">
        <f t="shared" si="14"/>
        <v>0</v>
      </c>
    </row>
    <row r="159" spans="1:34" x14ac:dyDescent="0.3">
      <c r="A159">
        <v>23765</v>
      </c>
      <c r="B159" t="s">
        <v>106</v>
      </c>
      <c r="C159" s="8">
        <v>0.01</v>
      </c>
      <c r="D159" s="6">
        <v>85.99</v>
      </c>
      <c r="E159" s="7">
        <v>0.99</v>
      </c>
      <c r="F159">
        <v>2593</v>
      </c>
      <c r="G159" t="s">
        <v>2401</v>
      </c>
      <c r="H159" t="str">
        <f>IF(COUNTIF(G$2:G159,G159)=1,"New Customer","Returning Customer")</f>
        <v>New Customer</v>
      </c>
      <c r="I159">
        <f t="shared" si="10"/>
        <v>1</v>
      </c>
      <c r="J159" t="s">
        <v>49</v>
      </c>
      <c r="K159" t="s">
        <v>28</v>
      </c>
      <c r="L159" t="s">
        <v>77</v>
      </c>
      <c r="M159" t="s">
        <v>78</v>
      </c>
      <c r="N159" t="s">
        <v>31</v>
      </c>
      <c r="O159" t="s">
        <v>476</v>
      </c>
      <c r="P159">
        <v>0.85</v>
      </c>
      <c r="Q159" t="s">
        <v>33</v>
      </c>
      <c r="R159" t="s">
        <v>135</v>
      </c>
      <c r="S159" t="str">
        <f>VLOOKUP(R159,Users!$A$1:$B$5,2,0)</f>
        <v>Sam</v>
      </c>
      <c r="T159" t="s">
        <v>381</v>
      </c>
      <c r="U159" t="s">
        <v>2402</v>
      </c>
      <c r="V159">
        <v>30605</v>
      </c>
      <c r="W159" s="2">
        <v>42075</v>
      </c>
      <c r="X159" s="2" t="str">
        <f t="shared" si="11"/>
        <v>Thu</v>
      </c>
      <c r="Y159" s="2">
        <v>42080</v>
      </c>
      <c r="Z159" s="9">
        <f t="shared" si="12"/>
        <v>5</v>
      </c>
      <c r="AA159" s="9" t="str">
        <f t="shared" si="13"/>
        <v>After Discount</v>
      </c>
      <c r="AB159" s="6">
        <v>311.72999999999996</v>
      </c>
      <c r="AC159">
        <v>2</v>
      </c>
      <c r="AD159" s="6">
        <v>146.16999999999999</v>
      </c>
      <c r="AE159">
        <v>87773</v>
      </c>
      <c r="AF159" s="9">
        <f>IF(COUNTIF(AE$2:AE2110,AE159)=1,1,0)</f>
        <v>1</v>
      </c>
      <c r="AG159" t="str">
        <f>_xlfn.XLOOKUP(AE159,Returns!A:A,Returns!B:B,"Not Returned",0,1)</f>
        <v>Not Returned</v>
      </c>
      <c r="AH159">
        <f t="shared" si="14"/>
        <v>0</v>
      </c>
    </row>
    <row r="160" spans="1:34" x14ac:dyDescent="0.3">
      <c r="A160">
        <v>21354</v>
      </c>
      <c r="B160" t="s">
        <v>47</v>
      </c>
      <c r="C160" s="8">
        <v>0.05</v>
      </c>
      <c r="D160" s="6">
        <v>35.99</v>
      </c>
      <c r="E160" s="7">
        <v>5.99</v>
      </c>
      <c r="F160">
        <v>858</v>
      </c>
      <c r="G160" t="s">
        <v>971</v>
      </c>
      <c r="H160" t="str">
        <f>IF(COUNTIF(G$2:G160,G160)=1,"New Customer","Returning Customer")</f>
        <v>New Customer</v>
      </c>
      <c r="I160">
        <f t="shared" si="10"/>
        <v>1</v>
      </c>
      <c r="J160" t="s">
        <v>27</v>
      </c>
      <c r="K160" t="s">
        <v>28</v>
      </c>
      <c r="L160" t="s">
        <v>77</v>
      </c>
      <c r="M160" t="s">
        <v>78</v>
      </c>
      <c r="N160" t="s">
        <v>31</v>
      </c>
      <c r="O160" t="s">
        <v>972</v>
      </c>
      <c r="P160">
        <v>0.38</v>
      </c>
      <c r="Q160" t="s">
        <v>33</v>
      </c>
      <c r="R160" t="s">
        <v>53</v>
      </c>
      <c r="S160" t="str">
        <f>VLOOKUP(R160,Users!$A$1:$B$5,2,0)</f>
        <v>Erin</v>
      </c>
      <c r="T160" t="s">
        <v>184</v>
      </c>
      <c r="U160" t="s">
        <v>470</v>
      </c>
      <c r="V160">
        <v>4240</v>
      </c>
      <c r="W160" s="2">
        <v>42124</v>
      </c>
      <c r="X160" s="2" t="str">
        <f t="shared" si="11"/>
        <v>Thu</v>
      </c>
      <c r="Y160" s="2">
        <v>42126</v>
      </c>
      <c r="Z160" s="9">
        <f t="shared" si="12"/>
        <v>2</v>
      </c>
      <c r="AA160" s="9" t="str">
        <f t="shared" si="13"/>
        <v>After Discount</v>
      </c>
      <c r="AB160" s="6">
        <v>-125.83296</v>
      </c>
      <c r="AC160">
        <v>2</v>
      </c>
      <c r="AD160" s="6">
        <v>64.89</v>
      </c>
      <c r="AE160">
        <v>88571</v>
      </c>
      <c r="AF160" s="9">
        <f>IF(COUNTIF(AE$2:AE2111,AE160)=1,1,0)</f>
        <v>0</v>
      </c>
      <c r="AG160" t="str">
        <f>_xlfn.XLOOKUP(AE160,Returns!A:A,Returns!B:B,"Not Returned",0,1)</f>
        <v>Not Returned</v>
      </c>
      <c r="AH160">
        <f t="shared" si="14"/>
        <v>0</v>
      </c>
    </row>
    <row r="161" spans="1:34" x14ac:dyDescent="0.3">
      <c r="A161">
        <v>22288</v>
      </c>
      <c r="B161" t="s">
        <v>47</v>
      </c>
      <c r="C161" s="8">
        <v>0.09</v>
      </c>
      <c r="D161" s="6">
        <v>35.99</v>
      </c>
      <c r="E161" s="7">
        <v>5.99</v>
      </c>
      <c r="F161">
        <v>907</v>
      </c>
      <c r="G161" t="s">
        <v>1012</v>
      </c>
      <c r="H161" t="str">
        <f>IF(COUNTIF(G$2:G161,G161)=1,"New Customer","Returning Customer")</f>
        <v>Returning Customer</v>
      </c>
      <c r="I161">
        <f t="shared" si="10"/>
        <v>0</v>
      </c>
      <c r="J161" t="s">
        <v>49</v>
      </c>
      <c r="K161" t="s">
        <v>40</v>
      </c>
      <c r="L161" t="s">
        <v>77</v>
      </c>
      <c r="M161" t="s">
        <v>78</v>
      </c>
      <c r="N161" t="s">
        <v>31</v>
      </c>
      <c r="O161" t="s">
        <v>972</v>
      </c>
      <c r="P161">
        <v>0.38</v>
      </c>
      <c r="Q161" t="s">
        <v>33</v>
      </c>
      <c r="R161" t="s">
        <v>135</v>
      </c>
      <c r="S161" t="str">
        <f>VLOOKUP(R161,Users!$A$1:$B$5,2,0)</f>
        <v>Sam</v>
      </c>
      <c r="T161" t="s">
        <v>606</v>
      </c>
      <c r="U161" t="s">
        <v>667</v>
      </c>
      <c r="V161">
        <v>42420</v>
      </c>
      <c r="W161" s="2">
        <v>42061</v>
      </c>
      <c r="X161" s="2" t="str">
        <f t="shared" si="11"/>
        <v>Thu</v>
      </c>
      <c r="Y161" s="2">
        <v>42062</v>
      </c>
      <c r="Z161" s="9">
        <f t="shared" si="12"/>
        <v>1</v>
      </c>
      <c r="AA161" s="9" t="str">
        <f t="shared" si="13"/>
        <v>After Discount</v>
      </c>
      <c r="AB161" s="6">
        <v>114.3165</v>
      </c>
      <c r="AC161">
        <v>5</v>
      </c>
      <c r="AD161" s="6">
        <v>151.6</v>
      </c>
      <c r="AE161">
        <v>86459</v>
      </c>
      <c r="AF161" s="9">
        <f>IF(COUNTIF(AE$2:AE2112,AE161)=1,1,0)</f>
        <v>1</v>
      </c>
      <c r="AG161" t="str">
        <f>_xlfn.XLOOKUP(AE161,Returns!A:A,Returns!B:B,"Not Returned",0,1)</f>
        <v>Not Returned</v>
      </c>
      <c r="AH161">
        <f t="shared" si="14"/>
        <v>0</v>
      </c>
    </row>
    <row r="162" spans="1:34" x14ac:dyDescent="0.3">
      <c r="A162">
        <v>19567</v>
      </c>
      <c r="B162" t="s">
        <v>106</v>
      </c>
      <c r="C162" s="8">
        <v>7.0000000000000007E-2</v>
      </c>
      <c r="D162" s="6">
        <v>35.99</v>
      </c>
      <c r="E162" s="7">
        <v>5.99</v>
      </c>
      <c r="F162">
        <v>2070</v>
      </c>
      <c r="G162" t="s">
        <v>1973</v>
      </c>
      <c r="H162" t="str">
        <f>IF(COUNTIF(G$2:G162,G162)=1,"New Customer","Returning Customer")</f>
        <v>New Customer</v>
      </c>
      <c r="I162">
        <f t="shared" si="10"/>
        <v>1</v>
      </c>
      <c r="J162" t="s">
        <v>49</v>
      </c>
      <c r="K162" t="s">
        <v>28</v>
      </c>
      <c r="L162" t="s">
        <v>77</v>
      </c>
      <c r="M162" t="s">
        <v>78</v>
      </c>
      <c r="N162" t="s">
        <v>31</v>
      </c>
      <c r="O162" t="s">
        <v>972</v>
      </c>
      <c r="P162">
        <v>0.38</v>
      </c>
      <c r="Q162" t="s">
        <v>33</v>
      </c>
      <c r="R162" t="s">
        <v>61</v>
      </c>
      <c r="S162" t="str">
        <f>VLOOKUP(R162,Users!$A$1:$B$5,2,0)</f>
        <v>Chris</v>
      </c>
      <c r="T162" t="s">
        <v>295</v>
      </c>
      <c r="U162" t="s">
        <v>1974</v>
      </c>
      <c r="V162">
        <v>48021</v>
      </c>
      <c r="W162" s="2">
        <v>42140</v>
      </c>
      <c r="X162" s="2" t="str">
        <f t="shared" si="11"/>
        <v>Sat</v>
      </c>
      <c r="Y162" s="2">
        <v>42144</v>
      </c>
      <c r="Z162" s="9">
        <f t="shared" si="12"/>
        <v>4</v>
      </c>
      <c r="AA162" s="9" t="str">
        <f t="shared" si="13"/>
        <v>After Discount</v>
      </c>
      <c r="AB162" s="6">
        <v>17.839800000000011</v>
      </c>
      <c r="AC162">
        <v>5</v>
      </c>
      <c r="AD162" s="6">
        <v>153.61000000000001</v>
      </c>
      <c r="AE162">
        <v>88558</v>
      </c>
      <c r="AF162" s="9">
        <f>IF(COUNTIF(AE$2:AE2113,AE162)=1,1,0)</f>
        <v>0</v>
      </c>
      <c r="AG162" t="str">
        <f>_xlfn.XLOOKUP(AE162,Returns!A:A,Returns!B:B,"Not Returned",0,1)</f>
        <v>Not Returned</v>
      </c>
      <c r="AH162">
        <f t="shared" si="14"/>
        <v>0</v>
      </c>
    </row>
    <row r="163" spans="1:34" x14ac:dyDescent="0.3">
      <c r="A163">
        <v>22904</v>
      </c>
      <c r="B163" t="s">
        <v>47</v>
      </c>
      <c r="C163" s="8">
        <v>0.05</v>
      </c>
      <c r="D163" s="6">
        <v>35.99</v>
      </c>
      <c r="E163" s="7">
        <v>5.99</v>
      </c>
      <c r="F163">
        <v>2650</v>
      </c>
      <c r="G163" t="s">
        <v>2440</v>
      </c>
      <c r="H163" t="str">
        <f>IF(COUNTIF(G$2:G163,G163)=1,"New Customer","Returning Customer")</f>
        <v>New Customer</v>
      </c>
      <c r="I163">
        <f t="shared" si="10"/>
        <v>1</v>
      </c>
      <c r="J163" t="s">
        <v>49</v>
      </c>
      <c r="K163" t="s">
        <v>28</v>
      </c>
      <c r="L163" t="s">
        <v>77</v>
      </c>
      <c r="M163" t="s">
        <v>78</v>
      </c>
      <c r="N163" t="s">
        <v>31</v>
      </c>
      <c r="O163" t="s">
        <v>972</v>
      </c>
      <c r="P163">
        <v>0.38</v>
      </c>
      <c r="Q163" t="s">
        <v>33</v>
      </c>
      <c r="R163" t="s">
        <v>53</v>
      </c>
      <c r="S163" t="str">
        <f>VLOOKUP(R163,Users!$A$1:$B$5,2,0)</f>
        <v>Erin</v>
      </c>
      <c r="T163" t="s">
        <v>229</v>
      </c>
      <c r="U163" t="s">
        <v>2441</v>
      </c>
      <c r="V163">
        <v>15234</v>
      </c>
      <c r="W163" s="2">
        <v>42128</v>
      </c>
      <c r="X163" s="2" t="str">
        <f t="shared" si="11"/>
        <v>Mon</v>
      </c>
      <c r="Y163" s="2">
        <v>42129</v>
      </c>
      <c r="Z163" s="9">
        <f t="shared" si="12"/>
        <v>1</v>
      </c>
      <c r="AA163" s="9" t="str">
        <f t="shared" si="13"/>
        <v>After Discount</v>
      </c>
      <c r="AB163" s="6">
        <v>524.31719999999996</v>
      </c>
      <c r="AC163">
        <v>26</v>
      </c>
      <c r="AD163" s="6">
        <v>759.88</v>
      </c>
      <c r="AE163">
        <v>88815</v>
      </c>
      <c r="AF163" s="9">
        <f>IF(COUNTIF(AE$2:AE2114,AE163)=1,1,0)</f>
        <v>1</v>
      </c>
      <c r="AG163" t="str">
        <f>_xlfn.XLOOKUP(AE163,Returns!A:A,Returns!B:B,"Not Returned",0,1)</f>
        <v>Not Returned</v>
      </c>
      <c r="AH163">
        <f t="shared" si="14"/>
        <v>0</v>
      </c>
    </row>
    <row r="164" spans="1:34" x14ac:dyDescent="0.3">
      <c r="A164">
        <v>19987</v>
      </c>
      <c r="B164" t="s">
        <v>106</v>
      </c>
      <c r="C164" s="8">
        <v>0.01</v>
      </c>
      <c r="D164" s="6">
        <v>35.99</v>
      </c>
      <c r="E164" s="7">
        <v>5.99</v>
      </c>
      <c r="F164">
        <v>2741</v>
      </c>
      <c r="G164" t="s">
        <v>2503</v>
      </c>
      <c r="H164" t="str">
        <f>IF(COUNTIF(G$2:G164,G164)=1,"New Customer","Returning Customer")</f>
        <v>New Customer</v>
      </c>
      <c r="I164">
        <f t="shared" si="10"/>
        <v>1</v>
      </c>
      <c r="J164" t="s">
        <v>49</v>
      </c>
      <c r="K164" t="s">
        <v>58</v>
      </c>
      <c r="L164" t="s">
        <v>77</v>
      </c>
      <c r="M164" t="s">
        <v>78</v>
      </c>
      <c r="N164" t="s">
        <v>31</v>
      </c>
      <c r="O164" t="s">
        <v>972</v>
      </c>
      <c r="P164">
        <v>0.38</v>
      </c>
      <c r="Q164" t="s">
        <v>33</v>
      </c>
      <c r="R164" t="s">
        <v>34</v>
      </c>
      <c r="S164" t="str">
        <f>VLOOKUP(R164,Users!$A$1:$B$5,2,0)</f>
        <v>William</v>
      </c>
      <c r="T164" t="s">
        <v>1727</v>
      </c>
      <c r="U164" t="s">
        <v>2504</v>
      </c>
      <c r="V164">
        <v>83605</v>
      </c>
      <c r="W164" s="2">
        <v>42075</v>
      </c>
      <c r="X164" s="2" t="str">
        <f t="shared" si="11"/>
        <v>Thu</v>
      </c>
      <c r="Y164" s="2">
        <v>42082</v>
      </c>
      <c r="Z164" s="9">
        <f t="shared" si="12"/>
        <v>7</v>
      </c>
      <c r="AA164" s="9" t="str">
        <f t="shared" si="13"/>
        <v>After Discount</v>
      </c>
      <c r="AB164" s="6">
        <v>218.23319999999995</v>
      </c>
      <c r="AC164">
        <v>10</v>
      </c>
      <c r="AD164" s="6">
        <v>316.27999999999997</v>
      </c>
      <c r="AE164">
        <v>89481</v>
      </c>
      <c r="AF164" s="9">
        <f>IF(COUNTIF(AE$2:AE2115,AE164)=1,1,0)</f>
        <v>1</v>
      </c>
      <c r="AG164" t="str">
        <f>_xlfn.XLOOKUP(AE164,Returns!A:A,Returns!B:B,"Not Returned",0,1)</f>
        <v>Not Returned</v>
      </c>
      <c r="AH164">
        <f t="shared" si="14"/>
        <v>0</v>
      </c>
    </row>
    <row r="165" spans="1:34" x14ac:dyDescent="0.3">
      <c r="A165">
        <v>21707</v>
      </c>
      <c r="B165" t="s">
        <v>47</v>
      </c>
      <c r="C165" s="8">
        <v>0.01</v>
      </c>
      <c r="D165" s="6">
        <v>35.99</v>
      </c>
      <c r="E165" s="7">
        <v>5.99</v>
      </c>
      <c r="F165">
        <v>2779</v>
      </c>
      <c r="G165" t="s">
        <v>2531</v>
      </c>
      <c r="H165" t="str">
        <f>IF(COUNTIF(G$2:G165,G165)=1,"New Customer","Returning Customer")</f>
        <v>New Customer</v>
      </c>
      <c r="I165">
        <f t="shared" si="10"/>
        <v>1</v>
      </c>
      <c r="J165" t="s">
        <v>49</v>
      </c>
      <c r="K165" t="s">
        <v>28</v>
      </c>
      <c r="L165" t="s">
        <v>77</v>
      </c>
      <c r="M165" t="s">
        <v>78</v>
      </c>
      <c r="N165" t="s">
        <v>31</v>
      </c>
      <c r="O165" t="s">
        <v>972</v>
      </c>
      <c r="P165">
        <v>0.38</v>
      </c>
      <c r="Q165" t="s">
        <v>33</v>
      </c>
      <c r="R165" t="s">
        <v>135</v>
      </c>
      <c r="S165" t="str">
        <f>VLOOKUP(R165,Users!$A$1:$B$5,2,0)</f>
        <v>Sam</v>
      </c>
      <c r="T165" t="s">
        <v>316</v>
      </c>
      <c r="U165" t="s">
        <v>2532</v>
      </c>
      <c r="V165">
        <v>27893</v>
      </c>
      <c r="W165" s="2">
        <v>42166</v>
      </c>
      <c r="X165" s="2" t="str">
        <f t="shared" si="11"/>
        <v>Thu</v>
      </c>
      <c r="Y165" s="2">
        <v>42167</v>
      </c>
      <c r="Z165" s="9">
        <f t="shared" si="12"/>
        <v>1</v>
      </c>
      <c r="AA165" s="9" t="str">
        <f t="shared" si="13"/>
        <v>After Discount</v>
      </c>
      <c r="AB165" s="6">
        <v>-60.704000000000001</v>
      </c>
      <c r="AC165">
        <v>11</v>
      </c>
      <c r="AD165" s="6">
        <v>345.07</v>
      </c>
      <c r="AE165">
        <v>87161</v>
      </c>
      <c r="AF165" s="9">
        <f>IF(COUNTIF(AE$2:AE2116,AE165)=1,1,0)</f>
        <v>1</v>
      </c>
      <c r="AG165" t="str">
        <f>_xlfn.XLOOKUP(AE165,Returns!A:A,Returns!B:B,"Not Returned",0,1)</f>
        <v>Not Returned</v>
      </c>
      <c r="AH165">
        <f t="shared" si="14"/>
        <v>0</v>
      </c>
    </row>
    <row r="166" spans="1:34" x14ac:dyDescent="0.3">
      <c r="A166">
        <v>18662</v>
      </c>
      <c r="B166" t="s">
        <v>56</v>
      </c>
      <c r="C166" s="8">
        <v>0.01</v>
      </c>
      <c r="D166" s="6">
        <v>55.99</v>
      </c>
      <c r="E166" s="7">
        <v>5</v>
      </c>
      <c r="F166">
        <v>580</v>
      </c>
      <c r="G166" t="s">
        <v>680</v>
      </c>
      <c r="H166" t="str">
        <f>IF(COUNTIF(G$2:G166,G166)=1,"New Customer","Returning Customer")</f>
        <v>New Customer</v>
      </c>
      <c r="I166">
        <f t="shared" si="10"/>
        <v>1</v>
      </c>
      <c r="J166" t="s">
        <v>49</v>
      </c>
      <c r="K166" t="s">
        <v>28</v>
      </c>
      <c r="L166" t="s">
        <v>77</v>
      </c>
      <c r="M166" t="s">
        <v>78</v>
      </c>
      <c r="N166" t="s">
        <v>51</v>
      </c>
      <c r="O166" t="s">
        <v>681</v>
      </c>
      <c r="P166">
        <v>0.8</v>
      </c>
      <c r="Q166" t="s">
        <v>33</v>
      </c>
      <c r="R166" t="s">
        <v>53</v>
      </c>
      <c r="S166" t="str">
        <f>VLOOKUP(R166,Users!$A$1:$B$5,2,0)</f>
        <v>Erin</v>
      </c>
      <c r="T166" t="s">
        <v>184</v>
      </c>
      <c r="U166" t="s">
        <v>504</v>
      </c>
      <c r="V166">
        <v>4210</v>
      </c>
      <c r="W166" s="2">
        <v>42137</v>
      </c>
      <c r="X166" s="2" t="str">
        <f t="shared" si="11"/>
        <v>Wed</v>
      </c>
      <c r="Y166" s="2">
        <v>42138</v>
      </c>
      <c r="Z166" s="9">
        <f t="shared" si="12"/>
        <v>1</v>
      </c>
      <c r="AA166" s="9" t="str">
        <f t="shared" si="13"/>
        <v>After Discount</v>
      </c>
      <c r="AB166" s="6">
        <v>-57.541000000000004</v>
      </c>
      <c r="AC166">
        <v>12</v>
      </c>
      <c r="AD166" s="6">
        <v>578.24</v>
      </c>
      <c r="AE166">
        <v>88644</v>
      </c>
      <c r="AF166" s="9">
        <f>IF(COUNTIF(AE$2:AE2117,AE166)=1,1,0)</f>
        <v>0</v>
      </c>
      <c r="AG166" t="str">
        <f>_xlfn.XLOOKUP(AE166,Returns!A:A,Returns!B:B,"Not Returned",0,1)</f>
        <v>Not Returned</v>
      </c>
      <c r="AH166">
        <f t="shared" si="14"/>
        <v>0</v>
      </c>
    </row>
    <row r="167" spans="1:34" x14ac:dyDescent="0.3">
      <c r="A167">
        <v>24881</v>
      </c>
      <c r="B167" t="s">
        <v>25</v>
      </c>
      <c r="C167" s="8">
        <v>0.05</v>
      </c>
      <c r="D167" s="6">
        <v>55.99</v>
      </c>
      <c r="E167" s="7">
        <v>5</v>
      </c>
      <c r="F167">
        <v>624</v>
      </c>
      <c r="G167" t="s">
        <v>730</v>
      </c>
      <c r="H167" t="str">
        <f>IF(COUNTIF(G$2:G167,G167)=1,"New Customer","Returning Customer")</f>
        <v>New Customer</v>
      </c>
      <c r="I167">
        <f t="shared" si="10"/>
        <v>1</v>
      </c>
      <c r="J167" t="s">
        <v>49</v>
      </c>
      <c r="K167" t="s">
        <v>40</v>
      </c>
      <c r="L167" t="s">
        <v>77</v>
      </c>
      <c r="M167" t="s">
        <v>78</v>
      </c>
      <c r="N167" t="s">
        <v>51</v>
      </c>
      <c r="O167" t="s">
        <v>681</v>
      </c>
      <c r="P167">
        <v>0.8</v>
      </c>
      <c r="Q167" t="s">
        <v>33</v>
      </c>
      <c r="R167" t="s">
        <v>53</v>
      </c>
      <c r="S167" t="str">
        <f>VLOOKUP(R167,Users!$A$1:$B$5,2,0)</f>
        <v>Erin</v>
      </c>
      <c r="T167" t="s">
        <v>147</v>
      </c>
      <c r="U167" t="s">
        <v>731</v>
      </c>
      <c r="V167">
        <v>5701</v>
      </c>
      <c r="W167" s="2">
        <v>42095</v>
      </c>
      <c r="X167" s="2" t="str">
        <f t="shared" si="11"/>
        <v>Wed</v>
      </c>
      <c r="Y167" s="2">
        <v>42095</v>
      </c>
      <c r="Z167" s="9">
        <f t="shared" si="12"/>
        <v>0</v>
      </c>
      <c r="AA167" s="9" t="str">
        <f t="shared" si="13"/>
        <v>After Discount</v>
      </c>
      <c r="AB167" s="6">
        <v>-281.17583999999999</v>
      </c>
      <c r="AC167">
        <v>2</v>
      </c>
      <c r="AD167" s="6">
        <v>99.36</v>
      </c>
      <c r="AE167">
        <v>91433</v>
      </c>
      <c r="AF167" s="9">
        <f>IF(COUNTIF(AE$2:AE2118,AE167)=1,1,0)</f>
        <v>0</v>
      </c>
      <c r="AG167" t="str">
        <f>_xlfn.XLOOKUP(AE167,Returns!A:A,Returns!B:B,"Not Returned",0,1)</f>
        <v>Not Returned</v>
      </c>
      <c r="AH167">
        <f t="shared" si="14"/>
        <v>0</v>
      </c>
    </row>
    <row r="168" spans="1:34" x14ac:dyDescent="0.3">
      <c r="A168">
        <v>26061</v>
      </c>
      <c r="B168" t="s">
        <v>47</v>
      </c>
      <c r="C168" s="8">
        <v>0</v>
      </c>
      <c r="D168" s="6">
        <v>55.99</v>
      </c>
      <c r="E168" s="7">
        <v>5</v>
      </c>
      <c r="F168">
        <v>1113</v>
      </c>
      <c r="G168" t="s">
        <v>1207</v>
      </c>
      <c r="H168" t="str">
        <f>IF(COUNTIF(G$2:G168,G168)=1,"New Customer","Returning Customer")</f>
        <v>New Customer</v>
      </c>
      <c r="I168">
        <f t="shared" si="10"/>
        <v>1</v>
      </c>
      <c r="J168" t="s">
        <v>49</v>
      </c>
      <c r="K168" t="s">
        <v>28</v>
      </c>
      <c r="L168" t="s">
        <v>77</v>
      </c>
      <c r="M168" t="s">
        <v>78</v>
      </c>
      <c r="N168" t="s">
        <v>51</v>
      </c>
      <c r="O168" t="s">
        <v>681</v>
      </c>
      <c r="P168">
        <v>0.8</v>
      </c>
      <c r="Q168" t="s">
        <v>33</v>
      </c>
      <c r="R168" t="s">
        <v>34</v>
      </c>
      <c r="S168" t="str">
        <f>VLOOKUP(R168,Users!$A$1:$B$5,2,0)</f>
        <v>William</v>
      </c>
      <c r="T168" t="s">
        <v>250</v>
      </c>
      <c r="U168" t="s">
        <v>1208</v>
      </c>
      <c r="V168">
        <v>80004</v>
      </c>
      <c r="W168" s="2">
        <v>42100</v>
      </c>
      <c r="X168" s="2" t="str">
        <f t="shared" si="11"/>
        <v>Mon</v>
      </c>
      <c r="Y168" s="2">
        <v>42102</v>
      </c>
      <c r="Z168" s="9">
        <f t="shared" si="12"/>
        <v>2</v>
      </c>
      <c r="AA168" s="9" t="str">
        <f t="shared" si="13"/>
        <v>No Discount</v>
      </c>
      <c r="AB168" s="6">
        <v>-187.11</v>
      </c>
      <c r="AC168">
        <v>5</v>
      </c>
      <c r="AD168" s="6">
        <v>258.93</v>
      </c>
      <c r="AE168">
        <v>90833</v>
      </c>
      <c r="AF168" s="9">
        <f>IF(COUNTIF(AE$2:AE2119,AE168)=1,1,0)</f>
        <v>0</v>
      </c>
      <c r="AG168" t="str">
        <f>_xlfn.XLOOKUP(AE168,Returns!A:A,Returns!B:B,"Not Returned",0,1)</f>
        <v>Not Returned</v>
      </c>
      <c r="AH168">
        <f t="shared" si="14"/>
        <v>0</v>
      </c>
    </row>
    <row r="169" spans="1:34" x14ac:dyDescent="0.3">
      <c r="A169">
        <v>3168</v>
      </c>
      <c r="B169" t="s">
        <v>56</v>
      </c>
      <c r="C169" s="8">
        <v>0.06</v>
      </c>
      <c r="D169" s="6">
        <v>55.99</v>
      </c>
      <c r="E169" s="7">
        <v>5</v>
      </c>
      <c r="F169">
        <v>1314</v>
      </c>
      <c r="G169" t="s">
        <v>1381</v>
      </c>
      <c r="H169" t="str">
        <f>IF(COUNTIF(G$2:G169,G169)=1,"New Customer","Returning Customer")</f>
        <v>New Customer</v>
      </c>
      <c r="I169">
        <f t="shared" si="10"/>
        <v>1</v>
      </c>
      <c r="J169" t="s">
        <v>49</v>
      </c>
      <c r="K169" t="s">
        <v>40</v>
      </c>
      <c r="L169" t="s">
        <v>77</v>
      </c>
      <c r="M169" t="s">
        <v>78</v>
      </c>
      <c r="N169" t="s">
        <v>51</v>
      </c>
      <c r="O169" t="s">
        <v>681</v>
      </c>
      <c r="P169">
        <v>0.8</v>
      </c>
      <c r="Q169" t="s">
        <v>33</v>
      </c>
      <c r="R169" t="s">
        <v>34</v>
      </c>
      <c r="S169" t="str">
        <f>VLOOKUP(R169,Users!$A$1:$B$5,2,0)</f>
        <v>William</v>
      </c>
      <c r="T169" t="s">
        <v>45</v>
      </c>
      <c r="U169" t="s">
        <v>655</v>
      </c>
      <c r="V169">
        <v>90058</v>
      </c>
      <c r="W169" s="2">
        <v>42093</v>
      </c>
      <c r="X169" s="2" t="str">
        <f t="shared" si="11"/>
        <v>Mon</v>
      </c>
      <c r="Y169" s="2">
        <v>42095</v>
      </c>
      <c r="Z169" s="9">
        <f t="shared" si="12"/>
        <v>2</v>
      </c>
      <c r="AA169" s="9" t="str">
        <f t="shared" si="13"/>
        <v>After Discount</v>
      </c>
      <c r="AB169" s="6">
        <v>-275.25299999999999</v>
      </c>
      <c r="AC169">
        <v>5</v>
      </c>
      <c r="AD169" s="6">
        <v>236.88</v>
      </c>
      <c r="AE169">
        <v>22755</v>
      </c>
      <c r="AF169" s="9">
        <f>IF(COUNTIF(AE$2:AE2120,AE169)=1,1,0)</f>
        <v>0</v>
      </c>
      <c r="AG169" t="str">
        <f>_xlfn.XLOOKUP(AE169,Returns!A:A,Returns!B:B,"Not Returned",0,1)</f>
        <v>Not Returned</v>
      </c>
      <c r="AH169">
        <f t="shared" si="14"/>
        <v>0</v>
      </c>
    </row>
    <row r="170" spans="1:34" x14ac:dyDescent="0.3">
      <c r="A170">
        <v>21168</v>
      </c>
      <c r="B170" t="s">
        <v>56</v>
      </c>
      <c r="C170" s="8">
        <v>0.06</v>
      </c>
      <c r="D170" s="6">
        <v>55.99</v>
      </c>
      <c r="E170" s="7">
        <v>5</v>
      </c>
      <c r="F170">
        <v>1316</v>
      </c>
      <c r="G170" t="s">
        <v>1385</v>
      </c>
      <c r="H170" t="str">
        <f>IF(COUNTIF(G$2:G170,G170)=1,"New Customer","Returning Customer")</f>
        <v>New Customer</v>
      </c>
      <c r="I170">
        <f t="shared" si="10"/>
        <v>1</v>
      </c>
      <c r="J170" t="s">
        <v>49</v>
      </c>
      <c r="K170" t="s">
        <v>40</v>
      </c>
      <c r="L170" t="s">
        <v>77</v>
      </c>
      <c r="M170" t="s">
        <v>78</v>
      </c>
      <c r="N170" t="s">
        <v>51</v>
      </c>
      <c r="O170" t="s">
        <v>681</v>
      </c>
      <c r="P170">
        <v>0.8</v>
      </c>
      <c r="Q170" t="s">
        <v>33</v>
      </c>
      <c r="R170" t="s">
        <v>34</v>
      </c>
      <c r="S170" t="str">
        <f>VLOOKUP(R170,Users!$A$1:$B$5,2,0)</f>
        <v>William</v>
      </c>
      <c r="T170" t="s">
        <v>250</v>
      </c>
      <c r="U170" t="s">
        <v>1386</v>
      </c>
      <c r="V170">
        <v>80022</v>
      </c>
      <c r="W170" s="2">
        <v>42093</v>
      </c>
      <c r="X170" s="2" t="str">
        <f t="shared" si="11"/>
        <v>Mon</v>
      </c>
      <c r="Y170" s="2">
        <v>42095</v>
      </c>
      <c r="Z170" s="9">
        <f t="shared" si="12"/>
        <v>2</v>
      </c>
      <c r="AA170" s="9" t="str">
        <f t="shared" si="13"/>
        <v>After Discount</v>
      </c>
      <c r="AB170" s="6">
        <v>-275.25299999999999</v>
      </c>
      <c r="AC170">
        <v>1</v>
      </c>
      <c r="AD170" s="6">
        <v>47.38</v>
      </c>
      <c r="AE170">
        <v>87602</v>
      </c>
      <c r="AF170" s="9">
        <f>IF(COUNTIF(AE$2:AE2121,AE170)=1,1,0)</f>
        <v>0</v>
      </c>
      <c r="AG170" t="str">
        <f>_xlfn.XLOOKUP(AE170,Returns!A:A,Returns!B:B,"Not Returned",0,1)</f>
        <v>Not Returned</v>
      </c>
      <c r="AH170">
        <f t="shared" si="14"/>
        <v>0</v>
      </c>
    </row>
    <row r="171" spans="1:34" x14ac:dyDescent="0.3">
      <c r="A171">
        <v>21522</v>
      </c>
      <c r="B171" t="s">
        <v>37</v>
      </c>
      <c r="C171" s="8">
        <v>0.04</v>
      </c>
      <c r="D171" s="6">
        <v>35.99</v>
      </c>
      <c r="E171" s="7">
        <v>3.3</v>
      </c>
      <c r="F171">
        <v>1183</v>
      </c>
      <c r="G171" t="s">
        <v>1261</v>
      </c>
      <c r="H171" t="str">
        <f>IF(COUNTIF(G$2:G171,G171)=1,"New Customer","Returning Customer")</f>
        <v>New Customer</v>
      </c>
      <c r="I171">
        <f t="shared" si="10"/>
        <v>1</v>
      </c>
      <c r="J171" t="s">
        <v>49</v>
      </c>
      <c r="K171" t="s">
        <v>40</v>
      </c>
      <c r="L171" t="s">
        <v>77</v>
      </c>
      <c r="M171" t="s">
        <v>78</v>
      </c>
      <c r="N171" t="s">
        <v>51</v>
      </c>
      <c r="O171" t="s">
        <v>1262</v>
      </c>
      <c r="P171">
        <v>0.39</v>
      </c>
      <c r="Q171" t="s">
        <v>33</v>
      </c>
      <c r="R171" t="s">
        <v>34</v>
      </c>
      <c r="S171" t="str">
        <f>VLOOKUP(R171,Users!$A$1:$B$5,2,0)</f>
        <v>William</v>
      </c>
      <c r="T171" t="s">
        <v>208</v>
      </c>
      <c r="U171" t="s">
        <v>1263</v>
      </c>
      <c r="V171">
        <v>84663</v>
      </c>
      <c r="W171" s="2">
        <v>42184</v>
      </c>
      <c r="X171" s="2" t="str">
        <f t="shared" si="11"/>
        <v>Mon</v>
      </c>
      <c r="Y171" s="2">
        <v>42184</v>
      </c>
      <c r="Z171" s="9">
        <f t="shared" si="12"/>
        <v>0</v>
      </c>
      <c r="AA171" s="9" t="str">
        <f t="shared" si="13"/>
        <v>After Discount</v>
      </c>
      <c r="AB171" s="6">
        <v>184.19549999999998</v>
      </c>
      <c r="AC171">
        <v>9</v>
      </c>
      <c r="AD171" s="6">
        <v>266.95</v>
      </c>
      <c r="AE171">
        <v>86914</v>
      </c>
      <c r="AF171" s="9">
        <f>IF(COUNTIF(AE$2:AE2122,AE171)=1,1,0)</f>
        <v>1</v>
      </c>
      <c r="AG171" t="str">
        <f>_xlfn.XLOOKUP(AE171,Returns!A:A,Returns!B:B,"Not Returned",0,1)</f>
        <v>Not Returned</v>
      </c>
      <c r="AH171">
        <f t="shared" si="14"/>
        <v>0</v>
      </c>
    </row>
    <row r="172" spans="1:34" x14ac:dyDescent="0.3">
      <c r="A172">
        <v>20255</v>
      </c>
      <c r="B172" t="s">
        <v>25</v>
      </c>
      <c r="C172" s="8">
        <v>0.05</v>
      </c>
      <c r="D172" s="6">
        <v>35.99</v>
      </c>
      <c r="E172" s="7">
        <v>3.3</v>
      </c>
      <c r="F172">
        <v>2534</v>
      </c>
      <c r="G172" t="s">
        <v>2355</v>
      </c>
      <c r="H172" t="str">
        <f>IF(COUNTIF(G$2:G172,G172)=1,"New Customer","Returning Customer")</f>
        <v>New Customer</v>
      </c>
      <c r="I172">
        <f t="shared" si="10"/>
        <v>1</v>
      </c>
      <c r="J172" t="s">
        <v>49</v>
      </c>
      <c r="K172" t="s">
        <v>58</v>
      </c>
      <c r="L172" t="s">
        <v>77</v>
      </c>
      <c r="M172" t="s">
        <v>78</v>
      </c>
      <c r="N172" t="s">
        <v>51</v>
      </c>
      <c r="O172" t="s">
        <v>1262</v>
      </c>
      <c r="P172">
        <v>0.39</v>
      </c>
      <c r="Q172" t="s">
        <v>33</v>
      </c>
      <c r="R172" t="s">
        <v>53</v>
      </c>
      <c r="S172" t="str">
        <f>VLOOKUP(R172,Users!$A$1:$B$5,2,0)</f>
        <v>Erin</v>
      </c>
      <c r="T172" t="s">
        <v>184</v>
      </c>
      <c r="U172" t="s">
        <v>444</v>
      </c>
      <c r="V172">
        <v>4401</v>
      </c>
      <c r="W172" s="2">
        <v>42092</v>
      </c>
      <c r="X172" s="2" t="str">
        <f t="shared" si="11"/>
        <v>Sun</v>
      </c>
      <c r="Y172" s="2">
        <v>42094</v>
      </c>
      <c r="Z172" s="9">
        <f t="shared" si="12"/>
        <v>2</v>
      </c>
      <c r="AA172" s="9" t="str">
        <f t="shared" si="13"/>
        <v>After Discount</v>
      </c>
      <c r="AB172" s="6">
        <v>103.27229999999999</v>
      </c>
      <c r="AC172">
        <v>5</v>
      </c>
      <c r="AD172" s="6">
        <v>149.66999999999999</v>
      </c>
      <c r="AE172">
        <v>87451</v>
      </c>
      <c r="AF172" s="9">
        <f>IF(COUNTIF(AE$2:AE2123,AE172)=1,1,0)</f>
        <v>0</v>
      </c>
      <c r="AG172" t="str">
        <f>_xlfn.XLOOKUP(AE172,Returns!A:A,Returns!B:B,"Not Returned",0,1)</f>
        <v>Not Returned</v>
      </c>
      <c r="AH172">
        <f t="shared" si="14"/>
        <v>0</v>
      </c>
    </row>
    <row r="173" spans="1:34" x14ac:dyDescent="0.3">
      <c r="A173">
        <v>18660</v>
      </c>
      <c r="B173" t="s">
        <v>47</v>
      </c>
      <c r="C173" s="8">
        <v>0.05</v>
      </c>
      <c r="D173" s="6">
        <v>14.56</v>
      </c>
      <c r="E173" s="7">
        <v>3.5</v>
      </c>
      <c r="F173">
        <v>771</v>
      </c>
      <c r="G173" t="s">
        <v>895</v>
      </c>
      <c r="H173" t="str">
        <f>IF(COUNTIF(G$2:G173,G173)=1,"New Customer","Returning Customer")</f>
        <v>New Customer</v>
      </c>
      <c r="I173">
        <f t="shared" si="10"/>
        <v>1</v>
      </c>
      <c r="J173" t="s">
        <v>49</v>
      </c>
      <c r="K173" t="s">
        <v>58</v>
      </c>
      <c r="L173" t="s">
        <v>29</v>
      </c>
      <c r="M173" t="s">
        <v>252</v>
      </c>
      <c r="N173" t="s">
        <v>59</v>
      </c>
      <c r="O173" t="s">
        <v>896</v>
      </c>
      <c r="P173">
        <v>0.57999999999999996</v>
      </c>
      <c r="Q173" t="s">
        <v>33</v>
      </c>
      <c r="R173" t="s">
        <v>34</v>
      </c>
      <c r="S173" t="str">
        <f>VLOOKUP(R173,Users!$A$1:$B$5,2,0)</f>
        <v>William</v>
      </c>
      <c r="T173" t="s">
        <v>102</v>
      </c>
      <c r="U173" t="s">
        <v>897</v>
      </c>
      <c r="V173">
        <v>97068</v>
      </c>
      <c r="W173" s="2">
        <v>42082</v>
      </c>
      <c r="X173" s="2" t="str">
        <f t="shared" si="11"/>
        <v>Thu</v>
      </c>
      <c r="Y173" s="2">
        <v>42084</v>
      </c>
      <c r="Z173" s="9">
        <f t="shared" si="12"/>
        <v>2</v>
      </c>
      <c r="AA173" s="9" t="str">
        <f t="shared" si="13"/>
        <v>After Discount</v>
      </c>
      <c r="AB173" s="6">
        <v>-8.5299999999999994</v>
      </c>
      <c r="AC173">
        <v>3</v>
      </c>
      <c r="AD173" s="6">
        <v>44.66</v>
      </c>
      <c r="AE173">
        <v>88667</v>
      </c>
      <c r="AF173" s="9">
        <f>IF(COUNTIF(AE$2:AE2124,AE173)=1,1,0)</f>
        <v>0</v>
      </c>
      <c r="AG173" t="str">
        <f>_xlfn.XLOOKUP(AE173,Returns!A:A,Returns!B:B,"Not Returned",0,1)</f>
        <v>Not Returned</v>
      </c>
      <c r="AH173">
        <f t="shared" si="14"/>
        <v>0</v>
      </c>
    </row>
    <row r="174" spans="1:34" x14ac:dyDescent="0.3">
      <c r="A174">
        <v>22234</v>
      </c>
      <c r="B174" t="s">
        <v>37</v>
      </c>
      <c r="C174" s="8">
        <v>7.0000000000000007E-2</v>
      </c>
      <c r="D174" s="6">
        <v>14.56</v>
      </c>
      <c r="E174" s="7">
        <v>3.5</v>
      </c>
      <c r="F174">
        <v>2099</v>
      </c>
      <c r="G174" t="s">
        <v>2000</v>
      </c>
      <c r="H174" t="str">
        <f>IF(COUNTIF(G$2:G174,G174)=1,"New Customer","Returning Customer")</f>
        <v>New Customer</v>
      </c>
      <c r="I174">
        <f t="shared" si="10"/>
        <v>1</v>
      </c>
      <c r="J174" t="s">
        <v>49</v>
      </c>
      <c r="K174" t="s">
        <v>40</v>
      </c>
      <c r="L174" t="s">
        <v>29</v>
      </c>
      <c r="M174" t="s">
        <v>252</v>
      </c>
      <c r="N174" t="s">
        <v>59</v>
      </c>
      <c r="O174" t="s">
        <v>896</v>
      </c>
      <c r="P174">
        <v>0.57999999999999996</v>
      </c>
      <c r="Q174" t="s">
        <v>33</v>
      </c>
      <c r="R174" t="s">
        <v>135</v>
      </c>
      <c r="S174" t="str">
        <f>VLOOKUP(R174,Users!$A$1:$B$5,2,0)</f>
        <v>Sam</v>
      </c>
      <c r="T174" t="s">
        <v>923</v>
      </c>
      <c r="U174" t="s">
        <v>2001</v>
      </c>
      <c r="V174">
        <v>29577</v>
      </c>
      <c r="W174" s="2">
        <v>42012</v>
      </c>
      <c r="X174" s="2" t="str">
        <f t="shared" si="11"/>
        <v>Thu</v>
      </c>
      <c r="Y174" s="2">
        <v>42013</v>
      </c>
      <c r="Z174" s="9">
        <f t="shared" si="12"/>
        <v>1</v>
      </c>
      <c r="AA174" s="9" t="str">
        <f t="shared" si="13"/>
        <v>After Discount</v>
      </c>
      <c r="AB174" s="6">
        <v>-45.528000000000006</v>
      </c>
      <c r="AC174">
        <v>6</v>
      </c>
      <c r="AD174" s="6">
        <v>84.59</v>
      </c>
      <c r="AE174">
        <v>87888</v>
      </c>
      <c r="AF174" s="9">
        <f>IF(COUNTIF(AE$2:AE2125,AE174)=1,1,0)</f>
        <v>1</v>
      </c>
      <c r="AG174" t="str">
        <f>_xlfn.XLOOKUP(AE174,Returns!A:A,Returns!B:B,"Not Returned",0,1)</f>
        <v>Not Returned</v>
      </c>
      <c r="AH174">
        <f t="shared" si="14"/>
        <v>0</v>
      </c>
    </row>
    <row r="175" spans="1:34" x14ac:dyDescent="0.3">
      <c r="A175">
        <v>19171</v>
      </c>
      <c r="B175" t="s">
        <v>47</v>
      </c>
      <c r="C175" s="8">
        <v>0.1</v>
      </c>
      <c r="D175" s="6">
        <v>7.45</v>
      </c>
      <c r="E175" s="7">
        <v>6.28</v>
      </c>
      <c r="F175">
        <v>2265</v>
      </c>
      <c r="G175" t="s">
        <v>2127</v>
      </c>
      <c r="H175" t="str">
        <f>IF(COUNTIF(G$2:G175,G175)=1,"New Customer","Returning Customer")</f>
        <v>New Customer</v>
      </c>
      <c r="I175">
        <f t="shared" si="10"/>
        <v>1</v>
      </c>
      <c r="J175" t="s">
        <v>49</v>
      </c>
      <c r="K175" t="s">
        <v>28</v>
      </c>
      <c r="L175" t="s">
        <v>29</v>
      </c>
      <c r="M175" t="s">
        <v>109</v>
      </c>
      <c r="N175" t="s">
        <v>59</v>
      </c>
      <c r="O175" t="s">
        <v>2128</v>
      </c>
      <c r="P175">
        <v>0.4</v>
      </c>
      <c r="Q175" t="s">
        <v>33</v>
      </c>
      <c r="R175" t="s">
        <v>61</v>
      </c>
      <c r="S175" t="str">
        <f>VLOOKUP(R175,Users!$A$1:$B$5,2,0)</f>
        <v>Chris</v>
      </c>
      <c r="T175" t="s">
        <v>499</v>
      </c>
      <c r="U175" t="s">
        <v>2129</v>
      </c>
      <c r="V175">
        <v>64130</v>
      </c>
      <c r="W175" s="2">
        <v>42033</v>
      </c>
      <c r="X175" s="2" t="str">
        <f t="shared" si="11"/>
        <v>Thu</v>
      </c>
      <c r="Y175" s="2">
        <v>42036</v>
      </c>
      <c r="Z175" s="9">
        <f t="shared" si="12"/>
        <v>3</v>
      </c>
      <c r="AA175" s="9" t="str">
        <f t="shared" si="13"/>
        <v>After Discount</v>
      </c>
      <c r="AB175" s="6">
        <v>-69.873999999999995</v>
      </c>
      <c r="AC175">
        <v>8</v>
      </c>
      <c r="AD175" s="6">
        <v>59.4</v>
      </c>
      <c r="AE175">
        <v>86612</v>
      </c>
      <c r="AF175" s="9">
        <f>IF(COUNTIF(AE$2:AE2126,AE175)=1,1,0)</f>
        <v>0</v>
      </c>
      <c r="AG175" t="str">
        <f>_xlfn.XLOOKUP(AE175,Returns!A:A,Returns!B:B,"Not Returned",0,1)</f>
        <v>Not Returned</v>
      </c>
      <c r="AH175">
        <f t="shared" si="14"/>
        <v>0</v>
      </c>
    </row>
    <row r="176" spans="1:34" x14ac:dyDescent="0.3">
      <c r="A176">
        <v>19158</v>
      </c>
      <c r="B176" t="s">
        <v>56</v>
      </c>
      <c r="C176" s="8">
        <v>0.01</v>
      </c>
      <c r="D176" s="6">
        <v>29.1</v>
      </c>
      <c r="E176" s="7">
        <v>4</v>
      </c>
      <c r="F176">
        <v>331</v>
      </c>
      <c r="G176" t="s">
        <v>428</v>
      </c>
      <c r="H176" t="str">
        <f>IF(COUNTIF(G$2:G176,G176)=1,"New Customer","Returning Customer")</f>
        <v>New Customer</v>
      </c>
      <c r="I176">
        <f t="shared" si="10"/>
        <v>1</v>
      </c>
      <c r="J176" t="s">
        <v>27</v>
      </c>
      <c r="K176" t="s">
        <v>40</v>
      </c>
      <c r="L176" t="s">
        <v>77</v>
      </c>
      <c r="M176" t="s">
        <v>177</v>
      </c>
      <c r="N176" t="s">
        <v>59</v>
      </c>
      <c r="O176" t="s">
        <v>429</v>
      </c>
      <c r="P176">
        <v>0.78</v>
      </c>
      <c r="Q176" t="s">
        <v>33</v>
      </c>
      <c r="R176" t="s">
        <v>53</v>
      </c>
      <c r="S176" t="str">
        <f>VLOOKUP(R176,Users!$A$1:$B$5,2,0)</f>
        <v>Erin</v>
      </c>
      <c r="T176" t="s">
        <v>193</v>
      </c>
      <c r="U176" t="s">
        <v>430</v>
      </c>
      <c r="V176">
        <v>3045</v>
      </c>
      <c r="W176" s="2">
        <v>42108</v>
      </c>
      <c r="X176" s="2" t="str">
        <f t="shared" si="11"/>
        <v>Tue</v>
      </c>
      <c r="Y176" s="2">
        <v>42110</v>
      </c>
      <c r="Z176" s="9">
        <f t="shared" si="12"/>
        <v>2</v>
      </c>
      <c r="AA176" s="9" t="str">
        <f t="shared" si="13"/>
        <v>After Discount</v>
      </c>
      <c r="AB176" s="6">
        <v>-22.82</v>
      </c>
      <c r="AC176">
        <v>8</v>
      </c>
      <c r="AD176" s="6">
        <v>243.32</v>
      </c>
      <c r="AE176">
        <v>89726</v>
      </c>
      <c r="AF176" s="9">
        <f>IF(COUNTIF(AE$2:AE2127,AE176)=1,1,0)</f>
        <v>0</v>
      </c>
      <c r="AG176" t="str">
        <f>_xlfn.XLOOKUP(AE176,Returns!A:A,Returns!B:B,"Not Returned",0,1)</f>
        <v>Not Returned</v>
      </c>
      <c r="AH176">
        <f t="shared" si="14"/>
        <v>0</v>
      </c>
    </row>
    <row r="177" spans="1:34" x14ac:dyDescent="0.3">
      <c r="A177">
        <v>21629</v>
      </c>
      <c r="B177" t="s">
        <v>56</v>
      </c>
      <c r="C177" s="8">
        <v>0.02</v>
      </c>
      <c r="D177" s="6">
        <v>29.74</v>
      </c>
      <c r="E177" s="7">
        <v>6.64</v>
      </c>
      <c r="F177">
        <v>2764</v>
      </c>
      <c r="G177" t="s">
        <v>2514</v>
      </c>
      <c r="H177" t="str">
        <f>IF(COUNTIF(G$2:G177,G177)=1,"New Customer","Returning Customer")</f>
        <v>New Customer</v>
      </c>
      <c r="I177">
        <f t="shared" si="10"/>
        <v>1</v>
      </c>
      <c r="J177" t="s">
        <v>49</v>
      </c>
      <c r="K177" t="s">
        <v>28</v>
      </c>
      <c r="L177" t="s">
        <v>29</v>
      </c>
      <c r="M177" t="s">
        <v>139</v>
      </c>
      <c r="N177" t="s">
        <v>59</v>
      </c>
      <c r="O177" t="s">
        <v>2515</v>
      </c>
      <c r="P177">
        <v>0.7</v>
      </c>
      <c r="Q177" t="s">
        <v>33</v>
      </c>
      <c r="R177" t="s">
        <v>53</v>
      </c>
      <c r="S177" t="str">
        <f>VLOOKUP(R177,Users!$A$1:$B$5,2,0)</f>
        <v>Erin</v>
      </c>
      <c r="T177" t="s">
        <v>54</v>
      </c>
      <c r="U177" t="s">
        <v>2407</v>
      </c>
      <c r="V177">
        <v>7601</v>
      </c>
      <c r="W177" s="2">
        <v>42116</v>
      </c>
      <c r="X177" s="2" t="str">
        <f t="shared" si="11"/>
        <v>Wed</v>
      </c>
      <c r="Y177" s="2">
        <v>42116</v>
      </c>
      <c r="Z177" s="9">
        <f t="shared" si="12"/>
        <v>0</v>
      </c>
      <c r="AA177" s="9" t="str">
        <f t="shared" si="13"/>
        <v>After Discount</v>
      </c>
      <c r="AB177" s="6">
        <v>-21.06</v>
      </c>
      <c r="AC177">
        <v>4</v>
      </c>
      <c r="AD177" s="6">
        <v>120.81</v>
      </c>
      <c r="AE177">
        <v>90724</v>
      </c>
      <c r="AF177" s="9">
        <f>IF(COUNTIF(AE$2:AE2128,AE177)=1,1,0)</f>
        <v>0</v>
      </c>
      <c r="AG177" t="str">
        <f>_xlfn.XLOOKUP(AE177,Returns!A:A,Returns!B:B,"Not Returned",0,1)</f>
        <v>Not Returned</v>
      </c>
      <c r="AH177">
        <f t="shared" si="14"/>
        <v>0</v>
      </c>
    </row>
    <row r="178" spans="1:34" x14ac:dyDescent="0.3">
      <c r="A178">
        <v>21166</v>
      </c>
      <c r="B178" t="s">
        <v>56</v>
      </c>
      <c r="C178" s="8">
        <v>0</v>
      </c>
      <c r="D178" s="6">
        <v>4.91</v>
      </c>
      <c r="E178" s="7">
        <v>5.68</v>
      </c>
      <c r="F178">
        <v>1315</v>
      </c>
      <c r="G178" t="s">
        <v>1382</v>
      </c>
      <c r="H178" t="str">
        <f>IF(COUNTIF(G$2:G178,G178)=1,"New Customer","Returning Customer")</f>
        <v>New Customer</v>
      </c>
      <c r="I178">
        <f t="shared" si="10"/>
        <v>1</v>
      </c>
      <c r="J178" t="s">
        <v>49</v>
      </c>
      <c r="K178" t="s">
        <v>40</v>
      </c>
      <c r="L178" t="s">
        <v>29</v>
      </c>
      <c r="M178" t="s">
        <v>109</v>
      </c>
      <c r="N178" t="s">
        <v>59</v>
      </c>
      <c r="O178" t="s">
        <v>1383</v>
      </c>
      <c r="P178">
        <v>0.36</v>
      </c>
      <c r="Q178" t="s">
        <v>33</v>
      </c>
      <c r="R178" t="s">
        <v>34</v>
      </c>
      <c r="S178" t="str">
        <f>VLOOKUP(R178,Users!$A$1:$B$5,2,0)</f>
        <v>William</v>
      </c>
      <c r="T178" t="s">
        <v>250</v>
      </c>
      <c r="U178" t="s">
        <v>1384</v>
      </c>
      <c r="V178">
        <v>80906</v>
      </c>
      <c r="W178" s="2">
        <v>42093</v>
      </c>
      <c r="X178" s="2" t="str">
        <f t="shared" si="11"/>
        <v>Mon</v>
      </c>
      <c r="Y178" s="2">
        <v>42094</v>
      </c>
      <c r="Z178" s="9">
        <f t="shared" si="12"/>
        <v>1</v>
      </c>
      <c r="AA178" s="9" t="str">
        <f t="shared" si="13"/>
        <v>No Discount</v>
      </c>
      <c r="AB178" s="6">
        <v>-95.047499999999999</v>
      </c>
      <c r="AC178">
        <v>9</v>
      </c>
      <c r="AD178" s="6">
        <v>48.3</v>
      </c>
      <c r="AE178">
        <v>87602</v>
      </c>
      <c r="AF178" s="9">
        <f>IF(COUNTIF(AE$2:AE2129,AE178)=1,1,0)</f>
        <v>0</v>
      </c>
      <c r="AG178" t="str">
        <f>_xlfn.XLOOKUP(AE178,Returns!A:A,Returns!B:B,"Not Returned",0,1)</f>
        <v>Not Returned</v>
      </c>
      <c r="AH178">
        <f t="shared" si="14"/>
        <v>0</v>
      </c>
    </row>
    <row r="179" spans="1:34" x14ac:dyDescent="0.3">
      <c r="A179">
        <v>19062</v>
      </c>
      <c r="B179" t="s">
        <v>47</v>
      </c>
      <c r="C179" s="8">
        <v>0.06</v>
      </c>
      <c r="D179" s="6">
        <v>4.91</v>
      </c>
      <c r="E179" s="7">
        <v>5.68</v>
      </c>
      <c r="F179">
        <v>3230</v>
      </c>
      <c r="G179" t="s">
        <v>2879</v>
      </c>
      <c r="H179" t="str">
        <f>IF(COUNTIF(G$2:G179,G179)=1,"New Customer","Returning Customer")</f>
        <v>New Customer</v>
      </c>
      <c r="I179">
        <f t="shared" si="10"/>
        <v>1</v>
      </c>
      <c r="J179" t="s">
        <v>27</v>
      </c>
      <c r="K179" t="s">
        <v>58</v>
      </c>
      <c r="L179" t="s">
        <v>29</v>
      </c>
      <c r="M179" t="s">
        <v>109</v>
      </c>
      <c r="N179" t="s">
        <v>59</v>
      </c>
      <c r="O179" t="s">
        <v>1383</v>
      </c>
      <c r="P179">
        <v>0.36</v>
      </c>
      <c r="Q179" t="s">
        <v>33</v>
      </c>
      <c r="R179" t="s">
        <v>61</v>
      </c>
      <c r="S179" t="str">
        <f>VLOOKUP(R179,Users!$A$1:$B$5,2,0)</f>
        <v>Chris</v>
      </c>
      <c r="T179" t="s">
        <v>1843</v>
      </c>
      <c r="U179" t="s">
        <v>2881</v>
      </c>
      <c r="V179">
        <v>53186</v>
      </c>
      <c r="W179" s="2">
        <v>42168</v>
      </c>
      <c r="X179" s="2" t="str">
        <f t="shared" si="11"/>
        <v>Sat</v>
      </c>
      <c r="Y179" s="2">
        <v>42168</v>
      </c>
      <c r="Z179" s="9">
        <f t="shared" si="12"/>
        <v>0</v>
      </c>
      <c r="AA179" s="9" t="str">
        <f t="shared" si="13"/>
        <v>After Discount</v>
      </c>
      <c r="AB179" s="6">
        <v>-31.68825</v>
      </c>
      <c r="AC179">
        <v>10</v>
      </c>
      <c r="AD179" s="6">
        <v>53.89</v>
      </c>
      <c r="AE179">
        <v>87436</v>
      </c>
      <c r="AF179" s="9">
        <f>IF(COUNTIF(AE$2:AE2130,AE179)=1,1,0)</f>
        <v>0</v>
      </c>
      <c r="AG179" t="str">
        <f>_xlfn.XLOOKUP(AE179,Returns!A:A,Returns!B:B,"Not Returned",0,1)</f>
        <v>Not Returned</v>
      </c>
      <c r="AH179">
        <f t="shared" si="14"/>
        <v>0</v>
      </c>
    </row>
    <row r="180" spans="1:34" x14ac:dyDescent="0.3">
      <c r="A180">
        <v>18490</v>
      </c>
      <c r="B180" t="s">
        <v>37</v>
      </c>
      <c r="C180" s="8">
        <v>0.06</v>
      </c>
      <c r="D180" s="6">
        <v>5.38</v>
      </c>
      <c r="E180" s="7">
        <v>5.24</v>
      </c>
      <c r="F180">
        <v>618</v>
      </c>
      <c r="G180" t="s">
        <v>717</v>
      </c>
      <c r="H180" t="str">
        <f>IF(COUNTIF(G$2:G180,G180)=1,"New Customer","Returning Customer")</f>
        <v>Returning Customer</v>
      </c>
      <c r="I180">
        <f t="shared" si="10"/>
        <v>0</v>
      </c>
      <c r="J180" t="s">
        <v>27</v>
      </c>
      <c r="K180" t="s">
        <v>114</v>
      </c>
      <c r="L180" t="s">
        <v>29</v>
      </c>
      <c r="M180" t="s">
        <v>109</v>
      </c>
      <c r="N180" t="s">
        <v>59</v>
      </c>
      <c r="O180" t="s">
        <v>719</v>
      </c>
      <c r="P180">
        <v>0.36</v>
      </c>
      <c r="Q180" t="s">
        <v>33</v>
      </c>
      <c r="R180" t="s">
        <v>34</v>
      </c>
      <c r="S180" t="str">
        <f>VLOOKUP(R180,Users!$A$1:$B$5,2,0)</f>
        <v>William</v>
      </c>
      <c r="T180" t="s">
        <v>250</v>
      </c>
      <c r="U180" t="s">
        <v>718</v>
      </c>
      <c r="V180">
        <v>81007</v>
      </c>
      <c r="W180" s="2">
        <v>42123</v>
      </c>
      <c r="X180" s="2" t="str">
        <f t="shared" si="11"/>
        <v>Wed</v>
      </c>
      <c r="Y180" s="2">
        <v>42124</v>
      </c>
      <c r="Z180" s="9">
        <f t="shared" si="12"/>
        <v>1</v>
      </c>
      <c r="AA180" s="9" t="str">
        <f t="shared" si="13"/>
        <v>After Discount</v>
      </c>
      <c r="AB180" s="6">
        <v>-64.670940000000002</v>
      </c>
      <c r="AC180">
        <v>14</v>
      </c>
      <c r="AD180" s="6">
        <v>81.819999999999993</v>
      </c>
      <c r="AE180">
        <v>88198</v>
      </c>
      <c r="AF180" s="9">
        <f>IF(COUNTIF(AE$2:AE2131,AE180)=1,1,0)</f>
        <v>0</v>
      </c>
      <c r="AG180" t="str">
        <f>_xlfn.XLOOKUP(AE180,Returns!A:A,Returns!B:B,"Not Returned",0,1)</f>
        <v>Not Returned</v>
      </c>
      <c r="AH180">
        <f t="shared" si="14"/>
        <v>0</v>
      </c>
    </row>
    <row r="181" spans="1:34" x14ac:dyDescent="0.3">
      <c r="A181">
        <v>22450</v>
      </c>
      <c r="B181" t="s">
        <v>37</v>
      </c>
      <c r="C181" s="8">
        <v>0.01</v>
      </c>
      <c r="D181" s="6">
        <v>5.38</v>
      </c>
      <c r="E181" s="7">
        <v>7.57</v>
      </c>
      <c r="F181">
        <v>2164</v>
      </c>
      <c r="G181" t="s">
        <v>2055</v>
      </c>
      <c r="H181" t="str">
        <f>IF(COUNTIF(G$2:G181,G181)=1,"New Customer","Returning Customer")</f>
        <v>New Customer</v>
      </c>
      <c r="I181">
        <f t="shared" si="10"/>
        <v>1</v>
      </c>
      <c r="J181" t="s">
        <v>49</v>
      </c>
      <c r="K181" t="s">
        <v>58</v>
      </c>
      <c r="L181" t="s">
        <v>29</v>
      </c>
      <c r="M181" t="s">
        <v>109</v>
      </c>
      <c r="N181" t="s">
        <v>59</v>
      </c>
      <c r="O181" t="s">
        <v>2056</v>
      </c>
      <c r="P181">
        <v>0.36</v>
      </c>
      <c r="Q181" t="s">
        <v>33</v>
      </c>
      <c r="R181" t="s">
        <v>34</v>
      </c>
      <c r="S181" t="str">
        <f>VLOOKUP(R181,Users!$A$1:$B$5,2,0)</f>
        <v>William</v>
      </c>
      <c r="T181" t="s">
        <v>45</v>
      </c>
      <c r="U181" t="s">
        <v>2057</v>
      </c>
      <c r="V181">
        <v>91104</v>
      </c>
      <c r="W181" s="2">
        <v>42013</v>
      </c>
      <c r="X181" s="2" t="str">
        <f t="shared" si="11"/>
        <v>Fri</v>
      </c>
      <c r="Y181" s="2">
        <v>42014</v>
      </c>
      <c r="Z181" s="9">
        <f t="shared" si="12"/>
        <v>1</v>
      </c>
      <c r="AA181" s="9" t="str">
        <f t="shared" si="13"/>
        <v>After Discount</v>
      </c>
      <c r="AB181" s="6">
        <v>-66.779579999999996</v>
      </c>
      <c r="AC181">
        <v>3</v>
      </c>
      <c r="AD181" s="6">
        <v>18.68</v>
      </c>
      <c r="AE181">
        <v>88794</v>
      </c>
      <c r="AF181" s="9">
        <f>IF(COUNTIF(AE$2:AE2132,AE181)=1,1,0)</f>
        <v>0</v>
      </c>
      <c r="AG181" t="str">
        <f>_xlfn.XLOOKUP(AE181,Returns!A:A,Returns!B:B,"Not Returned",0,1)</f>
        <v>Not Returned</v>
      </c>
      <c r="AH181">
        <f t="shared" si="14"/>
        <v>0</v>
      </c>
    </row>
    <row r="182" spans="1:34" x14ac:dyDescent="0.3">
      <c r="A182">
        <v>24534</v>
      </c>
      <c r="B182" t="s">
        <v>47</v>
      </c>
      <c r="C182" s="8">
        <v>0.06</v>
      </c>
      <c r="D182" s="6">
        <v>44.01</v>
      </c>
      <c r="E182" s="7">
        <v>3.5</v>
      </c>
      <c r="F182">
        <v>1374</v>
      </c>
      <c r="G182" t="s">
        <v>1432</v>
      </c>
      <c r="H182" t="str">
        <f>IF(COUNTIF(G$2:G182,G182)=1,"New Customer","Returning Customer")</f>
        <v>New Customer</v>
      </c>
      <c r="I182">
        <f t="shared" si="10"/>
        <v>1</v>
      </c>
      <c r="J182" t="s">
        <v>49</v>
      </c>
      <c r="K182" t="s">
        <v>40</v>
      </c>
      <c r="L182" t="s">
        <v>29</v>
      </c>
      <c r="M182" t="s">
        <v>252</v>
      </c>
      <c r="N182" t="s">
        <v>59</v>
      </c>
      <c r="O182" t="s">
        <v>1433</v>
      </c>
      <c r="P182">
        <v>0.59</v>
      </c>
      <c r="Q182" t="s">
        <v>33</v>
      </c>
      <c r="R182" t="s">
        <v>34</v>
      </c>
      <c r="S182" t="str">
        <f>VLOOKUP(R182,Users!$A$1:$B$5,2,0)</f>
        <v>William</v>
      </c>
      <c r="T182" t="s">
        <v>45</v>
      </c>
      <c r="U182" t="s">
        <v>1434</v>
      </c>
      <c r="V182">
        <v>95207</v>
      </c>
      <c r="W182" s="2">
        <v>42162</v>
      </c>
      <c r="X182" s="2" t="str">
        <f t="shared" si="11"/>
        <v>Sun</v>
      </c>
      <c r="Y182" s="2">
        <v>42163</v>
      </c>
      <c r="Z182" s="9">
        <f t="shared" si="12"/>
        <v>1</v>
      </c>
      <c r="AA182" s="9" t="str">
        <f t="shared" si="13"/>
        <v>After Discount</v>
      </c>
      <c r="AB182" s="6">
        <v>-21.231999999999999</v>
      </c>
      <c r="AC182">
        <v>1</v>
      </c>
      <c r="AD182" s="6">
        <v>46.94</v>
      </c>
      <c r="AE182">
        <v>88212</v>
      </c>
      <c r="AF182" s="9">
        <f>IF(COUNTIF(AE$2:AE2133,AE182)=1,1,0)</f>
        <v>1</v>
      </c>
      <c r="AG182" t="str">
        <f>_xlfn.XLOOKUP(AE182,Returns!A:A,Returns!B:B,"Not Returned",0,1)</f>
        <v>Not Returned</v>
      </c>
      <c r="AH182">
        <f t="shared" si="14"/>
        <v>0</v>
      </c>
    </row>
    <row r="183" spans="1:34" x14ac:dyDescent="0.3">
      <c r="A183">
        <v>19258</v>
      </c>
      <c r="B183" t="s">
        <v>56</v>
      </c>
      <c r="C183" s="8">
        <v>0.04</v>
      </c>
      <c r="D183" s="6">
        <v>62.05</v>
      </c>
      <c r="E183" s="7">
        <v>3.99</v>
      </c>
      <c r="F183">
        <v>3132</v>
      </c>
      <c r="G183" t="s">
        <v>2798</v>
      </c>
      <c r="H183" t="str">
        <f>IF(COUNTIF(G$2:G183,G183)=1,"New Customer","Returning Customer")</f>
        <v>New Customer</v>
      </c>
      <c r="I183">
        <f t="shared" si="10"/>
        <v>1</v>
      </c>
      <c r="J183" t="s">
        <v>49</v>
      </c>
      <c r="K183" t="s">
        <v>28</v>
      </c>
      <c r="L183" t="s">
        <v>29</v>
      </c>
      <c r="M183" t="s">
        <v>252</v>
      </c>
      <c r="N183" t="s">
        <v>59</v>
      </c>
      <c r="O183" t="s">
        <v>2800</v>
      </c>
      <c r="P183">
        <v>0.55000000000000004</v>
      </c>
      <c r="Q183" t="s">
        <v>33</v>
      </c>
      <c r="R183" t="s">
        <v>61</v>
      </c>
      <c r="S183" t="str">
        <f>VLOOKUP(R183,Users!$A$1:$B$5,2,0)</f>
        <v>Chris</v>
      </c>
      <c r="T183" t="s">
        <v>175</v>
      </c>
      <c r="U183" t="s">
        <v>2799</v>
      </c>
      <c r="V183">
        <v>60060</v>
      </c>
      <c r="W183" s="2">
        <v>42141</v>
      </c>
      <c r="X183" s="2" t="str">
        <f t="shared" si="11"/>
        <v>Sun</v>
      </c>
      <c r="Y183" s="2">
        <v>42142</v>
      </c>
      <c r="Z183" s="9">
        <f t="shared" si="12"/>
        <v>1</v>
      </c>
      <c r="AA183" s="9" t="str">
        <f t="shared" si="13"/>
        <v>After Discount</v>
      </c>
      <c r="AB183" s="6">
        <v>1644.0767999999998</v>
      </c>
      <c r="AC183">
        <v>40</v>
      </c>
      <c r="AD183" s="6">
        <v>2382.7199999999998</v>
      </c>
      <c r="AE183">
        <v>86794</v>
      </c>
      <c r="AF183" s="9">
        <f>IF(COUNTIF(AE$2:AE2134,AE183)=1,1,0)</f>
        <v>1</v>
      </c>
      <c r="AG183" t="str">
        <f>_xlfn.XLOOKUP(AE183,Returns!A:A,Returns!B:B,"Not Returned",0,1)</f>
        <v>Not Returned</v>
      </c>
      <c r="AH183">
        <f t="shared" si="14"/>
        <v>0</v>
      </c>
    </row>
    <row r="184" spans="1:34" x14ac:dyDescent="0.3">
      <c r="A184">
        <v>20646</v>
      </c>
      <c r="B184" t="s">
        <v>56</v>
      </c>
      <c r="C184" s="8">
        <v>0.09</v>
      </c>
      <c r="D184" s="6">
        <v>3.29</v>
      </c>
      <c r="E184" s="7">
        <v>1.35</v>
      </c>
      <c r="F184">
        <v>194</v>
      </c>
      <c r="G184" t="s">
        <v>288</v>
      </c>
      <c r="H184" t="str">
        <f>IF(COUNTIF(G$2:G184,G184)=1,"New Customer","Returning Customer")</f>
        <v>New Customer</v>
      </c>
      <c r="I184">
        <f t="shared" si="10"/>
        <v>1</v>
      </c>
      <c r="J184" t="s">
        <v>49</v>
      </c>
      <c r="K184" t="s">
        <v>28</v>
      </c>
      <c r="L184" t="s">
        <v>29</v>
      </c>
      <c r="M184" t="s">
        <v>66</v>
      </c>
      <c r="N184" t="s">
        <v>31</v>
      </c>
      <c r="O184" t="s">
        <v>291</v>
      </c>
      <c r="P184">
        <v>0.4</v>
      </c>
      <c r="Q184" t="s">
        <v>33</v>
      </c>
      <c r="R184" t="s">
        <v>34</v>
      </c>
      <c r="S184" t="str">
        <f>VLOOKUP(R184,Users!$A$1:$B$5,2,0)</f>
        <v>William</v>
      </c>
      <c r="T184" t="s">
        <v>208</v>
      </c>
      <c r="U184" t="s">
        <v>290</v>
      </c>
      <c r="V184">
        <v>84043</v>
      </c>
      <c r="W184" s="2">
        <v>42093</v>
      </c>
      <c r="X184" s="2" t="str">
        <f t="shared" si="11"/>
        <v>Mon</v>
      </c>
      <c r="Y184" s="2">
        <v>42095</v>
      </c>
      <c r="Z184" s="9">
        <f t="shared" si="12"/>
        <v>2</v>
      </c>
      <c r="AA184" s="9" t="str">
        <f t="shared" si="13"/>
        <v>After Discount</v>
      </c>
      <c r="AB184" s="6">
        <v>15.66</v>
      </c>
      <c r="AC184">
        <v>23</v>
      </c>
      <c r="AD184" s="6">
        <v>71.55</v>
      </c>
      <c r="AE184">
        <v>90432</v>
      </c>
      <c r="AF184" s="9">
        <f>IF(COUNTIF(AE$2:AE2135,AE184)=1,1,0)</f>
        <v>0</v>
      </c>
      <c r="AG184" t="str">
        <f>_xlfn.XLOOKUP(AE184,Returns!A:A,Returns!B:B,"Not Returned",0,1)</f>
        <v>Not Returned</v>
      </c>
      <c r="AH184">
        <f t="shared" si="14"/>
        <v>0</v>
      </c>
    </row>
    <row r="185" spans="1:34" x14ac:dyDescent="0.3">
      <c r="A185">
        <v>24265</v>
      </c>
      <c r="B185" t="s">
        <v>37</v>
      </c>
      <c r="C185" s="8">
        <v>0.06</v>
      </c>
      <c r="D185" s="6">
        <v>3.29</v>
      </c>
      <c r="E185" s="7">
        <v>1.35</v>
      </c>
      <c r="F185">
        <v>1646</v>
      </c>
      <c r="G185" t="s">
        <v>1642</v>
      </c>
      <c r="H185" t="str">
        <f>IF(COUNTIF(G$2:G185,G185)=1,"New Customer","Returning Customer")</f>
        <v>New Customer</v>
      </c>
      <c r="I185">
        <f t="shared" si="10"/>
        <v>1</v>
      </c>
      <c r="J185" t="s">
        <v>49</v>
      </c>
      <c r="K185" t="s">
        <v>58</v>
      </c>
      <c r="L185" t="s">
        <v>29</v>
      </c>
      <c r="M185" t="s">
        <v>66</v>
      </c>
      <c r="N185" t="s">
        <v>31</v>
      </c>
      <c r="O185" t="s">
        <v>291</v>
      </c>
      <c r="P185">
        <v>0.4</v>
      </c>
      <c r="Q185" t="s">
        <v>33</v>
      </c>
      <c r="R185" t="s">
        <v>53</v>
      </c>
      <c r="S185" t="str">
        <f>VLOOKUP(R185,Users!$A$1:$B$5,2,0)</f>
        <v>Erin</v>
      </c>
      <c r="T185" t="s">
        <v>71</v>
      </c>
      <c r="U185" t="s">
        <v>1643</v>
      </c>
      <c r="V185">
        <v>11714</v>
      </c>
      <c r="W185" s="2">
        <v>42078</v>
      </c>
      <c r="X185" s="2" t="str">
        <f t="shared" si="11"/>
        <v>Sun</v>
      </c>
      <c r="Y185" s="2">
        <v>42080</v>
      </c>
      <c r="Z185" s="9">
        <f t="shared" si="12"/>
        <v>2</v>
      </c>
      <c r="AA185" s="9" t="str">
        <f t="shared" si="13"/>
        <v>After Discount</v>
      </c>
      <c r="AB185" s="6">
        <v>8.5299999999999994</v>
      </c>
      <c r="AC185">
        <v>11</v>
      </c>
      <c r="AD185" s="6">
        <v>35.97</v>
      </c>
      <c r="AE185">
        <v>90932</v>
      </c>
      <c r="AF185" s="9">
        <f>IF(COUNTIF(AE$2:AE2136,AE185)=1,1,0)</f>
        <v>1</v>
      </c>
      <c r="AG185" t="str">
        <f>_xlfn.XLOOKUP(AE185,Returns!A:A,Returns!B:B,"Not Returned",0,1)</f>
        <v>Not Returned</v>
      </c>
      <c r="AH185">
        <f t="shared" si="14"/>
        <v>0</v>
      </c>
    </row>
    <row r="186" spans="1:34" x14ac:dyDescent="0.3">
      <c r="A186">
        <v>23719</v>
      </c>
      <c r="B186" t="s">
        <v>47</v>
      </c>
      <c r="C186" s="8">
        <v>0.05</v>
      </c>
      <c r="D186" s="6">
        <v>4.13</v>
      </c>
      <c r="E186" s="7">
        <v>5.04</v>
      </c>
      <c r="F186">
        <v>573</v>
      </c>
      <c r="G186" t="s">
        <v>668</v>
      </c>
      <c r="H186" t="str">
        <f>IF(COUNTIF(G$2:G186,G186)=1,"New Customer","Returning Customer")</f>
        <v>New Customer</v>
      </c>
      <c r="I186">
        <f t="shared" si="10"/>
        <v>1</v>
      </c>
      <c r="J186" t="s">
        <v>49</v>
      </c>
      <c r="K186" t="s">
        <v>40</v>
      </c>
      <c r="L186" t="s">
        <v>29</v>
      </c>
      <c r="M186" t="s">
        <v>109</v>
      </c>
      <c r="N186" t="s">
        <v>59</v>
      </c>
      <c r="O186" t="s">
        <v>669</v>
      </c>
      <c r="P186">
        <v>0.38</v>
      </c>
      <c r="Q186" t="s">
        <v>33</v>
      </c>
      <c r="R186" t="s">
        <v>61</v>
      </c>
      <c r="S186" t="str">
        <f>VLOOKUP(R186,Users!$A$1:$B$5,2,0)</f>
        <v>Chris</v>
      </c>
      <c r="T186" t="s">
        <v>175</v>
      </c>
      <c r="U186" t="s">
        <v>670</v>
      </c>
      <c r="V186">
        <v>61554</v>
      </c>
      <c r="W186" s="2">
        <v>42076</v>
      </c>
      <c r="X186" s="2" t="str">
        <f t="shared" si="11"/>
        <v>Fri</v>
      </c>
      <c r="Y186" s="2">
        <v>42077</v>
      </c>
      <c r="Z186" s="9">
        <f t="shared" si="12"/>
        <v>1</v>
      </c>
      <c r="AA186" s="9" t="str">
        <f t="shared" si="13"/>
        <v>After Discount</v>
      </c>
      <c r="AB186" s="6">
        <v>-12.1555</v>
      </c>
      <c r="AC186">
        <v>1</v>
      </c>
      <c r="AD186" s="6">
        <v>5.84</v>
      </c>
      <c r="AE186">
        <v>86555</v>
      </c>
      <c r="AF186" s="9">
        <f>IF(COUNTIF(AE$2:AE2137,AE186)=1,1,0)</f>
        <v>1</v>
      </c>
      <c r="AG186" t="str">
        <f>_xlfn.XLOOKUP(AE186,Returns!A:A,Returns!B:B,"Not Returned",0,1)</f>
        <v>Not Returned</v>
      </c>
      <c r="AH186">
        <f t="shared" si="14"/>
        <v>0</v>
      </c>
    </row>
    <row r="187" spans="1:34" x14ac:dyDescent="0.3">
      <c r="A187">
        <v>23562</v>
      </c>
      <c r="B187" t="s">
        <v>47</v>
      </c>
      <c r="C187" s="8">
        <v>7.0000000000000007E-2</v>
      </c>
      <c r="D187" s="6">
        <v>4.13</v>
      </c>
      <c r="E187" s="7">
        <v>5.04</v>
      </c>
      <c r="F187">
        <v>1020</v>
      </c>
      <c r="G187" t="s">
        <v>1116</v>
      </c>
      <c r="H187" t="str">
        <f>IF(COUNTIF(G$2:G187,G187)=1,"New Customer","Returning Customer")</f>
        <v>New Customer</v>
      </c>
      <c r="I187">
        <f t="shared" si="10"/>
        <v>1</v>
      </c>
      <c r="J187" t="s">
        <v>49</v>
      </c>
      <c r="K187" t="s">
        <v>58</v>
      </c>
      <c r="L187" t="s">
        <v>29</v>
      </c>
      <c r="M187" t="s">
        <v>109</v>
      </c>
      <c r="N187" t="s">
        <v>59</v>
      </c>
      <c r="O187" t="s">
        <v>669</v>
      </c>
      <c r="P187">
        <v>0.38</v>
      </c>
      <c r="Q187" t="s">
        <v>33</v>
      </c>
      <c r="R187" t="s">
        <v>61</v>
      </c>
      <c r="S187" t="str">
        <f>VLOOKUP(R187,Users!$A$1:$B$5,2,0)</f>
        <v>Chris</v>
      </c>
      <c r="T187" t="s">
        <v>180</v>
      </c>
      <c r="U187" t="s">
        <v>1118</v>
      </c>
      <c r="V187">
        <v>66762</v>
      </c>
      <c r="W187" s="2">
        <v>42041</v>
      </c>
      <c r="X187" s="2" t="str">
        <f t="shared" si="11"/>
        <v>Fri</v>
      </c>
      <c r="Y187" s="2">
        <v>42042</v>
      </c>
      <c r="Z187" s="9">
        <f t="shared" si="12"/>
        <v>1</v>
      </c>
      <c r="AA187" s="9" t="str">
        <f t="shared" si="13"/>
        <v>After Discount</v>
      </c>
      <c r="AB187" s="6">
        <v>-76.424400000000006</v>
      </c>
      <c r="AC187">
        <v>20</v>
      </c>
      <c r="AD187" s="6">
        <v>79.06</v>
      </c>
      <c r="AE187">
        <v>88634</v>
      </c>
      <c r="AF187" s="9">
        <f>IF(COUNTIF(AE$2:AE2138,AE187)=1,1,0)</f>
        <v>0</v>
      </c>
      <c r="AG187" t="str">
        <f>_xlfn.XLOOKUP(AE187,Returns!A:A,Returns!B:B,"Not Returned",0,1)</f>
        <v>Not Returned</v>
      </c>
      <c r="AH187">
        <f t="shared" si="14"/>
        <v>0</v>
      </c>
    </row>
    <row r="188" spans="1:34" x14ac:dyDescent="0.3">
      <c r="A188">
        <v>19168</v>
      </c>
      <c r="B188" t="s">
        <v>106</v>
      </c>
      <c r="C188" s="8">
        <v>0</v>
      </c>
      <c r="D188" s="6">
        <v>4.13</v>
      </c>
      <c r="E188" s="7">
        <v>5.34</v>
      </c>
      <c r="F188">
        <v>286</v>
      </c>
      <c r="G188" t="s">
        <v>396</v>
      </c>
      <c r="H188" t="str">
        <f>IF(COUNTIF(G$2:G188,G188)=1,"New Customer","Returning Customer")</f>
        <v>New Customer</v>
      </c>
      <c r="I188">
        <f t="shared" si="10"/>
        <v>1</v>
      </c>
      <c r="J188" t="s">
        <v>49</v>
      </c>
      <c r="K188" t="s">
        <v>58</v>
      </c>
      <c r="L188" t="s">
        <v>29</v>
      </c>
      <c r="M188" t="s">
        <v>109</v>
      </c>
      <c r="N188" t="s">
        <v>59</v>
      </c>
      <c r="O188" t="s">
        <v>397</v>
      </c>
      <c r="P188">
        <v>0.38</v>
      </c>
      <c r="Q188" t="s">
        <v>33</v>
      </c>
      <c r="R188" t="s">
        <v>61</v>
      </c>
      <c r="S188" t="str">
        <f>VLOOKUP(R188,Users!$A$1:$B$5,2,0)</f>
        <v>Chris</v>
      </c>
      <c r="T188" t="s">
        <v>180</v>
      </c>
      <c r="U188" t="s">
        <v>398</v>
      </c>
      <c r="V188">
        <v>66203</v>
      </c>
      <c r="W188" s="2">
        <v>42172</v>
      </c>
      <c r="X188" s="2" t="str">
        <f t="shared" si="11"/>
        <v>Wed</v>
      </c>
      <c r="Y188" s="2">
        <v>42176</v>
      </c>
      <c r="Z188" s="9">
        <f t="shared" si="12"/>
        <v>4</v>
      </c>
      <c r="AA188" s="9" t="str">
        <f t="shared" si="13"/>
        <v>No Discount</v>
      </c>
      <c r="AB188" s="6">
        <v>-61.870000000000005</v>
      </c>
      <c r="AC188">
        <v>9</v>
      </c>
      <c r="AD188" s="6">
        <v>40.950000000000003</v>
      </c>
      <c r="AE188">
        <v>89761</v>
      </c>
      <c r="AF188" s="9">
        <f>IF(COUNTIF(AE$2:AE2139,AE188)=1,1,0)</f>
        <v>0</v>
      </c>
      <c r="AG188" t="str">
        <f>_xlfn.XLOOKUP(AE188,Returns!A:A,Returns!B:B,"Not Returned",0,1)</f>
        <v>Not Returned</v>
      </c>
      <c r="AH188">
        <f t="shared" si="14"/>
        <v>0</v>
      </c>
    </row>
    <row r="189" spans="1:34" x14ac:dyDescent="0.3">
      <c r="A189">
        <v>19481</v>
      </c>
      <c r="B189" t="s">
        <v>37</v>
      </c>
      <c r="C189" s="8">
        <v>0</v>
      </c>
      <c r="D189" s="6">
        <v>6.84</v>
      </c>
      <c r="E189" s="7">
        <v>8.3699999999999992</v>
      </c>
      <c r="F189">
        <v>1692</v>
      </c>
      <c r="G189" t="s">
        <v>1682</v>
      </c>
      <c r="H189" t="str">
        <f>IF(COUNTIF(G$2:G189,G189)=1,"New Customer","Returning Customer")</f>
        <v>New Customer</v>
      </c>
      <c r="I189">
        <f t="shared" si="10"/>
        <v>1</v>
      </c>
      <c r="J189" t="s">
        <v>49</v>
      </c>
      <c r="K189" t="s">
        <v>114</v>
      </c>
      <c r="L189" t="s">
        <v>29</v>
      </c>
      <c r="M189" t="s">
        <v>171</v>
      </c>
      <c r="N189" t="s">
        <v>51</v>
      </c>
      <c r="O189" t="s">
        <v>1683</v>
      </c>
      <c r="P189">
        <v>0.57999999999999996</v>
      </c>
      <c r="Q189" t="s">
        <v>33</v>
      </c>
      <c r="R189" t="s">
        <v>61</v>
      </c>
      <c r="S189" t="str">
        <f>VLOOKUP(R189,Users!$A$1:$B$5,2,0)</f>
        <v>Chris</v>
      </c>
      <c r="T189" t="s">
        <v>180</v>
      </c>
      <c r="U189" t="s">
        <v>325</v>
      </c>
      <c r="V189">
        <v>67114</v>
      </c>
      <c r="W189" s="2">
        <v>42027</v>
      </c>
      <c r="X189" s="2" t="str">
        <f t="shared" si="11"/>
        <v>Fri</v>
      </c>
      <c r="Y189" s="2">
        <v>42028</v>
      </c>
      <c r="Z189" s="9">
        <f t="shared" si="12"/>
        <v>1</v>
      </c>
      <c r="AA189" s="9" t="str">
        <f t="shared" si="13"/>
        <v>No Discount</v>
      </c>
      <c r="AB189" s="6">
        <v>-123.1816</v>
      </c>
      <c r="AC189">
        <v>5</v>
      </c>
      <c r="AD189" s="6">
        <v>37.89</v>
      </c>
      <c r="AE189">
        <v>90189</v>
      </c>
      <c r="AF189" s="9">
        <f>IF(COUNTIF(AE$2:AE2140,AE189)=1,1,0)</f>
        <v>0</v>
      </c>
      <c r="AG189" t="str">
        <f>_xlfn.XLOOKUP(AE189,Returns!A:A,Returns!B:B,"Not Returned",0,1)</f>
        <v>Not Returned</v>
      </c>
      <c r="AH189">
        <f t="shared" si="14"/>
        <v>0</v>
      </c>
    </row>
    <row r="190" spans="1:34" x14ac:dyDescent="0.3">
      <c r="A190">
        <v>23550</v>
      </c>
      <c r="B190" t="s">
        <v>56</v>
      </c>
      <c r="C190" s="8">
        <v>0.08</v>
      </c>
      <c r="D190" s="6">
        <v>6.84</v>
      </c>
      <c r="E190" s="7">
        <v>8.3699999999999992</v>
      </c>
      <c r="F190">
        <v>1940</v>
      </c>
      <c r="G190" t="s">
        <v>1879</v>
      </c>
      <c r="H190" t="str">
        <f>IF(COUNTIF(G$2:G190,G190)=1,"New Customer","Returning Customer")</f>
        <v>New Customer</v>
      </c>
      <c r="I190">
        <f t="shared" si="10"/>
        <v>1</v>
      </c>
      <c r="J190" t="s">
        <v>49</v>
      </c>
      <c r="K190" t="s">
        <v>28</v>
      </c>
      <c r="L190" t="s">
        <v>29</v>
      </c>
      <c r="M190" t="s">
        <v>171</v>
      </c>
      <c r="N190" t="s">
        <v>51</v>
      </c>
      <c r="O190" t="s">
        <v>1683</v>
      </c>
      <c r="P190">
        <v>0.57999999999999996</v>
      </c>
      <c r="Q190" t="s">
        <v>33</v>
      </c>
      <c r="R190" t="s">
        <v>34</v>
      </c>
      <c r="S190" t="str">
        <f>VLOOKUP(R190,Users!$A$1:$B$5,2,0)</f>
        <v>William</v>
      </c>
      <c r="T190" t="s">
        <v>208</v>
      </c>
      <c r="U190" t="s">
        <v>1880</v>
      </c>
      <c r="V190">
        <v>84020</v>
      </c>
      <c r="W190" s="2">
        <v>42085</v>
      </c>
      <c r="X190" s="2" t="str">
        <f t="shared" si="11"/>
        <v>Sun</v>
      </c>
      <c r="Y190" s="2">
        <v>42087</v>
      </c>
      <c r="Z190" s="9">
        <f t="shared" si="12"/>
        <v>2</v>
      </c>
      <c r="AA190" s="9" t="str">
        <f t="shared" si="13"/>
        <v>After Discount</v>
      </c>
      <c r="AB190" s="6">
        <v>-29.49</v>
      </c>
      <c r="AC190">
        <v>1</v>
      </c>
      <c r="AD190" s="6">
        <v>8.39</v>
      </c>
      <c r="AE190">
        <v>88870</v>
      </c>
      <c r="AF190" s="9">
        <f>IF(COUNTIF(AE$2:AE2141,AE190)=1,1,0)</f>
        <v>0</v>
      </c>
      <c r="AG190" t="str">
        <f>_xlfn.XLOOKUP(AE190,Returns!A:A,Returns!B:B,"Not Returned",0,1)</f>
        <v>Not Returned</v>
      </c>
      <c r="AH190">
        <f t="shared" si="14"/>
        <v>0</v>
      </c>
    </row>
    <row r="191" spans="1:34" x14ac:dyDescent="0.3">
      <c r="A191">
        <v>18917</v>
      </c>
      <c r="B191" t="s">
        <v>106</v>
      </c>
      <c r="C191" s="8">
        <v>0.09</v>
      </c>
      <c r="D191" s="6">
        <v>6.84</v>
      </c>
      <c r="E191" s="7">
        <v>8.3699999999999992</v>
      </c>
      <c r="F191">
        <v>3141</v>
      </c>
      <c r="G191" t="s">
        <v>2812</v>
      </c>
      <c r="H191" t="str">
        <f>IF(COUNTIF(G$2:G191,G191)=1,"New Customer","Returning Customer")</f>
        <v>New Customer</v>
      </c>
      <c r="I191">
        <f t="shared" si="10"/>
        <v>1</v>
      </c>
      <c r="J191" t="s">
        <v>49</v>
      </c>
      <c r="K191" t="s">
        <v>114</v>
      </c>
      <c r="L191" t="s">
        <v>29</v>
      </c>
      <c r="M191" t="s">
        <v>171</v>
      </c>
      <c r="N191" t="s">
        <v>51</v>
      </c>
      <c r="O191" t="s">
        <v>1683</v>
      </c>
      <c r="P191">
        <v>0.57999999999999996</v>
      </c>
      <c r="Q191" t="s">
        <v>33</v>
      </c>
      <c r="R191" t="s">
        <v>61</v>
      </c>
      <c r="S191" t="str">
        <f>VLOOKUP(R191,Users!$A$1:$B$5,2,0)</f>
        <v>Chris</v>
      </c>
      <c r="T191" t="s">
        <v>129</v>
      </c>
      <c r="U191" t="s">
        <v>2057</v>
      </c>
      <c r="V191">
        <v>77506</v>
      </c>
      <c r="W191" s="2">
        <v>42156</v>
      </c>
      <c r="X191" s="2" t="str">
        <f t="shared" si="11"/>
        <v>Mon</v>
      </c>
      <c r="Y191" s="2">
        <v>42163</v>
      </c>
      <c r="Z191" s="9">
        <f t="shared" si="12"/>
        <v>7</v>
      </c>
      <c r="AA191" s="9" t="str">
        <f t="shared" si="13"/>
        <v>After Discount</v>
      </c>
      <c r="AB191" s="6">
        <v>-88.584999999999994</v>
      </c>
      <c r="AC191">
        <v>13</v>
      </c>
      <c r="AD191" s="6">
        <v>87.1</v>
      </c>
      <c r="AE191">
        <v>86369</v>
      </c>
      <c r="AF191" s="9">
        <f>IF(COUNTIF(AE$2:AE2142,AE191)=1,1,0)</f>
        <v>0</v>
      </c>
      <c r="AG191" t="str">
        <f>_xlfn.XLOOKUP(AE191,Returns!A:A,Returns!B:B,"Not Returned",0,1)</f>
        <v>Not Returned</v>
      </c>
      <c r="AH191">
        <f t="shared" si="14"/>
        <v>0</v>
      </c>
    </row>
    <row r="192" spans="1:34" x14ac:dyDescent="0.3">
      <c r="A192">
        <v>19438</v>
      </c>
      <c r="B192" t="s">
        <v>25</v>
      </c>
      <c r="C192" s="8">
        <v>0.08</v>
      </c>
      <c r="D192" s="6">
        <v>15.73</v>
      </c>
      <c r="E192" s="7">
        <v>7.42</v>
      </c>
      <c r="F192">
        <v>2272</v>
      </c>
      <c r="G192" t="s">
        <v>2138</v>
      </c>
      <c r="H192" t="str">
        <f>IF(COUNTIF(G$2:G192,G192)=1,"New Customer","Returning Customer")</f>
        <v>New Customer</v>
      </c>
      <c r="I192">
        <f t="shared" si="10"/>
        <v>1</v>
      </c>
      <c r="J192" t="s">
        <v>27</v>
      </c>
      <c r="K192" t="s">
        <v>28</v>
      </c>
      <c r="L192" t="s">
        <v>29</v>
      </c>
      <c r="M192" t="s">
        <v>171</v>
      </c>
      <c r="N192" t="s">
        <v>51</v>
      </c>
      <c r="O192" t="s">
        <v>2139</v>
      </c>
      <c r="P192">
        <v>0.56000000000000005</v>
      </c>
      <c r="Q192" t="s">
        <v>33</v>
      </c>
      <c r="R192" t="s">
        <v>61</v>
      </c>
      <c r="S192" t="str">
        <f>VLOOKUP(R192,Users!$A$1:$B$5,2,0)</f>
        <v>Chris</v>
      </c>
      <c r="T192" t="s">
        <v>129</v>
      </c>
      <c r="U192" t="s">
        <v>2140</v>
      </c>
      <c r="V192">
        <v>76543</v>
      </c>
      <c r="W192" s="2">
        <v>42079</v>
      </c>
      <c r="X192" s="2" t="str">
        <f t="shared" si="11"/>
        <v>Mon</v>
      </c>
      <c r="Y192" s="2">
        <v>42081</v>
      </c>
      <c r="Z192" s="9">
        <f t="shared" si="12"/>
        <v>2</v>
      </c>
      <c r="AA192" s="9" t="str">
        <f t="shared" si="13"/>
        <v>After Discount</v>
      </c>
      <c r="AB192" s="6">
        <v>-37.6</v>
      </c>
      <c r="AC192">
        <v>5</v>
      </c>
      <c r="AD192" s="6">
        <v>78.08</v>
      </c>
      <c r="AE192">
        <v>90110</v>
      </c>
      <c r="AF192" s="9">
        <f>IF(COUNTIF(AE$2:AE2143,AE192)=1,1,0)</f>
        <v>1</v>
      </c>
      <c r="AG192" t="str">
        <f>_xlfn.XLOOKUP(AE192,Returns!A:A,Returns!B:B,"Not Returned",0,1)</f>
        <v>Not Returned</v>
      </c>
      <c r="AH192">
        <f t="shared" si="14"/>
        <v>0</v>
      </c>
    </row>
    <row r="193" spans="1:34" x14ac:dyDescent="0.3">
      <c r="A193">
        <v>19619</v>
      </c>
      <c r="B193" t="s">
        <v>47</v>
      </c>
      <c r="C193" s="8">
        <v>0.06</v>
      </c>
      <c r="D193" s="6">
        <v>15.73</v>
      </c>
      <c r="E193" s="7">
        <v>7.42</v>
      </c>
      <c r="F193">
        <v>3151</v>
      </c>
      <c r="G193" t="s">
        <v>2824</v>
      </c>
      <c r="H193" t="str">
        <f>IF(COUNTIF(G$2:G193,G193)=1,"New Customer","Returning Customer")</f>
        <v>New Customer</v>
      </c>
      <c r="I193">
        <f t="shared" si="10"/>
        <v>1</v>
      </c>
      <c r="J193" t="s">
        <v>49</v>
      </c>
      <c r="K193" t="s">
        <v>28</v>
      </c>
      <c r="L193" t="s">
        <v>29</v>
      </c>
      <c r="M193" t="s">
        <v>171</v>
      </c>
      <c r="N193" t="s">
        <v>51</v>
      </c>
      <c r="O193" t="s">
        <v>2139</v>
      </c>
      <c r="P193">
        <v>0.56000000000000005</v>
      </c>
      <c r="Q193" t="s">
        <v>33</v>
      </c>
      <c r="R193" t="s">
        <v>34</v>
      </c>
      <c r="S193" t="str">
        <f>VLOOKUP(R193,Users!$A$1:$B$5,2,0)</f>
        <v>William</v>
      </c>
      <c r="T193" t="s">
        <v>45</v>
      </c>
      <c r="U193" t="s">
        <v>2826</v>
      </c>
      <c r="V193">
        <v>92277</v>
      </c>
      <c r="W193" s="2">
        <v>42039</v>
      </c>
      <c r="X193" s="2" t="str">
        <f t="shared" si="11"/>
        <v>Wed</v>
      </c>
      <c r="Y193" s="2">
        <v>42040</v>
      </c>
      <c r="Z193" s="9">
        <f t="shared" si="12"/>
        <v>1</v>
      </c>
      <c r="AA193" s="9" t="str">
        <f t="shared" si="13"/>
        <v>After Discount</v>
      </c>
      <c r="AB193" s="6">
        <v>-18.558799999999998</v>
      </c>
      <c r="AC193">
        <v>4</v>
      </c>
      <c r="AD193" s="6">
        <v>63.04</v>
      </c>
      <c r="AE193">
        <v>88544</v>
      </c>
      <c r="AF193" s="9">
        <f>IF(COUNTIF(AE$2:AE2144,AE193)=1,1,0)</f>
        <v>0</v>
      </c>
      <c r="AG193" t="str">
        <f>_xlfn.XLOOKUP(AE193,Returns!A:A,Returns!B:B,"Not Returned",0,1)</f>
        <v>Not Returned</v>
      </c>
      <c r="AH193">
        <f t="shared" si="14"/>
        <v>0</v>
      </c>
    </row>
    <row r="194" spans="1:34" x14ac:dyDescent="0.3">
      <c r="A194">
        <v>18663</v>
      </c>
      <c r="B194" t="s">
        <v>56</v>
      </c>
      <c r="C194" s="8">
        <v>0.06</v>
      </c>
      <c r="D194" s="6">
        <v>13.9</v>
      </c>
      <c r="E194" s="7">
        <v>7.59</v>
      </c>
      <c r="F194">
        <v>585</v>
      </c>
      <c r="G194" t="s">
        <v>685</v>
      </c>
      <c r="H194" t="str">
        <f>IF(COUNTIF(G$2:G194,G194)=1,"New Customer","Returning Customer")</f>
        <v>New Customer</v>
      </c>
      <c r="I194">
        <f t="shared" ref="I194:I257" si="15">IF(H194="New Customer",1,0)</f>
        <v>1</v>
      </c>
      <c r="J194" t="s">
        <v>49</v>
      </c>
      <c r="K194" t="s">
        <v>28</v>
      </c>
      <c r="L194" t="s">
        <v>29</v>
      </c>
      <c r="M194" t="s">
        <v>171</v>
      </c>
      <c r="N194" t="s">
        <v>51</v>
      </c>
      <c r="O194" t="s">
        <v>686</v>
      </c>
      <c r="P194">
        <v>0.56000000000000005</v>
      </c>
      <c r="Q194" t="s">
        <v>33</v>
      </c>
      <c r="R194" t="s">
        <v>53</v>
      </c>
      <c r="S194" t="str">
        <f>VLOOKUP(R194,Users!$A$1:$B$5,2,0)</f>
        <v>Erin</v>
      </c>
      <c r="T194" t="s">
        <v>193</v>
      </c>
      <c r="U194" t="s">
        <v>687</v>
      </c>
      <c r="V194">
        <v>3301</v>
      </c>
      <c r="W194" s="2">
        <v>42137</v>
      </c>
      <c r="X194" s="2" t="str">
        <f t="shared" ref="X194:X257" si="16">TEXT(W194,"ddd")</f>
        <v>Wed</v>
      </c>
      <c r="Y194" s="2">
        <v>42138</v>
      </c>
      <c r="Z194" s="9">
        <f t="shared" ref="Z194:Z257" si="17">Y194-W194</f>
        <v>1</v>
      </c>
      <c r="AA194" s="9" t="str">
        <f t="shared" ref="AA194:AA257" si="18">IF(C194=0,"No Discount","After Discount")</f>
        <v>After Discount</v>
      </c>
      <c r="AB194" s="6">
        <v>-67.59</v>
      </c>
      <c r="AC194">
        <v>12</v>
      </c>
      <c r="AD194" s="6">
        <v>170.45</v>
      </c>
      <c r="AE194">
        <v>88644</v>
      </c>
      <c r="AF194" s="9">
        <f>IF(COUNTIF(AE$2:AE2145,AE194)=1,1,0)</f>
        <v>0</v>
      </c>
      <c r="AG194" t="str">
        <f>_xlfn.XLOOKUP(AE194,Returns!A:A,Returns!B:B,"Not Returned",0,1)</f>
        <v>Not Returned</v>
      </c>
      <c r="AH194">
        <f t="shared" ref="AH194:AH257" si="19">IF(AG194="Not Returned",0,1)</f>
        <v>0</v>
      </c>
    </row>
    <row r="195" spans="1:34" x14ac:dyDescent="0.3">
      <c r="A195">
        <v>23312</v>
      </c>
      <c r="B195" t="s">
        <v>37</v>
      </c>
      <c r="C195" s="8">
        <v>0.08</v>
      </c>
      <c r="D195" s="6">
        <v>13.9</v>
      </c>
      <c r="E195" s="7">
        <v>7.59</v>
      </c>
      <c r="F195">
        <v>1080</v>
      </c>
      <c r="G195" t="s">
        <v>1179</v>
      </c>
      <c r="H195" t="str">
        <f>IF(COUNTIF(G$2:G195,G195)=1,"New Customer","Returning Customer")</f>
        <v>New Customer</v>
      </c>
      <c r="I195">
        <f t="shared" si="15"/>
        <v>1</v>
      </c>
      <c r="J195" t="s">
        <v>49</v>
      </c>
      <c r="K195" t="s">
        <v>28</v>
      </c>
      <c r="L195" t="s">
        <v>29</v>
      </c>
      <c r="M195" t="s">
        <v>171</v>
      </c>
      <c r="N195" t="s">
        <v>51</v>
      </c>
      <c r="O195" t="s">
        <v>686</v>
      </c>
      <c r="P195">
        <v>0.56000000000000005</v>
      </c>
      <c r="Q195" t="s">
        <v>33</v>
      </c>
      <c r="R195" t="s">
        <v>61</v>
      </c>
      <c r="S195" t="str">
        <f>VLOOKUP(R195,Users!$A$1:$B$5,2,0)</f>
        <v>Chris</v>
      </c>
      <c r="T195" t="s">
        <v>175</v>
      </c>
      <c r="U195" t="s">
        <v>1180</v>
      </c>
      <c r="V195">
        <v>60174</v>
      </c>
      <c r="W195" s="2">
        <v>42132</v>
      </c>
      <c r="X195" s="2" t="str">
        <f t="shared" si="16"/>
        <v>Fri</v>
      </c>
      <c r="Y195" s="2">
        <v>42133</v>
      </c>
      <c r="Z195" s="9">
        <f t="shared" si="17"/>
        <v>1</v>
      </c>
      <c r="AA195" s="9" t="str">
        <f t="shared" si="18"/>
        <v>After Discount</v>
      </c>
      <c r="AB195" s="6">
        <v>9.862000000000009</v>
      </c>
      <c r="AC195">
        <v>14</v>
      </c>
      <c r="AD195" s="6">
        <v>196.41</v>
      </c>
      <c r="AE195">
        <v>88461</v>
      </c>
      <c r="AF195" s="9">
        <f>IF(COUNTIF(AE$2:AE2146,AE195)=1,1,0)</f>
        <v>1</v>
      </c>
      <c r="AG195" t="str">
        <f>_xlfn.XLOOKUP(AE195,Returns!A:A,Returns!B:B,"Not Returned",0,1)</f>
        <v>Not Returned</v>
      </c>
      <c r="AH195">
        <f t="shared" si="19"/>
        <v>0</v>
      </c>
    </row>
    <row r="196" spans="1:34" x14ac:dyDescent="0.3">
      <c r="A196">
        <v>19859</v>
      </c>
      <c r="B196" t="s">
        <v>106</v>
      </c>
      <c r="C196" s="8">
        <v>0.05</v>
      </c>
      <c r="D196" s="6">
        <v>5.74</v>
      </c>
      <c r="E196" s="7">
        <v>5.3</v>
      </c>
      <c r="F196">
        <v>2601</v>
      </c>
      <c r="G196" t="s">
        <v>2403</v>
      </c>
      <c r="H196" t="str">
        <f>IF(COUNTIF(G$2:G196,G196)=1,"New Customer","Returning Customer")</f>
        <v>New Customer</v>
      </c>
      <c r="I196">
        <f t="shared" si="15"/>
        <v>1</v>
      </c>
      <c r="J196" t="s">
        <v>49</v>
      </c>
      <c r="K196" t="s">
        <v>28</v>
      </c>
      <c r="L196" t="s">
        <v>29</v>
      </c>
      <c r="M196" t="s">
        <v>171</v>
      </c>
      <c r="N196" t="s">
        <v>51</v>
      </c>
      <c r="O196" t="s">
        <v>2404</v>
      </c>
      <c r="P196">
        <v>0.55000000000000004</v>
      </c>
      <c r="Q196" t="s">
        <v>33</v>
      </c>
      <c r="R196" t="s">
        <v>53</v>
      </c>
      <c r="S196" t="str">
        <f>VLOOKUP(R196,Users!$A$1:$B$5,2,0)</f>
        <v>Erin</v>
      </c>
      <c r="T196" t="s">
        <v>193</v>
      </c>
      <c r="U196" t="s">
        <v>2405</v>
      </c>
      <c r="V196">
        <v>3054</v>
      </c>
      <c r="W196" s="2">
        <v>42084</v>
      </c>
      <c r="X196" s="2" t="str">
        <f t="shared" si="16"/>
        <v>Sat</v>
      </c>
      <c r="Y196" s="2">
        <v>42089</v>
      </c>
      <c r="Z196" s="9">
        <f t="shared" si="17"/>
        <v>5</v>
      </c>
      <c r="AA196" s="9" t="str">
        <f t="shared" si="18"/>
        <v>After Discount</v>
      </c>
      <c r="AB196" s="6">
        <v>-50.75</v>
      </c>
      <c r="AC196">
        <v>7</v>
      </c>
      <c r="AD196" s="6">
        <v>42.02</v>
      </c>
      <c r="AE196">
        <v>87382</v>
      </c>
      <c r="AF196" s="9">
        <f>IF(COUNTIF(AE$2:AE2147,AE196)=1,1,0)</f>
        <v>1</v>
      </c>
      <c r="AG196" t="str">
        <f>_xlfn.XLOOKUP(AE196,Returns!A:A,Returns!B:B,"Not Returned",0,1)</f>
        <v>Not Returned</v>
      </c>
      <c r="AH196">
        <f t="shared" si="19"/>
        <v>0</v>
      </c>
    </row>
    <row r="197" spans="1:34" x14ac:dyDescent="0.3">
      <c r="A197">
        <v>23203</v>
      </c>
      <c r="B197" t="s">
        <v>56</v>
      </c>
      <c r="C197" s="8">
        <v>0.04</v>
      </c>
      <c r="D197" s="6">
        <v>12.98</v>
      </c>
      <c r="E197" s="7">
        <v>3.14</v>
      </c>
      <c r="F197">
        <v>92</v>
      </c>
      <c r="G197" t="s">
        <v>166</v>
      </c>
      <c r="H197" t="str">
        <f>IF(COUNTIF(G$2:G197,G197)=1,"New Customer","Returning Customer")</f>
        <v>New Customer</v>
      </c>
      <c r="I197">
        <f t="shared" si="15"/>
        <v>1</v>
      </c>
      <c r="J197" t="s">
        <v>27</v>
      </c>
      <c r="K197" t="s">
        <v>28</v>
      </c>
      <c r="L197" t="s">
        <v>29</v>
      </c>
      <c r="M197" t="s">
        <v>171</v>
      </c>
      <c r="N197" t="s">
        <v>51</v>
      </c>
      <c r="O197" t="s">
        <v>172</v>
      </c>
      <c r="P197">
        <v>0.6</v>
      </c>
      <c r="Q197" t="s">
        <v>33</v>
      </c>
      <c r="R197" t="s">
        <v>135</v>
      </c>
      <c r="S197" t="str">
        <f>VLOOKUP(R197,Users!$A$1:$B$5,2,0)</f>
        <v>Sam</v>
      </c>
      <c r="T197" t="s">
        <v>168</v>
      </c>
      <c r="U197" t="s">
        <v>169</v>
      </c>
      <c r="V197">
        <v>70056</v>
      </c>
      <c r="W197" s="2">
        <v>42162</v>
      </c>
      <c r="X197" s="2" t="str">
        <f t="shared" si="16"/>
        <v>Sun</v>
      </c>
      <c r="Y197" s="2">
        <v>42164</v>
      </c>
      <c r="Z197" s="9">
        <f t="shared" si="17"/>
        <v>2</v>
      </c>
      <c r="AA197" s="9" t="str">
        <f t="shared" si="18"/>
        <v>After Discount</v>
      </c>
      <c r="AB197" s="6">
        <v>22.817999999999998</v>
      </c>
      <c r="AC197">
        <v>16</v>
      </c>
      <c r="AD197" s="6">
        <v>216.04</v>
      </c>
      <c r="AE197">
        <v>87178</v>
      </c>
      <c r="AF197" s="9">
        <f>IF(COUNTIF(AE$2:AE2148,AE197)=1,1,0)</f>
        <v>1</v>
      </c>
      <c r="AG197" t="str">
        <f>_xlfn.XLOOKUP(AE197,Returns!A:A,Returns!B:B,"Not Returned",0,1)</f>
        <v>Not Returned</v>
      </c>
      <c r="AH197">
        <f t="shared" si="19"/>
        <v>0</v>
      </c>
    </row>
    <row r="198" spans="1:34" x14ac:dyDescent="0.3">
      <c r="A198">
        <v>21948</v>
      </c>
      <c r="B198" t="s">
        <v>47</v>
      </c>
      <c r="C198" s="8">
        <v>0.05</v>
      </c>
      <c r="D198" s="6">
        <v>12.98</v>
      </c>
      <c r="E198" s="7">
        <v>3.14</v>
      </c>
      <c r="F198">
        <v>1648</v>
      </c>
      <c r="G198" t="s">
        <v>1644</v>
      </c>
      <c r="H198" t="str">
        <f>IF(COUNTIF(G$2:G198,G198)=1,"New Customer","Returning Customer")</f>
        <v>New Customer</v>
      </c>
      <c r="I198">
        <f t="shared" si="15"/>
        <v>1</v>
      </c>
      <c r="J198" t="s">
        <v>49</v>
      </c>
      <c r="K198" t="s">
        <v>28</v>
      </c>
      <c r="L198" t="s">
        <v>29</v>
      </c>
      <c r="M198" t="s">
        <v>171</v>
      </c>
      <c r="N198" t="s">
        <v>51</v>
      </c>
      <c r="O198" t="s">
        <v>172</v>
      </c>
      <c r="P198">
        <v>0.6</v>
      </c>
      <c r="Q198" t="s">
        <v>33</v>
      </c>
      <c r="R198" t="s">
        <v>61</v>
      </c>
      <c r="S198" t="str">
        <f>VLOOKUP(R198,Users!$A$1:$B$5,2,0)</f>
        <v>Chris</v>
      </c>
      <c r="T198" t="s">
        <v>175</v>
      </c>
      <c r="U198" t="s">
        <v>1645</v>
      </c>
      <c r="V198">
        <v>60098</v>
      </c>
      <c r="W198" s="2">
        <v>42088</v>
      </c>
      <c r="X198" s="2" t="str">
        <f t="shared" si="16"/>
        <v>Wed</v>
      </c>
      <c r="Y198" s="2">
        <v>42088</v>
      </c>
      <c r="Z198" s="9">
        <f t="shared" si="17"/>
        <v>0</v>
      </c>
      <c r="AA198" s="9" t="str">
        <f t="shared" si="18"/>
        <v>After Discount</v>
      </c>
      <c r="AB198" s="6">
        <v>38.229999999999997</v>
      </c>
      <c r="AC198">
        <v>18</v>
      </c>
      <c r="AD198" s="6">
        <v>225.59</v>
      </c>
      <c r="AE198">
        <v>91043</v>
      </c>
      <c r="AF198" s="9">
        <f>IF(COUNTIF(AE$2:AE2149,AE198)=1,1,0)</f>
        <v>0</v>
      </c>
      <c r="AG198" t="str">
        <f>_xlfn.XLOOKUP(AE198,Returns!A:A,Returns!B:B,"Not Returned",0,1)</f>
        <v>Not Returned</v>
      </c>
      <c r="AH198">
        <f t="shared" si="19"/>
        <v>0</v>
      </c>
    </row>
    <row r="199" spans="1:34" x14ac:dyDescent="0.3">
      <c r="A199">
        <v>19851</v>
      </c>
      <c r="B199" t="s">
        <v>37</v>
      </c>
      <c r="C199" s="8">
        <v>0.02</v>
      </c>
      <c r="D199" s="6">
        <v>12.98</v>
      </c>
      <c r="E199" s="7">
        <v>3.14</v>
      </c>
      <c r="F199">
        <v>3036</v>
      </c>
      <c r="G199" t="s">
        <v>2724</v>
      </c>
      <c r="H199" t="str">
        <f>IF(COUNTIF(G$2:G199,G199)=1,"New Customer","Returning Customer")</f>
        <v>New Customer</v>
      </c>
      <c r="I199">
        <f t="shared" si="15"/>
        <v>1</v>
      </c>
      <c r="J199" t="s">
        <v>49</v>
      </c>
      <c r="K199" t="s">
        <v>40</v>
      </c>
      <c r="L199" t="s">
        <v>29</v>
      </c>
      <c r="M199" t="s">
        <v>171</v>
      </c>
      <c r="N199" t="s">
        <v>51</v>
      </c>
      <c r="O199" t="s">
        <v>172</v>
      </c>
      <c r="P199">
        <v>0.6</v>
      </c>
      <c r="Q199" t="s">
        <v>33</v>
      </c>
      <c r="R199" t="s">
        <v>61</v>
      </c>
      <c r="S199" t="str">
        <f>VLOOKUP(R199,Users!$A$1:$B$5,2,0)</f>
        <v>Chris</v>
      </c>
      <c r="T199" t="s">
        <v>2639</v>
      </c>
      <c r="U199" t="s">
        <v>2725</v>
      </c>
      <c r="V199">
        <v>58554</v>
      </c>
      <c r="W199" s="2">
        <v>42020</v>
      </c>
      <c r="X199" s="2" t="str">
        <f t="shared" si="16"/>
        <v>Fri</v>
      </c>
      <c r="Y199" s="2">
        <v>42023</v>
      </c>
      <c r="Z199" s="9">
        <f t="shared" si="17"/>
        <v>3</v>
      </c>
      <c r="AA199" s="9" t="str">
        <f t="shared" si="18"/>
        <v>After Discount</v>
      </c>
      <c r="AB199" s="6">
        <v>75.010000000000005</v>
      </c>
      <c r="AC199">
        <v>14</v>
      </c>
      <c r="AD199" s="6">
        <v>184.4</v>
      </c>
      <c r="AE199">
        <v>89129</v>
      </c>
      <c r="AF199" s="9">
        <f>IF(COUNTIF(AE$2:AE2150,AE199)=1,1,0)</f>
        <v>0</v>
      </c>
      <c r="AG199" t="str">
        <f>_xlfn.XLOOKUP(AE199,Returns!A:A,Returns!B:B,"Not Returned",0,1)</f>
        <v>Not Returned</v>
      </c>
      <c r="AH199">
        <f t="shared" si="19"/>
        <v>0</v>
      </c>
    </row>
    <row r="200" spans="1:34" x14ac:dyDescent="0.3">
      <c r="A200">
        <v>20577</v>
      </c>
      <c r="B200" t="s">
        <v>47</v>
      </c>
      <c r="C200" s="8">
        <v>0.03</v>
      </c>
      <c r="D200" s="6">
        <v>8.34</v>
      </c>
      <c r="E200" s="7">
        <v>2.64</v>
      </c>
      <c r="F200">
        <v>256</v>
      </c>
      <c r="G200" t="s">
        <v>351</v>
      </c>
      <c r="H200" t="str">
        <f>IF(COUNTIF(G$2:G200,G200)=1,"New Customer","Returning Customer")</f>
        <v>New Customer</v>
      </c>
      <c r="I200">
        <f t="shared" si="15"/>
        <v>1</v>
      </c>
      <c r="J200" t="s">
        <v>49</v>
      </c>
      <c r="K200" t="s">
        <v>40</v>
      </c>
      <c r="L200" t="s">
        <v>29</v>
      </c>
      <c r="M200" t="s">
        <v>171</v>
      </c>
      <c r="N200" t="s">
        <v>51</v>
      </c>
      <c r="O200" t="s">
        <v>352</v>
      </c>
      <c r="P200">
        <v>0.59</v>
      </c>
      <c r="Q200" t="s">
        <v>33</v>
      </c>
      <c r="R200" t="s">
        <v>53</v>
      </c>
      <c r="S200" t="str">
        <f>VLOOKUP(R200,Users!$A$1:$B$5,2,0)</f>
        <v>Erin</v>
      </c>
      <c r="T200" t="s">
        <v>229</v>
      </c>
      <c r="U200" t="s">
        <v>353</v>
      </c>
      <c r="V200">
        <v>17331</v>
      </c>
      <c r="W200" s="2">
        <v>42035</v>
      </c>
      <c r="X200" s="2" t="str">
        <f t="shared" si="16"/>
        <v>Sat</v>
      </c>
      <c r="Y200" s="2">
        <v>42037</v>
      </c>
      <c r="Z200" s="9">
        <f t="shared" si="17"/>
        <v>2</v>
      </c>
      <c r="AA200" s="9" t="str">
        <f t="shared" si="18"/>
        <v>After Discount</v>
      </c>
      <c r="AB200" s="6">
        <v>0.68399999999999894</v>
      </c>
      <c r="AC200">
        <v>4</v>
      </c>
      <c r="AD200" s="6">
        <v>34.64</v>
      </c>
      <c r="AE200">
        <v>86267</v>
      </c>
      <c r="AF200" s="9">
        <f>IF(COUNTIF(AE$2:AE2151,AE200)=1,1,0)</f>
        <v>1</v>
      </c>
      <c r="AG200" t="str">
        <f>_xlfn.XLOOKUP(AE200,Returns!A:A,Returns!B:B,"Not Returned",0,1)</f>
        <v>Not Returned</v>
      </c>
      <c r="AH200">
        <f t="shared" si="19"/>
        <v>0</v>
      </c>
    </row>
    <row r="201" spans="1:34" x14ac:dyDescent="0.3">
      <c r="A201">
        <v>2408</v>
      </c>
      <c r="B201" t="s">
        <v>47</v>
      </c>
      <c r="C201" s="8">
        <v>0</v>
      </c>
      <c r="D201" s="6">
        <v>8.34</v>
      </c>
      <c r="E201" s="7">
        <v>2.64</v>
      </c>
      <c r="F201">
        <v>349</v>
      </c>
      <c r="G201" t="s">
        <v>447</v>
      </c>
      <c r="H201" t="str">
        <f>IF(COUNTIF(G$2:G201,G201)=1,"New Customer","Returning Customer")</f>
        <v>New Customer</v>
      </c>
      <c r="I201">
        <f t="shared" si="15"/>
        <v>1</v>
      </c>
      <c r="J201" t="s">
        <v>27</v>
      </c>
      <c r="K201" t="s">
        <v>40</v>
      </c>
      <c r="L201" t="s">
        <v>29</v>
      </c>
      <c r="M201" t="s">
        <v>171</v>
      </c>
      <c r="N201" t="s">
        <v>51</v>
      </c>
      <c r="O201" t="s">
        <v>352</v>
      </c>
      <c r="P201">
        <v>0.59</v>
      </c>
      <c r="Q201" t="s">
        <v>33</v>
      </c>
      <c r="R201" t="s">
        <v>135</v>
      </c>
      <c r="S201" t="str">
        <f>VLOOKUP(R201,Users!$A$1:$B$5,2,0)</f>
        <v>Sam</v>
      </c>
      <c r="T201" t="s">
        <v>356</v>
      </c>
      <c r="U201" t="s">
        <v>441</v>
      </c>
      <c r="V201">
        <v>33132</v>
      </c>
      <c r="W201" s="2">
        <v>42164</v>
      </c>
      <c r="X201" s="2" t="str">
        <f t="shared" si="16"/>
        <v>Tue</v>
      </c>
      <c r="Y201" s="2">
        <v>42166</v>
      </c>
      <c r="Z201" s="9">
        <f t="shared" si="17"/>
        <v>2</v>
      </c>
      <c r="AA201" s="9" t="str">
        <f t="shared" si="18"/>
        <v>No Discount</v>
      </c>
      <c r="AB201" s="6">
        <v>5.8624999999999998</v>
      </c>
      <c r="AC201">
        <v>23</v>
      </c>
      <c r="AD201" s="6">
        <v>212.89</v>
      </c>
      <c r="AE201">
        <v>17446</v>
      </c>
      <c r="AF201" s="9">
        <f>IF(COUNTIF(AE$2:AE2152,AE201)=1,1,0)</f>
        <v>1</v>
      </c>
      <c r="AG201" t="str">
        <f>_xlfn.XLOOKUP(AE201,Returns!A:A,Returns!B:B,"Not Returned",0,1)</f>
        <v>Not Returned</v>
      </c>
      <c r="AH201">
        <f t="shared" si="19"/>
        <v>0</v>
      </c>
    </row>
    <row r="202" spans="1:34" x14ac:dyDescent="0.3">
      <c r="A202">
        <v>20408</v>
      </c>
      <c r="B202" t="s">
        <v>47</v>
      </c>
      <c r="C202" s="8">
        <v>0</v>
      </c>
      <c r="D202" s="6">
        <v>8.34</v>
      </c>
      <c r="E202" s="7">
        <v>2.64</v>
      </c>
      <c r="F202">
        <v>351</v>
      </c>
      <c r="G202" t="s">
        <v>449</v>
      </c>
      <c r="H202" t="str">
        <f>IF(COUNTIF(G$2:G202,G202)=1,"New Customer","Returning Customer")</f>
        <v>New Customer</v>
      </c>
      <c r="I202">
        <f t="shared" si="15"/>
        <v>1</v>
      </c>
      <c r="J202" t="s">
        <v>27</v>
      </c>
      <c r="K202" t="s">
        <v>40</v>
      </c>
      <c r="L202" t="s">
        <v>29</v>
      </c>
      <c r="M202" t="s">
        <v>171</v>
      </c>
      <c r="N202" t="s">
        <v>51</v>
      </c>
      <c r="O202" t="s">
        <v>352</v>
      </c>
      <c r="P202">
        <v>0.59</v>
      </c>
      <c r="Q202" t="s">
        <v>33</v>
      </c>
      <c r="R202" t="s">
        <v>53</v>
      </c>
      <c r="S202" t="str">
        <f>VLOOKUP(R202,Users!$A$1:$B$5,2,0)</f>
        <v>Erin</v>
      </c>
      <c r="T202" t="s">
        <v>71</v>
      </c>
      <c r="U202" t="s">
        <v>450</v>
      </c>
      <c r="V202">
        <v>13601</v>
      </c>
      <c r="W202" s="2">
        <v>42164</v>
      </c>
      <c r="X202" s="2" t="str">
        <f t="shared" si="16"/>
        <v>Tue</v>
      </c>
      <c r="Y202" s="2">
        <v>42166</v>
      </c>
      <c r="Z202" s="9">
        <f t="shared" si="17"/>
        <v>2</v>
      </c>
      <c r="AA202" s="9" t="str">
        <f t="shared" si="18"/>
        <v>No Discount</v>
      </c>
      <c r="AB202" s="6">
        <v>10.5</v>
      </c>
      <c r="AC202">
        <v>6</v>
      </c>
      <c r="AD202" s="6">
        <v>55.54</v>
      </c>
      <c r="AE202">
        <v>88685</v>
      </c>
      <c r="AF202" s="9">
        <f>IF(COUNTIF(AE$2:AE2153,AE202)=1,1,0)</f>
        <v>1</v>
      </c>
      <c r="AG202" t="str">
        <f>_xlfn.XLOOKUP(AE202,Returns!A:A,Returns!B:B,"Not Returned",0,1)</f>
        <v>Not Returned</v>
      </c>
      <c r="AH202">
        <f t="shared" si="19"/>
        <v>0</v>
      </c>
    </row>
    <row r="203" spans="1:34" x14ac:dyDescent="0.3">
      <c r="A203">
        <v>25677</v>
      </c>
      <c r="B203" t="s">
        <v>25</v>
      </c>
      <c r="C203" s="8">
        <v>0.1</v>
      </c>
      <c r="D203" s="6">
        <v>8.34</v>
      </c>
      <c r="E203" s="7">
        <v>2.64</v>
      </c>
      <c r="F203">
        <v>919</v>
      </c>
      <c r="G203" t="s">
        <v>1026</v>
      </c>
      <c r="H203" t="str">
        <f>IF(COUNTIF(G$2:G203,G203)=1,"New Customer","Returning Customer")</f>
        <v>New Customer</v>
      </c>
      <c r="I203">
        <f t="shared" si="15"/>
        <v>1</v>
      </c>
      <c r="J203" t="s">
        <v>49</v>
      </c>
      <c r="K203" t="s">
        <v>114</v>
      </c>
      <c r="L203" t="s">
        <v>29</v>
      </c>
      <c r="M203" t="s">
        <v>171</v>
      </c>
      <c r="N203" t="s">
        <v>51</v>
      </c>
      <c r="O203" t="s">
        <v>352</v>
      </c>
      <c r="P203">
        <v>0.59</v>
      </c>
      <c r="Q203" t="s">
        <v>33</v>
      </c>
      <c r="R203" t="s">
        <v>34</v>
      </c>
      <c r="S203" t="str">
        <f>VLOOKUP(R203,Users!$A$1:$B$5,2,0)</f>
        <v>William</v>
      </c>
      <c r="T203" t="s">
        <v>45</v>
      </c>
      <c r="U203" t="s">
        <v>1027</v>
      </c>
      <c r="V203">
        <v>96003</v>
      </c>
      <c r="W203" s="2">
        <v>42106</v>
      </c>
      <c r="X203" s="2" t="str">
        <f t="shared" si="16"/>
        <v>Sun</v>
      </c>
      <c r="Y203" s="2">
        <v>42106</v>
      </c>
      <c r="Z203" s="9">
        <f t="shared" si="17"/>
        <v>0</v>
      </c>
      <c r="AA203" s="9" t="str">
        <f t="shared" si="18"/>
        <v>After Discount</v>
      </c>
      <c r="AB203" s="6">
        <v>-6.34</v>
      </c>
      <c r="AC203">
        <v>6</v>
      </c>
      <c r="AD203" s="6">
        <v>47.95</v>
      </c>
      <c r="AE203">
        <v>90492</v>
      </c>
      <c r="AF203" s="9">
        <f>IF(COUNTIF(AE$2:AE2154,AE203)=1,1,0)</f>
        <v>0</v>
      </c>
      <c r="AG203" t="str">
        <f>_xlfn.XLOOKUP(AE203,Returns!A:A,Returns!B:B,"Not Returned",0,1)</f>
        <v>Not Returned</v>
      </c>
      <c r="AH203">
        <f t="shared" si="19"/>
        <v>0</v>
      </c>
    </row>
    <row r="204" spans="1:34" x14ac:dyDescent="0.3">
      <c r="A204">
        <v>25631</v>
      </c>
      <c r="B204" t="s">
        <v>56</v>
      </c>
      <c r="C204" s="8">
        <v>0.02</v>
      </c>
      <c r="D204" s="6">
        <v>8.34</v>
      </c>
      <c r="E204" s="7">
        <v>2.64</v>
      </c>
      <c r="F204">
        <v>1226</v>
      </c>
      <c r="G204" t="s">
        <v>1303</v>
      </c>
      <c r="H204" t="str">
        <f>IF(COUNTIF(G$2:G204,G204)=1,"New Customer","Returning Customer")</f>
        <v>New Customer</v>
      </c>
      <c r="I204">
        <f t="shared" si="15"/>
        <v>1</v>
      </c>
      <c r="J204" t="s">
        <v>49</v>
      </c>
      <c r="K204" t="s">
        <v>58</v>
      </c>
      <c r="L204" t="s">
        <v>29</v>
      </c>
      <c r="M204" t="s">
        <v>171</v>
      </c>
      <c r="N204" t="s">
        <v>51</v>
      </c>
      <c r="O204" t="s">
        <v>352</v>
      </c>
      <c r="P204">
        <v>0.59</v>
      </c>
      <c r="Q204" t="s">
        <v>33</v>
      </c>
      <c r="R204" t="s">
        <v>53</v>
      </c>
      <c r="S204" t="str">
        <f>VLOOKUP(R204,Users!$A$1:$B$5,2,0)</f>
        <v>Erin</v>
      </c>
      <c r="T204" t="s">
        <v>463</v>
      </c>
      <c r="U204" t="s">
        <v>1304</v>
      </c>
      <c r="V204">
        <v>2861</v>
      </c>
      <c r="W204" s="2">
        <v>42122</v>
      </c>
      <c r="X204" s="2" t="str">
        <f t="shared" si="16"/>
        <v>Tue</v>
      </c>
      <c r="Y204" s="2">
        <v>42124</v>
      </c>
      <c r="Z204" s="9">
        <f t="shared" si="17"/>
        <v>2</v>
      </c>
      <c r="AA204" s="9" t="str">
        <f t="shared" si="18"/>
        <v>After Discount</v>
      </c>
      <c r="AB204" s="6">
        <v>6.79</v>
      </c>
      <c r="AC204">
        <v>8</v>
      </c>
      <c r="AD204" s="6">
        <v>66.739999999999995</v>
      </c>
      <c r="AE204">
        <v>90800</v>
      </c>
      <c r="AF204" s="9">
        <f>IF(COUNTIF(AE$2:AE2155,AE204)=1,1,0)</f>
        <v>0</v>
      </c>
      <c r="AG204" t="str">
        <f>_xlfn.XLOOKUP(AE204,Returns!A:A,Returns!B:B,"Not Returned",0,1)</f>
        <v>Not Returned</v>
      </c>
      <c r="AH204">
        <f t="shared" si="19"/>
        <v>0</v>
      </c>
    </row>
    <row r="205" spans="1:34" x14ac:dyDescent="0.3">
      <c r="A205">
        <v>106</v>
      </c>
      <c r="B205" t="s">
        <v>25</v>
      </c>
      <c r="C205" s="8">
        <v>0.01</v>
      </c>
      <c r="D205" s="6">
        <v>9.31</v>
      </c>
      <c r="E205" s="7">
        <v>3.98</v>
      </c>
      <c r="F205">
        <v>1106</v>
      </c>
      <c r="G205" t="s">
        <v>1194</v>
      </c>
      <c r="H205" t="str">
        <f>IF(COUNTIF(G$2:G205,G205)=1,"New Customer","Returning Customer")</f>
        <v>New Customer</v>
      </c>
      <c r="I205">
        <f t="shared" si="15"/>
        <v>1</v>
      </c>
      <c r="J205" t="s">
        <v>49</v>
      </c>
      <c r="K205" t="s">
        <v>58</v>
      </c>
      <c r="L205" t="s">
        <v>29</v>
      </c>
      <c r="M205" t="s">
        <v>171</v>
      </c>
      <c r="N205" t="s">
        <v>51</v>
      </c>
      <c r="O205" t="s">
        <v>1195</v>
      </c>
      <c r="P205">
        <v>0.56000000000000005</v>
      </c>
      <c r="Q205" t="s">
        <v>33</v>
      </c>
      <c r="R205" t="s">
        <v>61</v>
      </c>
      <c r="S205" t="str">
        <f>VLOOKUP(R205,Users!$A$1:$B$5,2,0)</f>
        <v>Chris</v>
      </c>
      <c r="T205" t="s">
        <v>129</v>
      </c>
      <c r="U205" t="s">
        <v>778</v>
      </c>
      <c r="V205">
        <v>75220</v>
      </c>
      <c r="W205" s="2">
        <v>42145</v>
      </c>
      <c r="X205" s="2" t="str">
        <f t="shared" si="16"/>
        <v>Thu</v>
      </c>
      <c r="Y205" s="2">
        <v>42146</v>
      </c>
      <c r="Z205" s="9">
        <f t="shared" si="17"/>
        <v>1</v>
      </c>
      <c r="AA205" s="9" t="str">
        <f t="shared" si="18"/>
        <v>After Discount</v>
      </c>
      <c r="AB205" s="6">
        <v>-10.9</v>
      </c>
      <c r="AC205">
        <v>61</v>
      </c>
      <c r="AD205" s="6">
        <v>586.96</v>
      </c>
      <c r="AE205">
        <v>646</v>
      </c>
      <c r="AF205" s="9">
        <f>IF(COUNTIF(AE$2:AE2156,AE205)=1,1,0)</f>
        <v>1</v>
      </c>
      <c r="AG205" t="str">
        <f>_xlfn.XLOOKUP(AE205,Returns!A:A,Returns!B:B,"Not Returned",0,1)</f>
        <v>Not Returned</v>
      </c>
      <c r="AH205">
        <f t="shared" si="19"/>
        <v>0</v>
      </c>
    </row>
    <row r="206" spans="1:34" x14ac:dyDescent="0.3">
      <c r="A206">
        <v>18106</v>
      </c>
      <c r="B206" t="s">
        <v>25</v>
      </c>
      <c r="C206" s="8">
        <v>0.01</v>
      </c>
      <c r="D206" s="6">
        <v>9.31</v>
      </c>
      <c r="E206" s="7">
        <v>3.98</v>
      </c>
      <c r="F206">
        <v>1107</v>
      </c>
      <c r="G206" t="s">
        <v>1197</v>
      </c>
      <c r="H206" t="str">
        <f>IF(COUNTIF(G$2:G206,G206)=1,"New Customer","Returning Customer")</f>
        <v>New Customer</v>
      </c>
      <c r="I206">
        <f t="shared" si="15"/>
        <v>1</v>
      </c>
      <c r="J206" t="s">
        <v>49</v>
      </c>
      <c r="K206" t="s">
        <v>58</v>
      </c>
      <c r="L206" t="s">
        <v>29</v>
      </c>
      <c r="M206" t="s">
        <v>171</v>
      </c>
      <c r="N206" t="s">
        <v>51</v>
      </c>
      <c r="O206" t="s">
        <v>1195</v>
      </c>
      <c r="P206">
        <v>0.56000000000000005</v>
      </c>
      <c r="Q206" t="s">
        <v>33</v>
      </c>
      <c r="R206" t="s">
        <v>61</v>
      </c>
      <c r="S206" t="str">
        <f>VLOOKUP(R206,Users!$A$1:$B$5,2,0)</f>
        <v>Chris</v>
      </c>
      <c r="T206" t="s">
        <v>129</v>
      </c>
      <c r="U206" t="s">
        <v>1198</v>
      </c>
      <c r="V206">
        <v>77566</v>
      </c>
      <c r="W206" s="2">
        <v>42145</v>
      </c>
      <c r="X206" s="2" t="str">
        <f t="shared" si="16"/>
        <v>Thu</v>
      </c>
      <c r="Y206" s="2">
        <v>42146</v>
      </c>
      <c r="Z206" s="9">
        <f t="shared" si="17"/>
        <v>1</v>
      </c>
      <c r="AA206" s="9" t="str">
        <f t="shared" si="18"/>
        <v>After Discount</v>
      </c>
      <c r="AB206" s="6">
        <v>2.1800000000000015</v>
      </c>
      <c r="AC206">
        <v>15</v>
      </c>
      <c r="AD206" s="6">
        <v>144.33000000000001</v>
      </c>
      <c r="AE206">
        <v>86411</v>
      </c>
      <c r="AF206" s="9">
        <f>IF(COUNTIF(AE$2:AE2157,AE206)=1,1,0)</f>
        <v>1</v>
      </c>
      <c r="AG206" t="str">
        <f>_xlfn.XLOOKUP(AE206,Returns!A:A,Returns!B:B,"Not Returned",0,1)</f>
        <v>Not Returned</v>
      </c>
      <c r="AH206">
        <f t="shared" si="19"/>
        <v>0</v>
      </c>
    </row>
    <row r="207" spans="1:34" x14ac:dyDescent="0.3">
      <c r="A207">
        <v>19942</v>
      </c>
      <c r="B207" t="s">
        <v>47</v>
      </c>
      <c r="C207" s="8">
        <v>0.06</v>
      </c>
      <c r="D207" s="6">
        <v>8.57</v>
      </c>
      <c r="E207" s="7">
        <v>6.14</v>
      </c>
      <c r="F207">
        <v>123</v>
      </c>
      <c r="G207" t="s">
        <v>210</v>
      </c>
      <c r="H207" t="str">
        <f>IF(COUNTIF(G$2:G207,G207)=1,"New Customer","Returning Customer")</f>
        <v>New Customer</v>
      </c>
      <c r="I207">
        <f t="shared" si="15"/>
        <v>1</v>
      </c>
      <c r="J207" t="s">
        <v>49</v>
      </c>
      <c r="K207" t="s">
        <v>40</v>
      </c>
      <c r="L207" t="s">
        <v>29</v>
      </c>
      <c r="M207" t="s">
        <v>171</v>
      </c>
      <c r="N207" t="s">
        <v>51</v>
      </c>
      <c r="O207" t="s">
        <v>211</v>
      </c>
      <c r="P207">
        <v>0.59</v>
      </c>
      <c r="Q207" t="s">
        <v>33</v>
      </c>
      <c r="R207" t="s">
        <v>135</v>
      </c>
      <c r="S207" t="str">
        <f>VLOOKUP(R207,Users!$A$1:$B$5,2,0)</f>
        <v>Sam</v>
      </c>
      <c r="T207" t="s">
        <v>136</v>
      </c>
      <c r="U207" t="s">
        <v>212</v>
      </c>
      <c r="V207">
        <v>22102</v>
      </c>
      <c r="W207" s="2">
        <v>42103</v>
      </c>
      <c r="X207" s="2" t="str">
        <f t="shared" si="16"/>
        <v>Thu</v>
      </c>
      <c r="Y207" s="2">
        <v>42104</v>
      </c>
      <c r="Z207" s="9">
        <f t="shared" si="17"/>
        <v>1</v>
      </c>
      <c r="AA207" s="9" t="str">
        <f t="shared" si="18"/>
        <v>After Discount</v>
      </c>
      <c r="AB207" s="6">
        <v>105.678</v>
      </c>
      <c r="AC207">
        <v>11</v>
      </c>
      <c r="AD207" s="6">
        <v>94.97</v>
      </c>
      <c r="AE207">
        <v>90669</v>
      </c>
      <c r="AF207" s="9">
        <f>IF(COUNTIF(AE$2:AE2158,AE207)=1,1,0)</f>
        <v>1</v>
      </c>
      <c r="AG207" t="str">
        <f>_xlfn.XLOOKUP(AE207,Returns!A:A,Returns!B:B,"Not Returned",0,1)</f>
        <v>Not Returned</v>
      </c>
      <c r="AH207">
        <f t="shared" si="19"/>
        <v>0</v>
      </c>
    </row>
    <row r="208" spans="1:34" x14ac:dyDescent="0.3">
      <c r="A208">
        <v>24951</v>
      </c>
      <c r="B208" t="s">
        <v>106</v>
      </c>
      <c r="C208" s="8">
        <v>0.1</v>
      </c>
      <c r="D208" s="6">
        <v>5.68</v>
      </c>
      <c r="E208" s="7">
        <v>3.6</v>
      </c>
      <c r="F208">
        <v>1607</v>
      </c>
      <c r="G208" t="s">
        <v>1599</v>
      </c>
      <c r="H208" t="str">
        <f>IF(COUNTIF(G$2:G208,G208)=1,"New Customer","Returning Customer")</f>
        <v>New Customer</v>
      </c>
      <c r="I208">
        <f t="shared" si="15"/>
        <v>1</v>
      </c>
      <c r="J208" t="s">
        <v>27</v>
      </c>
      <c r="K208" t="s">
        <v>40</v>
      </c>
      <c r="L208" t="s">
        <v>29</v>
      </c>
      <c r="M208" t="s">
        <v>171</v>
      </c>
      <c r="N208" t="s">
        <v>51</v>
      </c>
      <c r="O208" t="s">
        <v>1602</v>
      </c>
      <c r="P208">
        <v>0.56000000000000005</v>
      </c>
      <c r="Q208" t="s">
        <v>33</v>
      </c>
      <c r="R208" t="s">
        <v>53</v>
      </c>
      <c r="S208" t="str">
        <f>VLOOKUP(R208,Users!$A$1:$B$5,2,0)</f>
        <v>Erin</v>
      </c>
      <c r="T208" t="s">
        <v>71</v>
      </c>
      <c r="U208" t="s">
        <v>1601</v>
      </c>
      <c r="V208">
        <v>11520</v>
      </c>
      <c r="W208" s="2">
        <v>42041</v>
      </c>
      <c r="X208" s="2" t="str">
        <f t="shared" si="16"/>
        <v>Fri</v>
      </c>
      <c r="Y208" s="2">
        <v>42045</v>
      </c>
      <c r="Z208" s="9">
        <f t="shared" si="17"/>
        <v>4</v>
      </c>
      <c r="AA208" s="9" t="str">
        <f t="shared" si="18"/>
        <v>After Discount</v>
      </c>
      <c r="AB208" s="6">
        <v>-33.2956</v>
      </c>
      <c r="AC208">
        <v>21</v>
      </c>
      <c r="AD208" s="6">
        <v>118.35</v>
      </c>
      <c r="AE208">
        <v>87995</v>
      </c>
      <c r="AF208" s="9">
        <f>IF(COUNTIF(AE$2:AE2159,AE208)=1,1,0)</f>
        <v>1</v>
      </c>
      <c r="AG208" t="str">
        <f>_xlfn.XLOOKUP(AE208,Returns!A:A,Returns!B:B,"Not Returned",0,1)</f>
        <v>Not Returned</v>
      </c>
      <c r="AH208">
        <f t="shared" si="19"/>
        <v>0</v>
      </c>
    </row>
    <row r="209" spans="1:34" x14ac:dyDescent="0.3">
      <c r="A209">
        <v>2368</v>
      </c>
      <c r="B209" t="s">
        <v>56</v>
      </c>
      <c r="C209" s="8">
        <v>0</v>
      </c>
      <c r="D209" s="6">
        <v>6.88</v>
      </c>
      <c r="E209" s="7">
        <v>2</v>
      </c>
      <c r="F209">
        <v>553</v>
      </c>
      <c r="G209" t="s">
        <v>653</v>
      </c>
      <c r="H209" t="str">
        <f>IF(COUNTIF(G$2:G209,G209)=1,"New Customer","Returning Customer")</f>
        <v>New Customer</v>
      </c>
      <c r="I209">
        <f t="shared" si="15"/>
        <v>1</v>
      </c>
      <c r="J209" t="s">
        <v>27</v>
      </c>
      <c r="K209" t="s">
        <v>40</v>
      </c>
      <c r="L209" t="s">
        <v>29</v>
      </c>
      <c r="M209" t="s">
        <v>93</v>
      </c>
      <c r="N209" t="s">
        <v>31</v>
      </c>
      <c r="O209" t="s">
        <v>654</v>
      </c>
      <c r="P209">
        <v>0.39</v>
      </c>
      <c r="Q209" t="s">
        <v>33</v>
      </c>
      <c r="R209" t="s">
        <v>34</v>
      </c>
      <c r="S209" t="str">
        <f>VLOOKUP(R209,Users!$A$1:$B$5,2,0)</f>
        <v>William</v>
      </c>
      <c r="T209" t="s">
        <v>45</v>
      </c>
      <c r="U209" t="s">
        <v>655</v>
      </c>
      <c r="V209">
        <v>90008</v>
      </c>
      <c r="W209" s="2">
        <v>42032</v>
      </c>
      <c r="X209" s="2" t="str">
        <f t="shared" si="16"/>
        <v>Wed</v>
      </c>
      <c r="Y209" s="2">
        <v>42033</v>
      </c>
      <c r="Z209" s="9">
        <f t="shared" si="17"/>
        <v>1</v>
      </c>
      <c r="AA209" s="9" t="str">
        <f t="shared" si="18"/>
        <v>No Discount</v>
      </c>
      <c r="AB209" s="6">
        <v>34.068000000000005</v>
      </c>
      <c r="AC209">
        <v>36</v>
      </c>
      <c r="AD209" s="6">
        <v>267.52999999999997</v>
      </c>
      <c r="AE209">
        <v>17155</v>
      </c>
      <c r="AF209" s="9">
        <f>IF(COUNTIF(AE$2:AE2160,AE209)=1,1,0)</f>
        <v>1</v>
      </c>
      <c r="AG209" t="str">
        <f>_xlfn.XLOOKUP(AE209,Returns!A:A,Returns!B:B,"Not Returned",0,1)</f>
        <v>Returned</v>
      </c>
      <c r="AH209">
        <f t="shared" si="19"/>
        <v>1</v>
      </c>
    </row>
    <row r="210" spans="1:34" x14ac:dyDescent="0.3">
      <c r="A210">
        <v>20368</v>
      </c>
      <c r="B210" t="s">
        <v>56</v>
      </c>
      <c r="C210" s="8">
        <v>0</v>
      </c>
      <c r="D210" s="6">
        <v>6.88</v>
      </c>
      <c r="E210" s="7">
        <v>2</v>
      </c>
      <c r="F210">
        <v>556</v>
      </c>
      <c r="G210" t="s">
        <v>658</v>
      </c>
      <c r="H210" t="str">
        <f>IF(COUNTIF(G$2:G210,G210)=1,"New Customer","Returning Customer")</f>
        <v>New Customer</v>
      </c>
      <c r="I210">
        <f t="shared" si="15"/>
        <v>1</v>
      </c>
      <c r="J210" t="s">
        <v>27</v>
      </c>
      <c r="K210" t="s">
        <v>40</v>
      </c>
      <c r="L210" t="s">
        <v>29</v>
      </c>
      <c r="M210" t="s">
        <v>93</v>
      </c>
      <c r="N210" t="s">
        <v>31</v>
      </c>
      <c r="O210" t="s">
        <v>654</v>
      </c>
      <c r="P210">
        <v>0.39</v>
      </c>
      <c r="Q210" t="s">
        <v>33</v>
      </c>
      <c r="R210" t="s">
        <v>34</v>
      </c>
      <c r="S210" t="str">
        <f>VLOOKUP(R210,Users!$A$1:$B$5,2,0)</f>
        <v>William</v>
      </c>
      <c r="T210" t="s">
        <v>208</v>
      </c>
      <c r="U210" t="s">
        <v>659</v>
      </c>
      <c r="V210">
        <v>84604</v>
      </c>
      <c r="W210" s="2">
        <v>42032</v>
      </c>
      <c r="X210" s="2" t="str">
        <f t="shared" si="16"/>
        <v>Wed</v>
      </c>
      <c r="Y210" s="2">
        <v>42033</v>
      </c>
      <c r="Z210" s="9">
        <f t="shared" si="17"/>
        <v>1</v>
      </c>
      <c r="AA210" s="9" t="str">
        <f t="shared" si="18"/>
        <v>No Discount</v>
      </c>
      <c r="AB210" s="6">
        <v>46.147199999999991</v>
      </c>
      <c r="AC210">
        <v>9</v>
      </c>
      <c r="AD210" s="6">
        <v>66.88</v>
      </c>
      <c r="AE210">
        <v>86189</v>
      </c>
      <c r="AF210" s="9">
        <f>IF(COUNTIF(AE$2:AE2161,AE210)=1,1,0)</f>
        <v>0</v>
      </c>
      <c r="AG210" t="str">
        <f>_xlfn.XLOOKUP(AE210,Returns!A:A,Returns!B:B,"Not Returned",0,1)</f>
        <v>Not Returned</v>
      </c>
      <c r="AH210">
        <f t="shared" si="19"/>
        <v>0</v>
      </c>
    </row>
    <row r="211" spans="1:34" x14ac:dyDescent="0.3">
      <c r="A211">
        <v>22248</v>
      </c>
      <c r="B211" t="s">
        <v>56</v>
      </c>
      <c r="C211" s="8">
        <v>0.1</v>
      </c>
      <c r="D211" s="6">
        <v>6.88</v>
      </c>
      <c r="E211" s="7">
        <v>2</v>
      </c>
      <c r="F211">
        <v>621</v>
      </c>
      <c r="G211" t="s">
        <v>724</v>
      </c>
      <c r="H211" t="str">
        <f>IF(COUNTIF(G$2:G211,G211)=1,"New Customer","Returning Customer")</f>
        <v>New Customer</v>
      </c>
      <c r="I211">
        <f t="shared" si="15"/>
        <v>1</v>
      </c>
      <c r="J211" t="s">
        <v>49</v>
      </c>
      <c r="K211" t="s">
        <v>40</v>
      </c>
      <c r="L211" t="s">
        <v>29</v>
      </c>
      <c r="M211" t="s">
        <v>93</v>
      </c>
      <c r="N211" t="s">
        <v>31</v>
      </c>
      <c r="O211" t="s">
        <v>654</v>
      </c>
      <c r="P211">
        <v>0.39</v>
      </c>
      <c r="Q211" t="s">
        <v>33</v>
      </c>
      <c r="R211" t="s">
        <v>53</v>
      </c>
      <c r="S211" t="str">
        <f>VLOOKUP(R211,Users!$A$1:$B$5,2,0)</f>
        <v>Erin</v>
      </c>
      <c r="T211" t="s">
        <v>223</v>
      </c>
      <c r="U211" t="s">
        <v>390</v>
      </c>
      <c r="V211">
        <v>6111</v>
      </c>
      <c r="W211" s="2">
        <v>42061</v>
      </c>
      <c r="X211" s="2" t="str">
        <f t="shared" si="16"/>
        <v>Thu</v>
      </c>
      <c r="Y211" s="2">
        <v>42062</v>
      </c>
      <c r="Z211" s="9">
        <f t="shared" si="17"/>
        <v>1</v>
      </c>
      <c r="AA211" s="9" t="str">
        <f t="shared" si="18"/>
        <v>After Discount</v>
      </c>
      <c r="AB211" s="6">
        <v>18.420000000000002</v>
      </c>
      <c r="AC211">
        <v>5</v>
      </c>
      <c r="AD211" s="6">
        <v>31.46</v>
      </c>
      <c r="AE211">
        <v>91432</v>
      </c>
      <c r="AF211" s="9">
        <f>IF(COUNTIF(AE$2:AE2162,AE211)=1,1,0)</f>
        <v>0</v>
      </c>
      <c r="AG211" t="str">
        <f>_xlfn.XLOOKUP(AE211,Returns!A:A,Returns!B:B,"Not Returned",0,1)</f>
        <v>Not Returned</v>
      </c>
      <c r="AH211">
        <f t="shared" si="19"/>
        <v>0</v>
      </c>
    </row>
    <row r="212" spans="1:34" x14ac:dyDescent="0.3">
      <c r="A212">
        <v>18148</v>
      </c>
      <c r="B212" t="s">
        <v>47</v>
      </c>
      <c r="C212" s="8">
        <v>0</v>
      </c>
      <c r="D212" s="6">
        <v>6.88</v>
      </c>
      <c r="E212" s="7">
        <v>2</v>
      </c>
      <c r="F212">
        <v>2677</v>
      </c>
      <c r="G212" t="s">
        <v>2460</v>
      </c>
      <c r="H212" t="str">
        <f>IF(COUNTIF(G$2:G212,G212)=1,"New Customer","Returning Customer")</f>
        <v>New Customer</v>
      </c>
      <c r="I212">
        <f t="shared" si="15"/>
        <v>1</v>
      </c>
      <c r="J212" t="s">
        <v>49</v>
      </c>
      <c r="K212" t="s">
        <v>58</v>
      </c>
      <c r="L212" t="s">
        <v>29</v>
      </c>
      <c r="M212" t="s">
        <v>93</v>
      </c>
      <c r="N212" t="s">
        <v>31</v>
      </c>
      <c r="O212" t="s">
        <v>654</v>
      </c>
      <c r="P212">
        <v>0.39</v>
      </c>
      <c r="Q212" t="s">
        <v>33</v>
      </c>
      <c r="R212" t="s">
        <v>135</v>
      </c>
      <c r="S212" t="str">
        <f>VLOOKUP(R212,Users!$A$1:$B$5,2,0)</f>
        <v>Sam</v>
      </c>
      <c r="T212" t="s">
        <v>136</v>
      </c>
      <c r="U212" t="s">
        <v>2462</v>
      </c>
      <c r="V212">
        <v>22601</v>
      </c>
      <c r="W212" s="2">
        <v>42171</v>
      </c>
      <c r="X212" s="2" t="str">
        <f t="shared" si="16"/>
        <v>Tue</v>
      </c>
      <c r="Y212" s="2">
        <v>42171</v>
      </c>
      <c r="Z212" s="9">
        <f t="shared" si="17"/>
        <v>0</v>
      </c>
      <c r="AA212" s="9" t="str">
        <f t="shared" si="18"/>
        <v>No Discount</v>
      </c>
      <c r="AB212" s="6">
        <v>-15.61</v>
      </c>
      <c r="AC212">
        <v>5</v>
      </c>
      <c r="AD212" s="6">
        <v>36</v>
      </c>
      <c r="AE212">
        <v>86633</v>
      </c>
      <c r="AF212" s="9">
        <f>IF(COUNTIF(AE$2:AE2163,AE212)=1,1,0)</f>
        <v>0</v>
      </c>
      <c r="AG212" t="str">
        <f>_xlfn.XLOOKUP(AE212,Returns!A:A,Returns!B:B,"Not Returned",0,1)</f>
        <v>Not Returned</v>
      </c>
      <c r="AH212">
        <f t="shared" si="19"/>
        <v>0</v>
      </c>
    </row>
    <row r="213" spans="1:34" x14ac:dyDescent="0.3">
      <c r="A213">
        <v>24842</v>
      </c>
      <c r="B213" t="s">
        <v>56</v>
      </c>
      <c r="C213" s="8">
        <v>0.01</v>
      </c>
      <c r="D213" s="6">
        <v>6.98</v>
      </c>
      <c r="E213" s="7">
        <v>1.6</v>
      </c>
      <c r="F213">
        <v>827</v>
      </c>
      <c r="G213" t="s">
        <v>945</v>
      </c>
      <c r="H213" t="str">
        <f>IF(COUNTIF(G$2:G213,G213)=1,"New Customer","Returning Customer")</f>
        <v>New Customer</v>
      </c>
      <c r="I213">
        <f t="shared" si="15"/>
        <v>1</v>
      </c>
      <c r="J213" t="s">
        <v>49</v>
      </c>
      <c r="K213" t="s">
        <v>40</v>
      </c>
      <c r="L213" t="s">
        <v>29</v>
      </c>
      <c r="M213" t="s">
        <v>93</v>
      </c>
      <c r="N213" t="s">
        <v>31</v>
      </c>
      <c r="O213" t="s">
        <v>946</v>
      </c>
      <c r="P213">
        <v>0.38</v>
      </c>
      <c r="Q213" t="s">
        <v>33</v>
      </c>
      <c r="R213" t="s">
        <v>61</v>
      </c>
      <c r="S213" t="str">
        <f>VLOOKUP(R213,Users!$A$1:$B$5,2,0)</f>
        <v>Chris</v>
      </c>
      <c r="T213" t="s">
        <v>129</v>
      </c>
      <c r="U213" t="s">
        <v>947</v>
      </c>
      <c r="V213">
        <v>79109</v>
      </c>
      <c r="W213" s="2">
        <v>42149</v>
      </c>
      <c r="X213" s="2" t="str">
        <f t="shared" si="16"/>
        <v>Mon</v>
      </c>
      <c r="Y213" s="2">
        <v>42150</v>
      </c>
      <c r="Z213" s="9">
        <f t="shared" si="17"/>
        <v>1</v>
      </c>
      <c r="AA213" s="9" t="str">
        <f t="shared" si="18"/>
        <v>After Discount</v>
      </c>
      <c r="AB213" s="6">
        <v>0.34600000000000009</v>
      </c>
      <c r="AC213">
        <v>3</v>
      </c>
      <c r="AD213" s="6">
        <v>21.93</v>
      </c>
      <c r="AE213">
        <v>89259</v>
      </c>
      <c r="AF213" s="9">
        <f>IF(COUNTIF(AE$2:AE2164,AE213)=1,1,0)</f>
        <v>1</v>
      </c>
      <c r="AG213" t="str">
        <f>_xlfn.XLOOKUP(AE213,Returns!A:A,Returns!B:B,"Not Returned",0,1)</f>
        <v>Not Returned</v>
      </c>
      <c r="AH213">
        <f t="shared" si="19"/>
        <v>0</v>
      </c>
    </row>
    <row r="214" spans="1:34" x14ac:dyDescent="0.3">
      <c r="A214">
        <v>20138</v>
      </c>
      <c r="B214" t="s">
        <v>37</v>
      </c>
      <c r="C214" s="8">
        <v>0</v>
      </c>
      <c r="D214" s="6">
        <v>6.98</v>
      </c>
      <c r="E214" s="7">
        <v>1.6</v>
      </c>
      <c r="F214">
        <v>2137</v>
      </c>
      <c r="G214" t="s">
        <v>2031</v>
      </c>
      <c r="H214" t="str">
        <f>IF(COUNTIF(G$2:G214,G214)=1,"New Customer","Returning Customer")</f>
        <v>New Customer</v>
      </c>
      <c r="I214">
        <f t="shared" si="15"/>
        <v>1</v>
      </c>
      <c r="J214" t="s">
        <v>49</v>
      </c>
      <c r="K214" t="s">
        <v>28</v>
      </c>
      <c r="L214" t="s">
        <v>29</v>
      </c>
      <c r="M214" t="s">
        <v>93</v>
      </c>
      <c r="N214" t="s">
        <v>31</v>
      </c>
      <c r="O214" t="s">
        <v>946</v>
      </c>
      <c r="P214">
        <v>0.38</v>
      </c>
      <c r="Q214" t="s">
        <v>33</v>
      </c>
      <c r="R214" t="s">
        <v>135</v>
      </c>
      <c r="S214" t="str">
        <f>VLOOKUP(R214,Users!$A$1:$B$5,2,0)</f>
        <v>Sam</v>
      </c>
      <c r="T214" t="s">
        <v>356</v>
      </c>
      <c r="U214" t="s">
        <v>2032</v>
      </c>
      <c r="V214">
        <v>33407</v>
      </c>
      <c r="W214" s="2">
        <v>42035</v>
      </c>
      <c r="X214" s="2" t="str">
        <f t="shared" si="16"/>
        <v>Sat</v>
      </c>
      <c r="Y214" s="2">
        <v>42037</v>
      </c>
      <c r="Z214" s="9">
        <f t="shared" si="17"/>
        <v>2</v>
      </c>
      <c r="AA214" s="9" t="str">
        <f t="shared" si="18"/>
        <v>No Discount</v>
      </c>
      <c r="AB214" s="6">
        <v>-343.86799999999999</v>
      </c>
      <c r="AC214">
        <v>9</v>
      </c>
      <c r="AD214" s="6">
        <v>64.48</v>
      </c>
      <c r="AE214">
        <v>86002</v>
      </c>
      <c r="AF214" s="9">
        <f>IF(COUNTIF(AE$2:AE2165,AE214)=1,1,0)</f>
        <v>1</v>
      </c>
      <c r="AG214" t="str">
        <f>_xlfn.XLOOKUP(AE214,Returns!A:A,Returns!B:B,"Not Returned",0,1)</f>
        <v>Not Returned</v>
      </c>
      <c r="AH214">
        <f t="shared" si="19"/>
        <v>0</v>
      </c>
    </row>
    <row r="215" spans="1:34" x14ac:dyDescent="0.3">
      <c r="A215">
        <v>23317</v>
      </c>
      <c r="B215" t="s">
        <v>106</v>
      </c>
      <c r="C215" s="8">
        <v>0.06</v>
      </c>
      <c r="D215" s="6">
        <v>6.98</v>
      </c>
      <c r="E215" s="7">
        <v>1.6</v>
      </c>
      <c r="F215">
        <v>2209</v>
      </c>
      <c r="G215" t="s">
        <v>2090</v>
      </c>
      <c r="H215" t="str">
        <f>IF(COUNTIF(G$2:G215,G215)=1,"New Customer","Returning Customer")</f>
        <v>New Customer</v>
      </c>
      <c r="I215">
        <f t="shared" si="15"/>
        <v>1</v>
      </c>
      <c r="J215" t="s">
        <v>49</v>
      </c>
      <c r="K215" t="s">
        <v>40</v>
      </c>
      <c r="L215" t="s">
        <v>29</v>
      </c>
      <c r="M215" t="s">
        <v>93</v>
      </c>
      <c r="N215" t="s">
        <v>31</v>
      </c>
      <c r="O215" t="s">
        <v>946</v>
      </c>
      <c r="P215">
        <v>0.38</v>
      </c>
      <c r="Q215" t="s">
        <v>33</v>
      </c>
      <c r="R215" t="s">
        <v>135</v>
      </c>
      <c r="S215" t="str">
        <f>VLOOKUP(R215,Users!$A$1:$B$5,2,0)</f>
        <v>Sam</v>
      </c>
      <c r="T215" t="s">
        <v>381</v>
      </c>
      <c r="U215" t="s">
        <v>2091</v>
      </c>
      <c r="V215">
        <v>30337</v>
      </c>
      <c r="W215" s="2">
        <v>42026</v>
      </c>
      <c r="X215" s="2" t="str">
        <f t="shared" si="16"/>
        <v>Thu</v>
      </c>
      <c r="Y215" s="2">
        <v>42033</v>
      </c>
      <c r="Z215" s="9">
        <f t="shared" si="17"/>
        <v>7</v>
      </c>
      <c r="AA215" s="9" t="str">
        <f t="shared" si="18"/>
        <v>After Discount</v>
      </c>
      <c r="AB215" s="6">
        <v>-98.056000000000012</v>
      </c>
      <c r="AC215">
        <v>12</v>
      </c>
      <c r="AD215" s="6">
        <v>83.93</v>
      </c>
      <c r="AE215">
        <v>88030</v>
      </c>
      <c r="AF215" s="9">
        <f>IF(COUNTIF(AE$2:AE2166,AE215)=1,1,0)</f>
        <v>1</v>
      </c>
      <c r="AG215" t="str">
        <f>_xlfn.XLOOKUP(AE215,Returns!A:A,Returns!B:B,"Not Returned",0,1)</f>
        <v>Not Returned</v>
      </c>
      <c r="AH215">
        <f t="shared" si="19"/>
        <v>0</v>
      </c>
    </row>
    <row r="216" spans="1:34" x14ac:dyDescent="0.3">
      <c r="A216">
        <v>24481</v>
      </c>
      <c r="B216" t="s">
        <v>47</v>
      </c>
      <c r="C216" s="8">
        <v>7.0000000000000007E-2</v>
      </c>
      <c r="D216" s="6">
        <v>7.98</v>
      </c>
      <c r="E216" s="7">
        <v>1.25</v>
      </c>
      <c r="F216">
        <v>596</v>
      </c>
      <c r="G216" t="s">
        <v>699</v>
      </c>
      <c r="H216" t="str">
        <f>IF(COUNTIF(G$2:G216,G216)=1,"New Customer","Returning Customer")</f>
        <v>New Customer</v>
      </c>
      <c r="I216">
        <f t="shared" si="15"/>
        <v>1</v>
      </c>
      <c r="J216" t="s">
        <v>49</v>
      </c>
      <c r="K216" t="s">
        <v>114</v>
      </c>
      <c r="L216" t="s">
        <v>29</v>
      </c>
      <c r="M216" t="s">
        <v>93</v>
      </c>
      <c r="N216" t="s">
        <v>31</v>
      </c>
      <c r="O216" t="s">
        <v>701</v>
      </c>
      <c r="P216">
        <v>0.35</v>
      </c>
      <c r="Q216" t="s">
        <v>33</v>
      </c>
      <c r="R216" t="s">
        <v>61</v>
      </c>
      <c r="S216" t="str">
        <f>VLOOKUP(R216,Users!$A$1:$B$5,2,0)</f>
        <v>Chris</v>
      </c>
      <c r="T216" t="s">
        <v>695</v>
      </c>
      <c r="U216" t="s">
        <v>700</v>
      </c>
      <c r="V216">
        <v>46032</v>
      </c>
      <c r="W216" s="2">
        <v>42050</v>
      </c>
      <c r="X216" s="2" t="str">
        <f t="shared" si="16"/>
        <v>Sun</v>
      </c>
      <c r="Y216" s="2">
        <v>42052</v>
      </c>
      <c r="Z216" s="9">
        <f t="shared" si="17"/>
        <v>2</v>
      </c>
      <c r="AA216" s="9" t="str">
        <f t="shared" si="18"/>
        <v>After Discount</v>
      </c>
      <c r="AB216" s="6">
        <v>26.585699999999999</v>
      </c>
      <c r="AC216">
        <v>5</v>
      </c>
      <c r="AD216" s="6">
        <v>38.53</v>
      </c>
      <c r="AE216">
        <v>86308</v>
      </c>
      <c r="AF216" s="9">
        <f>IF(COUNTIF(AE$2:AE2167,AE216)=1,1,0)</f>
        <v>0</v>
      </c>
      <c r="AG216" t="str">
        <f>_xlfn.XLOOKUP(AE216,Returns!A:A,Returns!B:B,"Not Returned",0,1)</f>
        <v>Not Returned</v>
      </c>
      <c r="AH216">
        <f t="shared" si="19"/>
        <v>0</v>
      </c>
    </row>
    <row r="217" spans="1:34" x14ac:dyDescent="0.3">
      <c r="A217">
        <v>21077</v>
      </c>
      <c r="B217" t="s">
        <v>47</v>
      </c>
      <c r="C217" s="8">
        <v>0.05</v>
      </c>
      <c r="D217" s="6">
        <v>6.04</v>
      </c>
      <c r="E217" s="7">
        <v>2.14</v>
      </c>
      <c r="F217">
        <v>936</v>
      </c>
      <c r="G217" t="s">
        <v>1038</v>
      </c>
      <c r="H217" t="str">
        <f>IF(COUNTIF(G$2:G217,G217)=1,"New Customer","Returning Customer")</f>
        <v>New Customer</v>
      </c>
      <c r="I217">
        <f t="shared" si="15"/>
        <v>1</v>
      </c>
      <c r="J217" t="s">
        <v>27</v>
      </c>
      <c r="K217" t="s">
        <v>28</v>
      </c>
      <c r="L217" t="s">
        <v>29</v>
      </c>
      <c r="M217" t="s">
        <v>93</v>
      </c>
      <c r="N217" t="s">
        <v>31</v>
      </c>
      <c r="O217" t="s">
        <v>1039</v>
      </c>
      <c r="P217">
        <v>0.38</v>
      </c>
      <c r="Q217" t="s">
        <v>33</v>
      </c>
      <c r="R217" t="s">
        <v>34</v>
      </c>
      <c r="S217" t="str">
        <f>VLOOKUP(R217,Users!$A$1:$B$5,2,0)</f>
        <v>William</v>
      </c>
      <c r="T217" t="s">
        <v>45</v>
      </c>
      <c r="U217" t="s">
        <v>1029</v>
      </c>
      <c r="V217">
        <v>92374</v>
      </c>
      <c r="W217" s="2">
        <v>42052</v>
      </c>
      <c r="X217" s="2" t="str">
        <f t="shared" si="16"/>
        <v>Tue</v>
      </c>
      <c r="Y217" s="2">
        <v>42054</v>
      </c>
      <c r="Z217" s="9">
        <f t="shared" si="17"/>
        <v>2</v>
      </c>
      <c r="AA217" s="9" t="str">
        <f t="shared" si="18"/>
        <v>After Discount</v>
      </c>
      <c r="AB217" s="6">
        <v>-4.1399999999999997</v>
      </c>
      <c r="AC217">
        <v>1</v>
      </c>
      <c r="AD217" s="6">
        <v>8.41</v>
      </c>
      <c r="AE217">
        <v>90588</v>
      </c>
      <c r="AF217" s="9">
        <f>IF(COUNTIF(AE$2:AE2168,AE217)=1,1,0)</f>
        <v>1</v>
      </c>
      <c r="AG217" t="str">
        <f>_xlfn.XLOOKUP(AE217,Returns!A:A,Returns!B:B,"Not Returned",0,1)</f>
        <v>Not Returned</v>
      </c>
      <c r="AH217">
        <f t="shared" si="19"/>
        <v>0</v>
      </c>
    </row>
    <row r="218" spans="1:34" x14ac:dyDescent="0.3">
      <c r="A218">
        <v>26315</v>
      </c>
      <c r="B218" t="s">
        <v>47</v>
      </c>
      <c r="C218" s="8">
        <v>7.0000000000000007E-2</v>
      </c>
      <c r="D218" s="6">
        <v>152.47999999999999</v>
      </c>
      <c r="E218" s="7">
        <v>6.5</v>
      </c>
      <c r="F218">
        <v>497</v>
      </c>
      <c r="G218" t="s">
        <v>601</v>
      </c>
      <c r="H218" t="str">
        <f>IF(COUNTIF(G$2:G218,G218)=1,"New Customer","Returning Customer")</f>
        <v>New Customer</v>
      </c>
      <c r="I218">
        <f t="shared" si="15"/>
        <v>1</v>
      </c>
      <c r="J218" t="s">
        <v>49</v>
      </c>
      <c r="K218" t="s">
        <v>58</v>
      </c>
      <c r="L218" t="s">
        <v>77</v>
      </c>
      <c r="M218" t="s">
        <v>177</v>
      </c>
      <c r="N218" t="s">
        <v>59</v>
      </c>
      <c r="O218" t="s">
        <v>602</v>
      </c>
      <c r="P218">
        <v>0.74</v>
      </c>
      <c r="Q218" t="s">
        <v>33</v>
      </c>
      <c r="R218" t="s">
        <v>135</v>
      </c>
      <c r="S218" t="str">
        <f>VLOOKUP(R218,Users!$A$1:$B$5,2,0)</f>
        <v>Sam</v>
      </c>
      <c r="T218" t="s">
        <v>239</v>
      </c>
      <c r="U218" t="s">
        <v>603</v>
      </c>
      <c r="V218">
        <v>37130</v>
      </c>
      <c r="W218" s="2">
        <v>42138</v>
      </c>
      <c r="X218" s="2" t="str">
        <f t="shared" si="16"/>
        <v>Thu</v>
      </c>
      <c r="Y218" s="2">
        <v>42140</v>
      </c>
      <c r="Z218" s="9">
        <f t="shared" si="17"/>
        <v>2</v>
      </c>
      <c r="AA218" s="9" t="str">
        <f t="shared" si="18"/>
        <v>After Discount</v>
      </c>
      <c r="AB218" s="6">
        <v>171.83879999999999</v>
      </c>
      <c r="AC218">
        <v>35</v>
      </c>
      <c r="AD218" s="6">
        <v>5062.49</v>
      </c>
      <c r="AE218">
        <v>90706</v>
      </c>
      <c r="AF218" s="9">
        <f>IF(COUNTIF(AE$2:AE2169,AE218)=1,1,0)</f>
        <v>1</v>
      </c>
      <c r="AG218" t="str">
        <f>_xlfn.XLOOKUP(AE218,Returns!A:A,Returns!B:B,"Not Returned",0,1)</f>
        <v>Not Returned</v>
      </c>
      <c r="AH218">
        <f t="shared" si="19"/>
        <v>0</v>
      </c>
    </row>
    <row r="219" spans="1:34" x14ac:dyDescent="0.3">
      <c r="A219">
        <v>21207</v>
      </c>
      <c r="B219" t="s">
        <v>47</v>
      </c>
      <c r="C219" s="8">
        <v>0.02</v>
      </c>
      <c r="D219" s="6">
        <v>152.47999999999999</v>
      </c>
      <c r="E219" s="7">
        <v>6.5</v>
      </c>
      <c r="F219">
        <v>1233</v>
      </c>
      <c r="G219" t="s">
        <v>1310</v>
      </c>
      <c r="H219" t="str">
        <f>IF(COUNTIF(G$2:G219,G219)=1,"New Customer","Returning Customer")</f>
        <v>New Customer</v>
      </c>
      <c r="I219">
        <f t="shared" si="15"/>
        <v>1</v>
      </c>
      <c r="J219" t="s">
        <v>27</v>
      </c>
      <c r="K219" t="s">
        <v>114</v>
      </c>
      <c r="L219" t="s">
        <v>77</v>
      </c>
      <c r="M219" t="s">
        <v>177</v>
      </c>
      <c r="N219" t="s">
        <v>59</v>
      </c>
      <c r="O219" t="s">
        <v>602</v>
      </c>
      <c r="P219">
        <v>0.74</v>
      </c>
      <c r="Q219" t="s">
        <v>33</v>
      </c>
      <c r="R219" t="s">
        <v>61</v>
      </c>
      <c r="S219" t="str">
        <f>VLOOKUP(R219,Users!$A$1:$B$5,2,0)</f>
        <v>Chris</v>
      </c>
      <c r="T219" t="s">
        <v>129</v>
      </c>
      <c r="U219" t="s">
        <v>1312</v>
      </c>
      <c r="V219">
        <v>75028</v>
      </c>
      <c r="W219" s="2">
        <v>42103</v>
      </c>
      <c r="X219" s="2" t="str">
        <f t="shared" si="16"/>
        <v>Thu</v>
      </c>
      <c r="Y219" s="2">
        <v>42105</v>
      </c>
      <c r="Z219" s="9">
        <f t="shared" si="17"/>
        <v>2</v>
      </c>
      <c r="AA219" s="9" t="str">
        <f t="shared" si="18"/>
        <v>After Discount</v>
      </c>
      <c r="AB219" s="6">
        <v>-564.60239999999999</v>
      </c>
      <c r="AC219">
        <v>1</v>
      </c>
      <c r="AD219" s="6">
        <v>162.91</v>
      </c>
      <c r="AE219">
        <v>89375</v>
      </c>
      <c r="AF219" s="9">
        <f>IF(COUNTIF(AE$2:AE2170,AE219)=1,1,0)</f>
        <v>0</v>
      </c>
      <c r="AG219" t="str">
        <f>_xlfn.XLOOKUP(AE219,Returns!A:A,Returns!B:B,"Not Returned",0,1)</f>
        <v>Not Returned</v>
      </c>
      <c r="AH219">
        <f t="shared" si="19"/>
        <v>0</v>
      </c>
    </row>
    <row r="220" spans="1:34" x14ac:dyDescent="0.3">
      <c r="A220">
        <v>23551</v>
      </c>
      <c r="B220" t="s">
        <v>56</v>
      </c>
      <c r="C220" s="8">
        <v>0.1</v>
      </c>
      <c r="D220" s="6">
        <v>152.47999999999999</v>
      </c>
      <c r="E220" s="7">
        <v>4</v>
      </c>
      <c r="F220">
        <v>1938</v>
      </c>
      <c r="G220" t="s">
        <v>1877</v>
      </c>
      <c r="H220" t="str">
        <f>IF(COUNTIF(G$2:G220,G220)=1,"New Customer","Returning Customer")</f>
        <v>New Customer</v>
      </c>
      <c r="I220">
        <f t="shared" si="15"/>
        <v>1</v>
      </c>
      <c r="J220" t="s">
        <v>27</v>
      </c>
      <c r="K220" t="s">
        <v>28</v>
      </c>
      <c r="L220" t="s">
        <v>77</v>
      </c>
      <c r="M220" t="s">
        <v>177</v>
      </c>
      <c r="N220" t="s">
        <v>59</v>
      </c>
      <c r="O220" t="s">
        <v>602</v>
      </c>
      <c r="P220">
        <v>0.79</v>
      </c>
      <c r="Q220" t="s">
        <v>33</v>
      </c>
      <c r="R220" t="s">
        <v>61</v>
      </c>
      <c r="S220" t="str">
        <f>VLOOKUP(R220,Users!$A$1:$B$5,2,0)</f>
        <v>Chris</v>
      </c>
      <c r="T220" t="s">
        <v>180</v>
      </c>
      <c r="U220" t="s">
        <v>1878</v>
      </c>
      <c r="V220">
        <v>66801</v>
      </c>
      <c r="W220" s="2">
        <v>42085</v>
      </c>
      <c r="X220" s="2" t="str">
        <f t="shared" si="16"/>
        <v>Sun</v>
      </c>
      <c r="Y220" s="2">
        <v>42086</v>
      </c>
      <c r="Z220" s="9">
        <f t="shared" si="17"/>
        <v>1</v>
      </c>
      <c r="AA220" s="9" t="str">
        <f t="shared" si="18"/>
        <v>After Discount</v>
      </c>
      <c r="AB220" s="6">
        <v>-521.09</v>
      </c>
      <c r="AC220">
        <v>4</v>
      </c>
      <c r="AD220" s="6">
        <v>558.16999999999996</v>
      </c>
      <c r="AE220">
        <v>88870</v>
      </c>
      <c r="AF220" s="9">
        <f>IF(COUNTIF(AE$2:AE2171,AE220)=1,1,0)</f>
        <v>0</v>
      </c>
      <c r="AG220" t="str">
        <f>_xlfn.XLOOKUP(AE220,Returns!A:A,Returns!B:B,"Not Returned",0,1)</f>
        <v>Not Returned</v>
      </c>
      <c r="AH220">
        <f t="shared" si="19"/>
        <v>0</v>
      </c>
    </row>
    <row r="221" spans="1:34" x14ac:dyDescent="0.3">
      <c r="A221">
        <v>24028</v>
      </c>
      <c r="B221" t="s">
        <v>25</v>
      </c>
      <c r="C221" s="8">
        <v>0.01</v>
      </c>
      <c r="D221" s="6">
        <v>59.76</v>
      </c>
      <c r="E221" s="7">
        <v>9.7100000000000009</v>
      </c>
      <c r="F221">
        <v>911</v>
      </c>
      <c r="G221" t="s">
        <v>1015</v>
      </c>
      <c r="H221" t="str">
        <f>IF(COUNTIF(G$2:G221,G221)=1,"New Customer","Returning Customer")</f>
        <v>New Customer</v>
      </c>
      <c r="I221">
        <f t="shared" si="15"/>
        <v>1</v>
      </c>
      <c r="J221" t="s">
        <v>49</v>
      </c>
      <c r="K221" t="s">
        <v>28</v>
      </c>
      <c r="L221" t="s">
        <v>29</v>
      </c>
      <c r="M221" t="s">
        <v>139</v>
      </c>
      <c r="N221" t="s">
        <v>59</v>
      </c>
      <c r="O221" t="s">
        <v>1018</v>
      </c>
      <c r="P221">
        <v>0.56999999999999995</v>
      </c>
      <c r="Q221" t="s">
        <v>33</v>
      </c>
      <c r="R221" t="s">
        <v>53</v>
      </c>
      <c r="S221" t="str">
        <f>VLOOKUP(R221,Users!$A$1:$B$5,2,0)</f>
        <v>Erin</v>
      </c>
      <c r="T221" t="s">
        <v>641</v>
      </c>
      <c r="U221" t="s">
        <v>1017</v>
      </c>
      <c r="V221">
        <v>26003</v>
      </c>
      <c r="W221" s="2">
        <v>42098</v>
      </c>
      <c r="X221" s="2" t="str">
        <f t="shared" si="16"/>
        <v>Sat</v>
      </c>
      <c r="Y221" s="2">
        <v>42100</v>
      </c>
      <c r="Z221" s="9">
        <f t="shared" si="17"/>
        <v>2</v>
      </c>
      <c r="AA221" s="9" t="str">
        <f t="shared" si="18"/>
        <v>After Discount</v>
      </c>
      <c r="AB221" s="6">
        <v>354.32879999999994</v>
      </c>
      <c r="AC221">
        <v>8</v>
      </c>
      <c r="AD221" s="6">
        <v>513.52</v>
      </c>
      <c r="AE221">
        <v>90186</v>
      </c>
      <c r="AF221" s="9">
        <f>IF(COUNTIF(AE$2:AE2172,AE221)=1,1,0)</f>
        <v>1</v>
      </c>
      <c r="AG221" t="str">
        <f>_xlfn.XLOOKUP(AE221,Returns!A:A,Returns!B:B,"Not Returned",0,1)</f>
        <v>Not Returned</v>
      </c>
      <c r="AH221">
        <f t="shared" si="19"/>
        <v>0</v>
      </c>
    </row>
    <row r="222" spans="1:34" x14ac:dyDescent="0.3">
      <c r="A222">
        <v>20904</v>
      </c>
      <c r="B222" t="s">
        <v>47</v>
      </c>
      <c r="C222" s="8">
        <v>0.06</v>
      </c>
      <c r="D222" s="6">
        <v>59.76</v>
      </c>
      <c r="E222" s="7">
        <v>9.7100000000000009</v>
      </c>
      <c r="F222">
        <v>2352</v>
      </c>
      <c r="G222" t="s">
        <v>2200</v>
      </c>
      <c r="H222" t="str">
        <f>IF(COUNTIF(G$2:G222,G222)=1,"New Customer","Returning Customer")</f>
        <v>New Customer</v>
      </c>
      <c r="I222">
        <f t="shared" si="15"/>
        <v>1</v>
      </c>
      <c r="J222" t="s">
        <v>49</v>
      </c>
      <c r="K222" t="s">
        <v>114</v>
      </c>
      <c r="L222" t="s">
        <v>29</v>
      </c>
      <c r="M222" t="s">
        <v>139</v>
      </c>
      <c r="N222" t="s">
        <v>59</v>
      </c>
      <c r="O222" t="s">
        <v>1018</v>
      </c>
      <c r="P222">
        <v>0.56999999999999995</v>
      </c>
      <c r="Q222" t="s">
        <v>33</v>
      </c>
      <c r="R222" t="s">
        <v>53</v>
      </c>
      <c r="S222" t="str">
        <f>VLOOKUP(R222,Users!$A$1:$B$5,2,0)</f>
        <v>Erin</v>
      </c>
      <c r="T222" t="s">
        <v>409</v>
      </c>
      <c r="U222" t="s">
        <v>2201</v>
      </c>
      <c r="V222">
        <v>21501</v>
      </c>
      <c r="W222" s="2">
        <v>42175</v>
      </c>
      <c r="X222" s="2" t="str">
        <f t="shared" si="16"/>
        <v>Sat</v>
      </c>
      <c r="Y222" s="2">
        <v>42178</v>
      </c>
      <c r="Z222" s="9">
        <f t="shared" si="17"/>
        <v>3</v>
      </c>
      <c r="AA222" s="9" t="str">
        <f t="shared" si="18"/>
        <v>After Discount</v>
      </c>
      <c r="AB222" s="6">
        <v>756.67470000000003</v>
      </c>
      <c r="AC222">
        <v>18</v>
      </c>
      <c r="AD222" s="6">
        <v>1096.6300000000001</v>
      </c>
      <c r="AE222">
        <v>86165</v>
      </c>
      <c r="AF222" s="9">
        <f>IF(COUNTIF(AE$2:AE2173,AE222)=1,1,0)</f>
        <v>0</v>
      </c>
      <c r="AG222" t="str">
        <f>_xlfn.XLOOKUP(AE222,Returns!A:A,Returns!B:B,"Not Returned",0,1)</f>
        <v>Not Returned</v>
      </c>
      <c r="AH222">
        <f t="shared" si="19"/>
        <v>0</v>
      </c>
    </row>
    <row r="223" spans="1:34" x14ac:dyDescent="0.3">
      <c r="A223">
        <v>18012</v>
      </c>
      <c r="B223" t="s">
        <v>37</v>
      </c>
      <c r="C223" s="8">
        <v>0.09</v>
      </c>
      <c r="D223" s="6">
        <v>30.93</v>
      </c>
      <c r="E223" s="7">
        <v>3.92</v>
      </c>
      <c r="F223">
        <v>1737</v>
      </c>
      <c r="G223" t="s">
        <v>1735</v>
      </c>
      <c r="H223" t="str">
        <f>IF(COUNTIF(G$2:G223,G223)=1,"New Customer","Returning Customer")</f>
        <v>New Customer</v>
      </c>
      <c r="I223">
        <f t="shared" si="15"/>
        <v>1</v>
      </c>
      <c r="J223" t="s">
        <v>49</v>
      </c>
      <c r="K223" t="s">
        <v>28</v>
      </c>
      <c r="L223" t="s">
        <v>41</v>
      </c>
      <c r="M223" t="s">
        <v>50</v>
      </c>
      <c r="N223" t="s">
        <v>51</v>
      </c>
      <c r="O223" t="s">
        <v>1736</v>
      </c>
      <c r="P223">
        <v>0.44</v>
      </c>
      <c r="Q223" t="s">
        <v>33</v>
      </c>
      <c r="R223" t="s">
        <v>135</v>
      </c>
      <c r="S223" t="str">
        <f>VLOOKUP(R223,Users!$A$1:$B$5,2,0)</f>
        <v>Sam</v>
      </c>
      <c r="T223" t="s">
        <v>316</v>
      </c>
      <c r="U223" t="s">
        <v>1710</v>
      </c>
      <c r="V223">
        <v>27529</v>
      </c>
      <c r="W223" s="2">
        <v>42158</v>
      </c>
      <c r="X223" s="2" t="str">
        <f t="shared" si="16"/>
        <v>Wed</v>
      </c>
      <c r="Y223" s="2">
        <v>42160</v>
      </c>
      <c r="Z223" s="9">
        <f t="shared" si="17"/>
        <v>2</v>
      </c>
      <c r="AA223" s="9" t="str">
        <f t="shared" si="18"/>
        <v>After Discount</v>
      </c>
      <c r="AB223" s="6">
        <v>-130.42400000000001</v>
      </c>
      <c r="AC223">
        <v>16</v>
      </c>
      <c r="AD223" s="6">
        <v>451.83</v>
      </c>
      <c r="AE223">
        <v>85866</v>
      </c>
      <c r="AF223" s="9">
        <f>IF(COUNTIF(AE$2:AE2174,AE223)=1,1,0)</f>
        <v>0</v>
      </c>
      <c r="AG223" t="str">
        <f>_xlfn.XLOOKUP(AE223,Returns!A:A,Returns!B:B,"Not Returned",0,1)</f>
        <v>Not Returned</v>
      </c>
      <c r="AH223">
        <f t="shared" si="19"/>
        <v>0</v>
      </c>
    </row>
    <row r="224" spans="1:34" x14ac:dyDescent="0.3">
      <c r="A224">
        <v>21975</v>
      </c>
      <c r="B224" t="s">
        <v>25</v>
      </c>
      <c r="C224" s="8">
        <v>7.0000000000000007E-2</v>
      </c>
      <c r="D224" s="6">
        <v>30.93</v>
      </c>
      <c r="E224" s="7">
        <v>3.92</v>
      </c>
      <c r="F224">
        <v>2157</v>
      </c>
      <c r="G224" t="s">
        <v>2046</v>
      </c>
      <c r="H224" t="str">
        <f>IF(COUNTIF(G$2:G224,G224)=1,"New Customer","Returning Customer")</f>
        <v>New Customer</v>
      </c>
      <c r="I224">
        <f t="shared" si="15"/>
        <v>1</v>
      </c>
      <c r="J224" t="s">
        <v>49</v>
      </c>
      <c r="K224" t="s">
        <v>40</v>
      </c>
      <c r="L224" t="s">
        <v>41</v>
      </c>
      <c r="M224" t="s">
        <v>50</v>
      </c>
      <c r="N224" t="s">
        <v>51</v>
      </c>
      <c r="O224" t="s">
        <v>1736</v>
      </c>
      <c r="P224">
        <v>0.44</v>
      </c>
      <c r="Q224" t="s">
        <v>33</v>
      </c>
      <c r="R224" t="s">
        <v>61</v>
      </c>
      <c r="S224" t="str">
        <f>VLOOKUP(R224,Users!$A$1:$B$5,2,0)</f>
        <v>Chris</v>
      </c>
      <c r="T224" t="s">
        <v>295</v>
      </c>
      <c r="U224" t="s">
        <v>2048</v>
      </c>
      <c r="V224">
        <v>48093</v>
      </c>
      <c r="W224" s="2">
        <v>42127</v>
      </c>
      <c r="X224" s="2" t="str">
        <f t="shared" si="16"/>
        <v>Sun</v>
      </c>
      <c r="Y224" s="2">
        <v>42128</v>
      </c>
      <c r="Z224" s="9">
        <f t="shared" si="17"/>
        <v>1</v>
      </c>
      <c r="AA224" s="9" t="str">
        <f t="shared" si="18"/>
        <v>After Discount</v>
      </c>
      <c r="AB224" s="6">
        <v>398.30249999999995</v>
      </c>
      <c r="AC224">
        <v>19</v>
      </c>
      <c r="AD224" s="6">
        <v>577.25</v>
      </c>
      <c r="AE224">
        <v>90386</v>
      </c>
      <c r="AF224" s="9">
        <f>IF(COUNTIF(AE$2:AE2175,AE224)=1,1,0)</f>
        <v>0</v>
      </c>
      <c r="AG224" t="str">
        <f>_xlfn.XLOOKUP(AE224,Returns!A:A,Returns!B:B,"Not Returned",0,1)</f>
        <v>Not Returned</v>
      </c>
      <c r="AH224">
        <f t="shared" si="19"/>
        <v>0</v>
      </c>
    </row>
    <row r="225" spans="1:34" x14ac:dyDescent="0.3">
      <c r="A225">
        <v>21761</v>
      </c>
      <c r="B225" t="s">
        <v>25</v>
      </c>
      <c r="C225" s="8">
        <v>0.08</v>
      </c>
      <c r="D225" s="6">
        <v>30.93</v>
      </c>
      <c r="E225" s="7">
        <v>3.92</v>
      </c>
      <c r="F225">
        <v>2426</v>
      </c>
      <c r="G225" t="s">
        <v>2259</v>
      </c>
      <c r="H225" t="str">
        <f>IF(COUNTIF(G$2:G225,G225)=1,"New Customer","Returning Customer")</f>
        <v>New Customer</v>
      </c>
      <c r="I225">
        <f t="shared" si="15"/>
        <v>1</v>
      </c>
      <c r="J225" t="s">
        <v>49</v>
      </c>
      <c r="K225" t="s">
        <v>58</v>
      </c>
      <c r="L225" t="s">
        <v>41</v>
      </c>
      <c r="M225" t="s">
        <v>50</v>
      </c>
      <c r="N225" t="s">
        <v>51</v>
      </c>
      <c r="O225" t="s">
        <v>1736</v>
      </c>
      <c r="P225">
        <v>0.44</v>
      </c>
      <c r="Q225" t="s">
        <v>33</v>
      </c>
      <c r="R225" t="s">
        <v>61</v>
      </c>
      <c r="S225" t="str">
        <f>VLOOKUP(R225,Users!$A$1:$B$5,2,0)</f>
        <v>Chris</v>
      </c>
      <c r="T225" t="s">
        <v>129</v>
      </c>
      <c r="U225" t="s">
        <v>2260</v>
      </c>
      <c r="V225">
        <v>75061</v>
      </c>
      <c r="W225" s="2">
        <v>42078</v>
      </c>
      <c r="X225" s="2" t="str">
        <f t="shared" si="16"/>
        <v>Sun</v>
      </c>
      <c r="Y225" s="2">
        <v>42079</v>
      </c>
      <c r="Z225" s="9">
        <f t="shared" si="17"/>
        <v>1</v>
      </c>
      <c r="AA225" s="9" t="str">
        <f t="shared" si="18"/>
        <v>After Discount</v>
      </c>
      <c r="AB225" s="6">
        <v>63.059099999999994</v>
      </c>
      <c r="AC225">
        <v>3</v>
      </c>
      <c r="AD225" s="6">
        <v>91.39</v>
      </c>
      <c r="AE225">
        <v>90859</v>
      </c>
      <c r="AF225" s="9">
        <f>IF(COUNTIF(AE$2:AE2176,AE225)=1,1,0)</f>
        <v>1</v>
      </c>
      <c r="AG225" t="str">
        <f>_xlfn.XLOOKUP(AE225,Returns!A:A,Returns!B:B,"Not Returned",0,1)</f>
        <v>Not Returned</v>
      </c>
      <c r="AH225">
        <f t="shared" si="19"/>
        <v>0</v>
      </c>
    </row>
    <row r="226" spans="1:34" x14ac:dyDescent="0.3">
      <c r="A226">
        <v>23926</v>
      </c>
      <c r="B226" t="s">
        <v>56</v>
      </c>
      <c r="C226" s="8">
        <v>0.06</v>
      </c>
      <c r="D226" s="6">
        <v>3.95</v>
      </c>
      <c r="E226" s="7">
        <v>2</v>
      </c>
      <c r="F226">
        <v>1254</v>
      </c>
      <c r="G226" t="s">
        <v>1337</v>
      </c>
      <c r="H226" t="str">
        <f>IF(COUNTIF(G$2:G226,G226)=1,"New Customer","Returning Customer")</f>
        <v>New Customer</v>
      </c>
      <c r="I226">
        <f t="shared" si="15"/>
        <v>1</v>
      </c>
      <c r="J226" t="s">
        <v>49</v>
      </c>
      <c r="K226" t="s">
        <v>40</v>
      </c>
      <c r="L226" t="s">
        <v>29</v>
      </c>
      <c r="M226" t="s">
        <v>66</v>
      </c>
      <c r="N226" t="s">
        <v>31</v>
      </c>
      <c r="O226" t="s">
        <v>1341</v>
      </c>
      <c r="P226">
        <v>0.53</v>
      </c>
      <c r="Q226" t="s">
        <v>33</v>
      </c>
      <c r="R226" t="s">
        <v>61</v>
      </c>
      <c r="S226" t="str">
        <f>VLOOKUP(R226,Users!$A$1:$B$5,2,0)</f>
        <v>Chris</v>
      </c>
      <c r="T226" t="s">
        <v>129</v>
      </c>
      <c r="U226" t="s">
        <v>1339</v>
      </c>
      <c r="V226">
        <v>77530</v>
      </c>
      <c r="W226" s="2">
        <v>42087</v>
      </c>
      <c r="X226" s="2" t="str">
        <f t="shared" si="16"/>
        <v>Tue</v>
      </c>
      <c r="Y226" s="2">
        <v>42088</v>
      </c>
      <c r="Z226" s="9">
        <f t="shared" si="17"/>
        <v>1</v>
      </c>
      <c r="AA226" s="9" t="str">
        <f t="shared" si="18"/>
        <v>After Discount</v>
      </c>
      <c r="AB226" s="6">
        <v>-9.68</v>
      </c>
      <c r="AC226">
        <v>5</v>
      </c>
      <c r="AD226" s="6">
        <v>19.66</v>
      </c>
      <c r="AE226">
        <v>89984</v>
      </c>
      <c r="AF226" s="9">
        <f>IF(COUNTIF(AE$2:AE2177,AE226)=1,1,0)</f>
        <v>1</v>
      </c>
      <c r="AG226" t="str">
        <f>_xlfn.XLOOKUP(AE226,Returns!A:A,Returns!B:B,"Not Returned",0,1)</f>
        <v>Not Returned</v>
      </c>
      <c r="AH226">
        <f t="shared" si="19"/>
        <v>0</v>
      </c>
    </row>
    <row r="227" spans="1:34" x14ac:dyDescent="0.3">
      <c r="A227">
        <v>19700</v>
      </c>
      <c r="B227" t="s">
        <v>106</v>
      </c>
      <c r="C227" s="8">
        <v>0.05</v>
      </c>
      <c r="D227" s="6">
        <v>3.95</v>
      </c>
      <c r="E227" s="7">
        <v>2</v>
      </c>
      <c r="F227">
        <v>1935</v>
      </c>
      <c r="G227" t="s">
        <v>1872</v>
      </c>
      <c r="H227" t="str">
        <f>IF(COUNTIF(G$2:G227,G227)=1,"New Customer","Returning Customer")</f>
        <v>New Customer</v>
      </c>
      <c r="I227">
        <f t="shared" si="15"/>
        <v>1</v>
      </c>
      <c r="J227" t="s">
        <v>27</v>
      </c>
      <c r="K227" t="s">
        <v>40</v>
      </c>
      <c r="L227" t="s">
        <v>29</v>
      </c>
      <c r="M227" t="s">
        <v>66</v>
      </c>
      <c r="N227" t="s">
        <v>31</v>
      </c>
      <c r="O227" t="s">
        <v>1341</v>
      </c>
      <c r="P227">
        <v>0.53</v>
      </c>
      <c r="Q227" t="s">
        <v>33</v>
      </c>
      <c r="R227" t="s">
        <v>61</v>
      </c>
      <c r="S227" t="str">
        <f>VLOOKUP(R227,Users!$A$1:$B$5,2,0)</f>
        <v>Chris</v>
      </c>
      <c r="T227" t="s">
        <v>129</v>
      </c>
      <c r="U227" t="s">
        <v>1874</v>
      </c>
      <c r="V227">
        <v>75051</v>
      </c>
      <c r="W227" s="2">
        <v>42154</v>
      </c>
      <c r="X227" s="2" t="str">
        <f t="shared" si="16"/>
        <v>Sat</v>
      </c>
      <c r="Y227" s="2">
        <v>42162</v>
      </c>
      <c r="Z227" s="9">
        <f t="shared" si="17"/>
        <v>8</v>
      </c>
      <c r="AA227" s="9" t="str">
        <f t="shared" si="18"/>
        <v>After Discount</v>
      </c>
      <c r="AB227" s="6">
        <v>1.0040000000000004</v>
      </c>
      <c r="AC227">
        <v>23</v>
      </c>
      <c r="AD227" s="6">
        <v>96.6</v>
      </c>
      <c r="AE227">
        <v>86688</v>
      </c>
      <c r="AF227" s="9">
        <f>IF(COUNTIF(AE$2:AE2178,AE227)=1,1,0)</f>
        <v>0</v>
      </c>
      <c r="AG227" t="str">
        <f>_xlfn.XLOOKUP(AE227,Returns!A:A,Returns!B:B,"Not Returned",0,1)</f>
        <v>Not Returned</v>
      </c>
      <c r="AH227">
        <f t="shared" si="19"/>
        <v>0</v>
      </c>
    </row>
    <row r="228" spans="1:34" x14ac:dyDescent="0.3">
      <c r="A228">
        <v>22414</v>
      </c>
      <c r="B228" t="s">
        <v>25</v>
      </c>
      <c r="C228" s="8">
        <v>0</v>
      </c>
      <c r="D228" s="6">
        <v>12.2</v>
      </c>
      <c r="E228" s="7">
        <v>6.02</v>
      </c>
      <c r="F228">
        <v>1350</v>
      </c>
      <c r="G228" t="s">
        <v>1398</v>
      </c>
      <c r="H228" t="str">
        <f>IF(COUNTIF(G$2:G228,G228)=1,"New Customer","Returning Customer")</f>
        <v>New Customer</v>
      </c>
      <c r="I228">
        <f t="shared" si="15"/>
        <v>1</v>
      </c>
      <c r="J228" t="s">
        <v>27</v>
      </c>
      <c r="K228" t="s">
        <v>40</v>
      </c>
      <c r="L228" t="s">
        <v>41</v>
      </c>
      <c r="M228" t="s">
        <v>50</v>
      </c>
      <c r="N228" t="s">
        <v>51</v>
      </c>
      <c r="O228" t="s">
        <v>1399</v>
      </c>
      <c r="P228">
        <v>0.43</v>
      </c>
      <c r="Q228" t="s">
        <v>33</v>
      </c>
      <c r="R228" t="s">
        <v>135</v>
      </c>
      <c r="S228" t="str">
        <f>VLOOKUP(R228,Users!$A$1:$B$5,2,0)</f>
        <v>Sam</v>
      </c>
      <c r="T228" t="s">
        <v>356</v>
      </c>
      <c r="U228" t="s">
        <v>1400</v>
      </c>
      <c r="V228">
        <v>33055</v>
      </c>
      <c r="W228" s="2">
        <v>42111</v>
      </c>
      <c r="X228" s="2" t="str">
        <f t="shared" si="16"/>
        <v>Fri</v>
      </c>
      <c r="Y228" s="2">
        <v>42112</v>
      </c>
      <c r="Z228" s="9">
        <f t="shared" si="17"/>
        <v>1</v>
      </c>
      <c r="AA228" s="9" t="str">
        <f t="shared" si="18"/>
        <v>No Discount</v>
      </c>
      <c r="AB228" s="6">
        <v>-172.298</v>
      </c>
      <c r="AC228">
        <v>4</v>
      </c>
      <c r="AD228" s="6">
        <v>56.24</v>
      </c>
      <c r="AE228">
        <v>88233</v>
      </c>
      <c r="AF228" s="9">
        <f>IF(COUNTIF(AE$2:AE2179,AE228)=1,1,0)</f>
        <v>1</v>
      </c>
      <c r="AG228" t="str">
        <f>_xlfn.XLOOKUP(AE228,Returns!A:A,Returns!B:B,"Not Returned",0,1)</f>
        <v>Not Returned</v>
      </c>
      <c r="AH228">
        <f t="shared" si="19"/>
        <v>0</v>
      </c>
    </row>
    <row r="229" spans="1:34" x14ac:dyDescent="0.3">
      <c r="A229">
        <v>19208</v>
      </c>
      <c r="B229" t="s">
        <v>47</v>
      </c>
      <c r="C229" s="8">
        <v>0.05</v>
      </c>
      <c r="D229" s="6">
        <v>12.2</v>
      </c>
      <c r="E229" s="7">
        <v>6.02</v>
      </c>
      <c r="F229">
        <v>1561</v>
      </c>
      <c r="G229" t="s">
        <v>1575</v>
      </c>
      <c r="H229" t="str">
        <f>IF(COUNTIF(G$2:G229,G229)=1,"New Customer","Returning Customer")</f>
        <v>New Customer</v>
      </c>
      <c r="I229">
        <f t="shared" si="15"/>
        <v>1</v>
      </c>
      <c r="J229" t="s">
        <v>49</v>
      </c>
      <c r="K229" t="s">
        <v>28</v>
      </c>
      <c r="L229" t="s">
        <v>41</v>
      </c>
      <c r="M229" t="s">
        <v>50</v>
      </c>
      <c r="N229" t="s">
        <v>51</v>
      </c>
      <c r="O229" t="s">
        <v>1399</v>
      </c>
      <c r="P229">
        <v>0.43</v>
      </c>
      <c r="Q229" t="s">
        <v>33</v>
      </c>
      <c r="R229" t="s">
        <v>61</v>
      </c>
      <c r="S229" t="str">
        <f>VLOOKUP(R229,Users!$A$1:$B$5,2,0)</f>
        <v>Chris</v>
      </c>
      <c r="T229" t="s">
        <v>129</v>
      </c>
      <c r="U229" t="s">
        <v>1431</v>
      </c>
      <c r="V229">
        <v>76063</v>
      </c>
      <c r="W229" s="2">
        <v>42107</v>
      </c>
      <c r="X229" s="2" t="str">
        <f t="shared" si="16"/>
        <v>Mon</v>
      </c>
      <c r="Y229" s="2">
        <v>42108</v>
      </c>
      <c r="Z229" s="9">
        <f t="shared" si="17"/>
        <v>1</v>
      </c>
      <c r="AA229" s="9" t="str">
        <f t="shared" si="18"/>
        <v>After Discount</v>
      </c>
      <c r="AB229" s="6">
        <v>-6.6420000000000003</v>
      </c>
      <c r="AC229">
        <v>5</v>
      </c>
      <c r="AD229" s="6">
        <v>63.93</v>
      </c>
      <c r="AE229">
        <v>88094</v>
      </c>
      <c r="AF229" s="9">
        <f>IF(COUNTIF(AE$2:AE2180,AE229)=1,1,0)</f>
        <v>1</v>
      </c>
      <c r="AG229" t="str">
        <f>_xlfn.XLOOKUP(AE229,Returns!A:A,Returns!B:B,"Not Returned",0,1)</f>
        <v>Not Returned</v>
      </c>
      <c r="AH229">
        <f t="shared" si="19"/>
        <v>0</v>
      </c>
    </row>
    <row r="230" spans="1:34" x14ac:dyDescent="0.3">
      <c r="A230">
        <v>6062</v>
      </c>
      <c r="B230" t="s">
        <v>37</v>
      </c>
      <c r="C230" s="8">
        <v>0.08</v>
      </c>
      <c r="D230" s="6">
        <v>5</v>
      </c>
      <c r="E230" s="7">
        <v>3.39</v>
      </c>
      <c r="F230">
        <v>21</v>
      </c>
      <c r="G230" t="s">
        <v>89</v>
      </c>
      <c r="H230" t="str">
        <f>IF(COUNTIF(G$2:G230,G230)=1,"New Customer","Returning Customer")</f>
        <v>New Customer</v>
      </c>
      <c r="I230">
        <f t="shared" si="15"/>
        <v>1</v>
      </c>
      <c r="J230" t="s">
        <v>49</v>
      </c>
      <c r="K230" t="s">
        <v>58</v>
      </c>
      <c r="L230" t="s">
        <v>29</v>
      </c>
      <c r="M230" t="s">
        <v>66</v>
      </c>
      <c r="N230" t="s">
        <v>31</v>
      </c>
      <c r="O230" t="s">
        <v>91</v>
      </c>
      <c r="P230">
        <v>0.37</v>
      </c>
      <c r="Q230" t="s">
        <v>33</v>
      </c>
      <c r="R230" t="s">
        <v>53</v>
      </c>
      <c r="S230" t="str">
        <f>VLOOKUP(R230,Users!$A$1:$B$5,2,0)</f>
        <v>Erin</v>
      </c>
      <c r="T230" t="s">
        <v>71</v>
      </c>
      <c r="U230" t="s">
        <v>90</v>
      </c>
      <c r="V230">
        <v>10012</v>
      </c>
      <c r="W230" s="2">
        <v>42145</v>
      </c>
      <c r="X230" s="2" t="str">
        <f t="shared" si="16"/>
        <v>Thu</v>
      </c>
      <c r="Y230" s="2">
        <v>42146</v>
      </c>
      <c r="Z230" s="9">
        <f t="shared" si="17"/>
        <v>1</v>
      </c>
      <c r="AA230" s="9" t="str">
        <f t="shared" si="18"/>
        <v>After Discount</v>
      </c>
      <c r="AB230" s="6">
        <v>-17.489999999999998</v>
      </c>
      <c r="AC230">
        <v>58</v>
      </c>
      <c r="AD230" s="6">
        <v>293.06</v>
      </c>
      <c r="AE230">
        <v>42949</v>
      </c>
      <c r="AF230" s="9">
        <f>IF(COUNTIF(AE$2:AE2181,AE230)=1,1,0)</f>
        <v>0</v>
      </c>
      <c r="AG230" t="str">
        <f>_xlfn.XLOOKUP(AE230,Returns!A:A,Returns!B:B,"Not Returned",0,1)</f>
        <v>Not Returned</v>
      </c>
      <c r="AH230">
        <f t="shared" si="19"/>
        <v>0</v>
      </c>
    </row>
    <row r="231" spans="1:34" x14ac:dyDescent="0.3">
      <c r="A231">
        <v>19973</v>
      </c>
      <c r="B231" t="s">
        <v>47</v>
      </c>
      <c r="C231" s="8">
        <v>0.03</v>
      </c>
      <c r="D231" s="6">
        <v>2.1800000000000002</v>
      </c>
      <c r="E231" s="7">
        <v>1.38</v>
      </c>
      <c r="F231">
        <v>925</v>
      </c>
      <c r="G231" t="s">
        <v>1032</v>
      </c>
      <c r="H231" t="str">
        <f>IF(COUNTIF(G$2:G231,G231)=1,"New Customer","Returning Customer")</f>
        <v>New Customer</v>
      </c>
      <c r="I231">
        <f t="shared" si="15"/>
        <v>1</v>
      </c>
      <c r="J231" t="s">
        <v>49</v>
      </c>
      <c r="K231" t="s">
        <v>58</v>
      </c>
      <c r="L231" t="s">
        <v>29</v>
      </c>
      <c r="M231" t="s">
        <v>66</v>
      </c>
      <c r="N231" t="s">
        <v>31</v>
      </c>
      <c r="O231" t="s">
        <v>1033</v>
      </c>
      <c r="P231">
        <v>0.44</v>
      </c>
      <c r="Q231" t="s">
        <v>33</v>
      </c>
      <c r="R231" t="s">
        <v>53</v>
      </c>
      <c r="S231" t="str">
        <f>VLOOKUP(R231,Users!$A$1:$B$5,2,0)</f>
        <v>Erin</v>
      </c>
      <c r="T231" t="s">
        <v>184</v>
      </c>
      <c r="U231" t="s">
        <v>1034</v>
      </c>
      <c r="V231">
        <v>4330</v>
      </c>
      <c r="W231" s="2">
        <v>42100</v>
      </c>
      <c r="X231" s="2" t="str">
        <f t="shared" si="16"/>
        <v>Mon</v>
      </c>
      <c r="Y231" s="2">
        <v>42100</v>
      </c>
      <c r="Z231" s="9">
        <f t="shared" si="17"/>
        <v>0</v>
      </c>
      <c r="AA231" s="9" t="str">
        <f t="shared" si="18"/>
        <v>After Discount</v>
      </c>
      <c r="AB231" s="6">
        <v>-7.04</v>
      </c>
      <c r="AC231">
        <v>7</v>
      </c>
      <c r="AD231" s="6">
        <v>15.73</v>
      </c>
      <c r="AE231">
        <v>87134</v>
      </c>
      <c r="AF231" s="9">
        <f>IF(COUNTIF(AE$2:AE2182,AE231)=1,1,0)</f>
        <v>0</v>
      </c>
      <c r="AG231" t="str">
        <f>_xlfn.XLOOKUP(AE231,Returns!A:A,Returns!B:B,"Not Returned",0,1)</f>
        <v>Not Returned</v>
      </c>
      <c r="AH231">
        <f t="shared" si="19"/>
        <v>0</v>
      </c>
    </row>
    <row r="232" spans="1:34" x14ac:dyDescent="0.3">
      <c r="A232">
        <v>23012</v>
      </c>
      <c r="B232" t="s">
        <v>56</v>
      </c>
      <c r="C232" s="8">
        <v>0.06</v>
      </c>
      <c r="D232" s="6">
        <v>5.81</v>
      </c>
      <c r="E232" s="7">
        <v>3.37</v>
      </c>
      <c r="F232">
        <v>1363</v>
      </c>
      <c r="G232" t="s">
        <v>1419</v>
      </c>
      <c r="H232" t="str">
        <f>IF(COUNTIF(G$2:G232,G232)=1,"New Customer","Returning Customer")</f>
        <v>New Customer</v>
      </c>
      <c r="I232">
        <f t="shared" si="15"/>
        <v>1</v>
      </c>
      <c r="J232" t="s">
        <v>49</v>
      </c>
      <c r="K232" t="s">
        <v>114</v>
      </c>
      <c r="L232" t="s">
        <v>29</v>
      </c>
      <c r="M232" t="s">
        <v>66</v>
      </c>
      <c r="N232" t="s">
        <v>31</v>
      </c>
      <c r="O232" t="s">
        <v>1422</v>
      </c>
      <c r="P232">
        <v>0.54</v>
      </c>
      <c r="Q232" t="s">
        <v>33</v>
      </c>
      <c r="R232" t="s">
        <v>135</v>
      </c>
      <c r="S232" t="str">
        <f>VLOOKUP(R232,Users!$A$1:$B$5,2,0)</f>
        <v>Sam</v>
      </c>
      <c r="T232" t="s">
        <v>356</v>
      </c>
      <c r="U232" t="s">
        <v>1421</v>
      </c>
      <c r="V232">
        <v>32707</v>
      </c>
      <c r="W232" s="2">
        <v>42039</v>
      </c>
      <c r="X232" s="2" t="str">
        <f t="shared" si="16"/>
        <v>Wed</v>
      </c>
      <c r="Y232" s="2">
        <v>42041</v>
      </c>
      <c r="Z232" s="9">
        <f t="shared" si="17"/>
        <v>2</v>
      </c>
      <c r="AA232" s="9" t="str">
        <f t="shared" si="18"/>
        <v>After Discount</v>
      </c>
      <c r="AB232" s="6">
        <v>-149.1182</v>
      </c>
      <c r="AC232">
        <v>9</v>
      </c>
      <c r="AD232" s="6">
        <v>53.44</v>
      </c>
      <c r="AE232">
        <v>89993</v>
      </c>
      <c r="AF232" s="9">
        <f>IF(COUNTIF(AE$2:AE2183,AE232)=1,1,0)</f>
        <v>0</v>
      </c>
      <c r="AG232" t="str">
        <f>_xlfn.XLOOKUP(AE232,Returns!A:A,Returns!B:B,"Not Returned",0,1)</f>
        <v>Not Returned</v>
      </c>
      <c r="AH232">
        <f t="shared" si="19"/>
        <v>0</v>
      </c>
    </row>
    <row r="233" spans="1:34" x14ac:dyDescent="0.3">
      <c r="A233">
        <v>18758</v>
      </c>
      <c r="B233" t="s">
        <v>37</v>
      </c>
      <c r="C233" s="8">
        <v>0.04</v>
      </c>
      <c r="D233" s="6">
        <v>17.149999999999999</v>
      </c>
      <c r="E233" s="7">
        <v>4.96</v>
      </c>
      <c r="F233">
        <v>493</v>
      </c>
      <c r="G233" t="s">
        <v>595</v>
      </c>
      <c r="H233" t="str">
        <f>IF(COUNTIF(G$2:G233,G233)=1,"New Customer","Returning Customer")</f>
        <v>New Customer</v>
      </c>
      <c r="I233">
        <f t="shared" si="15"/>
        <v>1</v>
      </c>
      <c r="J233" t="s">
        <v>49</v>
      </c>
      <c r="K233" t="s">
        <v>114</v>
      </c>
      <c r="L233" t="s">
        <v>29</v>
      </c>
      <c r="M233" t="s">
        <v>139</v>
      </c>
      <c r="N233" t="s">
        <v>59</v>
      </c>
      <c r="O233" t="s">
        <v>598</v>
      </c>
      <c r="P233">
        <v>0.57999999999999996</v>
      </c>
      <c r="Q233" t="s">
        <v>33</v>
      </c>
      <c r="R233" t="s">
        <v>34</v>
      </c>
      <c r="S233" t="str">
        <f>VLOOKUP(R233,Users!$A$1:$B$5,2,0)</f>
        <v>William</v>
      </c>
      <c r="T233" t="s">
        <v>35</v>
      </c>
      <c r="U233" t="s">
        <v>597</v>
      </c>
      <c r="V233">
        <v>98158</v>
      </c>
      <c r="W233" s="2">
        <v>42024</v>
      </c>
      <c r="X233" s="2" t="str">
        <f t="shared" si="16"/>
        <v>Tue</v>
      </c>
      <c r="Y233" s="2">
        <v>42025</v>
      </c>
      <c r="Z233" s="9">
        <f t="shared" si="17"/>
        <v>1</v>
      </c>
      <c r="AA233" s="9" t="str">
        <f t="shared" si="18"/>
        <v>After Discount</v>
      </c>
      <c r="AB233" s="6">
        <v>6.11</v>
      </c>
      <c r="AC233">
        <v>5</v>
      </c>
      <c r="AD233" s="6">
        <v>87.16</v>
      </c>
      <c r="AE233">
        <v>88906</v>
      </c>
      <c r="AF233" s="9">
        <f>IF(COUNTIF(AE$2:AE2184,AE233)=1,1,0)</f>
        <v>0</v>
      </c>
      <c r="AG233" t="str">
        <f>_xlfn.XLOOKUP(AE233,Returns!A:A,Returns!B:B,"Not Returned",0,1)</f>
        <v>Not Returned</v>
      </c>
      <c r="AH233">
        <f t="shared" si="19"/>
        <v>0</v>
      </c>
    </row>
    <row r="234" spans="1:34" x14ac:dyDescent="0.3">
      <c r="A234">
        <v>23249</v>
      </c>
      <c r="B234" t="s">
        <v>25</v>
      </c>
      <c r="C234" s="8">
        <v>0.08</v>
      </c>
      <c r="D234" s="6">
        <v>17.149999999999999</v>
      </c>
      <c r="E234" s="7">
        <v>4.96</v>
      </c>
      <c r="F234">
        <v>2143</v>
      </c>
      <c r="G234" t="s">
        <v>2037</v>
      </c>
      <c r="H234" t="str">
        <f>IF(COUNTIF(G$2:G234,G234)=1,"New Customer","Returning Customer")</f>
        <v>New Customer</v>
      </c>
      <c r="I234">
        <f t="shared" si="15"/>
        <v>1</v>
      </c>
      <c r="J234" t="s">
        <v>49</v>
      </c>
      <c r="K234" t="s">
        <v>40</v>
      </c>
      <c r="L234" t="s">
        <v>29</v>
      </c>
      <c r="M234" t="s">
        <v>139</v>
      </c>
      <c r="N234" t="s">
        <v>59</v>
      </c>
      <c r="O234" t="s">
        <v>598</v>
      </c>
      <c r="P234">
        <v>0.57999999999999996</v>
      </c>
      <c r="Q234" t="s">
        <v>33</v>
      </c>
      <c r="R234" t="s">
        <v>135</v>
      </c>
      <c r="S234" t="str">
        <f>VLOOKUP(R234,Users!$A$1:$B$5,2,0)</f>
        <v>Sam</v>
      </c>
      <c r="T234" t="s">
        <v>136</v>
      </c>
      <c r="U234" t="s">
        <v>2038</v>
      </c>
      <c r="V234">
        <v>20151</v>
      </c>
      <c r="W234" s="2">
        <v>42168</v>
      </c>
      <c r="X234" s="2" t="str">
        <f t="shared" si="16"/>
        <v>Sat</v>
      </c>
      <c r="Y234" s="2">
        <v>42171</v>
      </c>
      <c r="Z234" s="9">
        <f t="shared" si="17"/>
        <v>3</v>
      </c>
      <c r="AA234" s="9" t="str">
        <f t="shared" si="18"/>
        <v>After Discount</v>
      </c>
      <c r="AB234" s="6">
        <v>33.659999999999997</v>
      </c>
      <c r="AC234">
        <v>12</v>
      </c>
      <c r="AD234" s="6">
        <v>200.61</v>
      </c>
      <c r="AE234">
        <v>87569</v>
      </c>
      <c r="AF234" s="9">
        <f>IF(COUNTIF(AE$2:AE2185,AE234)=1,1,0)</f>
        <v>1</v>
      </c>
      <c r="AG234" t="str">
        <f>_xlfn.XLOOKUP(AE234,Returns!A:A,Returns!B:B,"Not Returned",0,1)</f>
        <v>Not Returned</v>
      </c>
      <c r="AH234">
        <f t="shared" si="19"/>
        <v>0</v>
      </c>
    </row>
    <row r="235" spans="1:34" x14ac:dyDescent="0.3">
      <c r="A235">
        <v>18220</v>
      </c>
      <c r="B235" t="s">
        <v>56</v>
      </c>
      <c r="C235" s="8">
        <v>0.02</v>
      </c>
      <c r="D235" s="6">
        <v>17.149999999999999</v>
      </c>
      <c r="E235" s="7">
        <v>4.96</v>
      </c>
      <c r="F235">
        <v>2516</v>
      </c>
      <c r="G235" t="s">
        <v>2342</v>
      </c>
      <c r="H235" t="str">
        <f>IF(COUNTIF(G$2:G235,G235)=1,"New Customer","Returning Customer")</f>
        <v>New Customer</v>
      </c>
      <c r="I235">
        <f t="shared" si="15"/>
        <v>1</v>
      </c>
      <c r="J235" t="s">
        <v>49</v>
      </c>
      <c r="K235" t="s">
        <v>40</v>
      </c>
      <c r="L235" t="s">
        <v>29</v>
      </c>
      <c r="M235" t="s">
        <v>139</v>
      </c>
      <c r="N235" t="s">
        <v>59</v>
      </c>
      <c r="O235" t="s">
        <v>598</v>
      </c>
      <c r="P235">
        <v>0.57999999999999996</v>
      </c>
      <c r="Q235" t="s">
        <v>33</v>
      </c>
      <c r="R235" t="s">
        <v>53</v>
      </c>
      <c r="S235" t="str">
        <f>VLOOKUP(R235,Users!$A$1:$B$5,2,0)</f>
        <v>Erin</v>
      </c>
      <c r="T235" t="s">
        <v>54</v>
      </c>
      <c r="U235" t="s">
        <v>1468</v>
      </c>
      <c r="V235">
        <v>7631</v>
      </c>
      <c r="W235" s="2">
        <v>42160</v>
      </c>
      <c r="X235" s="2" t="str">
        <f t="shared" si="16"/>
        <v>Fri</v>
      </c>
      <c r="Y235" s="2">
        <v>42162</v>
      </c>
      <c r="Z235" s="9">
        <f t="shared" si="17"/>
        <v>2</v>
      </c>
      <c r="AA235" s="9" t="str">
        <f t="shared" si="18"/>
        <v>After Discount</v>
      </c>
      <c r="AB235" s="6">
        <v>36.494999999999997</v>
      </c>
      <c r="AC235">
        <v>11</v>
      </c>
      <c r="AD235" s="6">
        <v>190.85</v>
      </c>
      <c r="AE235">
        <v>87033</v>
      </c>
      <c r="AF235" s="9">
        <f>IF(COUNTIF(AE$2:AE2186,AE235)=1,1,0)</f>
        <v>0</v>
      </c>
      <c r="AG235" t="str">
        <f>_xlfn.XLOOKUP(AE235,Returns!A:A,Returns!B:B,"Not Returned",0,1)</f>
        <v>Not Returned</v>
      </c>
      <c r="AH235">
        <f t="shared" si="19"/>
        <v>0</v>
      </c>
    </row>
    <row r="236" spans="1:34" x14ac:dyDescent="0.3">
      <c r="A236">
        <v>23162</v>
      </c>
      <c r="B236" t="s">
        <v>37</v>
      </c>
      <c r="C236" s="8">
        <v>7.0000000000000007E-2</v>
      </c>
      <c r="D236" s="6">
        <v>12.22</v>
      </c>
      <c r="E236" s="7">
        <v>2.85</v>
      </c>
      <c r="F236">
        <v>2561</v>
      </c>
      <c r="G236" t="s">
        <v>2377</v>
      </c>
      <c r="H236" t="str">
        <f>IF(COUNTIF(G$2:G236,G236)=1,"New Customer","Returning Customer")</f>
        <v>New Customer</v>
      </c>
      <c r="I236">
        <f t="shared" si="15"/>
        <v>1</v>
      </c>
      <c r="J236" t="s">
        <v>49</v>
      </c>
      <c r="K236" t="s">
        <v>114</v>
      </c>
      <c r="L236" t="s">
        <v>41</v>
      </c>
      <c r="M236" t="s">
        <v>50</v>
      </c>
      <c r="N236" t="s">
        <v>51</v>
      </c>
      <c r="O236" t="s">
        <v>2379</v>
      </c>
      <c r="P236">
        <v>0.55000000000000004</v>
      </c>
      <c r="Q236" t="s">
        <v>33</v>
      </c>
      <c r="R236" t="s">
        <v>53</v>
      </c>
      <c r="S236" t="str">
        <f>VLOOKUP(R236,Users!$A$1:$B$5,2,0)</f>
        <v>Erin</v>
      </c>
      <c r="T236" t="s">
        <v>71</v>
      </c>
      <c r="U236" t="s">
        <v>2378</v>
      </c>
      <c r="V236">
        <v>10562</v>
      </c>
      <c r="W236" s="2">
        <v>42102</v>
      </c>
      <c r="X236" s="2" t="str">
        <f t="shared" si="16"/>
        <v>Wed</v>
      </c>
      <c r="Y236" s="2">
        <v>42102</v>
      </c>
      <c r="Z236" s="9">
        <f t="shared" si="17"/>
        <v>0</v>
      </c>
      <c r="AA236" s="9" t="str">
        <f t="shared" si="18"/>
        <v>After Discount</v>
      </c>
      <c r="AB236" s="6">
        <v>89.4148</v>
      </c>
      <c r="AC236">
        <v>12</v>
      </c>
      <c r="AD236" s="6">
        <v>147.19</v>
      </c>
      <c r="AE236">
        <v>86466</v>
      </c>
      <c r="AF236" s="9">
        <f>IF(COUNTIF(AE$2:AE2187,AE236)=1,1,0)</f>
        <v>0</v>
      </c>
      <c r="AG236" t="str">
        <f>_xlfn.XLOOKUP(AE236,Returns!A:A,Returns!B:B,"Not Returned",0,1)</f>
        <v>Not Returned</v>
      </c>
      <c r="AH236">
        <f t="shared" si="19"/>
        <v>0</v>
      </c>
    </row>
    <row r="237" spans="1:34" x14ac:dyDescent="0.3">
      <c r="A237">
        <v>25932</v>
      </c>
      <c r="B237" t="s">
        <v>25</v>
      </c>
      <c r="C237" s="8">
        <v>0</v>
      </c>
      <c r="D237" s="6">
        <v>12.22</v>
      </c>
      <c r="E237" s="7">
        <v>2.85</v>
      </c>
      <c r="F237">
        <v>2862</v>
      </c>
      <c r="G237" t="s">
        <v>2593</v>
      </c>
      <c r="H237" t="str">
        <f>IF(COUNTIF(G$2:G237,G237)=1,"New Customer","Returning Customer")</f>
        <v>New Customer</v>
      </c>
      <c r="I237">
        <f t="shared" si="15"/>
        <v>1</v>
      </c>
      <c r="J237" t="s">
        <v>49</v>
      </c>
      <c r="K237" t="s">
        <v>28</v>
      </c>
      <c r="L237" t="s">
        <v>41</v>
      </c>
      <c r="M237" t="s">
        <v>50</v>
      </c>
      <c r="N237" t="s">
        <v>51</v>
      </c>
      <c r="O237" t="s">
        <v>2379</v>
      </c>
      <c r="P237">
        <v>0.55000000000000004</v>
      </c>
      <c r="Q237" t="s">
        <v>33</v>
      </c>
      <c r="R237" t="s">
        <v>61</v>
      </c>
      <c r="S237" t="str">
        <f>VLOOKUP(R237,Users!$A$1:$B$5,2,0)</f>
        <v>Chris</v>
      </c>
      <c r="T237" t="s">
        <v>489</v>
      </c>
      <c r="U237" t="s">
        <v>2594</v>
      </c>
      <c r="V237">
        <v>68128</v>
      </c>
      <c r="W237" s="2">
        <v>42105</v>
      </c>
      <c r="X237" s="2" t="str">
        <f t="shared" si="16"/>
        <v>Sat</v>
      </c>
      <c r="Y237" s="2">
        <v>42106</v>
      </c>
      <c r="Z237" s="9">
        <f t="shared" si="17"/>
        <v>1</v>
      </c>
      <c r="AA237" s="9" t="str">
        <f t="shared" si="18"/>
        <v>No Discount</v>
      </c>
      <c r="AB237" s="6">
        <v>76.389899999999983</v>
      </c>
      <c r="AC237">
        <v>9</v>
      </c>
      <c r="AD237" s="6">
        <v>110.71</v>
      </c>
      <c r="AE237">
        <v>88278</v>
      </c>
      <c r="AF237" s="9">
        <f>IF(COUNTIF(AE$2:AE2188,AE237)=1,1,0)</f>
        <v>1</v>
      </c>
      <c r="AG237" t="str">
        <f>_xlfn.XLOOKUP(AE237,Returns!A:A,Returns!B:B,"Not Returned",0,1)</f>
        <v>Not Returned</v>
      </c>
      <c r="AH237">
        <f t="shared" si="19"/>
        <v>0</v>
      </c>
    </row>
    <row r="238" spans="1:34" x14ac:dyDescent="0.3">
      <c r="A238">
        <v>21200</v>
      </c>
      <c r="B238" t="s">
        <v>106</v>
      </c>
      <c r="C238" s="8">
        <v>0.09</v>
      </c>
      <c r="D238" s="6">
        <v>12.22</v>
      </c>
      <c r="E238" s="7">
        <v>2.85</v>
      </c>
      <c r="F238">
        <v>2954</v>
      </c>
      <c r="G238" t="s">
        <v>2663</v>
      </c>
      <c r="H238" t="str">
        <f>IF(COUNTIF(G$2:G238,G238)=1,"New Customer","Returning Customer")</f>
        <v>New Customer</v>
      </c>
      <c r="I238">
        <f t="shared" si="15"/>
        <v>1</v>
      </c>
      <c r="J238" t="s">
        <v>49</v>
      </c>
      <c r="K238" t="s">
        <v>114</v>
      </c>
      <c r="L238" t="s">
        <v>41</v>
      </c>
      <c r="M238" t="s">
        <v>50</v>
      </c>
      <c r="N238" t="s">
        <v>51</v>
      </c>
      <c r="O238" t="s">
        <v>2379</v>
      </c>
      <c r="P238">
        <v>0.55000000000000004</v>
      </c>
      <c r="Q238" t="s">
        <v>33</v>
      </c>
      <c r="R238" t="s">
        <v>61</v>
      </c>
      <c r="S238" t="str">
        <f>VLOOKUP(R238,Users!$A$1:$B$5,2,0)</f>
        <v>Chris</v>
      </c>
      <c r="T238" t="s">
        <v>62</v>
      </c>
      <c r="U238" t="s">
        <v>2664</v>
      </c>
      <c r="V238">
        <v>55119</v>
      </c>
      <c r="W238" s="2">
        <v>42173</v>
      </c>
      <c r="X238" s="2" t="str">
        <f t="shared" si="16"/>
        <v>Thu</v>
      </c>
      <c r="Y238" s="2">
        <v>42180</v>
      </c>
      <c r="Z238" s="9">
        <f t="shared" si="17"/>
        <v>7</v>
      </c>
      <c r="AA238" s="9" t="str">
        <f t="shared" si="18"/>
        <v>After Discount</v>
      </c>
      <c r="AB238" s="6">
        <v>70.676699999999997</v>
      </c>
      <c r="AC238">
        <v>9</v>
      </c>
      <c r="AD238" s="6">
        <v>102.43</v>
      </c>
      <c r="AE238">
        <v>86427</v>
      </c>
      <c r="AF238" s="9">
        <f>IF(COUNTIF(AE$2:AE2189,AE238)=1,1,0)</f>
        <v>1</v>
      </c>
      <c r="AG238" t="str">
        <f>_xlfn.XLOOKUP(AE238,Returns!A:A,Returns!B:B,"Not Returned",0,1)</f>
        <v>Not Returned</v>
      </c>
      <c r="AH238">
        <f t="shared" si="19"/>
        <v>0</v>
      </c>
    </row>
    <row r="239" spans="1:34" x14ac:dyDescent="0.3">
      <c r="A239">
        <v>23563</v>
      </c>
      <c r="B239" t="s">
        <v>47</v>
      </c>
      <c r="C239" s="8">
        <v>0</v>
      </c>
      <c r="D239" s="6">
        <v>4.4800000000000004</v>
      </c>
      <c r="E239" s="7">
        <v>2.5</v>
      </c>
      <c r="F239">
        <v>1020</v>
      </c>
      <c r="G239" t="s">
        <v>1116</v>
      </c>
      <c r="H239" t="str">
        <f>IF(COUNTIF(G$2:G239,G239)=1,"New Customer","Returning Customer")</f>
        <v>Returning Customer</v>
      </c>
      <c r="I239">
        <f t="shared" si="15"/>
        <v>0</v>
      </c>
      <c r="J239" t="s">
        <v>49</v>
      </c>
      <c r="K239" t="s">
        <v>58</v>
      </c>
      <c r="L239" t="s">
        <v>29</v>
      </c>
      <c r="M239" t="s">
        <v>69</v>
      </c>
      <c r="N239" t="s">
        <v>59</v>
      </c>
      <c r="O239" t="s">
        <v>1119</v>
      </c>
      <c r="P239">
        <v>0.37</v>
      </c>
      <c r="Q239" t="s">
        <v>33</v>
      </c>
      <c r="R239" t="s">
        <v>61</v>
      </c>
      <c r="S239" t="str">
        <f>VLOOKUP(R239,Users!$A$1:$B$5,2,0)</f>
        <v>Chris</v>
      </c>
      <c r="T239" t="s">
        <v>180</v>
      </c>
      <c r="U239" t="s">
        <v>1118</v>
      </c>
      <c r="V239">
        <v>66762</v>
      </c>
      <c r="W239" s="2">
        <v>42041</v>
      </c>
      <c r="X239" s="2" t="str">
        <f t="shared" si="16"/>
        <v>Fri</v>
      </c>
      <c r="Y239" s="2">
        <v>42043</v>
      </c>
      <c r="Z239" s="9">
        <f t="shared" si="17"/>
        <v>2</v>
      </c>
      <c r="AA239" s="9" t="str">
        <f t="shared" si="18"/>
        <v>No Discount</v>
      </c>
      <c r="AB239" s="6">
        <v>8.7319999999999993</v>
      </c>
      <c r="AC239">
        <v>14</v>
      </c>
      <c r="AD239" s="6">
        <v>65.14</v>
      </c>
      <c r="AE239">
        <v>88634</v>
      </c>
      <c r="AF239" s="9">
        <f>IF(COUNTIF(AE$2:AE2190,AE239)=1,1,0)</f>
        <v>0</v>
      </c>
      <c r="AG239" t="str">
        <f>_xlfn.XLOOKUP(AE239,Returns!A:A,Returns!B:B,"Not Returned",0,1)</f>
        <v>Not Returned</v>
      </c>
      <c r="AH239">
        <f t="shared" si="19"/>
        <v>0</v>
      </c>
    </row>
    <row r="240" spans="1:34" x14ac:dyDescent="0.3">
      <c r="A240">
        <v>23572</v>
      </c>
      <c r="B240" t="s">
        <v>106</v>
      </c>
      <c r="C240" s="8">
        <v>0.04</v>
      </c>
      <c r="D240" s="6">
        <v>4.4800000000000004</v>
      </c>
      <c r="E240" s="7">
        <v>2.5</v>
      </c>
      <c r="F240">
        <v>2279</v>
      </c>
      <c r="G240" t="s">
        <v>2149</v>
      </c>
      <c r="H240" t="str">
        <f>IF(COUNTIF(G$2:G240,G240)=1,"New Customer","Returning Customer")</f>
        <v>New Customer</v>
      </c>
      <c r="I240">
        <f t="shared" si="15"/>
        <v>1</v>
      </c>
      <c r="J240" t="s">
        <v>27</v>
      </c>
      <c r="K240" t="s">
        <v>40</v>
      </c>
      <c r="L240" t="s">
        <v>29</v>
      </c>
      <c r="M240" t="s">
        <v>69</v>
      </c>
      <c r="N240" t="s">
        <v>59</v>
      </c>
      <c r="O240" t="s">
        <v>1119</v>
      </c>
      <c r="P240">
        <v>0.37</v>
      </c>
      <c r="Q240" t="s">
        <v>33</v>
      </c>
      <c r="R240" t="s">
        <v>53</v>
      </c>
      <c r="S240" t="str">
        <f>VLOOKUP(R240,Users!$A$1:$B$5,2,0)</f>
        <v>Erin</v>
      </c>
      <c r="T240" t="s">
        <v>229</v>
      </c>
      <c r="U240" t="s">
        <v>2150</v>
      </c>
      <c r="V240">
        <v>15601</v>
      </c>
      <c r="W240" s="2">
        <v>42177</v>
      </c>
      <c r="X240" s="2" t="str">
        <f t="shared" si="16"/>
        <v>Mon</v>
      </c>
      <c r="Y240" s="2">
        <v>42181</v>
      </c>
      <c r="Z240" s="9">
        <f t="shared" si="17"/>
        <v>4</v>
      </c>
      <c r="AA240" s="9" t="str">
        <f t="shared" si="18"/>
        <v>After Discount</v>
      </c>
      <c r="AB240" s="6">
        <v>10.32</v>
      </c>
      <c r="AC240">
        <v>7</v>
      </c>
      <c r="AD240" s="6">
        <v>35.93</v>
      </c>
      <c r="AE240">
        <v>85949</v>
      </c>
      <c r="AF240" s="9">
        <f>IF(COUNTIF(AE$2:AE2191,AE240)=1,1,0)</f>
        <v>1</v>
      </c>
      <c r="AG240" t="str">
        <f>_xlfn.XLOOKUP(AE240,Returns!A:A,Returns!B:B,"Not Returned",0,1)</f>
        <v>Not Returned</v>
      </c>
      <c r="AH240">
        <f t="shared" si="19"/>
        <v>0</v>
      </c>
    </row>
    <row r="241" spans="1:34" x14ac:dyDescent="0.3">
      <c r="A241">
        <v>19635</v>
      </c>
      <c r="B241" t="s">
        <v>47</v>
      </c>
      <c r="C241" s="8">
        <v>0.08</v>
      </c>
      <c r="D241" s="6">
        <v>4.4800000000000004</v>
      </c>
      <c r="E241" s="7">
        <v>2.5</v>
      </c>
      <c r="F241">
        <v>3393</v>
      </c>
      <c r="G241" t="s">
        <v>2997</v>
      </c>
      <c r="H241" t="str">
        <f>IF(COUNTIF(G$2:G241,G241)=1,"New Customer","Returning Customer")</f>
        <v>New Customer</v>
      </c>
      <c r="I241">
        <f t="shared" si="15"/>
        <v>1</v>
      </c>
      <c r="J241" t="s">
        <v>49</v>
      </c>
      <c r="K241" t="s">
        <v>114</v>
      </c>
      <c r="L241" t="s">
        <v>29</v>
      </c>
      <c r="M241" t="s">
        <v>69</v>
      </c>
      <c r="N241" t="s">
        <v>59</v>
      </c>
      <c r="O241" t="s">
        <v>1119</v>
      </c>
      <c r="P241">
        <v>0.37</v>
      </c>
      <c r="Q241" t="s">
        <v>33</v>
      </c>
      <c r="R241" t="s">
        <v>34</v>
      </c>
      <c r="S241" t="str">
        <f>VLOOKUP(R241,Users!$A$1:$B$5,2,0)</f>
        <v>William</v>
      </c>
      <c r="T241" t="s">
        <v>35</v>
      </c>
      <c r="U241" t="s">
        <v>2998</v>
      </c>
      <c r="V241">
        <v>99163</v>
      </c>
      <c r="W241" s="2">
        <v>42049</v>
      </c>
      <c r="X241" s="2" t="str">
        <f t="shared" si="16"/>
        <v>Sat</v>
      </c>
      <c r="Y241" s="2">
        <v>42050</v>
      </c>
      <c r="Z241" s="9">
        <f t="shared" si="17"/>
        <v>1</v>
      </c>
      <c r="AA241" s="9" t="str">
        <f t="shared" si="18"/>
        <v>After Discount</v>
      </c>
      <c r="AB241" s="6">
        <v>-3.2448000000000001</v>
      </c>
      <c r="AC241">
        <v>19</v>
      </c>
      <c r="AD241" s="6">
        <v>80.2</v>
      </c>
      <c r="AE241">
        <v>87909</v>
      </c>
      <c r="AF241" s="9">
        <f>IF(COUNTIF(AE$2:AE2192,AE241)=1,1,0)</f>
        <v>1</v>
      </c>
      <c r="AG241" t="str">
        <f>_xlfn.XLOOKUP(AE241,Returns!A:A,Returns!B:B,"Not Returned",0,1)</f>
        <v>Not Returned</v>
      </c>
      <c r="AH241">
        <f t="shared" si="19"/>
        <v>0</v>
      </c>
    </row>
    <row r="242" spans="1:34" x14ac:dyDescent="0.3">
      <c r="A242">
        <v>22784</v>
      </c>
      <c r="B242" t="s">
        <v>47</v>
      </c>
      <c r="C242" s="8">
        <v>0.03</v>
      </c>
      <c r="D242" s="6">
        <v>15.23</v>
      </c>
      <c r="E242" s="7">
        <v>27.75</v>
      </c>
      <c r="F242">
        <v>343</v>
      </c>
      <c r="G242" t="s">
        <v>442</v>
      </c>
      <c r="H242" t="str">
        <f>IF(COUNTIF(G$2:G242,G242)=1,"New Customer","Returning Customer")</f>
        <v>New Customer</v>
      </c>
      <c r="I242">
        <f t="shared" si="15"/>
        <v>1</v>
      </c>
      <c r="J242" t="s">
        <v>39</v>
      </c>
      <c r="K242" t="s">
        <v>28</v>
      </c>
      <c r="L242" t="s">
        <v>41</v>
      </c>
      <c r="M242" t="s">
        <v>150</v>
      </c>
      <c r="N242" t="s">
        <v>120</v>
      </c>
      <c r="O242" t="s">
        <v>443</v>
      </c>
      <c r="P242">
        <v>0.76</v>
      </c>
      <c r="Q242" t="s">
        <v>33</v>
      </c>
      <c r="R242" t="s">
        <v>53</v>
      </c>
      <c r="S242" t="str">
        <f>VLOOKUP(R242,Users!$A$1:$B$5,2,0)</f>
        <v>Erin</v>
      </c>
      <c r="T242" t="s">
        <v>184</v>
      </c>
      <c r="U242" t="s">
        <v>444</v>
      </c>
      <c r="V242">
        <v>4401</v>
      </c>
      <c r="W242" s="2">
        <v>42035</v>
      </c>
      <c r="X242" s="2" t="str">
        <f t="shared" si="16"/>
        <v>Sat</v>
      </c>
      <c r="Y242" s="2">
        <v>42036</v>
      </c>
      <c r="Z242" s="9">
        <f t="shared" si="17"/>
        <v>1</v>
      </c>
      <c r="AA242" s="9" t="str">
        <f t="shared" si="18"/>
        <v>After Discount</v>
      </c>
      <c r="AB242" s="6">
        <v>11.650950000000002</v>
      </c>
      <c r="AC242">
        <v>7</v>
      </c>
      <c r="AD242" s="6">
        <v>111.86</v>
      </c>
      <c r="AE242">
        <v>88151</v>
      </c>
      <c r="AF242" s="9">
        <f>IF(COUNTIF(AE$2:AE2193,AE242)=1,1,0)</f>
        <v>1</v>
      </c>
      <c r="AG242" t="str">
        <f>_xlfn.XLOOKUP(AE242,Returns!A:A,Returns!B:B,"Not Returned",0,1)</f>
        <v>Not Returned</v>
      </c>
      <c r="AH242">
        <f t="shared" si="19"/>
        <v>0</v>
      </c>
    </row>
    <row r="243" spans="1:34" x14ac:dyDescent="0.3">
      <c r="A243">
        <v>20612</v>
      </c>
      <c r="B243" t="s">
        <v>25</v>
      </c>
      <c r="C243" s="8">
        <v>0.03</v>
      </c>
      <c r="D243" s="6">
        <v>7.3</v>
      </c>
      <c r="E243" s="7">
        <v>7.72</v>
      </c>
      <c r="F243">
        <v>1123</v>
      </c>
      <c r="G243" t="s">
        <v>1215</v>
      </c>
      <c r="H243" t="str">
        <f>IF(COUNTIF(G$2:G243,G243)=1,"New Customer","Returning Customer")</f>
        <v>Returning Customer</v>
      </c>
      <c r="I243">
        <f t="shared" si="15"/>
        <v>0</v>
      </c>
      <c r="J243" t="s">
        <v>49</v>
      </c>
      <c r="K243" t="s">
        <v>58</v>
      </c>
      <c r="L243" t="s">
        <v>29</v>
      </c>
      <c r="M243" t="s">
        <v>109</v>
      </c>
      <c r="N243" t="s">
        <v>59</v>
      </c>
      <c r="O243" t="s">
        <v>1216</v>
      </c>
      <c r="P243">
        <v>0.38</v>
      </c>
      <c r="Q243" t="s">
        <v>33</v>
      </c>
      <c r="R243" t="s">
        <v>34</v>
      </c>
      <c r="S243" t="str">
        <f>VLOOKUP(R243,Users!$A$1:$B$5,2,0)</f>
        <v>William</v>
      </c>
      <c r="T243" t="s">
        <v>45</v>
      </c>
      <c r="U243" t="s">
        <v>540</v>
      </c>
      <c r="V243">
        <v>95661</v>
      </c>
      <c r="W243" s="2">
        <v>42078</v>
      </c>
      <c r="X243" s="2" t="str">
        <f t="shared" si="16"/>
        <v>Sun</v>
      </c>
      <c r="Y243" s="2">
        <v>42081</v>
      </c>
      <c r="Z243" s="9">
        <f t="shared" si="17"/>
        <v>3</v>
      </c>
      <c r="AA243" s="9" t="str">
        <f t="shared" si="18"/>
        <v>After Discount</v>
      </c>
      <c r="AB243" s="6">
        <v>-127.05200000000001</v>
      </c>
      <c r="AC243">
        <v>14</v>
      </c>
      <c r="AD243" s="6">
        <v>103.61</v>
      </c>
      <c r="AE243">
        <v>87015</v>
      </c>
      <c r="AF243" s="9">
        <f>IF(COUNTIF(AE$2:AE2194,AE243)=1,1,0)</f>
        <v>1</v>
      </c>
      <c r="AG243" t="str">
        <f>_xlfn.XLOOKUP(AE243,Returns!A:A,Returns!B:B,"Not Returned",0,1)</f>
        <v>Not Returned</v>
      </c>
      <c r="AH243">
        <f t="shared" si="19"/>
        <v>0</v>
      </c>
    </row>
    <row r="244" spans="1:34" x14ac:dyDescent="0.3">
      <c r="A244">
        <v>18818</v>
      </c>
      <c r="B244" t="s">
        <v>25</v>
      </c>
      <c r="C244" s="8">
        <v>0.01</v>
      </c>
      <c r="D244" s="6">
        <v>80.48</v>
      </c>
      <c r="E244" s="7">
        <v>4.5</v>
      </c>
      <c r="F244">
        <v>191</v>
      </c>
      <c r="G244" t="s">
        <v>280</v>
      </c>
      <c r="H244" t="str">
        <f>IF(COUNTIF(G$2:G244,G244)=1,"New Customer","Returning Customer")</f>
        <v>New Customer</v>
      </c>
      <c r="I244">
        <f t="shared" si="15"/>
        <v>1</v>
      </c>
      <c r="J244" t="s">
        <v>49</v>
      </c>
      <c r="K244" t="s">
        <v>28</v>
      </c>
      <c r="L244" t="s">
        <v>29</v>
      </c>
      <c r="M244" t="s">
        <v>252</v>
      </c>
      <c r="N244" t="s">
        <v>59</v>
      </c>
      <c r="O244" t="s">
        <v>281</v>
      </c>
      <c r="P244">
        <v>0.55000000000000004</v>
      </c>
      <c r="Q244" t="s">
        <v>33</v>
      </c>
      <c r="R244" t="s">
        <v>61</v>
      </c>
      <c r="S244" t="str">
        <f>VLOOKUP(R244,Users!$A$1:$B$5,2,0)</f>
        <v>Chris</v>
      </c>
      <c r="T244" t="s">
        <v>175</v>
      </c>
      <c r="U244" t="s">
        <v>282</v>
      </c>
      <c r="V244">
        <v>60505</v>
      </c>
      <c r="W244" s="2">
        <v>42047</v>
      </c>
      <c r="X244" s="2" t="str">
        <f t="shared" si="16"/>
        <v>Thu</v>
      </c>
      <c r="Y244" s="2">
        <v>42050</v>
      </c>
      <c r="Z244" s="9">
        <f t="shared" si="17"/>
        <v>3</v>
      </c>
      <c r="AA244" s="9" t="str">
        <f t="shared" si="18"/>
        <v>After Discount</v>
      </c>
      <c r="AB244" s="6">
        <v>-35.474400000000003</v>
      </c>
      <c r="AC244">
        <v>1</v>
      </c>
      <c r="AD244" s="6">
        <v>79.680000000000007</v>
      </c>
      <c r="AE244">
        <v>89092</v>
      </c>
      <c r="AF244" s="9">
        <f>IF(COUNTIF(AE$2:AE2195,AE244)=1,1,0)</f>
        <v>0</v>
      </c>
      <c r="AG244" t="str">
        <f>_xlfn.XLOOKUP(AE244,Returns!A:A,Returns!B:B,"Not Returned",0,1)</f>
        <v>Not Returned</v>
      </c>
      <c r="AH244">
        <f t="shared" si="19"/>
        <v>0</v>
      </c>
    </row>
    <row r="245" spans="1:34" x14ac:dyDescent="0.3">
      <c r="A245">
        <v>19877</v>
      </c>
      <c r="B245" t="s">
        <v>56</v>
      </c>
      <c r="C245" s="8">
        <v>0.05</v>
      </c>
      <c r="D245" s="6">
        <v>5.18</v>
      </c>
      <c r="E245" s="7">
        <v>2.04</v>
      </c>
      <c r="F245">
        <v>91</v>
      </c>
      <c r="G245" t="s">
        <v>162</v>
      </c>
      <c r="H245" t="str">
        <f>IF(COUNTIF(G$2:G245,G245)=1,"New Customer","Returning Customer")</f>
        <v>Returning Customer</v>
      </c>
      <c r="I245">
        <f t="shared" si="15"/>
        <v>0</v>
      </c>
      <c r="J245" t="s">
        <v>49</v>
      </c>
      <c r="K245" t="s">
        <v>40</v>
      </c>
      <c r="L245" t="s">
        <v>29</v>
      </c>
      <c r="M245" t="s">
        <v>93</v>
      </c>
      <c r="N245" t="s">
        <v>31</v>
      </c>
      <c r="O245" t="s">
        <v>165</v>
      </c>
      <c r="P245">
        <v>0.36</v>
      </c>
      <c r="Q245" t="s">
        <v>33</v>
      </c>
      <c r="R245" t="s">
        <v>34</v>
      </c>
      <c r="S245" t="str">
        <f>VLOOKUP(R245,Users!$A$1:$B$5,2,0)</f>
        <v>William</v>
      </c>
      <c r="T245" t="s">
        <v>45</v>
      </c>
      <c r="U245" t="s">
        <v>164</v>
      </c>
      <c r="V245">
        <v>94591</v>
      </c>
      <c r="W245" s="2">
        <v>42053</v>
      </c>
      <c r="X245" s="2" t="str">
        <f t="shared" si="16"/>
        <v>Wed</v>
      </c>
      <c r="Y245" s="2">
        <v>42055</v>
      </c>
      <c r="Z245" s="9">
        <f t="shared" si="17"/>
        <v>2</v>
      </c>
      <c r="AA245" s="9" t="str">
        <f t="shared" si="18"/>
        <v>After Discount</v>
      </c>
      <c r="AB245" s="6">
        <v>34.010400000000004</v>
      </c>
      <c r="AC245">
        <v>10</v>
      </c>
      <c r="AD245" s="6">
        <v>53.54</v>
      </c>
      <c r="AE245">
        <v>87176</v>
      </c>
      <c r="AF245" s="9">
        <f>IF(COUNTIF(AE$2:AE2196,AE245)=1,1,0)</f>
        <v>1</v>
      </c>
      <c r="AG245" t="str">
        <f>_xlfn.XLOOKUP(AE245,Returns!A:A,Returns!B:B,"Not Returned",0,1)</f>
        <v>Not Returned</v>
      </c>
      <c r="AH245">
        <f t="shared" si="19"/>
        <v>0</v>
      </c>
    </row>
    <row r="246" spans="1:34" x14ac:dyDescent="0.3">
      <c r="A246">
        <v>24236</v>
      </c>
      <c r="B246" t="s">
        <v>37</v>
      </c>
      <c r="C246" s="8">
        <v>0.01</v>
      </c>
      <c r="D246" s="6">
        <v>5.18</v>
      </c>
      <c r="E246" s="7">
        <v>2.04</v>
      </c>
      <c r="F246">
        <v>829</v>
      </c>
      <c r="G246" t="s">
        <v>948</v>
      </c>
      <c r="H246" t="str">
        <f>IF(COUNTIF(G$2:G246,G246)=1,"New Customer","Returning Customer")</f>
        <v>New Customer</v>
      </c>
      <c r="I246">
        <f t="shared" si="15"/>
        <v>1</v>
      </c>
      <c r="J246" t="s">
        <v>49</v>
      </c>
      <c r="K246" t="s">
        <v>28</v>
      </c>
      <c r="L246" t="s">
        <v>29</v>
      </c>
      <c r="M246" t="s">
        <v>93</v>
      </c>
      <c r="N246" t="s">
        <v>31</v>
      </c>
      <c r="O246" t="s">
        <v>165</v>
      </c>
      <c r="P246">
        <v>0.36</v>
      </c>
      <c r="Q246" t="s">
        <v>33</v>
      </c>
      <c r="R246" t="s">
        <v>135</v>
      </c>
      <c r="S246" t="str">
        <f>VLOOKUP(R246,Users!$A$1:$B$5,2,0)</f>
        <v>Sam</v>
      </c>
      <c r="T246" t="s">
        <v>949</v>
      </c>
      <c r="U246" t="s">
        <v>950</v>
      </c>
      <c r="V246">
        <v>71854</v>
      </c>
      <c r="W246" s="2">
        <v>42057</v>
      </c>
      <c r="X246" s="2" t="str">
        <f t="shared" si="16"/>
        <v>Sun</v>
      </c>
      <c r="Y246" s="2">
        <v>42059</v>
      </c>
      <c r="Z246" s="9">
        <f t="shared" si="17"/>
        <v>2</v>
      </c>
      <c r="AA246" s="9" t="str">
        <f t="shared" si="18"/>
        <v>After Discount</v>
      </c>
      <c r="AB246" s="6">
        <v>-17.654</v>
      </c>
      <c r="AC246">
        <v>5</v>
      </c>
      <c r="AD246" s="6">
        <v>28.46</v>
      </c>
      <c r="AE246">
        <v>90271</v>
      </c>
      <c r="AF246" s="9">
        <f>IF(COUNTIF(AE$2:AE2197,AE246)=1,1,0)</f>
        <v>1</v>
      </c>
      <c r="AG246" t="str">
        <f>_xlfn.XLOOKUP(AE246,Returns!A:A,Returns!B:B,"Not Returned",0,1)</f>
        <v>Not Returned</v>
      </c>
      <c r="AH246">
        <f t="shared" si="19"/>
        <v>0</v>
      </c>
    </row>
    <row r="247" spans="1:34" x14ac:dyDescent="0.3">
      <c r="A247">
        <v>1312</v>
      </c>
      <c r="B247" t="s">
        <v>37</v>
      </c>
      <c r="C247" s="8">
        <v>7.0000000000000007E-2</v>
      </c>
      <c r="D247" s="6">
        <v>5.18</v>
      </c>
      <c r="E247" s="7">
        <v>2.04</v>
      </c>
      <c r="F247">
        <v>898</v>
      </c>
      <c r="G247" t="s">
        <v>1004</v>
      </c>
      <c r="H247" t="str">
        <f>IF(COUNTIF(G$2:G247,G247)=1,"New Customer","Returning Customer")</f>
        <v>New Customer</v>
      </c>
      <c r="I247">
        <f t="shared" si="15"/>
        <v>1</v>
      </c>
      <c r="J247" t="s">
        <v>27</v>
      </c>
      <c r="K247" t="s">
        <v>58</v>
      </c>
      <c r="L247" t="s">
        <v>29</v>
      </c>
      <c r="M247" t="s">
        <v>93</v>
      </c>
      <c r="N247" t="s">
        <v>31</v>
      </c>
      <c r="O247" t="s">
        <v>165</v>
      </c>
      <c r="P247">
        <v>0.36</v>
      </c>
      <c r="Q247" t="s">
        <v>33</v>
      </c>
      <c r="R247" t="s">
        <v>53</v>
      </c>
      <c r="S247" t="str">
        <f>VLOOKUP(R247,Users!$A$1:$B$5,2,0)</f>
        <v>Erin</v>
      </c>
      <c r="T247" t="s">
        <v>71</v>
      </c>
      <c r="U247" t="s">
        <v>90</v>
      </c>
      <c r="V247">
        <v>10039</v>
      </c>
      <c r="W247" s="2">
        <v>42031</v>
      </c>
      <c r="X247" s="2" t="str">
        <f t="shared" si="16"/>
        <v>Tue</v>
      </c>
      <c r="Y247" s="2">
        <v>42033</v>
      </c>
      <c r="Z247" s="9">
        <f t="shared" si="17"/>
        <v>2</v>
      </c>
      <c r="AA247" s="9" t="str">
        <f t="shared" si="18"/>
        <v>After Discount</v>
      </c>
      <c r="AB247" s="6">
        <v>37.31</v>
      </c>
      <c r="AC247">
        <v>44</v>
      </c>
      <c r="AD247" s="6">
        <v>228.5</v>
      </c>
      <c r="AE247">
        <v>9606</v>
      </c>
      <c r="AF247" s="9">
        <f>IF(COUNTIF(AE$2:AE2198,AE247)=1,1,0)</f>
        <v>0</v>
      </c>
      <c r="AG247" t="str">
        <f>_xlfn.XLOOKUP(AE247,Returns!A:A,Returns!B:B,"Not Returned",0,1)</f>
        <v>Not Returned</v>
      </c>
      <c r="AH247">
        <f t="shared" si="19"/>
        <v>0</v>
      </c>
    </row>
    <row r="248" spans="1:34" x14ac:dyDescent="0.3">
      <c r="A248">
        <v>19312</v>
      </c>
      <c r="B248" t="s">
        <v>37</v>
      </c>
      <c r="C248" s="8">
        <v>7.0000000000000007E-2</v>
      </c>
      <c r="D248" s="6">
        <v>5.18</v>
      </c>
      <c r="E248" s="7">
        <v>2.04</v>
      </c>
      <c r="F248">
        <v>899</v>
      </c>
      <c r="G248" t="s">
        <v>1007</v>
      </c>
      <c r="H248" t="str">
        <f>IF(COUNTIF(G$2:G248,G248)=1,"New Customer","Returning Customer")</f>
        <v>New Customer</v>
      </c>
      <c r="I248">
        <f t="shared" si="15"/>
        <v>1</v>
      </c>
      <c r="J248" t="s">
        <v>27</v>
      </c>
      <c r="K248" t="s">
        <v>58</v>
      </c>
      <c r="L248" t="s">
        <v>29</v>
      </c>
      <c r="M248" t="s">
        <v>93</v>
      </c>
      <c r="N248" t="s">
        <v>31</v>
      </c>
      <c r="O248" t="s">
        <v>165</v>
      </c>
      <c r="P248">
        <v>0.36</v>
      </c>
      <c r="Q248" t="s">
        <v>33</v>
      </c>
      <c r="R248" t="s">
        <v>53</v>
      </c>
      <c r="S248" t="str">
        <f>VLOOKUP(R248,Users!$A$1:$B$5,2,0)</f>
        <v>Erin</v>
      </c>
      <c r="T248" t="s">
        <v>229</v>
      </c>
      <c r="U248" t="s">
        <v>1008</v>
      </c>
      <c r="V248">
        <v>16602</v>
      </c>
      <c r="W248" s="2">
        <v>42031</v>
      </c>
      <c r="X248" s="2" t="str">
        <f t="shared" si="16"/>
        <v>Tue</v>
      </c>
      <c r="Y248" s="2">
        <v>42033</v>
      </c>
      <c r="Z248" s="9">
        <f t="shared" si="17"/>
        <v>2</v>
      </c>
      <c r="AA248" s="9" t="str">
        <f t="shared" si="18"/>
        <v>After Discount</v>
      </c>
      <c r="AB248" s="6">
        <v>37.31</v>
      </c>
      <c r="AC248">
        <v>11</v>
      </c>
      <c r="AD248" s="6">
        <v>57.13</v>
      </c>
      <c r="AE248">
        <v>86264</v>
      </c>
      <c r="AF248" s="9">
        <f>IF(COUNTIF(AE$2:AE2199,AE248)=1,1,0)</f>
        <v>0</v>
      </c>
      <c r="AG248" t="str">
        <f>_xlfn.XLOOKUP(AE248,Returns!A:A,Returns!B:B,"Not Returned",0,1)</f>
        <v>Not Returned</v>
      </c>
      <c r="AH248">
        <f t="shared" si="19"/>
        <v>0</v>
      </c>
    </row>
    <row r="249" spans="1:34" x14ac:dyDescent="0.3">
      <c r="A249">
        <v>23267</v>
      </c>
      <c r="B249" t="s">
        <v>106</v>
      </c>
      <c r="C249" s="8">
        <v>0.06</v>
      </c>
      <c r="D249" s="6">
        <v>5.18</v>
      </c>
      <c r="E249" s="7">
        <v>2.04</v>
      </c>
      <c r="F249">
        <v>3246</v>
      </c>
      <c r="G249" t="s">
        <v>2887</v>
      </c>
      <c r="H249" t="str">
        <f>IF(COUNTIF(G$2:G249,G249)=1,"New Customer","Returning Customer")</f>
        <v>New Customer</v>
      </c>
      <c r="I249">
        <f t="shared" si="15"/>
        <v>1</v>
      </c>
      <c r="J249" t="s">
        <v>49</v>
      </c>
      <c r="K249" t="s">
        <v>58</v>
      </c>
      <c r="L249" t="s">
        <v>29</v>
      </c>
      <c r="M249" t="s">
        <v>93</v>
      </c>
      <c r="N249" t="s">
        <v>31</v>
      </c>
      <c r="O249" t="s">
        <v>165</v>
      </c>
      <c r="P249">
        <v>0.36</v>
      </c>
      <c r="Q249" t="s">
        <v>33</v>
      </c>
      <c r="R249" t="s">
        <v>53</v>
      </c>
      <c r="S249" t="str">
        <f>VLOOKUP(R249,Users!$A$1:$B$5,2,0)</f>
        <v>Erin</v>
      </c>
      <c r="T249" t="s">
        <v>193</v>
      </c>
      <c r="U249" t="s">
        <v>2888</v>
      </c>
      <c r="V249">
        <v>3051</v>
      </c>
      <c r="W249" s="2">
        <v>42095</v>
      </c>
      <c r="X249" s="2" t="str">
        <f t="shared" si="16"/>
        <v>Wed</v>
      </c>
      <c r="Y249" s="2">
        <v>42095</v>
      </c>
      <c r="Z249" s="9">
        <f t="shared" si="17"/>
        <v>0</v>
      </c>
      <c r="AA249" s="9" t="str">
        <f t="shared" si="18"/>
        <v>After Discount</v>
      </c>
      <c r="AB249" s="6">
        <v>1.9504000000000001</v>
      </c>
      <c r="AC249">
        <v>4</v>
      </c>
      <c r="AD249" s="6">
        <v>21.86</v>
      </c>
      <c r="AE249">
        <v>88330</v>
      </c>
      <c r="AF249" s="9">
        <f>IF(COUNTIF(AE$2:AE2200,AE249)=1,1,0)</f>
        <v>1</v>
      </c>
      <c r="AG249" t="str">
        <f>_xlfn.XLOOKUP(AE249,Returns!A:A,Returns!B:B,"Not Returned",0,1)</f>
        <v>Not Returned</v>
      </c>
      <c r="AH249">
        <f t="shared" si="19"/>
        <v>0</v>
      </c>
    </row>
    <row r="250" spans="1:34" x14ac:dyDescent="0.3">
      <c r="A250">
        <v>24574</v>
      </c>
      <c r="B250" t="s">
        <v>56</v>
      </c>
      <c r="C250" s="8">
        <v>0.01</v>
      </c>
      <c r="D250" s="6">
        <v>7.28</v>
      </c>
      <c r="E250" s="7">
        <v>11.15</v>
      </c>
      <c r="F250">
        <v>721</v>
      </c>
      <c r="G250" t="s">
        <v>841</v>
      </c>
      <c r="H250" t="str">
        <f>IF(COUNTIF(G$2:G250,G250)=1,"New Customer","Returning Customer")</f>
        <v>New Customer</v>
      </c>
      <c r="I250">
        <f t="shared" si="15"/>
        <v>1</v>
      </c>
      <c r="J250" t="s">
        <v>49</v>
      </c>
      <c r="K250" t="s">
        <v>28</v>
      </c>
      <c r="L250" t="s">
        <v>29</v>
      </c>
      <c r="M250" t="s">
        <v>93</v>
      </c>
      <c r="N250" t="s">
        <v>59</v>
      </c>
      <c r="O250" t="s">
        <v>845</v>
      </c>
      <c r="P250">
        <v>0.37</v>
      </c>
      <c r="Q250" t="s">
        <v>33</v>
      </c>
      <c r="R250" t="s">
        <v>61</v>
      </c>
      <c r="S250" t="str">
        <f>VLOOKUP(R250,Users!$A$1:$B$5,2,0)</f>
        <v>Chris</v>
      </c>
      <c r="T250" t="s">
        <v>695</v>
      </c>
      <c r="U250" t="s">
        <v>843</v>
      </c>
      <c r="V250">
        <v>46041</v>
      </c>
      <c r="W250" s="2">
        <v>42105</v>
      </c>
      <c r="X250" s="2" t="str">
        <f t="shared" si="16"/>
        <v>Sat</v>
      </c>
      <c r="Y250" s="2">
        <v>42107</v>
      </c>
      <c r="Z250" s="9">
        <f t="shared" si="17"/>
        <v>2</v>
      </c>
      <c r="AA250" s="9" t="str">
        <f t="shared" si="18"/>
        <v>After Discount</v>
      </c>
      <c r="AB250" s="6">
        <v>-24.245999999999999</v>
      </c>
      <c r="AC250">
        <v>1</v>
      </c>
      <c r="AD250" s="6">
        <v>11.21</v>
      </c>
      <c r="AE250">
        <v>91054</v>
      </c>
      <c r="AF250" s="9">
        <f>IF(COUNTIF(AE$2:AE2201,AE250)=1,1,0)</f>
        <v>1</v>
      </c>
      <c r="AG250" t="str">
        <f>_xlfn.XLOOKUP(AE250,Returns!A:A,Returns!B:B,"Not Returned",0,1)</f>
        <v>Not Returned</v>
      </c>
      <c r="AH250">
        <f t="shared" si="19"/>
        <v>0</v>
      </c>
    </row>
    <row r="251" spans="1:34" x14ac:dyDescent="0.3">
      <c r="A251">
        <v>21530</v>
      </c>
      <c r="B251" t="s">
        <v>56</v>
      </c>
      <c r="C251" s="8">
        <v>0.01</v>
      </c>
      <c r="D251" s="6">
        <v>7.28</v>
      </c>
      <c r="E251" s="7">
        <v>11.15</v>
      </c>
      <c r="F251">
        <v>2286</v>
      </c>
      <c r="G251" t="s">
        <v>2159</v>
      </c>
      <c r="H251" t="str">
        <f>IF(COUNTIF(G$2:G251,G251)=1,"New Customer","Returning Customer")</f>
        <v>New Customer</v>
      </c>
      <c r="I251">
        <f t="shared" si="15"/>
        <v>1</v>
      </c>
      <c r="J251" t="s">
        <v>49</v>
      </c>
      <c r="K251" t="s">
        <v>28</v>
      </c>
      <c r="L251" t="s">
        <v>29</v>
      </c>
      <c r="M251" t="s">
        <v>93</v>
      </c>
      <c r="N251" t="s">
        <v>59</v>
      </c>
      <c r="O251" t="s">
        <v>845</v>
      </c>
      <c r="P251">
        <v>0.37</v>
      </c>
      <c r="Q251" t="s">
        <v>33</v>
      </c>
      <c r="R251" t="s">
        <v>135</v>
      </c>
      <c r="S251" t="str">
        <f>VLOOKUP(R251,Users!$A$1:$B$5,2,0)</f>
        <v>Sam</v>
      </c>
      <c r="T251" t="s">
        <v>923</v>
      </c>
      <c r="U251" t="s">
        <v>2160</v>
      </c>
      <c r="V251">
        <v>29301</v>
      </c>
      <c r="W251" s="2">
        <v>42039</v>
      </c>
      <c r="X251" s="2" t="str">
        <f t="shared" si="16"/>
        <v>Wed</v>
      </c>
      <c r="Y251" s="2">
        <v>42040</v>
      </c>
      <c r="Z251" s="9">
        <f t="shared" si="17"/>
        <v>1</v>
      </c>
      <c r="AA251" s="9" t="str">
        <f t="shared" si="18"/>
        <v>After Discount</v>
      </c>
      <c r="AB251" s="6">
        <v>136.03139999999999</v>
      </c>
      <c r="AC251">
        <v>6</v>
      </c>
      <c r="AD251" s="6">
        <v>48.88</v>
      </c>
      <c r="AE251">
        <v>90145</v>
      </c>
      <c r="AF251" s="9">
        <f>IF(COUNTIF(AE$2:AE2202,AE251)=1,1,0)</f>
        <v>0</v>
      </c>
      <c r="AG251" t="str">
        <f>_xlfn.XLOOKUP(AE251,Returns!A:A,Returns!B:B,"Not Returned",0,1)</f>
        <v>Not Returned</v>
      </c>
      <c r="AH251">
        <f t="shared" si="19"/>
        <v>0</v>
      </c>
    </row>
    <row r="252" spans="1:34" x14ac:dyDescent="0.3">
      <c r="A252">
        <v>25683</v>
      </c>
      <c r="B252" t="s">
        <v>47</v>
      </c>
      <c r="C252" s="8">
        <v>0.08</v>
      </c>
      <c r="D252" s="6">
        <v>7.28</v>
      </c>
      <c r="E252" s="7">
        <v>11.15</v>
      </c>
      <c r="F252">
        <v>3169</v>
      </c>
      <c r="G252" t="s">
        <v>2835</v>
      </c>
      <c r="H252" t="str">
        <f>IF(COUNTIF(G$2:G252,G252)=1,"New Customer","Returning Customer")</f>
        <v>New Customer</v>
      </c>
      <c r="I252">
        <f t="shared" si="15"/>
        <v>1</v>
      </c>
      <c r="J252" t="s">
        <v>27</v>
      </c>
      <c r="K252" t="s">
        <v>58</v>
      </c>
      <c r="L252" t="s">
        <v>29</v>
      </c>
      <c r="M252" t="s">
        <v>93</v>
      </c>
      <c r="N252" t="s">
        <v>59</v>
      </c>
      <c r="O252" t="s">
        <v>845</v>
      </c>
      <c r="P252">
        <v>0.37</v>
      </c>
      <c r="Q252" t="s">
        <v>33</v>
      </c>
      <c r="R252" t="s">
        <v>135</v>
      </c>
      <c r="S252" t="str">
        <f>VLOOKUP(R252,Users!$A$1:$B$5,2,0)</f>
        <v>Sam</v>
      </c>
      <c r="T252" t="s">
        <v>356</v>
      </c>
      <c r="U252" t="s">
        <v>2836</v>
      </c>
      <c r="V252">
        <v>32127</v>
      </c>
      <c r="W252" s="2">
        <v>42107</v>
      </c>
      <c r="X252" s="2" t="str">
        <f t="shared" si="16"/>
        <v>Mon</v>
      </c>
      <c r="Y252" s="2">
        <v>42108</v>
      </c>
      <c r="Z252" s="9">
        <f t="shared" si="17"/>
        <v>1</v>
      </c>
      <c r="AA252" s="9" t="str">
        <f t="shared" si="18"/>
        <v>After Discount</v>
      </c>
      <c r="AB252" s="6">
        <v>-44.415000000000006</v>
      </c>
      <c r="AC252">
        <v>1</v>
      </c>
      <c r="AD252" s="6">
        <v>14.66</v>
      </c>
      <c r="AE252">
        <v>86490</v>
      </c>
      <c r="AF252" s="9">
        <f>IF(COUNTIF(AE$2:AE2203,AE252)=1,1,0)</f>
        <v>1</v>
      </c>
      <c r="AG252" t="str">
        <f>_xlfn.XLOOKUP(AE252,Returns!A:A,Returns!B:B,"Not Returned",0,1)</f>
        <v>Not Returned</v>
      </c>
      <c r="AH252">
        <f t="shared" si="19"/>
        <v>0</v>
      </c>
    </row>
    <row r="253" spans="1:34" x14ac:dyDescent="0.3">
      <c r="A253">
        <v>19031</v>
      </c>
      <c r="B253" t="s">
        <v>56</v>
      </c>
      <c r="C253" s="8">
        <v>0.05</v>
      </c>
      <c r="D253" s="6">
        <v>15.68</v>
      </c>
      <c r="E253" s="7">
        <v>3.73</v>
      </c>
      <c r="F253">
        <v>2543</v>
      </c>
      <c r="G253" t="s">
        <v>2360</v>
      </c>
      <c r="H253" t="str">
        <f>IF(COUNTIF(G$2:G253,G253)=1,"New Customer","Returning Customer")</f>
        <v>New Customer</v>
      </c>
      <c r="I253">
        <f t="shared" si="15"/>
        <v>1</v>
      </c>
      <c r="J253" t="s">
        <v>49</v>
      </c>
      <c r="K253" t="s">
        <v>58</v>
      </c>
      <c r="L253" t="s">
        <v>41</v>
      </c>
      <c r="M253" t="s">
        <v>50</v>
      </c>
      <c r="N253" t="s">
        <v>51</v>
      </c>
      <c r="O253" t="s">
        <v>2361</v>
      </c>
      <c r="P253">
        <v>0.46</v>
      </c>
      <c r="Q253" t="s">
        <v>33</v>
      </c>
      <c r="R253" t="s">
        <v>135</v>
      </c>
      <c r="S253" t="str">
        <f>VLOOKUP(R253,Users!$A$1:$B$5,2,0)</f>
        <v>Sam</v>
      </c>
      <c r="T253" t="s">
        <v>136</v>
      </c>
      <c r="U253" t="s">
        <v>1554</v>
      </c>
      <c r="V253">
        <v>23223</v>
      </c>
      <c r="W253" s="2">
        <v>42166</v>
      </c>
      <c r="X253" s="2" t="str">
        <f t="shared" si="16"/>
        <v>Thu</v>
      </c>
      <c r="Y253" s="2">
        <v>42167</v>
      </c>
      <c r="Z253" s="9">
        <f t="shared" si="17"/>
        <v>1</v>
      </c>
      <c r="AA253" s="9" t="str">
        <f t="shared" si="18"/>
        <v>After Discount</v>
      </c>
      <c r="AB253" s="6">
        <v>3.54</v>
      </c>
      <c r="AC253">
        <v>17</v>
      </c>
      <c r="AD253" s="6">
        <v>257.48</v>
      </c>
      <c r="AE253">
        <v>87917</v>
      </c>
      <c r="AF253" s="9">
        <f>IF(COUNTIF(AE$2:AE2204,AE253)=1,1,0)</f>
        <v>0</v>
      </c>
      <c r="AG253" t="str">
        <f>_xlfn.XLOOKUP(AE253,Returns!A:A,Returns!B:B,"Not Returned",0,1)</f>
        <v>Not Returned</v>
      </c>
      <c r="AH253">
        <f t="shared" si="19"/>
        <v>0</v>
      </c>
    </row>
    <row r="254" spans="1:34" x14ac:dyDescent="0.3">
      <c r="A254">
        <v>18419</v>
      </c>
      <c r="B254" t="s">
        <v>56</v>
      </c>
      <c r="C254" s="8">
        <v>0.05</v>
      </c>
      <c r="D254" s="6">
        <v>15.68</v>
      </c>
      <c r="E254" s="7">
        <v>3.73</v>
      </c>
      <c r="F254">
        <v>2840</v>
      </c>
      <c r="G254" t="s">
        <v>2576</v>
      </c>
      <c r="H254" t="str">
        <f>IF(COUNTIF(G$2:G254,G254)=1,"New Customer","Returning Customer")</f>
        <v>New Customer</v>
      </c>
      <c r="I254">
        <f t="shared" si="15"/>
        <v>1</v>
      </c>
      <c r="J254" t="s">
        <v>49</v>
      </c>
      <c r="K254" t="s">
        <v>28</v>
      </c>
      <c r="L254" t="s">
        <v>41</v>
      </c>
      <c r="M254" t="s">
        <v>50</v>
      </c>
      <c r="N254" t="s">
        <v>51</v>
      </c>
      <c r="O254" t="s">
        <v>2361</v>
      </c>
      <c r="P254">
        <v>0.46</v>
      </c>
      <c r="Q254" t="s">
        <v>33</v>
      </c>
      <c r="R254" t="s">
        <v>135</v>
      </c>
      <c r="S254" t="str">
        <f>VLOOKUP(R254,Users!$A$1:$B$5,2,0)</f>
        <v>Sam</v>
      </c>
      <c r="T254" t="s">
        <v>356</v>
      </c>
      <c r="U254" t="s">
        <v>2577</v>
      </c>
      <c r="V254">
        <v>33161</v>
      </c>
      <c r="W254" s="2">
        <v>42166</v>
      </c>
      <c r="X254" s="2" t="str">
        <f t="shared" si="16"/>
        <v>Thu</v>
      </c>
      <c r="Y254" s="2">
        <v>42168</v>
      </c>
      <c r="Z254" s="9">
        <f t="shared" si="17"/>
        <v>2</v>
      </c>
      <c r="AA254" s="9" t="str">
        <f t="shared" si="18"/>
        <v>After Discount</v>
      </c>
      <c r="AB254" s="6">
        <v>1166.6280000000002</v>
      </c>
      <c r="AC254">
        <v>17</v>
      </c>
      <c r="AD254" s="6">
        <v>260.01</v>
      </c>
      <c r="AE254">
        <v>87885</v>
      </c>
      <c r="AF254" s="9">
        <f>IF(COUNTIF(AE$2:AE2205,AE254)=1,1,0)</f>
        <v>0</v>
      </c>
      <c r="AG254" t="str">
        <f>_xlfn.XLOOKUP(AE254,Returns!A:A,Returns!B:B,"Not Returned",0,1)</f>
        <v>Not Returned</v>
      </c>
      <c r="AH254">
        <f t="shared" si="19"/>
        <v>0</v>
      </c>
    </row>
    <row r="255" spans="1:34" x14ac:dyDescent="0.3">
      <c r="A255">
        <v>21028</v>
      </c>
      <c r="B255" t="s">
        <v>25</v>
      </c>
      <c r="C255" s="8">
        <v>0.01</v>
      </c>
      <c r="D255" s="6">
        <v>15.68</v>
      </c>
      <c r="E255" s="7">
        <v>3.73</v>
      </c>
      <c r="F255">
        <v>3069</v>
      </c>
      <c r="G255" t="s">
        <v>2747</v>
      </c>
      <c r="H255" t="str">
        <f>IF(COUNTIF(G$2:G255,G255)=1,"New Customer","Returning Customer")</f>
        <v>New Customer</v>
      </c>
      <c r="I255">
        <f t="shared" si="15"/>
        <v>1</v>
      </c>
      <c r="J255" t="s">
        <v>49</v>
      </c>
      <c r="K255" t="s">
        <v>114</v>
      </c>
      <c r="L255" t="s">
        <v>41</v>
      </c>
      <c r="M255" t="s">
        <v>50</v>
      </c>
      <c r="N255" t="s">
        <v>51</v>
      </c>
      <c r="O255" t="s">
        <v>2361</v>
      </c>
      <c r="P255">
        <v>0.46</v>
      </c>
      <c r="Q255" t="s">
        <v>33</v>
      </c>
      <c r="R255" t="s">
        <v>61</v>
      </c>
      <c r="S255" t="str">
        <f>VLOOKUP(R255,Users!$A$1:$B$5,2,0)</f>
        <v>Chris</v>
      </c>
      <c r="T255" t="s">
        <v>62</v>
      </c>
      <c r="U255" t="s">
        <v>2748</v>
      </c>
      <c r="V255">
        <v>55128</v>
      </c>
      <c r="W255" s="2">
        <v>42156</v>
      </c>
      <c r="X255" s="2" t="str">
        <f t="shared" si="16"/>
        <v>Mon</v>
      </c>
      <c r="Y255" s="2">
        <v>42158</v>
      </c>
      <c r="Z255" s="9">
        <f t="shared" si="17"/>
        <v>2</v>
      </c>
      <c r="AA255" s="9" t="str">
        <f t="shared" si="18"/>
        <v>After Discount</v>
      </c>
      <c r="AB255" s="6">
        <v>138.49679999999998</v>
      </c>
      <c r="AC255">
        <v>12</v>
      </c>
      <c r="AD255" s="6">
        <v>200.72</v>
      </c>
      <c r="AE255">
        <v>88191</v>
      </c>
      <c r="AF255" s="9">
        <f>IF(COUNTIF(AE$2:AE2206,AE255)=1,1,0)</f>
        <v>0</v>
      </c>
      <c r="AG255" t="str">
        <f>_xlfn.XLOOKUP(AE255,Returns!A:A,Returns!B:B,"Not Returned",0,1)</f>
        <v>Not Returned</v>
      </c>
      <c r="AH255">
        <f t="shared" si="19"/>
        <v>0</v>
      </c>
    </row>
    <row r="256" spans="1:34" x14ac:dyDescent="0.3">
      <c r="A256">
        <v>22460</v>
      </c>
      <c r="B256" t="s">
        <v>56</v>
      </c>
      <c r="C256" s="8">
        <v>0.03</v>
      </c>
      <c r="D256" s="6">
        <v>1.81</v>
      </c>
      <c r="E256" s="7">
        <v>0.75</v>
      </c>
      <c r="F256">
        <v>3133</v>
      </c>
      <c r="G256" t="s">
        <v>2801</v>
      </c>
      <c r="H256" t="str">
        <f>IF(COUNTIF(G$2:G256,G256)=1,"New Customer","Returning Customer")</f>
        <v>Returning Customer</v>
      </c>
      <c r="I256">
        <f t="shared" si="15"/>
        <v>0</v>
      </c>
      <c r="J256" t="s">
        <v>49</v>
      </c>
      <c r="K256" t="s">
        <v>28</v>
      </c>
      <c r="L256" t="s">
        <v>29</v>
      </c>
      <c r="M256" t="s">
        <v>66</v>
      </c>
      <c r="N256" t="s">
        <v>31</v>
      </c>
      <c r="O256" t="s">
        <v>2803</v>
      </c>
      <c r="P256">
        <v>0.52</v>
      </c>
      <c r="Q256" t="s">
        <v>33</v>
      </c>
      <c r="R256" t="s">
        <v>61</v>
      </c>
      <c r="S256" t="str">
        <f>VLOOKUP(R256,Users!$A$1:$B$5,2,0)</f>
        <v>Chris</v>
      </c>
      <c r="T256" t="s">
        <v>175</v>
      </c>
      <c r="U256" t="s">
        <v>2802</v>
      </c>
      <c r="V256">
        <v>60540</v>
      </c>
      <c r="W256" s="2">
        <v>42020</v>
      </c>
      <c r="X256" s="2" t="str">
        <f t="shared" si="16"/>
        <v>Fri</v>
      </c>
      <c r="Y256" s="2">
        <v>42021</v>
      </c>
      <c r="Z256" s="9">
        <f t="shared" si="17"/>
        <v>1</v>
      </c>
      <c r="AA256" s="9" t="str">
        <f t="shared" si="18"/>
        <v>After Discount</v>
      </c>
      <c r="AB256" s="6">
        <v>4.2027999999999999</v>
      </c>
      <c r="AC256">
        <v>10</v>
      </c>
      <c r="AD256" s="6">
        <v>19.14</v>
      </c>
      <c r="AE256">
        <v>86789</v>
      </c>
      <c r="AF256" s="9">
        <f>IF(COUNTIF(AE$2:AE2207,AE256)=1,1,0)</f>
        <v>0</v>
      </c>
      <c r="AG256" t="str">
        <f>_xlfn.XLOOKUP(AE256,Returns!A:A,Returns!B:B,"Not Returned",0,1)</f>
        <v>Not Returned</v>
      </c>
      <c r="AH256">
        <f t="shared" si="19"/>
        <v>0</v>
      </c>
    </row>
    <row r="257" spans="1:34" x14ac:dyDescent="0.3">
      <c r="A257">
        <v>25933</v>
      </c>
      <c r="B257" t="s">
        <v>25</v>
      </c>
      <c r="C257" s="8">
        <v>0</v>
      </c>
      <c r="D257" s="6">
        <v>99.99</v>
      </c>
      <c r="E257" s="7">
        <v>19.989999999999998</v>
      </c>
      <c r="F257">
        <v>43</v>
      </c>
      <c r="G257" t="s">
        <v>113</v>
      </c>
      <c r="H257" t="str">
        <f>IF(COUNTIF(G$2:G257,G257)=1,"New Customer","Returning Customer")</f>
        <v>New Customer</v>
      </c>
      <c r="I257">
        <f t="shared" si="15"/>
        <v>1</v>
      </c>
      <c r="J257" t="s">
        <v>49</v>
      </c>
      <c r="K257" t="s">
        <v>114</v>
      </c>
      <c r="L257" t="s">
        <v>77</v>
      </c>
      <c r="M257" t="s">
        <v>85</v>
      </c>
      <c r="N257" t="s">
        <v>59</v>
      </c>
      <c r="O257" t="s">
        <v>115</v>
      </c>
      <c r="P257">
        <v>0.52</v>
      </c>
      <c r="Q257" t="s">
        <v>33</v>
      </c>
      <c r="R257" t="s">
        <v>34</v>
      </c>
      <c r="S257" t="str">
        <f>VLOOKUP(R257,Users!$A$1:$B$5,2,0)</f>
        <v>William</v>
      </c>
      <c r="T257" t="s">
        <v>35</v>
      </c>
      <c r="U257" t="s">
        <v>116</v>
      </c>
      <c r="V257">
        <v>98052</v>
      </c>
      <c r="W257" s="2">
        <v>42134</v>
      </c>
      <c r="X257" s="2" t="str">
        <f t="shared" si="16"/>
        <v>Sun</v>
      </c>
      <c r="Y257" s="2">
        <v>42135</v>
      </c>
      <c r="Z257" s="9">
        <f t="shared" si="17"/>
        <v>1</v>
      </c>
      <c r="AA257" s="9" t="str">
        <f t="shared" si="18"/>
        <v>No Discount</v>
      </c>
      <c r="AB257" s="6">
        <v>25.913820000000015</v>
      </c>
      <c r="AC257">
        <v>6</v>
      </c>
      <c r="AD257" s="6">
        <v>647.07000000000005</v>
      </c>
      <c r="AE257">
        <v>91454</v>
      </c>
      <c r="AF257" s="9">
        <f>IF(COUNTIF(AE$2:AE2208,AE257)=1,1,0)</f>
        <v>1</v>
      </c>
      <c r="AG257" t="str">
        <f>_xlfn.XLOOKUP(AE257,Returns!A:A,Returns!B:B,"Not Returned",0,1)</f>
        <v>Not Returned</v>
      </c>
      <c r="AH257">
        <f t="shared" si="19"/>
        <v>0</v>
      </c>
    </row>
    <row r="258" spans="1:34" x14ac:dyDescent="0.3">
      <c r="A258">
        <v>19902</v>
      </c>
      <c r="B258" t="s">
        <v>56</v>
      </c>
      <c r="C258" s="8">
        <v>0.01</v>
      </c>
      <c r="D258" s="6">
        <v>99.99</v>
      </c>
      <c r="E258" s="7">
        <v>19.989999999999998</v>
      </c>
      <c r="F258">
        <v>2545</v>
      </c>
      <c r="G258" t="s">
        <v>2362</v>
      </c>
      <c r="H258" t="str">
        <f>IF(COUNTIF(G$2:G258,G258)=1,"New Customer","Returning Customer")</f>
        <v>New Customer</v>
      </c>
      <c r="I258">
        <f t="shared" ref="I258:I321" si="20">IF(H258="New Customer",1,0)</f>
        <v>1</v>
      </c>
      <c r="J258" t="s">
        <v>27</v>
      </c>
      <c r="K258" t="s">
        <v>40</v>
      </c>
      <c r="L258" t="s">
        <v>77</v>
      </c>
      <c r="M258" t="s">
        <v>85</v>
      </c>
      <c r="N258" t="s">
        <v>59</v>
      </c>
      <c r="O258" t="s">
        <v>115</v>
      </c>
      <c r="P258">
        <v>0.52</v>
      </c>
      <c r="Q258" t="s">
        <v>33</v>
      </c>
      <c r="R258" t="s">
        <v>135</v>
      </c>
      <c r="S258" t="str">
        <f>VLOOKUP(R258,Users!$A$1:$B$5,2,0)</f>
        <v>Sam</v>
      </c>
      <c r="T258" t="s">
        <v>136</v>
      </c>
      <c r="U258" t="s">
        <v>1182</v>
      </c>
      <c r="V258">
        <v>22153</v>
      </c>
      <c r="W258" s="2">
        <v>42073</v>
      </c>
      <c r="X258" s="2" t="str">
        <f t="shared" ref="X258:X321" si="21">TEXT(W258,"ddd")</f>
        <v>Tue</v>
      </c>
      <c r="Y258" s="2">
        <v>42075</v>
      </c>
      <c r="Z258" s="9">
        <f t="shared" ref="Z258:Z321" si="22">Y258-W258</f>
        <v>2</v>
      </c>
      <c r="AA258" s="9" t="str">
        <f t="shared" ref="AA258:AA321" si="23">IF(C258=0,"No Discount","After Discount")</f>
        <v>After Discount</v>
      </c>
      <c r="AB258" s="6">
        <v>90.024000000000001</v>
      </c>
      <c r="AC258">
        <v>2</v>
      </c>
      <c r="AD258" s="6">
        <v>202.98</v>
      </c>
      <c r="AE258">
        <v>87915</v>
      </c>
      <c r="AF258" s="9">
        <f>IF(COUNTIF(AE$2:AE2209,AE258)=1,1,0)</f>
        <v>1</v>
      </c>
      <c r="AG258" t="str">
        <f>_xlfn.XLOOKUP(AE258,Returns!A:A,Returns!B:B,"Not Returned",0,1)</f>
        <v>Not Returned</v>
      </c>
      <c r="AH258">
        <f t="shared" ref="AH258:AH321" si="24">IF(AG258="Not Returned",0,1)</f>
        <v>0</v>
      </c>
    </row>
    <row r="259" spans="1:34" x14ac:dyDescent="0.3">
      <c r="A259">
        <v>19478</v>
      </c>
      <c r="B259" t="s">
        <v>106</v>
      </c>
      <c r="C259" s="8">
        <v>0.1</v>
      </c>
      <c r="D259" s="6">
        <v>15.99</v>
      </c>
      <c r="E259" s="7">
        <v>9.4</v>
      </c>
      <c r="F259">
        <v>1754</v>
      </c>
      <c r="G259" t="s">
        <v>1753</v>
      </c>
      <c r="H259" t="str">
        <f>IF(COUNTIF(G$2:G259,G259)=1,"New Customer","Returning Customer")</f>
        <v>Returning Customer</v>
      </c>
      <c r="I259">
        <f t="shared" si="20"/>
        <v>0</v>
      </c>
      <c r="J259" t="s">
        <v>49</v>
      </c>
      <c r="K259" t="s">
        <v>114</v>
      </c>
      <c r="L259" t="s">
        <v>77</v>
      </c>
      <c r="M259" t="s">
        <v>85</v>
      </c>
      <c r="N259" t="s">
        <v>59</v>
      </c>
      <c r="O259" t="s">
        <v>1755</v>
      </c>
      <c r="P259">
        <v>0.49</v>
      </c>
      <c r="Q259" t="s">
        <v>33</v>
      </c>
      <c r="R259" t="s">
        <v>34</v>
      </c>
      <c r="S259" t="str">
        <f>VLOOKUP(R259,Users!$A$1:$B$5,2,0)</f>
        <v>William</v>
      </c>
      <c r="T259" t="s">
        <v>45</v>
      </c>
      <c r="U259" t="s">
        <v>1754</v>
      </c>
      <c r="V259">
        <v>90503</v>
      </c>
      <c r="W259" s="2">
        <v>42062</v>
      </c>
      <c r="X259" s="2" t="str">
        <f t="shared" si="21"/>
        <v>Fri</v>
      </c>
      <c r="Y259" s="2">
        <v>42062</v>
      </c>
      <c r="Z259" s="9">
        <f t="shared" si="22"/>
        <v>0</v>
      </c>
      <c r="AA259" s="9" t="str">
        <f t="shared" si="23"/>
        <v>After Discount</v>
      </c>
      <c r="AB259" s="6">
        <v>-36.214620000000004</v>
      </c>
      <c r="AC259">
        <v>5</v>
      </c>
      <c r="AD259" s="6">
        <v>79.47</v>
      </c>
      <c r="AE259">
        <v>90178</v>
      </c>
      <c r="AF259" s="9">
        <f>IF(COUNTIF(AE$2:AE2210,AE259)=1,1,0)</f>
        <v>0</v>
      </c>
      <c r="AG259" t="str">
        <f>_xlfn.XLOOKUP(AE259,Returns!A:A,Returns!B:B,"Not Returned",0,1)</f>
        <v>Not Returned</v>
      </c>
      <c r="AH259">
        <f t="shared" si="24"/>
        <v>0</v>
      </c>
    </row>
    <row r="260" spans="1:34" x14ac:dyDescent="0.3">
      <c r="A260">
        <v>26224</v>
      </c>
      <c r="B260" t="s">
        <v>56</v>
      </c>
      <c r="C260" s="8">
        <v>0.04</v>
      </c>
      <c r="D260" s="6">
        <v>15.99</v>
      </c>
      <c r="E260" s="7">
        <v>9.4</v>
      </c>
      <c r="F260">
        <v>1972</v>
      </c>
      <c r="G260" t="s">
        <v>1902</v>
      </c>
      <c r="H260" t="str">
        <f>IF(COUNTIF(G$2:G260,G260)=1,"New Customer","Returning Customer")</f>
        <v>New Customer</v>
      </c>
      <c r="I260">
        <f t="shared" si="20"/>
        <v>1</v>
      </c>
      <c r="J260" t="s">
        <v>27</v>
      </c>
      <c r="K260" t="s">
        <v>28</v>
      </c>
      <c r="L260" t="s">
        <v>77</v>
      </c>
      <c r="M260" t="s">
        <v>85</v>
      </c>
      <c r="N260" t="s">
        <v>59</v>
      </c>
      <c r="O260" t="s">
        <v>1755</v>
      </c>
      <c r="P260">
        <v>0.49</v>
      </c>
      <c r="Q260" t="s">
        <v>33</v>
      </c>
      <c r="R260" t="s">
        <v>53</v>
      </c>
      <c r="S260" t="str">
        <f>VLOOKUP(R260,Users!$A$1:$B$5,2,0)</f>
        <v>Erin</v>
      </c>
      <c r="T260" t="s">
        <v>229</v>
      </c>
      <c r="U260" t="s">
        <v>1903</v>
      </c>
      <c r="V260">
        <v>19090</v>
      </c>
      <c r="W260" s="2">
        <v>42022</v>
      </c>
      <c r="X260" s="2" t="str">
        <f t="shared" si="21"/>
        <v>Sun</v>
      </c>
      <c r="Y260" s="2">
        <v>42024</v>
      </c>
      <c r="Z260" s="9">
        <f t="shared" si="22"/>
        <v>2</v>
      </c>
      <c r="AA260" s="9" t="str">
        <f t="shared" si="23"/>
        <v>After Discount</v>
      </c>
      <c r="AB260" s="6">
        <v>-83.553060000000002</v>
      </c>
      <c r="AC260">
        <v>5</v>
      </c>
      <c r="AD260" s="6">
        <v>82.8</v>
      </c>
      <c r="AE260">
        <v>91550</v>
      </c>
      <c r="AF260" s="9">
        <f>IF(COUNTIF(AE$2:AE2211,AE260)=1,1,0)</f>
        <v>0</v>
      </c>
      <c r="AG260" t="str">
        <f>_xlfn.XLOOKUP(AE260,Returns!A:A,Returns!B:B,"Not Returned",0,1)</f>
        <v>Not Returned</v>
      </c>
      <c r="AH260">
        <f t="shared" si="24"/>
        <v>0</v>
      </c>
    </row>
    <row r="261" spans="1:34" x14ac:dyDescent="0.3">
      <c r="A261">
        <v>20841</v>
      </c>
      <c r="B261" t="s">
        <v>56</v>
      </c>
      <c r="C261" s="8">
        <v>0.02</v>
      </c>
      <c r="D261" s="6">
        <v>240.98</v>
      </c>
      <c r="E261" s="7">
        <v>60.2</v>
      </c>
      <c r="F261">
        <v>2061</v>
      </c>
      <c r="G261" t="s">
        <v>1962</v>
      </c>
      <c r="H261" t="str">
        <f>IF(COUNTIF(G$2:G261,G261)=1,"New Customer","Returning Customer")</f>
        <v>New Customer</v>
      </c>
      <c r="I261">
        <f t="shared" si="20"/>
        <v>1</v>
      </c>
      <c r="J261" t="s">
        <v>39</v>
      </c>
      <c r="K261" t="s">
        <v>28</v>
      </c>
      <c r="L261" t="s">
        <v>41</v>
      </c>
      <c r="M261" t="s">
        <v>187</v>
      </c>
      <c r="N261" t="s">
        <v>120</v>
      </c>
      <c r="O261" t="s">
        <v>1963</v>
      </c>
      <c r="P261">
        <v>0.56000000000000005</v>
      </c>
      <c r="Q261" t="s">
        <v>33</v>
      </c>
      <c r="R261" t="s">
        <v>61</v>
      </c>
      <c r="S261" t="str">
        <f>VLOOKUP(R261,Users!$A$1:$B$5,2,0)</f>
        <v>Chris</v>
      </c>
      <c r="T261" t="s">
        <v>489</v>
      </c>
      <c r="U261" t="s">
        <v>1964</v>
      </c>
      <c r="V261">
        <v>69101</v>
      </c>
      <c r="W261" s="2">
        <v>42033</v>
      </c>
      <c r="X261" s="2" t="str">
        <f t="shared" si="21"/>
        <v>Thu</v>
      </c>
      <c r="Y261" s="2">
        <v>42035</v>
      </c>
      <c r="Z261" s="9">
        <f t="shared" si="22"/>
        <v>2</v>
      </c>
      <c r="AA261" s="9" t="str">
        <f t="shared" si="23"/>
        <v>After Discount</v>
      </c>
      <c r="AB261" s="6">
        <v>-272.71320000000003</v>
      </c>
      <c r="AC261">
        <v>1</v>
      </c>
      <c r="AD261" s="6">
        <v>260.66000000000003</v>
      </c>
      <c r="AE261">
        <v>87146</v>
      </c>
      <c r="AF261" s="9">
        <f>IF(COUNTIF(AE$2:AE2212,AE261)=1,1,0)</f>
        <v>0</v>
      </c>
      <c r="AG261" t="str">
        <f>_xlfn.XLOOKUP(AE261,Returns!A:A,Returns!B:B,"Not Returned",0,1)</f>
        <v>Not Returned</v>
      </c>
      <c r="AH261">
        <f t="shared" si="24"/>
        <v>0</v>
      </c>
    </row>
    <row r="262" spans="1:34" x14ac:dyDescent="0.3">
      <c r="A262">
        <v>20663</v>
      </c>
      <c r="B262" t="s">
        <v>106</v>
      </c>
      <c r="C262" s="8">
        <v>0.09</v>
      </c>
      <c r="D262" s="6">
        <v>260.98</v>
      </c>
      <c r="E262" s="7">
        <v>41.91</v>
      </c>
      <c r="F262">
        <v>824</v>
      </c>
      <c r="G262" t="s">
        <v>940</v>
      </c>
      <c r="H262" t="str">
        <f>IF(COUNTIF(G$2:G262,G262)=1,"New Customer","Returning Customer")</f>
        <v>New Customer</v>
      </c>
      <c r="I262">
        <f t="shared" si="20"/>
        <v>1</v>
      </c>
      <c r="J262" t="s">
        <v>39</v>
      </c>
      <c r="K262" t="s">
        <v>58</v>
      </c>
      <c r="L262" t="s">
        <v>41</v>
      </c>
      <c r="M262" t="s">
        <v>187</v>
      </c>
      <c r="N262" t="s">
        <v>120</v>
      </c>
      <c r="O262" t="s">
        <v>941</v>
      </c>
      <c r="P262">
        <v>0.59</v>
      </c>
      <c r="Q262" t="s">
        <v>33</v>
      </c>
      <c r="R262" t="s">
        <v>135</v>
      </c>
      <c r="S262" t="str">
        <f>VLOOKUP(R262,Users!$A$1:$B$5,2,0)</f>
        <v>Sam</v>
      </c>
      <c r="T262" t="s">
        <v>239</v>
      </c>
      <c r="U262" t="s">
        <v>942</v>
      </c>
      <c r="V262">
        <v>37174</v>
      </c>
      <c r="W262" s="2">
        <v>42016</v>
      </c>
      <c r="X262" s="2" t="str">
        <f t="shared" si="21"/>
        <v>Mon</v>
      </c>
      <c r="Y262" s="2">
        <v>42023</v>
      </c>
      <c r="Z262" s="9">
        <f t="shared" si="22"/>
        <v>7</v>
      </c>
      <c r="AA262" s="9" t="str">
        <f t="shared" si="23"/>
        <v>After Discount</v>
      </c>
      <c r="AB262" s="6">
        <v>-100.744</v>
      </c>
      <c r="AC262">
        <v>8</v>
      </c>
      <c r="AD262" s="6">
        <v>2044.9</v>
      </c>
      <c r="AE262">
        <v>89257</v>
      </c>
      <c r="AF262" s="9">
        <f>IF(COUNTIF(AE$2:AE2213,AE262)=1,1,0)</f>
        <v>0</v>
      </c>
      <c r="AG262" t="str">
        <f>_xlfn.XLOOKUP(AE262,Returns!A:A,Returns!B:B,"Not Returned",0,1)</f>
        <v>Not Returned</v>
      </c>
      <c r="AH262">
        <f t="shared" si="24"/>
        <v>0</v>
      </c>
    </row>
    <row r="263" spans="1:34" x14ac:dyDescent="0.3">
      <c r="A263">
        <v>20824</v>
      </c>
      <c r="B263" t="s">
        <v>25</v>
      </c>
      <c r="C263" s="8">
        <v>0.09</v>
      </c>
      <c r="D263" s="6">
        <v>260.98</v>
      </c>
      <c r="E263" s="7">
        <v>41.91</v>
      </c>
      <c r="F263">
        <v>2072</v>
      </c>
      <c r="G263" t="s">
        <v>1979</v>
      </c>
      <c r="H263" t="str">
        <f>IF(COUNTIF(G$2:G263,G263)=1,"New Customer","Returning Customer")</f>
        <v>New Customer</v>
      </c>
      <c r="I263">
        <f t="shared" si="20"/>
        <v>1</v>
      </c>
      <c r="J263" t="s">
        <v>39</v>
      </c>
      <c r="K263" t="s">
        <v>28</v>
      </c>
      <c r="L263" t="s">
        <v>41</v>
      </c>
      <c r="M263" t="s">
        <v>187</v>
      </c>
      <c r="N263" t="s">
        <v>120</v>
      </c>
      <c r="O263" t="s">
        <v>941</v>
      </c>
      <c r="P263">
        <v>0.59</v>
      </c>
      <c r="Q263" t="s">
        <v>33</v>
      </c>
      <c r="R263" t="s">
        <v>61</v>
      </c>
      <c r="S263" t="str">
        <f>VLOOKUP(R263,Users!$A$1:$B$5,2,0)</f>
        <v>Chris</v>
      </c>
      <c r="T263" t="s">
        <v>295</v>
      </c>
      <c r="U263" t="s">
        <v>1981</v>
      </c>
      <c r="V263">
        <v>48505</v>
      </c>
      <c r="W263" s="2">
        <v>42046</v>
      </c>
      <c r="X263" s="2" t="str">
        <f t="shared" si="21"/>
        <v>Wed</v>
      </c>
      <c r="Y263" s="2">
        <v>42048</v>
      </c>
      <c r="Z263" s="9">
        <f t="shared" si="22"/>
        <v>2</v>
      </c>
      <c r="AA263" s="9" t="str">
        <f t="shared" si="23"/>
        <v>After Discount</v>
      </c>
      <c r="AB263" s="6">
        <v>1307.2692</v>
      </c>
      <c r="AC263">
        <v>14</v>
      </c>
      <c r="AD263" s="6">
        <v>3377.06</v>
      </c>
      <c r="AE263">
        <v>88556</v>
      </c>
      <c r="AF263" s="9">
        <f>IF(COUNTIF(AE$2:AE2214,AE263)=1,1,0)</f>
        <v>0</v>
      </c>
      <c r="AG263" t="str">
        <f>_xlfn.XLOOKUP(AE263,Returns!A:A,Returns!B:B,"Not Returned",0,1)</f>
        <v>Not Returned</v>
      </c>
      <c r="AH263">
        <f t="shared" si="24"/>
        <v>0</v>
      </c>
    </row>
    <row r="264" spans="1:34" x14ac:dyDescent="0.3">
      <c r="A264">
        <v>6014</v>
      </c>
      <c r="B264" t="s">
        <v>56</v>
      </c>
      <c r="C264" s="8">
        <v>0.04</v>
      </c>
      <c r="D264" s="6">
        <v>300.98</v>
      </c>
      <c r="E264" s="7">
        <v>54.92</v>
      </c>
      <c r="F264">
        <v>102</v>
      </c>
      <c r="G264" t="s">
        <v>186</v>
      </c>
      <c r="H264" t="str">
        <f>IF(COUNTIF(G$2:G264,G264)=1,"New Customer","Returning Customer")</f>
        <v>New Customer</v>
      </c>
      <c r="I264">
        <f t="shared" si="20"/>
        <v>1</v>
      </c>
      <c r="J264" t="s">
        <v>39</v>
      </c>
      <c r="K264" t="s">
        <v>114</v>
      </c>
      <c r="L264" t="s">
        <v>41</v>
      </c>
      <c r="M264" t="s">
        <v>187</v>
      </c>
      <c r="N264" t="s">
        <v>120</v>
      </c>
      <c r="O264" t="s">
        <v>188</v>
      </c>
      <c r="P264">
        <v>0.55000000000000004</v>
      </c>
      <c r="Q264" t="s">
        <v>33</v>
      </c>
      <c r="R264" t="s">
        <v>53</v>
      </c>
      <c r="S264" t="str">
        <f>VLOOKUP(R264,Users!$A$1:$B$5,2,0)</f>
        <v>Erin</v>
      </c>
      <c r="T264" t="s">
        <v>189</v>
      </c>
      <c r="U264" t="s">
        <v>190</v>
      </c>
      <c r="V264">
        <v>2129</v>
      </c>
      <c r="W264" s="2">
        <v>42100</v>
      </c>
      <c r="X264" s="2" t="str">
        <f t="shared" si="21"/>
        <v>Mon</v>
      </c>
      <c r="Y264" s="2">
        <v>42101</v>
      </c>
      <c r="Z264" s="9">
        <f t="shared" si="22"/>
        <v>1</v>
      </c>
      <c r="AA264" s="9" t="str">
        <f t="shared" si="23"/>
        <v>After Discount</v>
      </c>
      <c r="AB264" s="6">
        <v>2023.75</v>
      </c>
      <c r="AC264">
        <v>31</v>
      </c>
      <c r="AD264" s="6">
        <v>9459.94</v>
      </c>
      <c r="AE264">
        <v>42599</v>
      </c>
      <c r="AF264" s="9">
        <f>IF(COUNTIF(AE$2:AE2215,AE264)=1,1,0)</f>
        <v>1</v>
      </c>
      <c r="AG264" t="str">
        <f>_xlfn.XLOOKUP(AE264,Returns!A:A,Returns!B:B,"Not Returned",0,1)</f>
        <v>Not Returned</v>
      </c>
      <c r="AH264">
        <f t="shared" si="24"/>
        <v>0</v>
      </c>
    </row>
    <row r="265" spans="1:34" x14ac:dyDescent="0.3">
      <c r="A265">
        <v>24014</v>
      </c>
      <c r="B265" t="s">
        <v>56</v>
      </c>
      <c r="C265" s="8">
        <v>0.04</v>
      </c>
      <c r="D265" s="6">
        <v>300.98</v>
      </c>
      <c r="E265" s="7">
        <v>54.92</v>
      </c>
      <c r="F265">
        <v>107</v>
      </c>
      <c r="G265" t="s">
        <v>192</v>
      </c>
      <c r="H265" t="str">
        <f>IF(COUNTIF(G$2:G265,G265)=1,"New Customer","Returning Customer")</f>
        <v>New Customer</v>
      </c>
      <c r="I265">
        <f t="shared" si="20"/>
        <v>1</v>
      </c>
      <c r="J265" t="s">
        <v>39</v>
      </c>
      <c r="K265" t="s">
        <v>114</v>
      </c>
      <c r="L265" t="s">
        <v>41</v>
      </c>
      <c r="M265" t="s">
        <v>187</v>
      </c>
      <c r="N265" t="s">
        <v>120</v>
      </c>
      <c r="O265" t="s">
        <v>188</v>
      </c>
      <c r="P265">
        <v>0.55000000000000004</v>
      </c>
      <c r="Q265" t="s">
        <v>33</v>
      </c>
      <c r="R265" t="s">
        <v>53</v>
      </c>
      <c r="S265" t="str">
        <f>VLOOKUP(R265,Users!$A$1:$B$5,2,0)</f>
        <v>Erin</v>
      </c>
      <c r="T265" t="s">
        <v>193</v>
      </c>
      <c r="U265" t="s">
        <v>194</v>
      </c>
      <c r="V265">
        <v>3820</v>
      </c>
      <c r="W265" s="2">
        <v>42100</v>
      </c>
      <c r="X265" s="2" t="str">
        <f t="shared" si="21"/>
        <v>Mon</v>
      </c>
      <c r="Y265" s="2">
        <v>42101</v>
      </c>
      <c r="Z265" s="9">
        <f t="shared" si="22"/>
        <v>1</v>
      </c>
      <c r="AA265" s="9" t="str">
        <f t="shared" si="23"/>
        <v>After Discount</v>
      </c>
      <c r="AB265" s="6">
        <v>1684.4762999999998</v>
      </c>
      <c r="AC265">
        <v>8</v>
      </c>
      <c r="AD265" s="6">
        <v>2441.27</v>
      </c>
      <c r="AE265">
        <v>88204</v>
      </c>
      <c r="AF265" s="9">
        <f>IF(COUNTIF(AE$2:AE2216,AE265)=1,1,0)</f>
        <v>1</v>
      </c>
      <c r="AG265" t="str">
        <f>_xlfn.XLOOKUP(AE265,Returns!A:A,Returns!B:B,"Not Returned",0,1)</f>
        <v>Not Returned</v>
      </c>
      <c r="AH265">
        <f t="shared" si="24"/>
        <v>0</v>
      </c>
    </row>
    <row r="266" spans="1:34" x14ac:dyDescent="0.3">
      <c r="A266">
        <v>20176</v>
      </c>
      <c r="B266" t="s">
        <v>37</v>
      </c>
      <c r="C266" s="8">
        <v>0.03</v>
      </c>
      <c r="D266" s="6">
        <v>300.98</v>
      </c>
      <c r="E266" s="7">
        <v>54.92</v>
      </c>
      <c r="F266">
        <v>1112</v>
      </c>
      <c r="G266" t="s">
        <v>1204</v>
      </c>
      <c r="H266" t="str">
        <f>IF(COUNTIF(G$2:G266,G266)=1,"New Customer","Returning Customer")</f>
        <v>New Customer</v>
      </c>
      <c r="I266">
        <f t="shared" si="20"/>
        <v>1</v>
      </c>
      <c r="J266" t="s">
        <v>39</v>
      </c>
      <c r="K266" t="s">
        <v>28</v>
      </c>
      <c r="L266" t="s">
        <v>41</v>
      </c>
      <c r="M266" t="s">
        <v>187</v>
      </c>
      <c r="N266" t="s">
        <v>120</v>
      </c>
      <c r="O266" t="s">
        <v>188</v>
      </c>
      <c r="P266">
        <v>0.55000000000000004</v>
      </c>
      <c r="Q266" t="s">
        <v>33</v>
      </c>
      <c r="R266" t="s">
        <v>34</v>
      </c>
      <c r="S266" t="str">
        <f>VLOOKUP(R266,Users!$A$1:$B$5,2,0)</f>
        <v>William</v>
      </c>
      <c r="T266" t="s">
        <v>45</v>
      </c>
      <c r="U266" t="s">
        <v>1205</v>
      </c>
      <c r="V266">
        <v>92399</v>
      </c>
      <c r="W266" s="2">
        <v>42096</v>
      </c>
      <c r="X266" s="2" t="str">
        <f t="shared" si="21"/>
        <v>Thu</v>
      </c>
      <c r="Y266" s="2">
        <v>42098</v>
      </c>
      <c r="Z266" s="9">
        <f t="shared" si="22"/>
        <v>2</v>
      </c>
      <c r="AA266" s="9" t="str">
        <f t="shared" si="23"/>
        <v>After Discount</v>
      </c>
      <c r="AB266" s="6">
        <v>1272.5808</v>
      </c>
      <c r="AC266">
        <v>12</v>
      </c>
      <c r="AD266" s="6">
        <v>3527.82</v>
      </c>
      <c r="AE266">
        <v>90832</v>
      </c>
      <c r="AF266" s="9">
        <f>IF(COUNTIF(AE$2:AE2217,AE266)=1,1,0)</f>
        <v>0</v>
      </c>
      <c r="AG266" t="str">
        <f>_xlfn.XLOOKUP(AE266,Returns!A:A,Returns!B:B,"Not Returned",0,1)</f>
        <v>Not Returned</v>
      </c>
      <c r="AH266">
        <f t="shared" si="24"/>
        <v>0</v>
      </c>
    </row>
    <row r="267" spans="1:34" x14ac:dyDescent="0.3">
      <c r="A267">
        <v>2571</v>
      </c>
      <c r="B267" t="s">
        <v>37</v>
      </c>
      <c r="C267" s="8">
        <v>0.02</v>
      </c>
      <c r="D267" s="6">
        <v>4.13</v>
      </c>
      <c r="E267" s="7">
        <v>6.89</v>
      </c>
      <c r="F267">
        <v>1745</v>
      </c>
      <c r="G267" t="s">
        <v>1745</v>
      </c>
      <c r="H267" t="str">
        <f>IF(COUNTIF(G$2:G267,G267)=1,"New Customer","Returning Customer")</f>
        <v>Returning Customer</v>
      </c>
      <c r="I267">
        <f t="shared" si="20"/>
        <v>0</v>
      </c>
      <c r="J267" t="s">
        <v>49</v>
      </c>
      <c r="K267" t="s">
        <v>40</v>
      </c>
      <c r="L267" t="s">
        <v>29</v>
      </c>
      <c r="M267" t="s">
        <v>133</v>
      </c>
      <c r="N267" t="s">
        <v>59</v>
      </c>
      <c r="O267" t="s">
        <v>1746</v>
      </c>
      <c r="P267">
        <v>0.39</v>
      </c>
      <c r="Q267" t="s">
        <v>33</v>
      </c>
      <c r="R267" t="s">
        <v>135</v>
      </c>
      <c r="S267" t="str">
        <f>VLOOKUP(R267,Users!$A$1:$B$5,2,0)</f>
        <v>Sam</v>
      </c>
      <c r="T267" t="s">
        <v>381</v>
      </c>
      <c r="U267" t="s">
        <v>573</v>
      </c>
      <c r="V267">
        <v>30305</v>
      </c>
      <c r="W267" s="2">
        <v>42013</v>
      </c>
      <c r="X267" s="2" t="str">
        <f t="shared" si="21"/>
        <v>Fri</v>
      </c>
      <c r="Y267" s="2">
        <v>42014</v>
      </c>
      <c r="Z267" s="9">
        <f t="shared" si="22"/>
        <v>1</v>
      </c>
      <c r="AA267" s="9" t="str">
        <f t="shared" si="23"/>
        <v>After Discount</v>
      </c>
      <c r="AB267" s="6">
        <v>-51.736999999999995</v>
      </c>
      <c r="AC267">
        <v>9</v>
      </c>
      <c r="AD267" s="6">
        <v>45.87</v>
      </c>
      <c r="AE267">
        <v>18561</v>
      </c>
      <c r="AF267" s="9">
        <f>IF(COUNTIF(AE$2:AE2218,AE267)=1,1,0)</f>
        <v>1</v>
      </c>
      <c r="AG267" t="str">
        <f>_xlfn.XLOOKUP(AE267,Returns!A:A,Returns!B:B,"Not Returned",0,1)</f>
        <v>Not Returned</v>
      </c>
      <c r="AH267">
        <f t="shared" si="24"/>
        <v>0</v>
      </c>
    </row>
    <row r="268" spans="1:34" x14ac:dyDescent="0.3">
      <c r="A268">
        <v>20571</v>
      </c>
      <c r="B268" t="s">
        <v>37</v>
      </c>
      <c r="C268" s="8">
        <v>0.02</v>
      </c>
      <c r="D268" s="6">
        <v>4.13</v>
      </c>
      <c r="E268" s="7">
        <v>6.89</v>
      </c>
      <c r="F268">
        <v>1749</v>
      </c>
      <c r="G268" t="s">
        <v>1751</v>
      </c>
      <c r="H268" t="str">
        <f>IF(COUNTIF(G$2:G268,G268)=1,"New Customer","Returning Customer")</f>
        <v>New Customer</v>
      </c>
      <c r="I268">
        <f t="shared" si="20"/>
        <v>1</v>
      </c>
      <c r="J268" t="s">
        <v>49</v>
      </c>
      <c r="K268" t="s">
        <v>40</v>
      </c>
      <c r="L268" t="s">
        <v>29</v>
      </c>
      <c r="M268" t="s">
        <v>133</v>
      </c>
      <c r="N268" t="s">
        <v>59</v>
      </c>
      <c r="O268" t="s">
        <v>1746</v>
      </c>
      <c r="P268">
        <v>0.39</v>
      </c>
      <c r="Q268" t="s">
        <v>33</v>
      </c>
      <c r="R268" t="s">
        <v>61</v>
      </c>
      <c r="S268" t="str">
        <f>VLOOKUP(R268,Users!$A$1:$B$5,2,0)</f>
        <v>Chris</v>
      </c>
      <c r="T268" t="s">
        <v>299</v>
      </c>
      <c r="U268" t="s">
        <v>1752</v>
      </c>
      <c r="V268">
        <v>73505</v>
      </c>
      <c r="W268" s="2">
        <v>42013</v>
      </c>
      <c r="X268" s="2" t="str">
        <f t="shared" si="21"/>
        <v>Fri</v>
      </c>
      <c r="Y268" s="2">
        <v>42014</v>
      </c>
      <c r="Z268" s="9">
        <f t="shared" si="22"/>
        <v>1</v>
      </c>
      <c r="AA268" s="9" t="str">
        <f t="shared" si="23"/>
        <v>After Discount</v>
      </c>
      <c r="AB268" s="6">
        <v>-48.235999999999997</v>
      </c>
      <c r="AC268">
        <v>2</v>
      </c>
      <c r="AD268" s="6">
        <v>10.19</v>
      </c>
      <c r="AE268">
        <v>87243</v>
      </c>
      <c r="AF268" s="9">
        <f>IF(COUNTIF(AE$2:AE2219,AE268)=1,1,0)</f>
        <v>1</v>
      </c>
      <c r="AG268" t="str">
        <f>_xlfn.XLOOKUP(AE268,Returns!A:A,Returns!B:B,"Not Returned",0,1)</f>
        <v>Not Returned</v>
      </c>
      <c r="AH268">
        <f t="shared" si="24"/>
        <v>0</v>
      </c>
    </row>
    <row r="269" spans="1:34" x14ac:dyDescent="0.3">
      <c r="A269">
        <v>19781</v>
      </c>
      <c r="B269" t="s">
        <v>47</v>
      </c>
      <c r="C269" s="8">
        <v>0.08</v>
      </c>
      <c r="D269" s="6">
        <v>30.53</v>
      </c>
      <c r="E269" s="7">
        <v>19.989999999999998</v>
      </c>
      <c r="F269">
        <v>592</v>
      </c>
      <c r="G269" t="s">
        <v>688</v>
      </c>
      <c r="H269" t="str">
        <f>IF(COUNTIF(G$2:G269,G269)=1,"New Customer","Returning Customer")</f>
        <v>New Customer</v>
      </c>
      <c r="I269">
        <f t="shared" si="20"/>
        <v>1</v>
      </c>
      <c r="J269" t="s">
        <v>49</v>
      </c>
      <c r="K269" t="s">
        <v>58</v>
      </c>
      <c r="L269" t="s">
        <v>29</v>
      </c>
      <c r="M269" t="s">
        <v>133</v>
      </c>
      <c r="N269" t="s">
        <v>59</v>
      </c>
      <c r="O269" t="s">
        <v>689</v>
      </c>
      <c r="P269">
        <v>0.39</v>
      </c>
      <c r="Q269" t="s">
        <v>33</v>
      </c>
      <c r="R269" t="s">
        <v>61</v>
      </c>
      <c r="S269" t="str">
        <f>VLOOKUP(R269,Users!$A$1:$B$5,2,0)</f>
        <v>Chris</v>
      </c>
      <c r="T269" t="s">
        <v>175</v>
      </c>
      <c r="U269" t="s">
        <v>690</v>
      </c>
      <c r="V269">
        <v>60091</v>
      </c>
      <c r="W269" s="2">
        <v>42021</v>
      </c>
      <c r="X269" s="2" t="str">
        <f t="shared" si="21"/>
        <v>Sat</v>
      </c>
      <c r="Y269" s="2">
        <v>42021</v>
      </c>
      <c r="Z269" s="9">
        <f t="shared" si="22"/>
        <v>0</v>
      </c>
      <c r="AA269" s="9" t="str">
        <f t="shared" si="23"/>
        <v>After Discount</v>
      </c>
      <c r="AB269" s="6">
        <v>-239.8656</v>
      </c>
      <c r="AC269">
        <v>10</v>
      </c>
      <c r="AD269" s="6">
        <v>285.87</v>
      </c>
      <c r="AE269">
        <v>86307</v>
      </c>
      <c r="AF269" s="9">
        <f>IF(COUNTIF(AE$2:AE2220,AE269)=1,1,0)</f>
        <v>0</v>
      </c>
      <c r="AG269" t="str">
        <f>_xlfn.XLOOKUP(AE269,Returns!A:A,Returns!B:B,"Not Returned",0,1)</f>
        <v>Not Returned</v>
      </c>
      <c r="AH269">
        <f t="shared" si="24"/>
        <v>0</v>
      </c>
    </row>
    <row r="270" spans="1:34" x14ac:dyDescent="0.3">
      <c r="A270">
        <v>18623</v>
      </c>
      <c r="B270" t="s">
        <v>56</v>
      </c>
      <c r="C270" s="8">
        <v>0.02</v>
      </c>
      <c r="D270" s="6">
        <v>30.53</v>
      </c>
      <c r="E270" s="7">
        <v>19.989999999999998</v>
      </c>
      <c r="F270">
        <v>2628</v>
      </c>
      <c r="G270" t="s">
        <v>2429</v>
      </c>
      <c r="H270" t="str">
        <f>IF(COUNTIF(G$2:G270,G270)=1,"New Customer","Returning Customer")</f>
        <v>New Customer</v>
      </c>
      <c r="I270">
        <f t="shared" si="20"/>
        <v>1</v>
      </c>
      <c r="J270" t="s">
        <v>27</v>
      </c>
      <c r="K270" t="s">
        <v>28</v>
      </c>
      <c r="L270" t="s">
        <v>29</v>
      </c>
      <c r="M270" t="s">
        <v>133</v>
      </c>
      <c r="N270" t="s">
        <v>59</v>
      </c>
      <c r="O270" t="s">
        <v>689</v>
      </c>
      <c r="P270">
        <v>0.39</v>
      </c>
      <c r="Q270" t="s">
        <v>33</v>
      </c>
      <c r="R270" t="s">
        <v>61</v>
      </c>
      <c r="S270" t="str">
        <f>VLOOKUP(R270,Users!$A$1:$B$5,2,0)</f>
        <v>Chris</v>
      </c>
      <c r="T270" t="s">
        <v>299</v>
      </c>
      <c r="U270" t="s">
        <v>2270</v>
      </c>
      <c r="V270">
        <v>73160</v>
      </c>
      <c r="W270" s="2">
        <v>42021</v>
      </c>
      <c r="X270" s="2" t="str">
        <f t="shared" si="21"/>
        <v>Sat</v>
      </c>
      <c r="Y270" s="2">
        <v>42023</v>
      </c>
      <c r="Z270" s="9">
        <f t="shared" si="22"/>
        <v>2</v>
      </c>
      <c r="AA270" s="9" t="str">
        <f t="shared" si="23"/>
        <v>After Discount</v>
      </c>
      <c r="AB270" s="6">
        <v>-54.63</v>
      </c>
      <c r="AC270">
        <v>14</v>
      </c>
      <c r="AD270" s="6">
        <v>448.47</v>
      </c>
      <c r="AE270">
        <v>85916</v>
      </c>
      <c r="AF270" s="9">
        <f>IF(COUNTIF(AE$2:AE2221,AE270)=1,1,0)</f>
        <v>1</v>
      </c>
      <c r="AG270" t="str">
        <f>_xlfn.XLOOKUP(AE270,Returns!A:A,Returns!B:B,"Not Returned",0,1)</f>
        <v>Not Returned</v>
      </c>
      <c r="AH270">
        <f t="shared" si="24"/>
        <v>0</v>
      </c>
    </row>
    <row r="271" spans="1:34" x14ac:dyDescent="0.3">
      <c r="A271">
        <v>19679</v>
      </c>
      <c r="B271" t="s">
        <v>47</v>
      </c>
      <c r="C271" s="8">
        <v>0.06</v>
      </c>
      <c r="D271" s="6">
        <v>2.61</v>
      </c>
      <c r="E271" s="7">
        <v>0.5</v>
      </c>
      <c r="F271">
        <v>753</v>
      </c>
      <c r="G271" t="s">
        <v>875</v>
      </c>
      <c r="H271" t="str">
        <f>IF(COUNTIF(G$2:G271,G271)=1,"New Customer","Returning Customer")</f>
        <v>New Customer</v>
      </c>
      <c r="I271">
        <f t="shared" si="20"/>
        <v>1</v>
      </c>
      <c r="J271" t="s">
        <v>27</v>
      </c>
      <c r="K271" t="s">
        <v>28</v>
      </c>
      <c r="L271" t="s">
        <v>29</v>
      </c>
      <c r="M271" t="s">
        <v>133</v>
      </c>
      <c r="N271" t="s">
        <v>59</v>
      </c>
      <c r="O271" t="s">
        <v>876</v>
      </c>
      <c r="P271">
        <v>0.39</v>
      </c>
      <c r="Q271" t="s">
        <v>33</v>
      </c>
      <c r="R271" t="s">
        <v>34</v>
      </c>
      <c r="S271" t="str">
        <f>VLOOKUP(R271,Users!$A$1:$B$5,2,0)</f>
        <v>William</v>
      </c>
      <c r="T271" t="s">
        <v>372</v>
      </c>
      <c r="U271" t="s">
        <v>877</v>
      </c>
      <c r="V271">
        <v>86301</v>
      </c>
      <c r="W271" s="2">
        <v>42074</v>
      </c>
      <c r="X271" s="2" t="str">
        <f t="shared" si="21"/>
        <v>Wed</v>
      </c>
      <c r="Y271" s="2">
        <v>42074</v>
      </c>
      <c r="Z271" s="9">
        <f t="shared" si="22"/>
        <v>0</v>
      </c>
      <c r="AA271" s="9" t="str">
        <f t="shared" si="23"/>
        <v>After Discount</v>
      </c>
      <c r="AB271" s="6">
        <v>10.85</v>
      </c>
      <c r="AC271">
        <v>1</v>
      </c>
      <c r="AD271" s="6">
        <v>17.59</v>
      </c>
      <c r="AE271">
        <v>90438</v>
      </c>
      <c r="AF271" s="9">
        <f>IF(COUNTIF(AE$2:AE2222,AE271)=1,1,0)</f>
        <v>0</v>
      </c>
      <c r="AG271" t="str">
        <f>_xlfn.XLOOKUP(AE271,Returns!A:A,Returns!B:B,"Not Returned",0,1)</f>
        <v>Not Returned</v>
      </c>
      <c r="AH271">
        <f t="shared" si="24"/>
        <v>0</v>
      </c>
    </row>
    <row r="272" spans="1:34" x14ac:dyDescent="0.3">
      <c r="A272">
        <v>18361</v>
      </c>
      <c r="B272" t="s">
        <v>56</v>
      </c>
      <c r="C272" s="8">
        <v>0.06</v>
      </c>
      <c r="D272" s="6">
        <v>2.61</v>
      </c>
      <c r="E272" s="7">
        <v>0.5</v>
      </c>
      <c r="F272">
        <v>2794</v>
      </c>
      <c r="G272" t="s">
        <v>2542</v>
      </c>
      <c r="H272" t="str">
        <f>IF(COUNTIF(G$2:G272,G272)=1,"New Customer","Returning Customer")</f>
        <v>New Customer</v>
      </c>
      <c r="I272">
        <f t="shared" si="20"/>
        <v>1</v>
      </c>
      <c r="J272" t="s">
        <v>49</v>
      </c>
      <c r="K272" t="s">
        <v>28</v>
      </c>
      <c r="L272" t="s">
        <v>29</v>
      </c>
      <c r="M272" t="s">
        <v>133</v>
      </c>
      <c r="N272" t="s">
        <v>59</v>
      </c>
      <c r="O272" t="s">
        <v>876</v>
      </c>
      <c r="P272">
        <v>0.39</v>
      </c>
      <c r="Q272" t="s">
        <v>33</v>
      </c>
      <c r="R272" t="s">
        <v>61</v>
      </c>
      <c r="S272" t="str">
        <f>VLOOKUP(R272,Users!$A$1:$B$5,2,0)</f>
        <v>Chris</v>
      </c>
      <c r="T272" t="s">
        <v>324</v>
      </c>
      <c r="U272" t="s">
        <v>2543</v>
      </c>
      <c r="V272">
        <v>50158</v>
      </c>
      <c r="W272" s="2">
        <v>42083</v>
      </c>
      <c r="X272" s="2" t="str">
        <f t="shared" si="21"/>
        <v>Fri</v>
      </c>
      <c r="Y272" s="2">
        <v>42085</v>
      </c>
      <c r="Z272" s="9">
        <f t="shared" si="22"/>
        <v>2</v>
      </c>
      <c r="AA272" s="9" t="str">
        <f t="shared" si="23"/>
        <v>After Discount</v>
      </c>
      <c r="AB272" s="6">
        <v>3.5948999999999995</v>
      </c>
      <c r="AC272">
        <v>2</v>
      </c>
      <c r="AD272" s="6">
        <v>5.21</v>
      </c>
      <c r="AE272">
        <v>87554</v>
      </c>
      <c r="AF272" s="9">
        <f>IF(COUNTIF(AE$2:AE2223,AE272)=1,1,0)</f>
        <v>1</v>
      </c>
      <c r="AG272" t="str">
        <f>_xlfn.XLOOKUP(AE272,Returns!A:A,Returns!B:B,"Not Returned",0,1)</f>
        <v>Not Returned</v>
      </c>
      <c r="AH272">
        <f t="shared" si="24"/>
        <v>0</v>
      </c>
    </row>
    <row r="273" spans="1:34" x14ac:dyDescent="0.3">
      <c r="A273">
        <v>18405</v>
      </c>
      <c r="B273" t="s">
        <v>47</v>
      </c>
      <c r="C273" s="8">
        <v>7.0000000000000007E-2</v>
      </c>
      <c r="D273" s="6">
        <v>6.3</v>
      </c>
      <c r="E273" s="7">
        <v>0.5</v>
      </c>
      <c r="F273">
        <v>1041</v>
      </c>
      <c r="G273" t="s">
        <v>1144</v>
      </c>
      <c r="H273" t="str">
        <f>IF(COUNTIF(G$2:G273,G273)=1,"New Customer","Returning Customer")</f>
        <v>New Customer</v>
      </c>
      <c r="I273">
        <f t="shared" si="20"/>
        <v>1</v>
      </c>
      <c r="J273" t="s">
        <v>49</v>
      </c>
      <c r="K273" t="s">
        <v>58</v>
      </c>
      <c r="L273" t="s">
        <v>29</v>
      </c>
      <c r="M273" t="s">
        <v>133</v>
      </c>
      <c r="N273" t="s">
        <v>59</v>
      </c>
      <c r="O273" t="s">
        <v>1147</v>
      </c>
      <c r="P273">
        <v>0.39</v>
      </c>
      <c r="Q273" t="s">
        <v>33</v>
      </c>
      <c r="R273" t="s">
        <v>34</v>
      </c>
      <c r="S273" t="str">
        <f>VLOOKUP(R273,Users!$A$1:$B$5,2,0)</f>
        <v>William</v>
      </c>
      <c r="T273" t="s">
        <v>45</v>
      </c>
      <c r="U273" t="s">
        <v>1146</v>
      </c>
      <c r="V273">
        <v>95695</v>
      </c>
      <c r="W273" s="2">
        <v>42111</v>
      </c>
      <c r="X273" s="2" t="str">
        <f t="shared" si="21"/>
        <v>Fri</v>
      </c>
      <c r="Y273" s="2">
        <v>42111</v>
      </c>
      <c r="Z273" s="9">
        <f t="shared" si="22"/>
        <v>0</v>
      </c>
      <c r="AA273" s="9" t="str">
        <f t="shared" si="23"/>
        <v>After Discount</v>
      </c>
      <c r="AB273" s="6">
        <v>44.912100000000002</v>
      </c>
      <c r="AC273">
        <v>11</v>
      </c>
      <c r="AD273" s="6">
        <v>65.09</v>
      </c>
      <c r="AE273">
        <v>87846</v>
      </c>
      <c r="AF273" s="9">
        <f>IF(COUNTIF(AE$2:AE2224,AE273)=1,1,0)</f>
        <v>0</v>
      </c>
      <c r="AG273" t="str">
        <f>_xlfn.XLOOKUP(AE273,Returns!A:A,Returns!B:B,"Not Returned",0,1)</f>
        <v>Not Returned</v>
      </c>
      <c r="AH273">
        <f t="shared" si="24"/>
        <v>0</v>
      </c>
    </row>
    <row r="274" spans="1:34" x14ac:dyDescent="0.3">
      <c r="A274">
        <v>25440</v>
      </c>
      <c r="B274" t="s">
        <v>106</v>
      </c>
      <c r="C274" s="8">
        <v>0.1</v>
      </c>
      <c r="D274" s="6">
        <v>6.3</v>
      </c>
      <c r="E274" s="7">
        <v>0.5</v>
      </c>
      <c r="F274">
        <v>2254</v>
      </c>
      <c r="G274" t="s">
        <v>2110</v>
      </c>
      <c r="H274" t="str">
        <f>IF(COUNTIF(G$2:G274,G274)=1,"New Customer","Returning Customer")</f>
        <v>New Customer</v>
      </c>
      <c r="I274">
        <f t="shared" si="20"/>
        <v>1</v>
      </c>
      <c r="J274" t="s">
        <v>49</v>
      </c>
      <c r="K274" t="s">
        <v>28</v>
      </c>
      <c r="L274" t="s">
        <v>29</v>
      </c>
      <c r="M274" t="s">
        <v>133</v>
      </c>
      <c r="N274" t="s">
        <v>59</v>
      </c>
      <c r="O274" t="s">
        <v>1147</v>
      </c>
      <c r="P274">
        <v>0.39</v>
      </c>
      <c r="Q274" t="s">
        <v>33</v>
      </c>
      <c r="R274" t="s">
        <v>135</v>
      </c>
      <c r="S274" t="str">
        <f>VLOOKUP(R274,Users!$A$1:$B$5,2,0)</f>
        <v>Sam</v>
      </c>
      <c r="T274" t="s">
        <v>606</v>
      </c>
      <c r="U274" t="s">
        <v>2111</v>
      </c>
      <c r="V274">
        <v>42003</v>
      </c>
      <c r="W274" s="2">
        <v>42031</v>
      </c>
      <c r="X274" s="2" t="str">
        <f t="shared" si="21"/>
        <v>Tue</v>
      </c>
      <c r="Y274" s="2">
        <v>42036</v>
      </c>
      <c r="Z274" s="9">
        <f t="shared" si="22"/>
        <v>5</v>
      </c>
      <c r="AA274" s="9" t="str">
        <f t="shared" si="23"/>
        <v>After Discount</v>
      </c>
      <c r="AB274" s="6">
        <v>-464.28200000000004</v>
      </c>
      <c r="AC274">
        <v>12</v>
      </c>
      <c r="AD274" s="6">
        <v>68.72</v>
      </c>
      <c r="AE274">
        <v>89278</v>
      </c>
      <c r="AF274" s="9">
        <f>IF(COUNTIF(AE$2:AE2225,AE274)=1,1,0)</f>
        <v>1</v>
      </c>
      <c r="AG274" t="str">
        <f>_xlfn.XLOOKUP(AE274,Returns!A:A,Returns!B:B,"Not Returned",0,1)</f>
        <v>Not Returned</v>
      </c>
      <c r="AH274">
        <f t="shared" si="24"/>
        <v>0</v>
      </c>
    </row>
    <row r="275" spans="1:34" x14ac:dyDescent="0.3">
      <c r="A275">
        <v>19134</v>
      </c>
      <c r="B275" t="s">
        <v>47</v>
      </c>
      <c r="C275" s="8">
        <v>0.04</v>
      </c>
      <c r="D275" s="6">
        <v>6.3</v>
      </c>
      <c r="E275" s="7">
        <v>0.5</v>
      </c>
      <c r="F275">
        <v>2584</v>
      </c>
      <c r="G275" t="s">
        <v>2396</v>
      </c>
      <c r="H275" t="str">
        <f>IF(COUNTIF(G$2:G275,G275)=1,"New Customer","Returning Customer")</f>
        <v>New Customer</v>
      </c>
      <c r="I275">
        <f t="shared" si="20"/>
        <v>1</v>
      </c>
      <c r="J275" t="s">
        <v>49</v>
      </c>
      <c r="K275" t="s">
        <v>40</v>
      </c>
      <c r="L275" t="s">
        <v>29</v>
      </c>
      <c r="M275" t="s">
        <v>133</v>
      </c>
      <c r="N275" t="s">
        <v>59</v>
      </c>
      <c r="O275" t="s">
        <v>1147</v>
      </c>
      <c r="P275">
        <v>0.39</v>
      </c>
      <c r="Q275" t="s">
        <v>33</v>
      </c>
      <c r="R275" t="s">
        <v>61</v>
      </c>
      <c r="S275" t="str">
        <f>VLOOKUP(R275,Users!$A$1:$B$5,2,0)</f>
        <v>Chris</v>
      </c>
      <c r="T275" t="s">
        <v>295</v>
      </c>
      <c r="U275" t="s">
        <v>2397</v>
      </c>
      <c r="V275">
        <v>48141</v>
      </c>
      <c r="W275" s="2">
        <v>42164</v>
      </c>
      <c r="X275" s="2" t="str">
        <f t="shared" si="21"/>
        <v>Tue</v>
      </c>
      <c r="Y275" s="2">
        <v>42166</v>
      </c>
      <c r="Z275" s="9">
        <f t="shared" si="22"/>
        <v>2</v>
      </c>
      <c r="AA275" s="9" t="str">
        <f t="shared" si="23"/>
        <v>After Discount</v>
      </c>
      <c r="AB275" s="6">
        <v>67.606200000000001</v>
      </c>
      <c r="AC275">
        <v>15</v>
      </c>
      <c r="AD275" s="6">
        <v>97.98</v>
      </c>
      <c r="AE275">
        <v>89658</v>
      </c>
      <c r="AF275" s="9">
        <f>IF(COUNTIF(AE$2:AE2226,AE275)=1,1,0)</f>
        <v>1</v>
      </c>
      <c r="AG275" t="str">
        <f>_xlfn.XLOOKUP(AE275,Returns!A:A,Returns!B:B,"Not Returned",0,1)</f>
        <v>Not Returned</v>
      </c>
      <c r="AH275">
        <f t="shared" si="24"/>
        <v>0</v>
      </c>
    </row>
    <row r="276" spans="1:34" x14ac:dyDescent="0.3">
      <c r="A276">
        <v>20499</v>
      </c>
      <c r="B276" t="s">
        <v>37</v>
      </c>
      <c r="C276" s="8">
        <v>0.04</v>
      </c>
      <c r="D276" s="6">
        <v>3.08</v>
      </c>
      <c r="E276" s="7">
        <v>0.99</v>
      </c>
      <c r="F276">
        <v>2071</v>
      </c>
      <c r="G276" t="s">
        <v>1975</v>
      </c>
      <c r="H276" t="str">
        <f>IF(COUNTIF(G$2:G276,G276)=1,"New Customer","Returning Customer")</f>
        <v>New Customer</v>
      </c>
      <c r="I276">
        <f t="shared" si="20"/>
        <v>1</v>
      </c>
      <c r="J276" t="s">
        <v>49</v>
      </c>
      <c r="K276" t="s">
        <v>28</v>
      </c>
      <c r="L276" t="s">
        <v>29</v>
      </c>
      <c r="M276" t="s">
        <v>133</v>
      </c>
      <c r="N276" t="s">
        <v>59</v>
      </c>
      <c r="O276" t="s">
        <v>1978</v>
      </c>
      <c r="P276">
        <v>0.37</v>
      </c>
      <c r="Q276" t="s">
        <v>33</v>
      </c>
      <c r="R276" t="s">
        <v>61</v>
      </c>
      <c r="S276" t="str">
        <f>VLOOKUP(R276,Users!$A$1:$B$5,2,0)</f>
        <v>Chris</v>
      </c>
      <c r="T276" t="s">
        <v>295</v>
      </c>
      <c r="U276" t="s">
        <v>1977</v>
      </c>
      <c r="V276">
        <v>48336</v>
      </c>
      <c r="W276" s="2">
        <v>42036</v>
      </c>
      <c r="X276" s="2" t="str">
        <f t="shared" si="21"/>
        <v>Sun</v>
      </c>
      <c r="Y276" s="2">
        <v>42037</v>
      </c>
      <c r="Z276" s="9">
        <f t="shared" si="22"/>
        <v>1</v>
      </c>
      <c r="AA276" s="9" t="str">
        <f t="shared" si="23"/>
        <v>After Discount</v>
      </c>
      <c r="AB276" s="6">
        <v>23.204699999999999</v>
      </c>
      <c r="AC276">
        <v>11</v>
      </c>
      <c r="AD276" s="6">
        <v>33.630000000000003</v>
      </c>
      <c r="AE276">
        <v>88555</v>
      </c>
      <c r="AF276" s="9">
        <f>IF(COUNTIF(AE$2:AE2227,AE276)=1,1,0)</f>
        <v>0</v>
      </c>
      <c r="AG276" t="str">
        <f>_xlfn.XLOOKUP(AE276,Returns!A:A,Returns!B:B,"Not Returned",0,1)</f>
        <v>Not Returned</v>
      </c>
      <c r="AH276">
        <f t="shared" si="24"/>
        <v>0</v>
      </c>
    </row>
    <row r="277" spans="1:34" x14ac:dyDescent="0.3">
      <c r="A277">
        <v>25808</v>
      </c>
      <c r="B277" t="s">
        <v>37</v>
      </c>
      <c r="C277" s="8">
        <v>0.04</v>
      </c>
      <c r="D277" s="6">
        <v>3.08</v>
      </c>
      <c r="E277" s="7">
        <v>0.99</v>
      </c>
      <c r="F277">
        <v>2464</v>
      </c>
      <c r="G277" t="s">
        <v>2296</v>
      </c>
      <c r="H277" t="str">
        <f>IF(COUNTIF(G$2:G277,G277)=1,"New Customer","Returning Customer")</f>
        <v>New Customer</v>
      </c>
      <c r="I277">
        <f t="shared" si="20"/>
        <v>1</v>
      </c>
      <c r="J277" t="s">
        <v>49</v>
      </c>
      <c r="K277" t="s">
        <v>114</v>
      </c>
      <c r="L277" t="s">
        <v>29</v>
      </c>
      <c r="M277" t="s">
        <v>133</v>
      </c>
      <c r="N277" t="s">
        <v>59</v>
      </c>
      <c r="O277" t="s">
        <v>1978</v>
      </c>
      <c r="P277">
        <v>0.37</v>
      </c>
      <c r="Q277" t="s">
        <v>33</v>
      </c>
      <c r="R277" t="s">
        <v>135</v>
      </c>
      <c r="S277" t="str">
        <f>VLOOKUP(R277,Users!$A$1:$B$5,2,0)</f>
        <v>Sam</v>
      </c>
      <c r="T277" t="s">
        <v>168</v>
      </c>
      <c r="U277" t="s">
        <v>2297</v>
      </c>
      <c r="V277">
        <v>71111</v>
      </c>
      <c r="W277" s="2">
        <v>42024</v>
      </c>
      <c r="X277" s="2" t="str">
        <f t="shared" si="21"/>
        <v>Tue</v>
      </c>
      <c r="Y277" s="2">
        <v>42025</v>
      </c>
      <c r="Z277" s="9">
        <f t="shared" si="22"/>
        <v>1</v>
      </c>
      <c r="AA277" s="9" t="str">
        <f t="shared" si="23"/>
        <v>After Discount</v>
      </c>
      <c r="AB277" s="6">
        <v>424.28999999999996</v>
      </c>
      <c r="AC277">
        <v>14</v>
      </c>
      <c r="AD277" s="6">
        <v>42.53</v>
      </c>
      <c r="AE277">
        <v>88714</v>
      </c>
      <c r="AF277" s="9">
        <f>IF(COUNTIF(AE$2:AE2228,AE277)=1,1,0)</f>
        <v>0</v>
      </c>
      <c r="AG277" t="str">
        <f>_xlfn.XLOOKUP(AE277,Returns!A:A,Returns!B:B,"Not Returned",0,1)</f>
        <v>Not Returned</v>
      </c>
      <c r="AH277">
        <f t="shared" si="24"/>
        <v>0</v>
      </c>
    </row>
    <row r="278" spans="1:34" x14ac:dyDescent="0.3">
      <c r="A278">
        <v>23983</v>
      </c>
      <c r="B278" t="s">
        <v>37</v>
      </c>
      <c r="C278" s="8">
        <v>0.04</v>
      </c>
      <c r="D278" s="6">
        <v>3.08</v>
      </c>
      <c r="E278" s="7">
        <v>0.99</v>
      </c>
      <c r="F278">
        <v>2487</v>
      </c>
      <c r="G278" t="s">
        <v>2314</v>
      </c>
      <c r="H278" t="str">
        <f>IF(COUNTIF(G$2:G278,G278)=1,"New Customer","Returning Customer")</f>
        <v>Returning Customer</v>
      </c>
      <c r="I278">
        <f t="shared" si="20"/>
        <v>0</v>
      </c>
      <c r="J278" t="s">
        <v>49</v>
      </c>
      <c r="K278" t="s">
        <v>58</v>
      </c>
      <c r="L278" t="s">
        <v>29</v>
      </c>
      <c r="M278" t="s">
        <v>133</v>
      </c>
      <c r="N278" t="s">
        <v>59</v>
      </c>
      <c r="O278" t="s">
        <v>1978</v>
      </c>
      <c r="P278">
        <v>0.37</v>
      </c>
      <c r="Q278" t="s">
        <v>33</v>
      </c>
      <c r="R278" t="s">
        <v>135</v>
      </c>
      <c r="S278" t="str">
        <f>VLOOKUP(R278,Users!$A$1:$B$5,2,0)</f>
        <v>Sam</v>
      </c>
      <c r="T278" t="s">
        <v>381</v>
      </c>
      <c r="U278" t="s">
        <v>2315</v>
      </c>
      <c r="V278">
        <v>30084</v>
      </c>
      <c r="W278" s="2">
        <v>42175</v>
      </c>
      <c r="X278" s="2" t="str">
        <f t="shared" si="21"/>
        <v>Sat</v>
      </c>
      <c r="Y278" s="2">
        <v>42176</v>
      </c>
      <c r="Z278" s="9">
        <f t="shared" si="22"/>
        <v>1</v>
      </c>
      <c r="AA278" s="9" t="str">
        <f t="shared" si="23"/>
        <v>After Discount</v>
      </c>
      <c r="AB278" s="6">
        <v>257.08319999999998</v>
      </c>
      <c r="AC278">
        <v>14</v>
      </c>
      <c r="AD278" s="6">
        <v>43.41</v>
      </c>
      <c r="AE278">
        <v>91415</v>
      </c>
      <c r="AF278" s="9">
        <f>IF(COUNTIF(AE$2:AE2229,AE278)=1,1,0)</f>
        <v>0</v>
      </c>
      <c r="AG278" t="str">
        <f>_xlfn.XLOOKUP(AE278,Returns!A:A,Returns!B:B,"Not Returned",0,1)</f>
        <v>Not Returned</v>
      </c>
      <c r="AH278">
        <f t="shared" si="24"/>
        <v>0</v>
      </c>
    </row>
    <row r="279" spans="1:34" x14ac:dyDescent="0.3">
      <c r="A279">
        <v>18087</v>
      </c>
      <c r="B279" t="s">
        <v>47</v>
      </c>
      <c r="C279" s="8">
        <v>0.04</v>
      </c>
      <c r="D279" s="6">
        <v>3.08</v>
      </c>
      <c r="E279" s="7">
        <v>0.99</v>
      </c>
      <c r="F279">
        <v>3105</v>
      </c>
      <c r="G279" t="s">
        <v>2777</v>
      </c>
      <c r="H279" t="str">
        <f>IF(COUNTIF(G$2:G279,G279)=1,"New Customer","Returning Customer")</f>
        <v>New Customer</v>
      </c>
      <c r="I279">
        <f t="shared" si="20"/>
        <v>1</v>
      </c>
      <c r="J279" t="s">
        <v>49</v>
      </c>
      <c r="K279" t="s">
        <v>40</v>
      </c>
      <c r="L279" t="s">
        <v>29</v>
      </c>
      <c r="M279" t="s">
        <v>133</v>
      </c>
      <c r="N279" t="s">
        <v>59</v>
      </c>
      <c r="O279" t="s">
        <v>1978</v>
      </c>
      <c r="P279">
        <v>0.37</v>
      </c>
      <c r="Q279" t="s">
        <v>33</v>
      </c>
      <c r="R279" t="s">
        <v>135</v>
      </c>
      <c r="S279" t="str">
        <f>VLOOKUP(R279,Users!$A$1:$B$5,2,0)</f>
        <v>Sam</v>
      </c>
      <c r="T279" t="s">
        <v>606</v>
      </c>
      <c r="U279" t="s">
        <v>313</v>
      </c>
      <c r="V279">
        <v>42071</v>
      </c>
      <c r="W279" s="2">
        <v>42083</v>
      </c>
      <c r="X279" s="2" t="str">
        <f t="shared" si="21"/>
        <v>Fri</v>
      </c>
      <c r="Y279" s="2">
        <v>42084</v>
      </c>
      <c r="Z279" s="9">
        <f t="shared" si="22"/>
        <v>1</v>
      </c>
      <c r="AA279" s="9" t="str">
        <f t="shared" si="23"/>
        <v>After Discount</v>
      </c>
      <c r="AB279" s="6">
        <v>13.799999999999999</v>
      </c>
      <c r="AC279">
        <v>19</v>
      </c>
      <c r="AD279" s="6">
        <v>60.01</v>
      </c>
      <c r="AE279">
        <v>86327</v>
      </c>
      <c r="AF279" s="9">
        <f>IF(COUNTIF(AE$2:AE2230,AE279)=1,1,0)</f>
        <v>0</v>
      </c>
      <c r="AG279" t="str">
        <f>_xlfn.XLOOKUP(AE279,Returns!A:A,Returns!B:B,"Not Returned",0,1)</f>
        <v>Not Returned</v>
      </c>
      <c r="AH279">
        <f t="shared" si="24"/>
        <v>0</v>
      </c>
    </row>
    <row r="280" spans="1:34" x14ac:dyDescent="0.3">
      <c r="A280">
        <v>87</v>
      </c>
      <c r="B280" t="s">
        <v>47</v>
      </c>
      <c r="C280" s="8">
        <v>0.04</v>
      </c>
      <c r="D280" s="6">
        <v>3.08</v>
      </c>
      <c r="E280" s="7">
        <v>0.99</v>
      </c>
      <c r="F280">
        <v>3106</v>
      </c>
      <c r="G280" t="s">
        <v>2779</v>
      </c>
      <c r="H280" t="str">
        <f>IF(COUNTIF(G$2:G280,G280)=1,"New Customer","Returning Customer")</f>
        <v>New Customer</v>
      </c>
      <c r="I280">
        <f t="shared" si="20"/>
        <v>1</v>
      </c>
      <c r="J280" t="s">
        <v>49</v>
      </c>
      <c r="K280" t="s">
        <v>40</v>
      </c>
      <c r="L280" t="s">
        <v>29</v>
      </c>
      <c r="M280" t="s">
        <v>133</v>
      </c>
      <c r="N280" t="s">
        <v>59</v>
      </c>
      <c r="O280" t="s">
        <v>1978</v>
      </c>
      <c r="P280">
        <v>0.37</v>
      </c>
      <c r="Q280" t="s">
        <v>33</v>
      </c>
      <c r="R280" t="s">
        <v>61</v>
      </c>
      <c r="S280" t="str">
        <f>VLOOKUP(R280,Users!$A$1:$B$5,2,0)</f>
        <v>Chris</v>
      </c>
      <c r="T280" t="s">
        <v>129</v>
      </c>
      <c r="U280" t="s">
        <v>2146</v>
      </c>
      <c r="V280">
        <v>77041</v>
      </c>
      <c r="W280" s="2">
        <v>42083</v>
      </c>
      <c r="X280" s="2" t="str">
        <f t="shared" si="21"/>
        <v>Fri</v>
      </c>
      <c r="Y280" s="2">
        <v>42084</v>
      </c>
      <c r="Z280" s="9">
        <f t="shared" si="22"/>
        <v>1</v>
      </c>
      <c r="AA280" s="9" t="str">
        <f t="shared" si="23"/>
        <v>After Discount</v>
      </c>
      <c r="AB280" s="6">
        <v>36.020000000000003</v>
      </c>
      <c r="AC280">
        <v>75</v>
      </c>
      <c r="AD280" s="6">
        <v>236.87</v>
      </c>
      <c r="AE280">
        <v>548</v>
      </c>
      <c r="AF280" s="9">
        <f>IF(COUNTIF(AE$2:AE2231,AE280)=1,1,0)</f>
        <v>0</v>
      </c>
      <c r="AG280" t="str">
        <f>_xlfn.XLOOKUP(AE280,Returns!A:A,Returns!B:B,"Not Returned",0,1)</f>
        <v>Not Returned</v>
      </c>
      <c r="AH280">
        <f t="shared" si="24"/>
        <v>0</v>
      </c>
    </row>
    <row r="281" spans="1:34" x14ac:dyDescent="0.3">
      <c r="A281">
        <v>18294</v>
      </c>
      <c r="B281" t="s">
        <v>37</v>
      </c>
      <c r="C281" s="8">
        <v>0.06</v>
      </c>
      <c r="D281" s="6">
        <v>2.89</v>
      </c>
      <c r="E281" s="7">
        <v>0.99</v>
      </c>
      <c r="F281">
        <v>1556</v>
      </c>
      <c r="G281" t="s">
        <v>1567</v>
      </c>
      <c r="H281" t="str">
        <f>IF(COUNTIF(G$2:G281,G281)=1,"New Customer","Returning Customer")</f>
        <v>New Customer</v>
      </c>
      <c r="I281">
        <f t="shared" si="20"/>
        <v>1</v>
      </c>
      <c r="J281" t="s">
        <v>49</v>
      </c>
      <c r="K281" t="s">
        <v>114</v>
      </c>
      <c r="L281" t="s">
        <v>29</v>
      </c>
      <c r="M281" t="s">
        <v>133</v>
      </c>
      <c r="N281" t="s">
        <v>59</v>
      </c>
      <c r="O281" t="s">
        <v>1568</v>
      </c>
      <c r="P281">
        <v>0.38</v>
      </c>
      <c r="Q281" t="s">
        <v>33</v>
      </c>
      <c r="R281" t="s">
        <v>135</v>
      </c>
      <c r="S281" t="str">
        <f>VLOOKUP(R281,Users!$A$1:$B$5,2,0)</f>
        <v>Sam</v>
      </c>
      <c r="T281" t="s">
        <v>136</v>
      </c>
      <c r="U281" t="s">
        <v>1441</v>
      </c>
      <c r="V281">
        <v>22304</v>
      </c>
      <c r="W281" s="2">
        <v>42156</v>
      </c>
      <c r="X281" s="2" t="str">
        <f t="shared" si="21"/>
        <v>Mon</v>
      </c>
      <c r="Y281" s="2">
        <v>42158</v>
      </c>
      <c r="Z281" s="9">
        <f t="shared" si="22"/>
        <v>2</v>
      </c>
      <c r="AA281" s="9" t="str">
        <f t="shared" si="23"/>
        <v>After Discount</v>
      </c>
      <c r="AB281" s="6">
        <v>-2.0097</v>
      </c>
      <c r="AC281">
        <v>6</v>
      </c>
      <c r="AD281" s="6">
        <v>16.670000000000002</v>
      </c>
      <c r="AE281">
        <v>87425</v>
      </c>
      <c r="AF281" s="9">
        <f>IF(COUNTIF(AE$2:AE2232,AE281)=1,1,0)</f>
        <v>0</v>
      </c>
      <c r="AG281" t="str">
        <f>_xlfn.XLOOKUP(AE281,Returns!A:A,Returns!B:B,"Not Returned",0,1)</f>
        <v>Not Returned</v>
      </c>
      <c r="AH281">
        <f t="shared" si="24"/>
        <v>0</v>
      </c>
    </row>
    <row r="282" spans="1:34" x14ac:dyDescent="0.3">
      <c r="A282">
        <v>24017</v>
      </c>
      <c r="B282" t="s">
        <v>25</v>
      </c>
      <c r="C282" s="8">
        <v>0.09</v>
      </c>
      <c r="D282" s="6">
        <v>12.53</v>
      </c>
      <c r="E282" s="7">
        <v>0.5</v>
      </c>
      <c r="F282">
        <v>1650</v>
      </c>
      <c r="G282" t="s">
        <v>1648</v>
      </c>
      <c r="H282" t="str">
        <f>IF(COUNTIF(G$2:G282,G282)=1,"New Customer","Returning Customer")</f>
        <v>New Customer</v>
      </c>
      <c r="I282">
        <f t="shared" si="20"/>
        <v>1</v>
      </c>
      <c r="J282" t="s">
        <v>49</v>
      </c>
      <c r="K282" t="s">
        <v>28</v>
      </c>
      <c r="L282" t="s">
        <v>29</v>
      </c>
      <c r="M282" t="s">
        <v>133</v>
      </c>
      <c r="N282" t="s">
        <v>59</v>
      </c>
      <c r="O282" t="s">
        <v>1651</v>
      </c>
      <c r="P282">
        <v>0.38</v>
      </c>
      <c r="Q282" t="s">
        <v>33</v>
      </c>
      <c r="R282" t="s">
        <v>135</v>
      </c>
      <c r="S282" t="str">
        <f>VLOOKUP(R282,Users!$A$1:$B$5,2,0)</f>
        <v>Sam</v>
      </c>
      <c r="T282" t="s">
        <v>316</v>
      </c>
      <c r="U282" t="s">
        <v>1650</v>
      </c>
      <c r="V282">
        <v>27203</v>
      </c>
      <c r="W282" s="2">
        <v>42133</v>
      </c>
      <c r="X282" s="2" t="str">
        <f t="shared" si="21"/>
        <v>Sat</v>
      </c>
      <c r="Y282" s="2">
        <v>42134</v>
      </c>
      <c r="Z282" s="9">
        <f t="shared" si="22"/>
        <v>1</v>
      </c>
      <c r="AA282" s="9" t="str">
        <f t="shared" si="23"/>
        <v>After Discount</v>
      </c>
      <c r="AB282" s="6">
        <v>14.912399999999998</v>
      </c>
      <c r="AC282">
        <v>7</v>
      </c>
      <c r="AD282" s="6">
        <v>82.21</v>
      </c>
      <c r="AE282">
        <v>91042</v>
      </c>
      <c r="AF282" s="9">
        <f>IF(COUNTIF(AE$2:AE2233,AE282)=1,1,0)</f>
        <v>0</v>
      </c>
      <c r="AG282" t="str">
        <f>_xlfn.XLOOKUP(AE282,Returns!A:A,Returns!B:B,"Not Returned",0,1)</f>
        <v>Not Returned</v>
      </c>
      <c r="AH282">
        <f t="shared" si="24"/>
        <v>0</v>
      </c>
    </row>
    <row r="283" spans="1:34" x14ac:dyDescent="0.3">
      <c r="A283">
        <v>22839</v>
      </c>
      <c r="B283" t="s">
        <v>37</v>
      </c>
      <c r="C283" s="8">
        <v>0.08</v>
      </c>
      <c r="D283" s="6">
        <v>12.53</v>
      </c>
      <c r="E283" s="7">
        <v>0.5</v>
      </c>
      <c r="F283">
        <v>2539</v>
      </c>
      <c r="G283" t="s">
        <v>2356</v>
      </c>
      <c r="H283" t="str">
        <f>IF(COUNTIF(G$2:G283,G283)=1,"New Customer","Returning Customer")</f>
        <v>New Customer</v>
      </c>
      <c r="I283">
        <f t="shared" si="20"/>
        <v>1</v>
      </c>
      <c r="J283" t="s">
        <v>49</v>
      </c>
      <c r="K283" t="s">
        <v>40</v>
      </c>
      <c r="L283" t="s">
        <v>29</v>
      </c>
      <c r="M283" t="s">
        <v>133</v>
      </c>
      <c r="N283" t="s">
        <v>59</v>
      </c>
      <c r="O283" t="s">
        <v>1651</v>
      </c>
      <c r="P283">
        <v>0.38</v>
      </c>
      <c r="Q283" t="s">
        <v>33</v>
      </c>
      <c r="R283" t="s">
        <v>135</v>
      </c>
      <c r="S283" t="str">
        <f>VLOOKUP(R283,Users!$A$1:$B$5,2,0)</f>
        <v>Sam</v>
      </c>
      <c r="T283" t="s">
        <v>356</v>
      </c>
      <c r="U283" t="s">
        <v>2357</v>
      </c>
      <c r="V283">
        <v>32789</v>
      </c>
      <c r="W283" s="2">
        <v>42101</v>
      </c>
      <c r="X283" s="2" t="str">
        <f t="shared" si="21"/>
        <v>Tue</v>
      </c>
      <c r="Y283" s="2">
        <v>42102</v>
      </c>
      <c r="Z283" s="9">
        <f t="shared" si="22"/>
        <v>1</v>
      </c>
      <c r="AA283" s="9" t="str">
        <f t="shared" si="23"/>
        <v>After Discount</v>
      </c>
      <c r="AB283" s="6">
        <v>215.71799999999999</v>
      </c>
      <c r="AC283">
        <v>5</v>
      </c>
      <c r="AD283" s="6">
        <v>61.1</v>
      </c>
      <c r="AE283">
        <v>91017</v>
      </c>
      <c r="AF283" s="9">
        <f>IF(COUNTIF(AE$2:AE2234,AE283)=1,1,0)</f>
        <v>0</v>
      </c>
      <c r="AG283" t="str">
        <f>_xlfn.XLOOKUP(AE283,Returns!A:A,Returns!B:B,"Not Returned",0,1)</f>
        <v>Not Returned</v>
      </c>
      <c r="AH283">
        <f t="shared" si="24"/>
        <v>0</v>
      </c>
    </row>
    <row r="284" spans="1:34" x14ac:dyDescent="0.3">
      <c r="A284">
        <v>21682</v>
      </c>
      <c r="B284" t="s">
        <v>47</v>
      </c>
      <c r="C284" s="8">
        <v>0.08</v>
      </c>
      <c r="D284" s="6">
        <v>3.69</v>
      </c>
      <c r="E284" s="7">
        <v>0.5</v>
      </c>
      <c r="F284">
        <v>1502</v>
      </c>
      <c r="G284" t="s">
        <v>1525</v>
      </c>
      <c r="H284" t="str">
        <f>IF(COUNTIF(G$2:G284,G284)=1,"New Customer","Returning Customer")</f>
        <v>New Customer</v>
      </c>
      <c r="I284">
        <f t="shared" si="20"/>
        <v>1</v>
      </c>
      <c r="J284" t="s">
        <v>49</v>
      </c>
      <c r="K284" t="s">
        <v>58</v>
      </c>
      <c r="L284" t="s">
        <v>29</v>
      </c>
      <c r="M284" t="s">
        <v>133</v>
      </c>
      <c r="N284" t="s">
        <v>59</v>
      </c>
      <c r="O284" t="s">
        <v>1526</v>
      </c>
      <c r="P284">
        <v>0.38</v>
      </c>
      <c r="Q284" t="s">
        <v>33</v>
      </c>
      <c r="R284" t="s">
        <v>135</v>
      </c>
      <c r="S284" t="str">
        <f>VLOOKUP(R284,Users!$A$1:$B$5,2,0)</f>
        <v>Sam</v>
      </c>
      <c r="T284" t="s">
        <v>356</v>
      </c>
      <c r="U284" t="s">
        <v>1527</v>
      </c>
      <c r="V284">
        <v>33065</v>
      </c>
      <c r="W284" s="2">
        <v>42131</v>
      </c>
      <c r="X284" s="2" t="str">
        <f t="shared" si="21"/>
        <v>Thu</v>
      </c>
      <c r="Y284" s="2">
        <v>42134</v>
      </c>
      <c r="Z284" s="9">
        <f t="shared" si="22"/>
        <v>3</v>
      </c>
      <c r="AA284" s="9" t="str">
        <f t="shared" si="23"/>
        <v>After Discount</v>
      </c>
      <c r="AB284" s="6">
        <v>-3.6547000000000001</v>
      </c>
      <c r="AC284">
        <v>38</v>
      </c>
      <c r="AD284" s="6">
        <v>129.43</v>
      </c>
      <c r="AE284">
        <v>89193</v>
      </c>
      <c r="AF284" s="9">
        <f>IF(COUNTIF(AE$2:AE2235,AE284)=1,1,0)</f>
        <v>1</v>
      </c>
      <c r="AG284" t="str">
        <f>_xlfn.XLOOKUP(AE284,Returns!A:A,Returns!B:B,"Not Returned",0,1)</f>
        <v>Not Returned</v>
      </c>
      <c r="AH284">
        <f t="shared" si="24"/>
        <v>0</v>
      </c>
    </row>
    <row r="285" spans="1:34" x14ac:dyDescent="0.3">
      <c r="A285">
        <v>19666</v>
      </c>
      <c r="B285" t="s">
        <v>37</v>
      </c>
      <c r="C285" s="8">
        <v>0.04</v>
      </c>
      <c r="D285" s="6">
        <v>3.69</v>
      </c>
      <c r="E285" s="7">
        <v>0.5</v>
      </c>
      <c r="F285">
        <v>3354</v>
      </c>
      <c r="G285" t="s">
        <v>2964</v>
      </c>
      <c r="H285" t="str">
        <f>IF(COUNTIF(G$2:G285,G285)=1,"New Customer","Returning Customer")</f>
        <v>New Customer</v>
      </c>
      <c r="I285">
        <f t="shared" si="20"/>
        <v>1</v>
      </c>
      <c r="J285" t="s">
        <v>49</v>
      </c>
      <c r="K285" t="s">
        <v>28</v>
      </c>
      <c r="L285" t="s">
        <v>29</v>
      </c>
      <c r="M285" t="s">
        <v>133</v>
      </c>
      <c r="N285" t="s">
        <v>59</v>
      </c>
      <c r="O285" t="s">
        <v>1526</v>
      </c>
      <c r="P285">
        <v>0.38</v>
      </c>
      <c r="Q285" t="s">
        <v>33</v>
      </c>
      <c r="R285" t="s">
        <v>34</v>
      </c>
      <c r="S285" t="str">
        <f>VLOOKUP(R285,Users!$A$1:$B$5,2,0)</f>
        <v>William</v>
      </c>
      <c r="T285" t="s">
        <v>45</v>
      </c>
      <c r="U285" t="s">
        <v>2965</v>
      </c>
      <c r="V285">
        <v>92231</v>
      </c>
      <c r="W285" s="2">
        <v>42090</v>
      </c>
      <c r="X285" s="2" t="str">
        <f t="shared" si="21"/>
        <v>Fri</v>
      </c>
      <c r="Y285" s="2">
        <v>42092</v>
      </c>
      <c r="Z285" s="9">
        <f t="shared" si="22"/>
        <v>2</v>
      </c>
      <c r="AA285" s="9" t="str">
        <f t="shared" si="23"/>
        <v>After Discount</v>
      </c>
      <c r="AB285" s="6">
        <v>47.527199999999993</v>
      </c>
      <c r="AC285">
        <v>19</v>
      </c>
      <c r="AD285" s="6">
        <v>68.88</v>
      </c>
      <c r="AE285">
        <v>88590</v>
      </c>
      <c r="AF285" s="9">
        <f>IF(COUNTIF(AE$2:AE2236,AE285)=1,1,0)</f>
        <v>1</v>
      </c>
      <c r="AG285" t="str">
        <f>_xlfn.XLOOKUP(AE285,Returns!A:A,Returns!B:B,"Not Returned",0,1)</f>
        <v>Not Returned</v>
      </c>
      <c r="AH285">
        <f t="shared" si="24"/>
        <v>0</v>
      </c>
    </row>
    <row r="286" spans="1:34" x14ac:dyDescent="0.3">
      <c r="A286">
        <v>20668</v>
      </c>
      <c r="B286" t="s">
        <v>37</v>
      </c>
      <c r="C286" s="8">
        <v>0.05</v>
      </c>
      <c r="D286" s="6">
        <v>2.88</v>
      </c>
      <c r="E286" s="7">
        <v>0.5</v>
      </c>
      <c r="F286">
        <v>485</v>
      </c>
      <c r="G286" t="s">
        <v>582</v>
      </c>
      <c r="H286" t="str">
        <f>IF(COUNTIF(G$2:G286,G286)=1,"New Customer","Returning Customer")</f>
        <v>New Customer</v>
      </c>
      <c r="I286">
        <f t="shared" si="20"/>
        <v>1</v>
      </c>
      <c r="J286" t="s">
        <v>49</v>
      </c>
      <c r="K286" t="s">
        <v>28</v>
      </c>
      <c r="L286" t="s">
        <v>29</v>
      </c>
      <c r="M286" t="s">
        <v>133</v>
      </c>
      <c r="N286" t="s">
        <v>59</v>
      </c>
      <c r="O286" t="s">
        <v>583</v>
      </c>
      <c r="P286">
        <v>0.36</v>
      </c>
      <c r="Q286" t="s">
        <v>33</v>
      </c>
      <c r="R286" t="s">
        <v>34</v>
      </c>
      <c r="S286" t="str">
        <f>VLOOKUP(R286,Users!$A$1:$B$5,2,0)</f>
        <v>William</v>
      </c>
      <c r="T286" t="s">
        <v>45</v>
      </c>
      <c r="U286" t="s">
        <v>584</v>
      </c>
      <c r="V286">
        <v>93727</v>
      </c>
      <c r="W286" s="2">
        <v>42081</v>
      </c>
      <c r="X286" s="2" t="str">
        <f t="shared" si="21"/>
        <v>Wed</v>
      </c>
      <c r="Y286" s="2">
        <v>42083</v>
      </c>
      <c r="Z286" s="9">
        <f t="shared" si="22"/>
        <v>2</v>
      </c>
      <c r="AA286" s="9" t="str">
        <f t="shared" si="23"/>
        <v>After Discount</v>
      </c>
      <c r="AB286" s="6">
        <v>6.0512999999999995</v>
      </c>
      <c r="AC286">
        <v>3</v>
      </c>
      <c r="AD286" s="6">
        <v>8.77</v>
      </c>
      <c r="AE286">
        <v>91062</v>
      </c>
      <c r="AF286" s="9">
        <f>IF(COUNTIF(AE$2:AE2237,AE286)=1,1,0)</f>
        <v>1</v>
      </c>
      <c r="AG286" t="str">
        <f>_xlfn.XLOOKUP(AE286,Returns!A:A,Returns!B:B,"Not Returned",0,1)</f>
        <v>Not Returned</v>
      </c>
      <c r="AH286">
        <f t="shared" si="24"/>
        <v>0</v>
      </c>
    </row>
    <row r="287" spans="1:34" x14ac:dyDescent="0.3">
      <c r="A287">
        <v>20870</v>
      </c>
      <c r="B287" t="s">
        <v>25</v>
      </c>
      <c r="C287" s="8">
        <v>0.1</v>
      </c>
      <c r="D287" s="6">
        <v>4.13</v>
      </c>
      <c r="E287" s="7">
        <v>0.99</v>
      </c>
      <c r="F287">
        <v>1354</v>
      </c>
      <c r="G287" t="s">
        <v>1406</v>
      </c>
      <c r="H287" t="str">
        <f>IF(COUNTIF(G$2:G287,G287)=1,"New Customer","Returning Customer")</f>
        <v>New Customer</v>
      </c>
      <c r="I287">
        <f t="shared" si="20"/>
        <v>1</v>
      </c>
      <c r="J287" t="s">
        <v>49</v>
      </c>
      <c r="K287" t="s">
        <v>114</v>
      </c>
      <c r="L287" t="s">
        <v>29</v>
      </c>
      <c r="M287" t="s">
        <v>133</v>
      </c>
      <c r="N287" t="s">
        <v>59</v>
      </c>
      <c r="O287" t="s">
        <v>1407</v>
      </c>
      <c r="P287">
        <v>0.39</v>
      </c>
      <c r="Q287" t="s">
        <v>33</v>
      </c>
      <c r="R287" t="s">
        <v>61</v>
      </c>
      <c r="S287" t="str">
        <f>VLOOKUP(R287,Users!$A$1:$B$5,2,0)</f>
        <v>Chris</v>
      </c>
      <c r="T287" t="s">
        <v>129</v>
      </c>
      <c r="U287" t="s">
        <v>1408</v>
      </c>
      <c r="V287">
        <v>76086</v>
      </c>
      <c r="W287" s="2">
        <v>42046</v>
      </c>
      <c r="X287" s="2" t="str">
        <f t="shared" si="21"/>
        <v>Wed</v>
      </c>
      <c r="Y287" s="2">
        <v>42046</v>
      </c>
      <c r="Z287" s="9">
        <f t="shared" si="22"/>
        <v>0</v>
      </c>
      <c r="AA287" s="9" t="str">
        <f t="shared" si="23"/>
        <v>After Discount</v>
      </c>
      <c r="AB287" s="6">
        <v>-1.0712000000000002</v>
      </c>
      <c r="AC287">
        <v>2</v>
      </c>
      <c r="AD287" s="6">
        <v>8.3000000000000007</v>
      </c>
      <c r="AE287">
        <v>91209</v>
      </c>
      <c r="AF287" s="9">
        <f>IF(COUNTIF(AE$2:AE2238,AE287)=1,1,0)</f>
        <v>0</v>
      </c>
      <c r="AG287" t="str">
        <f>_xlfn.XLOOKUP(AE287,Returns!A:A,Returns!B:B,"Not Returned",0,1)</f>
        <v>Not Returned</v>
      </c>
      <c r="AH287">
        <f t="shared" si="24"/>
        <v>0</v>
      </c>
    </row>
    <row r="288" spans="1:34" x14ac:dyDescent="0.3">
      <c r="A288">
        <v>23578</v>
      </c>
      <c r="B288" t="s">
        <v>106</v>
      </c>
      <c r="C288" s="8">
        <v>0.1</v>
      </c>
      <c r="D288" s="6">
        <v>4.13</v>
      </c>
      <c r="E288" s="7">
        <v>0.99</v>
      </c>
      <c r="F288">
        <v>1671</v>
      </c>
      <c r="G288" t="s">
        <v>1661</v>
      </c>
      <c r="H288" t="str">
        <f>IF(COUNTIF(G$2:G288,G288)=1,"New Customer","Returning Customer")</f>
        <v>New Customer</v>
      </c>
      <c r="I288">
        <f t="shared" si="20"/>
        <v>1</v>
      </c>
      <c r="J288" t="s">
        <v>49</v>
      </c>
      <c r="K288" t="s">
        <v>58</v>
      </c>
      <c r="L288" t="s">
        <v>29</v>
      </c>
      <c r="M288" t="s">
        <v>133</v>
      </c>
      <c r="N288" t="s">
        <v>59</v>
      </c>
      <c r="O288" t="s">
        <v>1407</v>
      </c>
      <c r="P288">
        <v>0.39</v>
      </c>
      <c r="Q288" t="s">
        <v>33</v>
      </c>
      <c r="R288" t="s">
        <v>135</v>
      </c>
      <c r="S288" t="str">
        <f>VLOOKUP(R288,Users!$A$1:$B$5,2,0)</f>
        <v>Sam</v>
      </c>
      <c r="T288" t="s">
        <v>136</v>
      </c>
      <c r="U288" t="s">
        <v>1662</v>
      </c>
      <c r="V288">
        <v>22015</v>
      </c>
      <c r="W288" s="2">
        <v>42044</v>
      </c>
      <c r="X288" s="2" t="str">
        <f t="shared" si="21"/>
        <v>Mon</v>
      </c>
      <c r="Y288" s="2">
        <v>42048</v>
      </c>
      <c r="Z288" s="9">
        <f t="shared" si="22"/>
        <v>4</v>
      </c>
      <c r="AA288" s="9" t="str">
        <f t="shared" si="23"/>
        <v>After Discount</v>
      </c>
      <c r="AB288" s="6">
        <v>-40.53</v>
      </c>
      <c r="AC288">
        <v>13</v>
      </c>
      <c r="AD288" s="6">
        <v>52.16</v>
      </c>
      <c r="AE288">
        <v>86724</v>
      </c>
      <c r="AF288" s="9">
        <f>IF(COUNTIF(AE$2:AE2239,AE288)=1,1,0)</f>
        <v>1</v>
      </c>
      <c r="AG288" t="str">
        <f>_xlfn.XLOOKUP(AE288,Returns!A:A,Returns!B:B,"Not Returned",0,1)</f>
        <v>Not Returned</v>
      </c>
      <c r="AH288">
        <f t="shared" si="24"/>
        <v>0</v>
      </c>
    </row>
    <row r="289" spans="1:34" x14ac:dyDescent="0.3">
      <c r="A289">
        <v>18611</v>
      </c>
      <c r="B289" t="s">
        <v>25</v>
      </c>
      <c r="C289" s="8">
        <v>7.0000000000000007E-2</v>
      </c>
      <c r="D289" s="6">
        <v>4.13</v>
      </c>
      <c r="E289" s="7">
        <v>0.99</v>
      </c>
      <c r="F289">
        <v>2908</v>
      </c>
      <c r="G289" t="s">
        <v>2635</v>
      </c>
      <c r="H289" t="str">
        <f>IF(COUNTIF(G$2:G289,G289)=1,"New Customer","Returning Customer")</f>
        <v>New Customer</v>
      </c>
      <c r="I289">
        <f t="shared" si="20"/>
        <v>1</v>
      </c>
      <c r="J289" t="s">
        <v>49</v>
      </c>
      <c r="K289" t="s">
        <v>40</v>
      </c>
      <c r="L289" t="s">
        <v>29</v>
      </c>
      <c r="M289" t="s">
        <v>133</v>
      </c>
      <c r="N289" t="s">
        <v>59</v>
      </c>
      <c r="O289" t="s">
        <v>1407</v>
      </c>
      <c r="P289">
        <v>0.39</v>
      </c>
      <c r="Q289" t="s">
        <v>33</v>
      </c>
      <c r="R289" t="s">
        <v>53</v>
      </c>
      <c r="S289" t="str">
        <f>VLOOKUP(R289,Users!$A$1:$B$5,2,0)</f>
        <v>Erin</v>
      </c>
      <c r="T289" t="s">
        <v>152</v>
      </c>
      <c r="U289" t="s">
        <v>2636</v>
      </c>
      <c r="V289">
        <v>44125</v>
      </c>
      <c r="W289" s="2">
        <v>42012</v>
      </c>
      <c r="X289" s="2" t="str">
        <f t="shared" si="21"/>
        <v>Thu</v>
      </c>
      <c r="Y289" s="2">
        <v>42012</v>
      </c>
      <c r="Z289" s="9">
        <f t="shared" si="22"/>
        <v>0</v>
      </c>
      <c r="AA289" s="9" t="str">
        <f t="shared" si="23"/>
        <v>After Discount</v>
      </c>
      <c r="AB289" s="6">
        <v>10.959199999999999</v>
      </c>
      <c r="AC289">
        <v>4</v>
      </c>
      <c r="AD289" s="6">
        <v>16.07</v>
      </c>
      <c r="AE289">
        <v>88156</v>
      </c>
      <c r="AF289" s="9">
        <f>IF(COUNTIF(AE$2:AE2240,AE289)=1,1,0)</f>
        <v>0</v>
      </c>
      <c r="AG289" t="str">
        <f>_xlfn.XLOOKUP(AE289,Returns!A:A,Returns!B:B,"Not Returned",0,1)</f>
        <v>Not Returned</v>
      </c>
      <c r="AH289">
        <f t="shared" si="24"/>
        <v>0</v>
      </c>
    </row>
    <row r="290" spans="1:34" x14ac:dyDescent="0.3">
      <c r="A290">
        <v>21290</v>
      </c>
      <c r="B290" t="s">
        <v>25</v>
      </c>
      <c r="C290" s="8">
        <v>0.04</v>
      </c>
      <c r="D290" s="6">
        <v>4.13</v>
      </c>
      <c r="E290" s="7">
        <v>0.99</v>
      </c>
      <c r="F290">
        <v>2912</v>
      </c>
      <c r="G290" t="s">
        <v>2638</v>
      </c>
      <c r="H290" t="str">
        <f>IF(COUNTIF(G$2:G290,G290)=1,"New Customer","Returning Customer")</f>
        <v>New Customer</v>
      </c>
      <c r="I290">
        <f t="shared" si="20"/>
        <v>1</v>
      </c>
      <c r="J290" t="s">
        <v>27</v>
      </c>
      <c r="K290" t="s">
        <v>40</v>
      </c>
      <c r="L290" t="s">
        <v>29</v>
      </c>
      <c r="M290" t="s">
        <v>133</v>
      </c>
      <c r="N290" t="s">
        <v>59</v>
      </c>
      <c r="O290" t="s">
        <v>1407</v>
      </c>
      <c r="P290">
        <v>0.39</v>
      </c>
      <c r="Q290" t="s">
        <v>33</v>
      </c>
      <c r="R290" t="s">
        <v>61</v>
      </c>
      <c r="S290" t="str">
        <f>VLOOKUP(R290,Users!$A$1:$B$5,2,0)</f>
        <v>Chris</v>
      </c>
      <c r="T290" t="s">
        <v>2639</v>
      </c>
      <c r="U290" t="s">
        <v>2640</v>
      </c>
      <c r="V290">
        <v>58201</v>
      </c>
      <c r="W290" s="2">
        <v>42122</v>
      </c>
      <c r="X290" s="2" t="str">
        <f t="shared" si="21"/>
        <v>Tue</v>
      </c>
      <c r="Y290" s="2">
        <v>42124</v>
      </c>
      <c r="Z290" s="9">
        <f t="shared" si="22"/>
        <v>2</v>
      </c>
      <c r="AA290" s="9" t="str">
        <f t="shared" si="23"/>
        <v>After Discount</v>
      </c>
      <c r="AB290" s="6">
        <v>22.307699999999997</v>
      </c>
      <c r="AC290">
        <v>7</v>
      </c>
      <c r="AD290" s="6">
        <v>32.33</v>
      </c>
      <c r="AE290">
        <v>87396</v>
      </c>
      <c r="AF290" s="9">
        <f>IF(COUNTIF(AE$2:AE2241,AE290)=1,1,0)</f>
        <v>0</v>
      </c>
      <c r="AG290" t="str">
        <f>_xlfn.XLOOKUP(AE290,Returns!A:A,Returns!B:B,"Not Returned",0,1)</f>
        <v>Not Returned</v>
      </c>
      <c r="AH290">
        <f t="shared" si="24"/>
        <v>0</v>
      </c>
    </row>
    <row r="291" spans="1:34" x14ac:dyDescent="0.3">
      <c r="A291">
        <v>18855</v>
      </c>
      <c r="B291" t="s">
        <v>47</v>
      </c>
      <c r="C291" s="8">
        <v>7.0000000000000007E-2</v>
      </c>
      <c r="D291" s="6">
        <v>2.88</v>
      </c>
      <c r="E291" s="7">
        <v>0.5</v>
      </c>
      <c r="F291">
        <v>2713</v>
      </c>
      <c r="G291" t="s">
        <v>2486</v>
      </c>
      <c r="H291" t="str">
        <f>IF(COUNTIF(G$2:G291,G291)=1,"New Customer","Returning Customer")</f>
        <v>New Customer</v>
      </c>
      <c r="I291">
        <f t="shared" si="20"/>
        <v>1</v>
      </c>
      <c r="J291" t="s">
        <v>49</v>
      </c>
      <c r="K291" t="s">
        <v>28</v>
      </c>
      <c r="L291" t="s">
        <v>29</v>
      </c>
      <c r="M291" t="s">
        <v>133</v>
      </c>
      <c r="N291" t="s">
        <v>59</v>
      </c>
      <c r="O291" t="s">
        <v>2487</v>
      </c>
      <c r="P291">
        <v>0.39</v>
      </c>
      <c r="Q291" t="s">
        <v>33</v>
      </c>
      <c r="R291" t="s">
        <v>61</v>
      </c>
      <c r="S291" t="str">
        <f>VLOOKUP(R291,Users!$A$1:$B$5,2,0)</f>
        <v>Chris</v>
      </c>
      <c r="T291" t="s">
        <v>295</v>
      </c>
      <c r="U291" t="s">
        <v>2488</v>
      </c>
      <c r="V291">
        <v>49001</v>
      </c>
      <c r="W291" s="2">
        <v>42176</v>
      </c>
      <c r="X291" s="2" t="str">
        <f t="shared" si="21"/>
        <v>Sun</v>
      </c>
      <c r="Y291" s="2">
        <v>42179</v>
      </c>
      <c r="Z291" s="9">
        <f t="shared" si="22"/>
        <v>3</v>
      </c>
      <c r="AA291" s="9" t="str">
        <f t="shared" si="23"/>
        <v>After Discount</v>
      </c>
      <c r="AB291" s="6">
        <v>17.429400000000001</v>
      </c>
      <c r="AC291">
        <v>9</v>
      </c>
      <c r="AD291" s="6">
        <v>25.26</v>
      </c>
      <c r="AE291">
        <v>88701</v>
      </c>
      <c r="AF291" s="9">
        <f>IF(COUNTIF(AE$2:AE2242,AE291)=1,1,0)</f>
        <v>0</v>
      </c>
      <c r="AG291" t="str">
        <f>_xlfn.XLOOKUP(AE291,Returns!A:A,Returns!B:B,"Not Returned",0,1)</f>
        <v>Not Returned</v>
      </c>
      <c r="AH291">
        <f t="shared" si="24"/>
        <v>0</v>
      </c>
    </row>
    <row r="292" spans="1:34" x14ac:dyDescent="0.3">
      <c r="A292">
        <v>23841</v>
      </c>
      <c r="B292" t="s">
        <v>25</v>
      </c>
      <c r="C292" s="8">
        <v>0.09</v>
      </c>
      <c r="D292" s="6">
        <v>4.91</v>
      </c>
      <c r="E292" s="7">
        <v>0.5</v>
      </c>
      <c r="F292">
        <v>87</v>
      </c>
      <c r="G292" t="s">
        <v>158</v>
      </c>
      <c r="H292" t="str">
        <f>IF(COUNTIF(G$2:G292,G292)=1,"New Customer","Returning Customer")</f>
        <v>New Customer</v>
      </c>
      <c r="I292">
        <f t="shared" si="20"/>
        <v>1</v>
      </c>
      <c r="J292" t="s">
        <v>49</v>
      </c>
      <c r="K292" t="s">
        <v>28</v>
      </c>
      <c r="L292" t="s">
        <v>29</v>
      </c>
      <c r="M292" t="s">
        <v>133</v>
      </c>
      <c r="N292" t="s">
        <v>59</v>
      </c>
      <c r="O292" t="s">
        <v>161</v>
      </c>
      <c r="P292">
        <v>0.36</v>
      </c>
      <c r="Q292" t="s">
        <v>33</v>
      </c>
      <c r="R292" t="s">
        <v>34</v>
      </c>
      <c r="S292" t="str">
        <f>VLOOKUP(R292,Users!$A$1:$B$5,2,0)</f>
        <v>William</v>
      </c>
      <c r="T292" t="s">
        <v>45</v>
      </c>
      <c r="U292" t="s">
        <v>160</v>
      </c>
      <c r="V292">
        <v>95687</v>
      </c>
      <c r="W292" s="2">
        <v>42085</v>
      </c>
      <c r="X292" s="2" t="str">
        <f t="shared" si="21"/>
        <v>Sun</v>
      </c>
      <c r="Y292" s="2">
        <v>42086</v>
      </c>
      <c r="Z292" s="9">
        <f t="shared" si="22"/>
        <v>1</v>
      </c>
      <c r="AA292" s="9" t="str">
        <f t="shared" si="23"/>
        <v>After Discount</v>
      </c>
      <c r="AB292" s="6">
        <v>28.855799999999999</v>
      </c>
      <c r="AC292">
        <v>9</v>
      </c>
      <c r="AD292" s="6">
        <v>41.82</v>
      </c>
      <c r="AE292">
        <v>90597</v>
      </c>
      <c r="AF292" s="9">
        <f>IF(COUNTIF(AE$2:AE2243,AE292)=1,1,0)</f>
        <v>0</v>
      </c>
      <c r="AG292" t="str">
        <f>_xlfn.XLOOKUP(AE292,Returns!A:A,Returns!B:B,"Not Returned",0,1)</f>
        <v>Not Returned</v>
      </c>
      <c r="AH292">
        <f t="shared" si="24"/>
        <v>0</v>
      </c>
    </row>
    <row r="293" spans="1:34" x14ac:dyDescent="0.3">
      <c r="A293">
        <v>19950</v>
      </c>
      <c r="B293" t="s">
        <v>56</v>
      </c>
      <c r="C293" s="8">
        <v>0.01</v>
      </c>
      <c r="D293" s="6">
        <v>4.91</v>
      </c>
      <c r="E293" s="7">
        <v>0.5</v>
      </c>
      <c r="F293">
        <v>114</v>
      </c>
      <c r="G293" t="s">
        <v>197</v>
      </c>
      <c r="H293" t="str">
        <f>IF(COUNTIF(G$2:G293,G293)=1,"New Customer","Returning Customer")</f>
        <v>New Customer</v>
      </c>
      <c r="I293">
        <f t="shared" si="20"/>
        <v>1</v>
      </c>
      <c r="J293" t="s">
        <v>49</v>
      </c>
      <c r="K293" t="s">
        <v>40</v>
      </c>
      <c r="L293" t="s">
        <v>29</v>
      </c>
      <c r="M293" t="s">
        <v>133</v>
      </c>
      <c r="N293" t="s">
        <v>59</v>
      </c>
      <c r="O293" t="s">
        <v>161</v>
      </c>
      <c r="P293">
        <v>0.36</v>
      </c>
      <c r="Q293" t="s">
        <v>33</v>
      </c>
      <c r="R293" t="s">
        <v>34</v>
      </c>
      <c r="S293" t="str">
        <f>VLOOKUP(R293,Users!$A$1:$B$5,2,0)</f>
        <v>William</v>
      </c>
      <c r="T293" t="s">
        <v>102</v>
      </c>
      <c r="U293" t="s">
        <v>199</v>
      </c>
      <c r="V293">
        <v>97035</v>
      </c>
      <c r="W293" s="2">
        <v>42098</v>
      </c>
      <c r="X293" s="2" t="str">
        <f t="shared" si="21"/>
        <v>Sat</v>
      </c>
      <c r="Y293" s="2">
        <v>42100</v>
      </c>
      <c r="Z293" s="9">
        <f t="shared" si="22"/>
        <v>2</v>
      </c>
      <c r="AA293" s="9" t="str">
        <f t="shared" si="23"/>
        <v>After Discount</v>
      </c>
      <c r="AB293" s="6">
        <v>40.247699999999995</v>
      </c>
      <c r="AC293">
        <v>12</v>
      </c>
      <c r="AD293" s="6">
        <v>58.33</v>
      </c>
      <c r="AE293">
        <v>89584</v>
      </c>
      <c r="AF293" s="9">
        <f>IF(COUNTIF(AE$2:AE2244,AE293)=1,1,0)</f>
        <v>0</v>
      </c>
      <c r="AG293" t="str">
        <f>_xlfn.XLOOKUP(AE293,Returns!A:A,Returns!B:B,"Not Returned",0,1)</f>
        <v>Not Returned</v>
      </c>
      <c r="AH293">
        <f t="shared" si="24"/>
        <v>0</v>
      </c>
    </row>
    <row r="294" spans="1:34" x14ac:dyDescent="0.3">
      <c r="A294">
        <v>1950</v>
      </c>
      <c r="B294" t="s">
        <v>56</v>
      </c>
      <c r="C294" s="8">
        <v>0.01</v>
      </c>
      <c r="D294" s="6">
        <v>4.91</v>
      </c>
      <c r="E294" s="7">
        <v>0.5</v>
      </c>
      <c r="F294">
        <v>117</v>
      </c>
      <c r="G294" t="s">
        <v>204</v>
      </c>
      <c r="H294" t="str">
        <f>IF(COUNTIF(G$2:G294,G294)=1,"New Customer","Returning Customer")</f>
        <v>New Customer</v>
      </c>
      <c r="I294">
        <f t="shared" si="20"/>
        <v>1</v>
      </c>
      <c r="J294" t="s">
        <v>49</v>
      </c>
      <c r="K294" t="s">
        <v>40</v>
      </c>
      <c r="L294" t="s">
        <v>29</v>
      </c>
      <c r="M294" t="s">
        <v>133</v>
      </c>
      <c r="N294" t="s">
        <v>59</v>
      </c>
      <c r="O294" t="s">
        <v>161</v>
      </c>
      <c r="P294">
        <v>0.36</v>
      </c>
      <c r="Q294" t="s">
        <v>33</v>
      </c>
      <c r="R294" t="s">
        <v>34</v>
      </c>
      <c r="S294" t="str">
        <f>VLOOKUP(R294,Users!$A$1:$B$5,2,0)</f>
        <v>William</v>
      </c>
      <c r="T294" t="s">
        <v>35</v>
      </c>
      <c r="U294" t="s">
        <v>205</v>
      </c>
      <c r="V294">
        <v>98103</v>
      </c>
      <c r="W294" s="2">
        <v>42098</v>
      </c>
      <c r="X294" s="2" t="str">
        <f t="shared" si="21"/>
        <v>Sat</v>
      </c>
      <c r="Y294" s="2">
        <v>42100</v>
      </c>
      <c r="Z294" s="9">
        <f t="shared" si="22"/>
        <v>2</v>
      </c>
      <c r="AA294" s="9" t="str">
        <f t="shared" si="23"/>
        <v>After Discount</v>
      </c>
      <c r="AB294" s="6">
        <v>112.06</v>
      </c>
      <c r="AC294">
        <v>47</v>
      </c>
      <c r="AD294" s="6">
        <v>228.46</v>
      </c>
      <c r="AE294">
        <v>13959</v>
      </c>
      <c r="AF294" s="9">
        <f>IF(COUNTIF(AE$2:AE2245,AE294)=1,1,0)</f>
        <v>0</v>
      </c>
      <c r="AG294" t="str">
        <f>_xlfn.XLOOKUP(AE294,Returns!A:A,Returns!B:B,"Not Returned",0,1)</f>
        <v>Returned</v>
      </c>
      <c r="AH294">
        <f t="shared" si="24"/>
        <v>1</v>
      </c>
    </row>
    <row r="295" spans="1:34" x14ac:dyDescent="0.3">
      <c r="A295">
        <v>18990</v>
      </c>
      <c r="B295" t="s">
        <v>25</v>
      </c>
      <c r="C295" s="8">
        <v>0</v>
      </c>
      <c r="D295" s="6">
        <v>4.91</v>
      </c>
      <c r="E295" s="7">
        <v>0.5</v>
      </c>
      <c r="F295">
        <v>2014</v>
      </c>
      <c r="G295" t="s">
        <v>1933</v>
      </c>
      <c r="H295" t="str">
        <f>IF(COUNTIF(G$2:G295,G295)=1,"New Customer","Returning Customer")</f>
        <v>Returning Customer</v>
      </c>
      <c r="I295">
        <f t="shared" si="20"/>
        <v>0</v>
      </c>
      <c r="J295" t="s">
        <v>49</v>
      </c>
      <c r="K295" t="s">
        <v>40</v>
      </c>
      <c r="L295" t="s">
        <v>29</v>
      </c>
      <c r="M295" t="s">
        <v>133</v>
      </c>
      <c r="N295" t="s">
        <v>59</v>
      </c>
      <c r="O295" t="s">
        <v>161</v>
      </c>
      <c r="P295">
        <v>0.36</v>
      </c>
      <c r="Q295" t="s">
        <v>33</v>
      </c>
      <c r="R295" t="s">
        <v>61</v>
      </c>
      <c r="S295" t="str">
        <f>VLOOKUP(R295,Users!$A$1:$B$5,2,0)</f>
        <v>Chris</v>
      </c>
      <c r="T295" t="s">
        <v>324</v>
      </c>
      <c r="U295" t="s">
        <v>1934</v>
      </c>
      <c r="V295">
        <v>51503</v>
      </c>
      <c r="W295" s="2">
        <v>42085</v>
      </c>
      <c r="X295" s="2" t="str">
        <f t="shared" si="21"/>
        <v>Sun</v>
      </c>
      <c r="Y295" s="2">
        <v>42087</v>
      </c>
      <c r="Z295" s="9">
        <f t="shared" si="22"/>
        <v>2</v>
      </c>
      <c r="AA295" s="9" t="str">
        <f t="shared" si="23"/>
        <v>No Discount</v>
      </c>
      <c r="AB295" s="6">
        <v>7.2518999999999991</v>
      </c>
      <c r="AC295">
        <v>2</v>
      </c>
      <c r="AD295" s="6">
        <v>10.51</v>
      </c>
      <c r="AE295">
        <v>88367</v>
      </c>
      <c r="AF295" s="9">
        <f>IF(COUNTIF(AE$2:AE2246,AE295)=1,1,0)</f>
        <v>0</v>
      </c>
      <c r="AG295" t="str">
        <f>_xlfn.XLOOKUP(AE295,Returns!A:A,Returns!B:B,"Not Returned",0,1)</f>
        <v>Not Returned</v>
      </c>
      <c r="AH295">
        <f t="shared" si="24"/>
        <v>0</v>
      </c>
    </row>
    <row r="296" spans="1:34" x14ac:dyDescent="0.3">
      <c r="A296">
        <v>21529</v>
      </c>
      <c r="B296" t="s">
        <v>56</v>
      </c>
      <c r="C296" s="8">
        <v>0</v>
      </c>
      <c r="D296" s="6">
        <v>4.91</v>
      </c>
      <c r="E296" s="7">
        <v>0.5</v>
      </c>
      <c r="F296">
        <v>2286</v>
      </c>
      <c r="G296" t="s">
        <v>2159</v>
      </c>
      <c r="H296" t="str">
        <f>IF(COUNTIF(G$2:G296,G296)=1,"New Customer","Returning Customer")</f>
        <v>Returning Customer</v>
      </c>
      <c r="I296">
        <f t="shared" si="20"/>
        <v>0</v>
      </c>
      <c r="J296" t="s">
        <v>49</v>
      </c>
      <c r="K296" t="s">
        <v>28</v>
      </c>
      <c r="L296" t="s">
        <v>29</v>
      </c>
      <c r="M296" t="s">
        <v>133</v>
      </c>
      <c r="N296" t="s">
        <v>59</v>
      </c>
      <c r="O296" t="s">
        <v>161</v>
      </c>
      <c r="P296">
        <v>0.36</v>
      </c>
      <c r="Q296" t="s">
        <v>33</v>
      </c>
      <c r="R296" t="s">
        <v>135</v>
      </c>
      <c r="S296" t="str">
        <f>VLOOKUP(R296,Users!$A$1:$B$5,2,0)</f>
        <v>Sam</v>
      </c>
      <c r="T296" t="s">
        <v>923</v>
      </c>
      <c r="U296" t="s">
        <v>2160</v>
      </c>
      <c r="V296">
        <v>29301</v>
      </c>
      <c r="W296" s="2">
        <v>42039</v>
      </c>
      <c r="X296" s="2" t="str">
        <f t="shared" si="21"/>
        <v>Wed</v>
      </c>
      <c r="Y296" s="2">
        <v>42041</v>
      </c>
      <c r="Z296" s="9">
        <f t="shared" si="22"/>
        <v>2</v>
      </c>
      <c r="AA296" s="9" t="str">
        <f t="shared" si="23"/>
        <v>No Discount</v>
      </c>
      <c r="AB296" s="6">
        <v>99.198000000000008</v>
      </c>
      <c r="AC296">
        <v>12</v>
      </c>
      <c r="AD296" s="6">
        <v>61.87</v>
      </c>
      <c r="AE296">
        <v>90145</v>
      </c>
      <c r="AF296" s="9">
        <f>IF(COUNTIF(AE$2:AE2247,AE296)=1,1,0)</f>
        <v>0</v>
      </c>
      <c r="AG296" t="str">
        <f>_xlfn.XLOOKUP(AE296,Returns!A:A,Returns!B:B,"Not Returned",0,1)</f>
        <v>Not Returned</v>
      </c>
      <c r="AH296">
        <f t="shared" si="24"/>
        <v>0</v>
      </c>
    </row>
    <row r="297" spans="1:34" x14ac:dyDescent="0.3">
      <c r="A297">
        <v>26057</v>
      </c>
      <c r="B297" t="s">
        <v>106</v>
      </c>
      <c r="C297" s="8">
        <v>0.1</v>
      </c>
      <c r="D297" s="6">
        <v>4.91</v>
      </c>
      <c r="E297" s="7">
        <v>0.5</v>
      </c>
      <c r="F297">
        <v>2472</v>
      </c>
      <c r="G297" t="s">
        <v>2306</v>
      </c>
      <c r="H297" t="str">
        <f>IF(COUNTIF(G$2:G297,G297)=1,"New Customer","Returning Customer")</f>
        <v>New Customer</v>
      </c>
      <c r="I297">
        <f t="shared" si="20"/>
        <v>1</v>
      </c>
      <c r="J297" t="s">
        <v>27</v>
      </c>
      <c r="K297" t="s">
        <v>40</v>
      </c>
      <c r="L297" t="s">
        <v>29</v>
      </c>
      <c r="M297" t="s">
        <v>133</v>
      </c>
      <c r="N297" t="s">
        <v>59</v>
      </c>
      <c r="O297" t="s">
        <v>161</v>
      </c>
      <c r="P297">
        <v>0.36</v>
      </c>
      <c r="Q297" t="s">
        <v>33</v>
      </c>
      <c r="R297" t="s">
        <v>61</v>
      </c>
      <c r="S297" t="str">
        <f>VLOOKUP(R297,Users!$A$1:$B$5,2,0)</f>
        <v>Chris</v>
      </c>
      <c r="T297" t="s">
        <v>175</v>
      </c>
      <c r="U297" t="s">
        <v>2307</v>
      </c>
      <c r="V297">
        <v>60432</v>
      </c>
      <c r="W297" s="2">
        <v>42056</v>
      </c>
      <c r="X297" s="2" t="str">
        <f t="shared" si="21"/>
        <v>Sat</v>
      </c>
      <c r="Y297" s="2">
        <v>42056</v>
      </c>
      <c r="Z297" s="9">
        <f t="shared" si="22"/>
        <v>0</v>
      </c>
      <c r="AA297" s="9" t="str">
        <f t="shared" si="23"/>
        <v>After Discount</v>
      </c>
      <c r="AB297" s="6">
        <v>35.279699999999998</v>
      </c>
      <c r="AC297">
        <v>10</v>
      </c>
      <c r="AD297" s="6">
        <v>51.13</v>
      </c>
      <c r="AE297">
        <v>86514</v>
      </c>
      <c r="AF297" s="9">
        <f>IF(COUNTIF(AE$2:AE2248,AE297)=1,1,0)</f>
        <v>1</v>
      </c>
      <c r="AG297" t="str">
        <f>_xlfn.XLOOKUP(AE297,Returns!A:A,Returns!B:B,"Not Returned",0,1)</f>
        <v>Not Returned</v>
      </c>
      <c r="AH297">
        <f t="shared" si="24"/>
        <v>0</v>
      </c>
    </row>
    <row r="298" spans="1:34" x14ac:dyDescent="0.3">
      <c r="A298">
        <v>20065</v>
      </c>
      <c r="B298" t="s">
        <v>25</v>
      </c>
      <c r="C298" s="8">
        <v>0.08</v>
      </c>
      <c r="D298" s="6">
        <v>4.91</v>
      </c>
      <c r="E298" s="7">
        <v>0.5</v>
      </c>
      <c r="F298">
        <v>2488</v>
      </c>
      <c r="G298" t="s">
        <v>2316</v>
      </c>
      <c r="H298" t="str">
        <f>IF(COUNTIF(G$2:G298,G298)=1,"New Customer","Returning Customer")</f>
        <v>New Customer</v>
      </c>
      <c r="I298">
        <f t="shared" si="20"/>
        <v>1</v>
      </c>
      <c r="J298" t="s">
        <v>49</v>
      </c>
      <c r="K298" t="s">
        <v>114</v>
      </c>
      <c r="L298" t="s">
        <v>29</v>
      </c>
      <c r="M298" t="s">
        <v>133</v>
      </c>
      <c r="N298" t="s">
        <v>59</v>
      </c>
      <c r="O298" t="s">
        <v>161</v>
      </c>
      <c r="P298">
        <v>0.36</v>
      </c>
      <c r="Q298" t="s">
        <v>33</v>
      </c>
      <c r="R298" t="s">
        <v>135</v>
      </c>
      <c r="S298" t="str">
        <f>VLOOKUP(R298,Users!$A$1:$B$5,2,0)</f>
        <v>Sam</v>
      </c>
      <c r="T298" t="s">
        <v>949</v>
      </c>
      <c r="U298" t="s">
        <v>2317</v>
      </c>
      <c r="V298">
        <v>72023</v>
      </c>
      <c r="W298" s="2">
        <v>42103</v>
      </c>
      <c r="X298" s="2" t="str">
        <f t="shared" si="21"/>
        <v>Thu</v>
      </c>
      <c r="Y298" s="2">
        <v>42103</v>
      </c>
      <c r="Z298" s="9">
        <f t="shared" si="22"/>
        <v>0</v>
      </c>
      <c r="AA298" s="9" t="str">
        <f t="shared" si="23"/>
        <v>After Discount</v>
      </c>
      <c r="AB298" s="6">
        <v>12.726000000000001</v>
      </c>
      <c r="AC298">
        <v>9</v>
      </c>
      <c r="AD298" s="6">
        <v>42.69</v>
      </c>
      <c r="AE298">
        <v>86887</v>
      </c>
      <c r="AF298" s="9">
        <f>IF(COUNTIF(AE$2:AE2249,AE298)=1,1,0)</f>
        <v>0</v>
      </c>
      <c r="AG298" t="str">
        <f>_xlfn.XLOOKUP(AE298,Returns!A:A,Returns!B:B,"Not Returned",0,1)</f>
        <v>Not Returned</v>
      </c>
      <c r="AH298">
        <f t="shared" si="24"/>
        <v>0</v>
      </c>
    </row>
    <row r="299" spans="1:34" x14ac:dyDescent="0.3">
      <c r="A299">
        <v>2065</v>
      </c>
      <c r="B299" t="s">
        <v>25</v>
      </c>
      <c r="C299" s="8">
        <v>0.08</v>
      </c>
      <c r="D299" s="6">
        <v>4.91</v>
      </c>
      <c r="E299" s="7">
        <v>0.5</v>
      </c>
      <c r="F299">
        <v>2491</v>
      </c>
      <c r="G299" t="s">
        <v>2323</v>
      </c>
      <c r="H299" t="str">
        <f>IF(COUNTIF(G$2:G299,G299)=1,"New Customer","Returning Customer")</f>
        <v>Returning Customer</v>
      </c>
      <c r="I299">
        <f t="shared" si="20"/>
        <v>0</v>
      </c>
      <c r="J299" t="s">
        <v>49</v>
      </c>
      <c r="K299" t="s">
        <v>114</v>
      </c>
      <c r="L299" t="s">
        <v>29</v>
      </c>
      <c r="M299" t="s">
        <v>133</v>
      </c>
      <c r="N299" t="s">
        <v>59</v>
      </c>
      <c r="O299" t="s">
        <v>161</v>
      </c>
      <c r="P299">
        <v>0.36</v>
      </c>
      <c r="Q299" t="s">
        <v>33</v>
      </c>
      <c r="R299" t="s">
        <v>34</v>
      </c>
      <c r="S299" t="str">
        <f>VLOOKUP(R299,Users!$A$1:$B$5,2,0)</f>
        <v>William</v>
      </c>
      <c r="T299" t="s">
        <v>45</v>
      </c>
      <c r="U299" t="s">
        <v>655</v>
      </c>
      <c r="V299">
        <v>90045</v>
      </c>
      <c r="W299" s="2">
        <v>42103</v>
      </c>
      <c r="X299" s="2" t="str">
        <f t="shared" si="21"/>
        <v>Thu</v>
      </c>
      <c r="Y299" s="2">
        <v>42103</v>
      </c>
      <c r="Z299" s="9">
        <f t="shared" si="22"/>
        <v>0</v>
      </c>
      <c r="AA299" s="9" t="str">
        <f t="shared" si="23"/>
        <v>After Discount</v>
      </c>
      <c r="AB299" s="6">
        <v>31.751999999999999</v>
      </c>
      <c r="AC299">
        <v>36</v>
      </c>
      <c r="AD299" s="6">
        <v>170.75</v>
      </c>
      <c r="AE299">
        <v>14785</v>
      </c>
      <c r="AF299" s="9">
        <f>IF(COUNTIF(AE$2:AE2250,AE299)=1,1,0)</f>
        <v>0</v>
      </c>
      <c r="AG299" t="str">
        <f>_xlfn.XLOOKUP(AE299,Returns!A:A,Returns!B:B,"Not Returned",0,1)</f>
        <v>Not Returned</v>
      </c>
      <c r="AH299">
        <f t="shared" si="24"/>
        <v>0</v>
      </c>
    </row>
    <row r="300" spans="1:34" x14ac:dyDescent="0.3">
      <c r="A300">
        <v>20873</v>
      </c>
      <c r="B300" t="s">
        <v>25</v>
      </c>
      <c r="C300" s="8">
        <v>7.0000000000000007E-2</v>
      </c>
      <c r="D300" s="6">
        <v>2.61</v>
      </c>
      <c r="E300" s="7">
        <v>0.5</v>
      </c>
      <c r="F300">
        <v>1026</v>
      </c>
      <c r="G300" t="s">
        <v>1123</v>
      </c>
      <c r="H300" t="str">
        <f>IF(COUNTIF(G$2:G300,G300)=1,"New Customer","Returning Customer")</f>
        <v>New Customer</v>
      </c>
      <c r="I300">
        <f t="shared" si="20"/>
        <v>1</v>
      </c>
      <c r="J300" t="s">
        <v>49</v>
      </c>
      <c r="K300" t="s">
        <v>58</v>
      </c>
      <c r="L300" t="s">
        <v>29</v>
      </c>
      <c r="M300" t="s">
        <v>133</v>
      </c>
      <c r="N300" t="s">
        <v>59</v>
      </c>
      <c r="O300" t="s">
        <v>1127</v>
      </c>
      <c r="P300">
        <v>0.39</v>
      </c>
      <c r="Q300" t="s">
        <v>33</v>
      </c>
      <c r="R300" t="s">
        <v>53</v>
      </c>
      <c r="S300" t="str">
        <f>VLOOKUP(R300,Users!$A$1:$B$5,2,0)</f>
        <v>Erin</v>
      </c>
      <c r="T300" t="s">
        <v>71</v>
      </c>
      <c r="U300" t="s">
        <v>1125</v>
      </c>
      <c r="V300">
        <v>11722</v>
      </c>
      <c r="W300" s="2">
        <v>42153</v>
      </c>
      <c r="X300" s="2" t="str">
        <f t="shared" si="21"/>
        <v>Fri</v>
      </c>
      <c r="Y300" s="2">
        <v>42156</v>
      </c>
      <c r="Z300" s="9">
        <f t="shared" si="22"/>
        <v>3</v>
      </c>
      <c r="AA300" s="9" t="str">
        <f t="shared" si="23"/>
        <v>After Discount</v>
      </c>
      <c r="AB300" s="6">
        <v>39.350699999999996</v>
      </c>
      <c r="AC300">
        <v>22</v>
      </c>
      <c r="AD300" s="6">
        <v>57.03</v>
      </c>
      <c r="AE300">
        <v>89008</v>
      </c>
      <c r="AF300" s="9">
        <f>IF(COUNTIF(AE$2:AE2251,AE300)=1,1,0)</f>
        <v>0</v>
      </c>
      <c r="AG300" t="str">
        <f>_xlfn.XLOOKUP(AE300,Returns!A:A,Returns!B:B,"Not Returned",0,1)</f>
        <v>Not Returned</v>
      </c>
      <c r="AH300">
        <f t="shared" si="24"/>
        <v>0</v>
      </c>
    </row>
    <row r="301" spans="1:34" x14ac:dyDescent="0.3">
      <c r="A301">
        <v>19484</v>
      </c>
      <c r="B301" t="s">
        <v>25</v>
      </c>
      <c r="C301" s="8">
        <v>7.0000000000000007E-2</v>
      </c>
      <c r="D301" s="6">
        <v>2.61</v>
      </c>
      <c r="E301" s="7">
        <v>0.5</v>
      </c>
      <c r="F301">
        <v>1182</v>
      </c>
      <c r="G301" t="s">
        <v>1259</v>
      </c>
      <c r="H301" t="str">
        <f>IF(COUNTIF(G$2:G301,G301)=1,"New Customer","Returning Customer")</f>
        <v>New Customer</v>
      </c>
      <c r="I301">
        <f t="shared" si="20"/>
        <v>1</v>
      </c>
      <c r="J301" t="s">
        <v>49</v>
      </c>
      <c r="K301" t="s">
        <v>40</v>
      </c>
      <c r="L301" t="s">
        <v>29</v>
      </c>
      <c r="M301" t="s">
        <v>133</v>
      </c>
      <c r="N301" t="s">
        <v>59</v>
      </c>
      <c r="O301" t="s">
        <v>1127</v>
      </c>
      <c r="P301">
        <v>0.39</v>
      </c>
      <c r="Q301" t="s">
        <v>33</v>
      </c>
      <c r="R301" t="s">
        <v>34</v>
      </c>
      <c r="S301" t="str">
        <f>VLOOKUP(R301,Users!$A$1:$B$5,2,0)</f>
        <v>William</v>
      </c>
      <c r="T301" t="s">
        <v>208</v>
      </c>
      <c r="U301" t="s">
        <v>1260</v>
      </c>
      <c r="V301">
        <v>84660</v>
      </c>
      <c r="W301" s="2">
        <v>42147</v>
      </c>
      <c r="X301" s="2" t="str">
        <f t="shared" si="21"/>
        <v>Sat</v>
      </c>
      <c r="Y301" s="2">
        <v>42147</v>
      </c>
      <c r="Z301" s="9">
        <f t="shared" si="22"/>
        <v>0</v>
      </c>
      <c r="AA301" s="9" t="str">
        <f t="shared" si="23"/>
        <v>After Discount</v>
      </c>
      <c r="AB301" s="6">
        <v>27.013499999999997</v>
      </c>
      <c r="AC301">
        <v>15</v>
      </c>
      <c r="AD301" s="6">
        <v>39.15</v>
      </c>
      <c r="AE301">
        <v>86913</v>
      </c>
      <c r="AF301" s="9">
        <f>IF(COUNTIF(AE$2:AE2252,AE301)=1,1,0)</f>
        <v>1</v>
      </c>
      <c r="AG301" t="str">
        <f>_xlfn.XLOOKUP(AE301,Returns!A:A,Returns!B:B,"Not Returned",0,1)</f>
        <v>Not Returned</v>
      </c>
      <c r="AH301">
        <f t="shared" si="24"/>
        <v>0</v>
      </c>
    </row>
    <row r="302" spans="1:34" x14ac:dyDescent="0.3">
      <c r="A302">
        <v>19111</v>
      </c>
      <c r="B302" t="s">
        <v>25</v>
      </c>
      <c r="C302" s="8">
        <v>0.09</v>
      </c>
      <c r="D302" s="6">
        <v>2.61</v>
      </c>
      <c r="E302" s="7">
        <v>0.5</v>
      </c>
      <c r="F302">
        <v>1389</v>
      </c>
      <c r="G302" t="s">
        <v>1442</v>
      </c>
      <c r="H302" t="str">
        <f>IF(COUNTIF(G$2:G302,G302)=1,"New Customer","Returning Customer")</f>
        <v>New Customer</v>
      </c>
      <c r="I302">
        <f t="shared" si="20"/>
        <v>1</v>
      </c>
      <c r="J302" t="s">
        <v>49</v>
      </c>
      <c r="K302" t="s">
        <v>114</v>
      </c>
      <c r="L302" t="s">
        <v>29</v>
      </c>
      <c r="M302" t="s">
        <v>133</v>
      </c>
      <c r="N302" t="s">
        <v>59</v>
      </c>
      <c r="O302" t="s">
        <v>1127</v>
      </c>
      <c r="P302">
        <v>0.39</v>
      </c>
      <c r="Q302" t="s">
        <v>33</v>
      </c>
      <c r="R302" t="s">
        <v>34</v>
      </c>
      <c r="S302" t="str">
        <f>VLOOKUP(R302,Users!$A$1:$B$5,2,0)</f>
        <v>William</v>
      </c>
      <c r="T302" t="s">
        <v>45</v>
      </c>
      <c r="U302" t="s">
        <v>1443</v>
      </c>
      <c r="V302">
        <v>94025</v>
      </c>
      <c r="W302" s="2">
        <v>42158</v>
      </c>
      <c r="X302" s="2" t="str">
        <f t="shared" si="21"/>
        <v>Wed</v>
      </c>
      <c r="Y302" s="2">
        <v>42160</v>
      </c>
      <c r="Z302" s="9">
        <f t="shared" si="22"/>
        <v>2</v>
      </c>
      <c r="AA302" s="9" t="str">
        <f t="shared" si="23"/>
        <v>After Discount</v>
      </c>
      <c r="AB302" s="6">
        <v>29.380199999999995</v>
      </c>
      <c r="AC302">
        <v>17</v>
      </c>
      <c r="AD302" s="6">
        <v>42.58</v>
      </c>
      <c r="AE302">
        <v>88729</v>
      </c>
      <c r="AF302" s="9">
        <f>IF(COUNTIF(AE$2:AE2253,AE302)=1,1,0)</f>
        <v>1</v>
      </c>
      <c r="AG302" t="str">
        <f>_xlfn.XLOOKUP(AE302,Returns!A:A,Returns!B:B,"Not Returned",0,1)</f>
        <v>Not Returned</v>
      </c>
      <c r="AH302">
        <f t="shared" si="24"/>
        <v>0</v>
      </c>
    </row>
    <row r="303" spans="1:34" x14ac:dyDescent="0.3">
      <c r="A303">
        <v>20435</v>
      </c>
      <c r="B303" t="s">
        <v>56</v>
      </c>
      <c r="C303" s="8">
        <v>7.0000000000000007E-2</v>
      </c>
      <c r="D303" s="6">
        <v>2.61</v>
      </c>
      <c r="E303" s="7">
        <v>0.5</v>
      </c>
      <c r="F303">
        <v>2980</v>
      </c>
      <c r="G303" t="s">
        <v>2688</v>
      </c>
      <c r="H303" t="str">
        <f>IF(COUNTIF(G$2:G303,G303)=1,"New Customer","Returning Customer")</f>
        <v>New Customer</v>
      </c>
      <c r="I303">
        <f t="shared" si="20"/>
        <v>1</v>
      </c>
      <c r="J303" t="s">
        <v>49</v>
      </c>
      <c r="K303" t="s">
        <v>28</v>
      </c>
      <c r="L303" t="s">
        <v>29</v>
      </c>
      <c r="M303" t="s">
        <v>133</v>
      </c>
      <c r="N303" t="s">
        <v>59</v>
      </c>
      <c r="O303" t="s">
        <v>1127</v>
      </c>
      <c r="P303">
        <v>0.39</v>
      </c>
      <c r="Q303" t="s">
        <v>33</v>
      </c>
      <c r="R303" t="s">
        <v>53</v>
      </c>
      <c r="S303" t="str">
        <f>VLOOKUP(R303,Users!$A$1:$B$5,2,0)</f>
        <v>Erin</v>
      </c>
      <c r="T303" t="s">
        <v>152</v>
      </c>
      <c r="U303" t="s">
        <v>2689</v>
      </c>
      <c r="V303">
        <v>44870</v>
      </c>
      <c r="W303" s="2">
        <v>42060</v>
      </c>
      <c r="X303" s="2" t="str">
        <f t="shared" si="21"/>
        <v>Wed</v>
      </c>
      <c r="Y303" s="2">
        <v>42062</v>
      </c>
      <c r="Z303" s="9">
        <f t="shared" si="22"/>
        <v>2</v>
      </c>
      <c r="AA303" s="9" t="str">
        <f t="shared" si="23"/>
        <v>After Discount</v>
      </c>
      <c r="AB303" s="6">
        <v>10.798499999999999</v>
      </c>
      <c r="AC303">
        <v>6</v>
      </c>
      <c r="AD303" s="6">
        <v>15.65</v>
      </c>
      <c r="AE303">
        <v>86547</v>
      </c>
      <c r="AF303" s="9">
        <f>IF(COUNTIF(AE$2:AE2254,AE303)=1,1,0)</f>
        <v>1</v>
      </c>
      <c r="AG303" t="str">
        <f>_xlfn.XLOOKUP(AE303,Returns!A:A,Returns!B:B,"Not Returned",0,1)</f>
        <v>Not Returned</v>
      </c>
      <c r="AH303">
        <f t="shared" si="24"/>
        <v>0</v>
      </c>
    </row>
    <row r="304" spans="1:34" x14ac:dyDescent="0.3">
      <c r="A304">
        <v>25613</v>
      </c>
      <c r="B304" t="s">
        <v>25</v>
      </c>
      <c r="C304" s="8">
        <v>0.03</v>
      </c>
      <c r="D304" s="6">
        <v>2.61</v>
      </c>
      <c r="E304" s="7">
        <v>0.5</v>
      </c>
      <c r="F304">
        <v>3339</v>
      </c>
      <c r="G304" t="s">
        <v>2949</v>
      </c>
      <c r="H304" t="str">
        <f>IF(COUNTIF(G$2:G304,G304)=1,"New Customer","Returning Customer")</f>
        <v>New Customer</v>
      </c>
      <c r="I304">
        <f t="shared" si="20"/>
        <v>1</v>
      </c>
      <c r="J304" t="s">
        <v>49</v>
      </c>
      <c r="K304" t="s">
        <v>114</v>
      </c>
      <c r="L304" t="s">
        <v>29</v>
      </c>
      <c r="M304" t="s">
        <v>133</v>
      </c>
      <c r="N304" t="s">
        <v>59</v>
      </c>
      <c r="O304" t="s">
        <v>1127</v>
      </c>
      <c r="P304">
        <v>0.39</v>
      </c>
      <c r="Q304" t="s">
        <v>33</v>
      </c>
      <c r="R304" t="s">
        <v>135</v>
      </c>
      <c r="S304" t="str">
        <f>VLOOKUP(R304,Users!$A$1:$B$5,2,0)</f>
        <v>Sam</v>
      </c>
      <c r="T304" t="s">
        <v>356</v>
      </c>
      <c r="U304" t="s">
        <v>2950</v>
      </c>
      <c r="V304">
        <v>32780</v>
      </c>
      <c r="W304" s="2">
        <v>42169</v>
      </c>
      <c r="X304" s="2" t="str">
        <f t="shared" si="21"/>
        <v>Sun</v>
      </c>
      <c r="Y304" s="2">
        <v>42170</v>
      </c>
      <c r="Z304" s="9">
        <f t="shared" si="22"/>
        <v>1</v>
      </c>
      <c r="AA304" s="9" t="str">
        <f t="shared" si="23"/>
        <v>After Discount</v>
      </c>
      <c r="AB304" s="6">
        <v>4.0442999999999998</v>
      </c>
      <c r="AC304">
        <v>7</v>
      </c>
      <c r="AD304" s="6">
        <v>19.02</v>
      </c>
      <c r="AE304">
        <v>85981</v>
      </c>
      <c r="AF304" s="9">
        <f>IF(COUNTIF(AE$2:AE2255,AE304)=1,1,0)</f>
        <v>0</v>
      </c>
      <c r="AG304" t="str">
        <f>_xlfn.XLOOKUP(AE304,Returns!A:A,Returns!B:B,"Not Returned",0,1)</f>
        <v>Not Returned</v>
      </c>
      <c r="AH304">
        <f t="shared" si="24"/>
        <v>0</v>
      </c>
    </row>
    <row r="305" spans="1:34" x14ac:dyDescent="0.3">
      <c r="A305">
        <v>23190</v>
      </c>
      <c r="B305" t="s">
        <v>47</v>
      </c>
      <c r="C305" s="8">
        <v>0</v>
      </c>
      <c r="D305" s="6">
        <v>2.61</v>
      </c>
      <c r="E305" s="7">
        <v>0.5</v>
      </c>
      <c r="F305">
        <v>3386</v>
      </c>
      <c r="G305" t="s">
        <v>2995</v>
      </c>
      <c r="H305" t="str">
        <f>IF(COUNTIF(G$2:G305,G305)=1,"New Customer","Returning Customer")</f>
        <v>New Customer</v>
      </c>
      <c r="I305">
        <f t="shared" si="20"/>
        <v>1</v>
      </c>
      <c r="J305" t="s">
        <v>49</v>
      </c>
      <c r="K305" t="s">
        <v>28</v>
      </c>
      <c r="L305" t="s">
        <v>29</v>
      </c>
      <c r="M305" t="s">
        <v>133</v>
      </c>
      <c r="N305" t="s">
        <v>59</v>
      </c>
      <c r="O305" t="s">
        <v>1127</v>
      </c>
      <c r="P305">
        <v>0.39</v>
      </c>
      <c r="Q305" t="s">
        <v>33</v>
      </c>
      <c r="R305" t="s">
        <v>53</v>
      </c>
      <c r="S305" t="str">
        <f>VLOOKUP(R305,Users!$A$1:$B$5,2,0)</f>
        <v>Erin</v>
      </c>
      <c r="T305" t="s">
        <v>152</v>
      </c>
      <c r="U305" t="s">
        <v>607</v>
      </c>
      <c r="V305">
        <v>43402</v>
      </c>
      <c r="W305" s="2">
        <v>42127</v>
      </c>
      <c r="X305" s="2" t="str">
        <f t="shared" si="21"/>
        <v>Sun</v>
      </c>
      <c r="Y305" s="2">
        <v>42129</v>
      </c>
      <c r="Z305" s="9">
        <f t="shared" si="22"/>
        <v>2</v>
      </c>
      <c r="AA305" s="9" t="str">
        <f t="shared" si="23"/>
        <v>No Discount</v>
      </c>
      <c r="AB305" s="6">
        <v>19.554599999999997</v>
      </c>
      <c r="AC305">
        <v>10</v>
      </c>
      <c r="AD305" s="6">
        <v>28.34</v>
      </c>
      <c r="AE305">
        <v>88746</v>
      </c>
      <c r="AF305" s="9">
        <f>IF(COUNTIF(AE$2:AE2256,AE305)=1,1,0)</f>
        <v>0</v>
      </c>
      <c r="AG305" t="str">
        <f>_xlfn.XLOOKUP(AE305,Returns!A:A,Returns!B:B,"Not Returned",0,1)</f>
        <v>Not Returned</v>
      </c>
      <c r="AH305">
        <f t="shared" si="24"/>
        <v>0</v>
      </c>
    </row>
    <row r="306" spans="1:34" x14ac:dyDescent="0.3">
      <c r="A306">
        <v>23299</v>
      </c>
      <c r="B306" t="s">
        <v>47</v>
      </c>
      <c r="C306" s="8">
        <v>0.09</v>
      </c>
      <c r="D306" s="6">
        <v>3.75</v>
      </c>
      <c r="E306" s="7">
        <v>0.5</v>
      </c>
      <c r="F306">
        <v>2689</v>
      </c>
      <c r="G306" t="s">
        <v>2469</v>
      </c>
      <c r="H306" t="str">
        <f>IF(COUNTIF(G$2:G306,G306)=1,"New Customer","Returning Customer")</f>
        <v>New Customer</v>
      </c>
      <c r="I306">
        <f t="shared" si="20"/>
        <v>1</v>
      </c>
      <c r="J306" t="s">
        <v>49</v>
      </c>
      <c r="K306" t="s">
        <v>40</v>
      </c>
      <c r="L306" t="s">
        <v>29</v>
      </c>
      <c r="M306" t="s">
        <v>133</v>
      </c>
      <c r="N306" t="s">
        <v>59</v>
      </c>
      <c r="O306" t="s">
        <v>2470</v>
      </c>
      <c r="P306">
        <v>0.37</v>
      </c>
      <c r="Q306" t="s">
        <v>33</v>
      </c>
      <c r="R306" t="s">
        <v>53</v>
      </c>
      <c r="S306" t="str">
        <f>VLOOKUP(R306,Users!$A$1:$B$5,2,0)</f>
        <v>Erin</v>
      </c>
      <c r="T306" t="s">
        <v>54</v>
      </c>
      <c r="U306" t="s">
        <v>2471</v>
      </c>
      <c r="V306">
        <v>7011</v>
      </c>
      <c r="W306" s="2">
        <v>42128</v>
      </c>
      <c r="X306" s="2" t="str">
        <f t="shared" si="21"/>
        <v>Mon</v>
      </c>
      <c r="Y306" s="2">
        <v>42130</v>
      </c>
      <c r="Z306" s="9">
        <f t="shared" si="22"/>
        <v>2</v>
      </c>
      <c r="AA306" s="9" t="str">
        <f t="shared" si="23"/>
        <v>After Discount</v>
      </c>
      <c r="AB306" s="6">
        <v>51.218699999999998</v>
      </c>
      <c r="AC306">
        <v>21</v>
      </c>
      <c r="AD306" s="6">
        <v>74.23</v>
      </c>
      <c r="AE306">
        <v>90624</v>
      </c>
      <c r="AF306" s="9">
        <f>IF(COUNTIF(AE$2:AE2257,AE306)=1,1,0)</f>
        <v>0</v>
      </c>
      <c r="AG306" t="str">
        <f>_xlfn.XLOOKUP(AE306,Returns!A:A,Returns!B:B,"Not Returned",0,1)</f>
        <v>Not Returned</v>
      </c>
      <c r="AH306">
        <f t="shared" si="24"/>
        <v>0</v>
      </c>
    </row>
    <row r="307" spans="1:34" x14ac:dyDescent="0.3">
      <c r="A307">
        <v>18636</v>
      </c>
      <c r="B307" t="s">
        <v>106</v>
      </c>
      <c r="C307" s="8">
        <v>0.01</v>
      </c>
      <c r="D307" s="6">
        <v>3.08</v>
      </c>
      <c r="E307" s="7">
        <v>0.5</v>
      </c>
      <c r="F307">
        <v>1211</v>
      </c>
      <c r="G307" t="s">
        <v>1291</v>
      </c>
      <c r="H307" t="str">
        <f>IF(COUNTIF(G$2:G307,G307)=1,"New Customer","Returning Customer")</f>
        <v>New Customer</v>
      </c>
      <c r="I307">
        <f t="shared" si="20"/>
        <v>1</v>
      </c>
      <c r="J307" t="s">
        <v>49</v>
      </c>
      <c r="K307" t="s">
        <v>28</v>
      </c>
      <c r="L307" t="s">
        <v>29</v>
      </c>
      <c r="M307" t="s">
        <v>133</v>
      </c>
      <c r="N307" t="s">
        <v>59</v>
      </c>
      <c r="O307" t="s">
        <v>1292</v>
      </c>
      <c r="P307">
        <v>0.37</v>
      </c>
      <c r="Q307" t="s">
        <v>33</v>
      </c>
      <c r="R307" t="s">
        <v>61</v>
      </c>
      <c r="S307" t="str">
        <f>VLOOKUP(R307,Users!$A$1:$B$5,2,0)</f>
        <v>Chris</v>
      </c>
      <c r="T307" t="s">
        <v>695</v>
      </c>
      <c r="U307" t="s">
        <v>1293</v>
      </c>
      <c r="V307">
        <v>46806</v>
      </c>
      <c r="W307" s="2">
        <v>42036</v>
      </c>
      <c r="X307" s="2" t="str">
        <f t="shared" si="21"/>
        <v>Sun</v>
      </c>
      <c r="Y307" s="2">
        <v>42041</v>
      </c>
      <c r="Z307" s="9">
        <f t="shared" si="22"/>
        <v>5</v>
      </c>
      <c r="AA307" s="9" t="str">
        <f t="shared" si="23"/>
        <v>After Discount</v>
      </c>
      <c r="AB307" s="6">
        <v>9.0045000000000002</v>
      </c>
      <c r="AC307">
        <v>4</v>
      </c>
      <c r="AD307" s="6">
        <v>13.05</v>
      </c>
      <c r="AE307">
        <v>88598</v>
      </c>
      <c r="AF307" s="9">
        <f>IF(COUNTIF(AE$2:AE2258,AE307)=1,1,0)</f>
        <v>1</v>
      </c>
      <c r="AG307" t="str">
        <f>_xlfn.XLOOKUP(AE307,Returns!A:A,Returns!B:B,"Not Returned",0,1)</f>
        <v>Not Returned</v>
      </c>
      <c r="AH307">
        <f t="shared" si="24"/>
        <v>0</v>
      </c>
    </row>
    <row r="308" spans="1:34" x14ac:dyDescent="0.3">
      <c r="A308">
        <v>24882</v>
      </c>
      <c r="B308" t="s">
        <v>56</v>
      </c>
      <c r="C308" s="8">
        <v>0.09</v>
      </c>
      <c r="D308" s="6">
        <v>2.89</v>
      </c>
      <c r="E308" s="7">
        <v>0.5</v>
      </c>
      <c r="F308">
        <v>669</v>
      </c>
      <c r="G308" t="s">
        <v>779</v>
      </c>
      <c r="H308" t="str">
        <f>IF(COUNTIF(G$2:G308,G308)=1,"New Customer","Returning Customer")</f>
        <v>New Customer</v>
      </c>
      <c r="I308">
        <f t="shared" si="20"/>
        <v>1</v>
      </c>
      <c r="J308" t="s">
        <v>49</v>
      </c>
      <c r="K308" t="s">
        <v>40</v>
      </c>
      <c r="L308" t="s">
        <v>29</v>
      </c>
      <c r="M308" t="s">
        <v>133</v>
      </c>
      <c r="N308" t="s">
        <v>59</v>
      </c>
      <c r="O308" t="s">
        <v>780</v>
      </c>
      <c r="P308">
        <v>0.38</v>
      </c>
      <c r="Q308" t="s">
        <v>33</v>
      </c>
      <c r="R308" t="s">
        <v>61</v>
      </c>
      <c r="S308" t="str">
        <f>VLOOKUP(R308,Users!$A$1:$B$5,2,0)</f>
        <v>Chris</v>
      </c>
      <c r="T308" t="s">
        <v>324</v>
      </c>
      <c r="U308" t="s">
        <v>781</v>
      </c>
      <c r="V308">
        <v>52501</v>
      </c>
      <c r="W308" s="2">
        <v>42083</v>
      </c>
      <c r="X308" s="2" t="str">
        <f t="shared" si="21"/>
        <v>Fri</v>
      </c>
      <c r="Y308" s="2">
        <v>42085</v>
      </c>
      <c r="Z308" s="9">
        <f t="shared" si="22"/>
        <v>2</v>
      </c>
      <c r="AA308" s="9" t="str">
        <f t="shared" si="23"/>
        <v>After Discount</v>
      </c>
      <c r="AB308" s="6">
        <v>40.482299999999995</v>
      </c>
      <c r="AC308">
        <v>22</v>
      </c>
      <c r="AD308" s="6">
        <v>58.67</v>
      </c>
      <c r="AE308">
        <v>88475</v>
      </c>
      <c r="AF308" s="9">
        <f>IF(COUNTIF(AE$2:AE2259,AE308)=1,1,0)</f>
        <v>0</v>
      </c>
      <c r="AG308" t="str">
        <f>_xlfn.XLOOKUP(AE308,Returns!A:A,Returns!B:B,"Not Returned",0,1)</f>
        <v>Not Returned</v>
      </c>
      <c r="AH308">
        <f t="shared" si="24"/>
        <v>0</v>
      </c>
    </row>
    <row r="309" spans="1:34" x14ac:dyDescent="0.3">
      <c r="A309">
        <v>26060</v>
      </c>
      <c r="B309" t="s">
        <v>47</v>
      </c>
      <c r="C309" s="8">
        <v>0.01</v>
      </c>
      <c r="D309" s="6">
        <v>2.89</v>
      </c>
      <c r="E309" s="7">
        <v>0.5</v>
      </c>
      <c r="F309">
        <v>1113</v>
      </c>
      <c r="G309" t="s">
        <v>1207</v>
      </c>
      <c r="H309" t="str">
        <f>IF(COUNTIF(G$2:G309,G309)=1,"New Customer","Returning Customer")</f>
        <v>Returning Customer</v>
      </c>
      <c r="I309">
        <f t="shared" si="20"/>
        <v>0</v>
      </c>
      <c r="J309" t="s">
        <v>49</v>
      </c>
      <c r="K309" t="s">
        <v>28</v>
      </c>
      <c r="L309" t="s">
        <v>29</v>
      </c>
      <c r="M309" t="s">
        <v>133</v>
      </c>
      <c r="N309" t="s">
        <v>59</v>
      </c>
      <c r="O309" t="s">
        <v>780</v>
      </c>
      <c r="P309">
        <v>0.38</v>
      </c>
      <c r="Q309" t="s">
        <v>33</v>
      </c>
      <c r="R309" t="s">
        <v>34</v>
      </c>
      <c r="S309" t="str">
        <f>VLOOKUP(R309,Users!$A$1:$B$5,2,0)</f>
        <v>William</v>
      </c>
      <c r="T309" t="s">
        <v>250</v>
      </c>
      <c r="U309" t="s">
        <v>1208</v>
      </c>
      <c r="V309">
        <v>80004</v>
      </c>
      <c r="W309" s="2">
        <v>42100</v>
      </c>
      <c r="X309" s="2" t="str">
        <f t="shared" si="21"/>
        <v>Mon</v>
      </c>
      <c r="Y309" s="2">
        <v>42101</v>
      </c>
      <c r="Z309" s="9">
        <f t="shared" si="22"/>
        <v>1</v>
      </c>
      <c r="AA309" s="9" t="str">
        <f t="shared" si="23"/>
        <v>After Discount</v>
      </c>
      <c r="AB309" s="6">
        <v>29.725199999999997</v>
      </c>
      <c r="AC309">
        <v>14</v>
      </c>
      <c r="AD309" s="6">
        <v>43.08</v>
      </c>
      <c r="AE309">
        <v>90833</v>
      </c>
      <c r="AF309" s="9">
        <f>IF(COUNTIF(AE$2:AE2260,AE309)=1,1,0)</f>
        <v>0</v>
      </c>
      <c r="AG309" t="str">
        <f>_xlfn.XLOOKUP(AE309,Returns!A:A,Returns!B:B,"Not Returned",0,1)</f>
        <v>Not Returned</v>
      </c>
      <c r="AH309">
        <f t="shared" si="24"/>
        <v>0</v>
      </c>
    </row>
    <row r="310" spans="1:34" x14ac:dyDescent="0.3">
      <c r="A310">
        <v>20829</v>
      </c>
      <c r="B310" t="s">
        <v>25</v>
      </c>
      <c r="C310" s="8">
        <v>0.01</v>
      </c>
      <c r="D310" s="6">
        <v>2.89</v>
      </c>
      <c r="E310" s="7">
        <v>0.5</v>
      </c>
      <c r="F310">
        <v>1361</v>
      </c>
      <c r="G310" t="s">
        <v>1416</v>
      </c>
      <c r="H310" t="str">
        <f>IF(COUNTIF(G$2:G310,G310)=1,"New Customer","Returning Customer")</f>
        <v>Returning Customer</v>
      </c>
      <c r="I310">
        <f t="shared" si="20"/>
        <v>0</v>
      </c>
      <c r="J310" t="s">
        <v>49</v>
      </c>
      <c r="K310" t="s">
        <v>114</v>
      </c>
      <c r="L310" t="s">
        <v>29</v>
      </c>
      <c r="M310" t="s">
        <v>133</v>
      </c>
      <c r="N310" t="s">
        <v>59</v>
      </c>
      <c r="O310" t="s">
        <v>780</v>
      </c>
      <c r="P310">
        <v>0.38</v>
      </c>
      <c r="Q310" t="s">
        <v>33</v>
      </c>
      <c r="R310" t="s">
        <v>61</v>
      </c>
      <c r="S310" t="str">
        <f>VLOOKUP(R310,Users!$A$1:$B$5,2,0)</f>
        <v>Chris</v>
      </c>
      <c r="T310" t="s">
        <v>295</v>
      </c>
      <c r="U310" t="s">
        <v>1417</v>
      </c>
      <c r="V310">
        <v>48101</v>
      </c>
      <c r="W310" s="2">
        <v>42030</v>
      </c>
      <c r="X310" s="2" t="str">
        <f t="shared" si="21"/>
        <v>Mon</v>
      </c>
      <c r="Y310" s="2">
        <v>42032</v>
      </c>
      <c r="Z310" s="9">
        <f t="shared" si="22"/>
        <v>2</v>
      </c>
      <c r="AA310" s="9" t="str">
        <f t="shared" si="23"/>
        <v>After Discount</v>
      </c>
      <c r="AB310" s="6">
        <v>1.2236</v>
      </c>
      <c r="AC310">
        <v>1</v>
      </c>
      <c r="AD310" s="6">
        <v>3.08</v>
      </c>
      <c r="AE310">
        <v>89595</v>
      </c>
      <c r="AF310" s="9">
        <f>IF(COUNTIF(AE$2:AE2261,AE310)=1,1,0)</f>
        <v>0</v>
      </c>
      <c r="AG310" t="str">
        <f>_xlfn.XLOOKUP(AE310,Returns!A:A,Returns!B:B,"Not Returned",0,1)</f>
        <v>Not Returned</v>
      </c>
      <c r="AH310">
        <f t="shared" si="24"/>
        <v>0</v>
      </c>
    </row>
    <row r="311" spans="1:34" x14ac:dyDescent="0.3">
      <c r="A311">
        <v>19932</v>
      </c>
      <c r="B311" t="s">
        <v>106</v>
      </c>
      <c r="C311" s="8">
        <v>0.05</v>
      </c>
      <c r="D311" s="6">
        <v>2.89</v>
      </c>
      <c r="E311" s="7">
        <v>0.5</v>
      </c>
      <c r="F311">
        <v>1380</v>
      </c>
      <c r="G311" t="s">
        <v>1435</v>
      </c>
      <c r="H311" t="str">
        <f>IF(COUNTIF(G$2:G311,G311)=1,"New Customer","Returning Customer")</f>
        <v>New Customer</v>
      </c>
      <c r="I311">
        <f t="shared" si="20"/>
        <v>1</v>
      </c>
      <c r="J311" t="s">
        <v>49</v>
      </c>
      <c r="K311" t="s">
        <v>40</v>
      </c>
      <c r="L311" t="s">
        <v>29</v>
      </c>
      <c r="M311" t="s">
        <v>133</v>
      </c>
      <c r="N311" t="s">
        <v>59</v>
      </c>
      <c r="O311" t="s">
        <v>780</v>
      </c>
      <c r="P311">
        <v>0.38</v>
      </c>
      <c r="Q311" t="s">
        <v>33</v>
      </c>
      <c r="R311" t="s">
        <v>53</v>
      </c>
      <c r="S311" t="str">
        <f>VLOOKUP(R311,Users!$A$1:$B$5,2,0)</f>
        <v>Erin</v>
      </c>
      <c r="T311" t="s">
        <v>193</v>
      </c>
      <c r="U311" t="s">
        <v>1436</v>
      </c>
      <c r="V311">
        <v>3801</v>
      </c>
      <c r="W311" s="2">
        <v>42182</v>
      </c>
      <c r="X311" s="2" t="str">
        <f t="shared" si="21"/>
        <v>Sat</v>
      </c>
      <c r="Y311" s="2">
        <v>42188</v>
      </c>
      <c r="Z311" s="9">
        <f t="shared" si="22"/>
        <v>6</v>
      </c>
      <c r="AA311" s="9" t="str">
        <f t="shared" si="23"/>
        <v>After Discount</v>
      </c>
      <c r="AB311" s="6">
        <v>18.0642</v>
      </c>
      <c r="AC311">
        <v>9</v>
      </c>
      <c r="AD311" s="6">
        <v>26.18</v>
      </c>
      <c r="AE311">
        <v>88213</v>
      </c>
      <c r="AF311" s="9">
        <f>IF(COUNTIF(AE$2:AE2262,AE311)=1,1,0)</f>
        <v>1</v>
      </c>
      <c r="AG311" t="str">
        <f>_xlfn.XLOOKUP(AE311,Returns!A:A,Returns!B:B,"Not Returned",0,1)</f>
        <v>Not Returned</v>
      </c>
      <c r="AH311">
        <f t="shared" si="24"/>
        <v>0</v>
      </c>
    </row>
    <row r="312" spans="1:34" x14ac:dyDescent="0.3">
      <c r="A312">
        <v>25724</v>
      </c>
      <c r="B312" t="s">
        <v>56</v>
      </c>
      <c r="C312" s="8">
        <v>7.0000000000000007E-2</v>
      </c>
      <c r="D312" s="6">
        <v>2.89</v>
      </c>
      <c r="E312" s="7">
        <v>0.5</v>
      </c>
      <c r="F312">
        <v>2873</v>
      </c>
      <c r="G312" t="s">
        <v>2601</v>
      </c>
      <c r="H312" t="str">
        <f>IF(COUNTIF(G$2:G312,G312)=1,"New Customer","Returning Customer")</f>
        <v>New Customer</v>
      </c>
      <c r="I312">
        <f t="shared" si="20"/>
        <v>1</v>
      </c>
      <c r="J312" t="s">
        <v>49</v>
      </c>
      <c r="K312" t="s">
        <v>58</v>
      </c>
      <c r="L312" t="s">
        <v>29</v>
      </c>
      <c r="M312" t="s">
        <v>133</v>
      </c>
      <c r="N312" t="s">
        <v>59</v>
      </c>
      <c r="O312" t="s">
        <v>780</v>
      </c>
      <c r="P312">
        <v>0.38</v>
      </c>
      <c r="Q312" t="s">
        <v>33</v>
      </c>
      <c r="R312" t="s">
        <v>135</v>
      </c>
      <c r="S312" t="str">
        <f>VLOOKUP(R312,Users!$A$1:$B$5,2,0)</f>
        <v>Sam</v>
      </c>
      <c r="T312" t="s">
        <v>356</v>
      </c>
      <c r="U312" t="s">
        <v>2602</v>
      </c>
      <c r="V312">
        <v>33012</v>
      </c>
      <c r="W312" s="2">
        <v>42026</v>
      </c>
      <c r="X312" s="2" t="str">
        <f t="shared" si="21"/>
        <v>Thu</v>
      </c>
      <c r="Y312" s="2">
        <v>42028</v>
      </c>
      <c r="Z312" s="9">
        <f t="shared" si="22"/>
        <v>2</v>
      </c>
      <c r="AA312" s="9" t="str">
        <f t="shared" si="23"/>
        <v>After Discount</v>
      </c>
      <c r="AB312" s="6">
        <v>441.59399999999999</v>
      </c>
      <c r="AC312">
        <v>12</v>
      </c>
      <c r="AD312" s="6">
        <v>33.020000000000003</v>
      </c>
      <c r="AE312">
        <v>89872</v>
      </c>
      <c r="AF312" s="9">
        <f>IF(COUNTIF(AE$2:AE2263,AE312)=1,1,0)</f>
        <v>0</v>
      </c>
      <c r="AG312" t="str">
        <f>_xlfn.XLOOKUP(AE312,Returns!A:A,Returns!B:B,"Not Returned",0,1)</f>
        <v>Not Returned</v>
      </c>
      <c r="AH312">
        <f t="shared" si="24"/>
        <v>0</v>
      </c>
    </row>
    <row r="313" spans="1:34" x14ac:dyDescent="0.3">
      <c r="A313">
        <v>18930</v>
      </c>
      <c r="B313" t="s">
        <v>106</v>
      </c>
      <c r="C313" s="8">
        <v>0.06</v>
      </c>
      <c r="D313" s="6">
        <v>2.89</v>
      </c>
      <c r="E313" s="7">
        <v>0.5</v>
      </c>
      <c r="F313">
        <v>3098</v>
      </c>
      <c r="G313" t="s">
        <v>2773</v>
      </c>
      <c r="H313" t="str">
        <f>IF(COUNTIF(G$2:G313,G313)=1,"New Customer","Returning Customer")</f>
        <v>New Customer</v>
      </c>
      <c r="I313">
        <f t="shared" si="20"/>
        <v>1</v>
      </c>
      <c r="J313" t="s">
        <v>49</v>
      </c>
      <c r="K313" t="s">
        <v>114</v>
      </c>
      <c r="L313" t="s">
        <v>29</v>
      </c>
      <c r="M313" t="s">
        <v>133</v>
      </c>
      <c r="N313" t="s">
        <v>59</v>
      </c>
      <c r="O313" t="s">
        <v>780</v>
      </c>
      <c r="P313">
        <v>0.38</v>
      </c>
      <c r="Q313" t="s">
        <v>33</v>
      </c>
      <c r="R313" t="s">
        <v>53</v>
      </c>
      <c r="S313" t="str">
        <f>VLOOKUP(R313,Users!$A$1:$B$5,2,0)</f>
        <v>Erin</v>
      </c>
      <c r="T313" t="s">
        <v>71</v>
      </c>
      <c r="U313" t="s">
        <v>2774</v>
      </c>
      <c r="V313">
        <v>11967</v>
      </c>
      <c r="W313" s="2">
        <v>42063</v>
      </c>
      <c r="X313" s="2" t="str">
        <f t="shared" si="21"/>
        <v>Sat</v>
      </c>
      <c r="Y313" s="2">
        <v>42063</v>
      </c>
      <c r="Z313" s="9">
        <f t="shared" si="22"/>
        <v>0</v>
      </c>
      <c r="AA313" s="9" t="str">
        <f t="shared" si="23"/>
        <v>After Discount</v>
      </c>
      <c r="AB313" s="6">
        <v>9.611699999999999</v>
      </c>
      <c r="AC313">
        <v>5</v>
      </c>
      <c r="AD313" s="6">
        <v>13.93</v>
      </c>
      <c r="AE313">
        <v>89316</v>
      </c>
      <c r="AF313" s="9">
        <f>IF(COUNTIF(AE$2:AE2264,AE313)=1,1,0)</f>
        <v>1</v>
      </c>
      <c r="AG313" t="str">
        <f>_xlfn.XLOOKUP(AE313,Returns!A:A,Returns!B:B,"Not Returned",0,1)</f>
        <v>Not Returned</v>
      </c>
      <c r="AH313">
        <f t="shared" si="24"/>
        <v>0</v>
      </c>
    </row>
    <row r="314" spans="1:34" x14ac:dyDescent="0.3">
      <c r="A314">
        <v>21017</v>
      </c>
      <c r="B314" t="s">
        <v>37</v>
      </c>
      <c r="C314" s="8">
        <v>0</v>
      </c>
      <c r="D314" s="6">
        <v>3.69</v>
      </c>
      <c r="E314" s="7">
        <v>0.5</v>
      </c>
      <c r="F314">
        <v>64</v>
      </c>
      <c r="G314" t="s">
        <v>132</v>
      </c>
      <c r="H314" t="str">
        <f>IF(COUNTIF(G$2:G314,G314)=1,"New Customer","Returning Customer")</f>
        <v>Returning Customer</v>
      </c>
      <c r="I314">
        <f t="shared" si="20"/>
        <v>0</v>
      </c>
      <c r="J314" t="s">
        <v>49</v>
      </c>
      <c r="K314" t="s">
        <v>58</v>
      </c>
      <c r="L314" t="s">
        <v>29</v>
      </c>
      <c r="M314" t="s">
        <v>133</v>
      </c>
      <c r="N314" t="s">
        <v>59</v>
      </c>
      <c r="O314" t="s">
        <v>134</v>
      </c>
      <c r="P314">
        <v>0.38</v>
      </c>
      <c r="Q314" t="s">
        <v>33</v>
      </c>
      <c r="R314" t="s">
        <v>135</v>
      </c>
      <c r="S314" t="str">
        <f>VLOOKUP(R314,Users!$A$1:$B$5,2,0)</f>
        <v>Sam</v>
      </c>
      <c r="T314" t="s">
        <v>136</v>
      </c>
      <c r="U314" t="s">
        <v>137</v>
      </c>
      <c r="V314">
        <v>24153</v>
      </c>
      <c r="W314" s="2">
        <v>42065</v>
      </c>
      <c r="X314" s="2" t="str">
        <f t="shared" si="21"/>
        <v>Mon</v>
      </c>
      <c r="Y314" s="2">
        <v>42067</v>
      </c>
      <c r="Z314" s="9">
        <f t="shared" si="22"/>
        <v>2</v>
      </c>
      <c r="AA314" s="9" t="str">
        <f t="shared" si="23"/>
        <v>No Discount</v>
      </c>
      <c r="AB314" s="6">
        <v>-37.5291</v>
      </c>
      <c r="AC314">
        <v>1</v>
      </c>
      <c r="AD314" s="6">
        <v>4</v>
      </c>
      <c r="AE314">
        <v>87406</v>
      </c>
      <c r="AF314" s="9">
        <f>IF(COUNTIF(AE$2:AE2265,AE314)=1,1,0)</f>
        <v>0</v>
      </c>
      <c r="AG314" t="str">
        <f>_xlfn.XLOOKUP(AE314,Returns!A:A,Returns!B:B,"Not Returned",0,1)</f>
        <v>Not Returned</v>
      </c>
      <c r="AH314">
        <f t="shared" si="24"/>
        <v>0</v>
      </c>
    </row>
    <row r="315" spans="1:34" x14ac:dyDescent="0.3">
      <c r="A315">
        <v>23429</v>
      </c>
      <c r="B315" t="s">
        <v>47</v>
      </c>
      <c r="C315" s="8">
        <v>0.1</v>
      </c>
      <c r="D315" s="6">
        <v>4.13</v>
      </c>
      <c r="E315" s="7">
        <v>0.5</v>
      </c>
      <c r="F315">
        <v>3367</v>
      </c>
      <c r="G315" t="s">
        <v>2978</v>
      </c>
      <c r="H315" t="str">
        <f>IF(COUNTIF(G$2:G315,G315)=1,"New Customer","Returning Customer")</f>
        <v>New Customer</v>
      </c>
      <c r="I315">
        <f t="shared" si="20"/>
        <v>1</v>
      </c>
      <c r="J315" t="s">
        <v>27</v>
      </c>
      <c r="K315" t="s">
        <v>40</v>
      </c>
      <c r="L315" t="s">
        <v>29</v>
      </c>
      <c r="M315" t="s">
        <v>133</v>
      </c>
      <c r="N315" t="s">
        <v>59</v>
      </c>
      <c r="O315" t="s">
        <v>2980</v>
      </c>
      <c r="P315">
        <v>0.39</v>
      </c>
      <c r="Q315" t="s">
        <v>33</v>
      </c>
      <c r="R315" t="s">
        <v>53</v>
      </c>
      <c r="S315" t="str">
        <f>VLOOKUP(R315,Users!$A$1:$B$5,2,0)</f>
        <v>Erin</v>
      </c>
      <c r="T315" t="s">
        <v>152</v>
      </c>
      <c r="U315" t="s">
        <v>2979</v>
      </c>
      <c r="V315">
        <v>43221</v>
      </c>
      <c r="W315" s="2">
        <v>42126</v>
      </c>
      <c r="X315" s="2" t="str">
        <f t="shared" si="21"/>
        <v>Sat</v>
      </c>
      <c r="Y315" s="2">
        <v>42128</v>
      </c>
      <c r="Z315" s="9">
        <f t="shared" si="22"/>
        <v>2</v>
      </c>
      <c r="AA315" s="9" t="str">
        <f t="shared" si="23"/>
        <v>After Discount</v>
      </c>
      <c r="AB315" s="6">
        <v>58.263599999999997</v>
      </c>
      <c r="AC315">
        <v>18</v>
      </c>
      <c r="AD315" s="6">
        <v>84.44</v>
      </c>
      <c r="AE315">
        <v>90502</v>
      </c>
      <c r="AF315" s="9">
        <f>IF(COUNTIF(AE$2:AE2266,AE315)=1,1,0)</f>
        <v>0</v>
      </c>
      <c r="AG315" t="str">
        <f>_xlfn.XLOOKUP(AE315,Returns!A:A,Returns!B:B,"Not Returned",0,1)</f>
        <v>Not Returned</v>
      </c>
      <c r="AH315">
        <f t="shared" si="24"/>
        <v>0</v>
      </c>
    </row>
    <row r="316" spans="1:34" x14ac:dyDescent="0.3">
      <c r="A316">
        <v>25092</v>
      </c>
      <c r="B316" t="s">
        <v>56</v>
      </c>
      <c r="C316" s="8">
        <v>0.08</v>
      </c>
      <c r="D316" s="6">
        <v>2.88</v>
      </c>
      <c r="E316" s="7">
        <v>0.5</v>
      </c>
      <c r="F316">
        <v>1304</v>
      </c>
      <c r="G316" t="s">
        <v>1373</v>
      </c>
      <c r="H316" t="str">
        <f>IF(COUNTIF(G$2:G316,G316)=1,"New Customer","Returning Customer")</f>
        <v>New Customer</v>
      </c>
      <c r="I316">
        <f t="shared" si="20"/>
        <v>1</v>
      </c>
      <c r="J316" t="s">
        <v>49</v>
      </c>
      <c r="K316" t="s">
        <v>114</v>
      </c>
      <c r="L316" t="s">
        <v>29</v>
      </c>
      <c r="M316" t="s">
        <v>133</v>
      </c>
      <c r="N316" t="s">
        <v>59</v>
      </c>
      <c r="O316" t="s">
        <v>1374</v>
      </c>
      <c r="P316">
        <v>0.39</v>
      </c>
      <c r="Q316" t="s">
        <v>33</v>
      </c>
      <c r="R316" t="s">
        <v>34</v>
      </c>
      <c r="S316" t="str">
        <f>VLOOKUP(R316,Users!$A$1:$B$5,2,0)</f>
        <v>William</v>
      </c>
      <c r="T316" t="s">
        <v>208</v>
      </c>
      <c r="U316" t="s">
        <v>1375</v>
      </c>
      <c r="V316">
        <v>84084</v>
      </c>
      <c r="W316" s="2">
        <v>42117</v>
      </c>
      <c r="X316" s="2" t="str">
        <f t="shared" si="21"/>
        <v>Thu</v>
      </c>
      <c r="Y316" s="2">
        <v>42118</v>
      </c>
      <c r="Z316" s="9">
        <f t="shared" si="22"/>
        <v>1</v>
      </c>
      <c r="AA316" s="9" t="str">
        <f t="shared" si="23"/>
        <v>After Discount</v>
      </c>
      <c r="AB316" s="6">
        <v>6.0305999999999997</v>
      </c>
      <c r="AC316">
        <v>3</v>
      </c>
      <c r="AD316" s="6">
        <v>8.74</v>
      </c>
      <c r="AE316">
        <v>87004</v>
      </c>
      <c r="AF316" s="9">
        <f>IF(COUNTIF(AE$2:AE2267,AE316)=1,1,0)</f>
        <v>1</v>
      </c>
      <c r="AG316" t="str">
        <f>_xlfn.XLOOKUP(AE316,Returns!A:A,Returns!B:B,"Not Returned",0,1)</f>
        <v>Not Returned</v>
      </c>
      <c r="AH316">
        <f t="shared" si="24"/>
        <v>0</v>
      </c>
    </row>
    <row r="317" spans="1:34" x14ac:dyDescent="0.3">
      <c r="A317">
        <v>21199</v>
      </c>
      <c r="B317" t="s">
        <v>47</v>
      </c>
      <c r="C317" s="8">
        <v>7.0000000000000007E-2</v>
      </c>
      <c r="D317" s="6">
        <v>4.91</v>
      </c>
      <c r="E317" s="7">
        <v>0.5</v>
      </c>
      <c r="F317">
        <v>1531</v>
      </c>
      <c r="G317" t="s">
        <v>1547</v>
      </c>
      <c r="H317" t="str">
        <f>IF(COUNTIF(G$2:G317,G317)=1,"New Customer","Returning Customer")</f>
        <v>New Customer</v>
      </c>
      <c r="I317">
        <f t="shared" si="20"/>
        <v>1</v>
      </c>
      <c r="J317" t="s">
        <v>49</v>
      </c>
      <c r="K317" t="s">
        <v>114</v>
      </c>
      <c r="L317" t="s">
        <v>29</v>
      </c>
      <c r="M317" t="s">
        <v>133</v>
      </c>
      <c r="N317" t="s">
        <v>59</v>
      </c>
      <c r="O317" t="s">
        <v>1548</v>
      </c>
      <c r="P317">
        <v>0.36</v>
      </c>
      <c r="Q317" t="s">
        <v>33</v>
      </c>
      <c r="R317" t="s">
        <v>135</v>
      </c>
      <c r="S317" t="str">
        <f>VLOOKUP(R317,Users!$A$1:$B$5,2,0)</f>
        <v>Sam</v>
      </c>
      <c r="T317" t="s">
        <v>356</v>
      </c>
      <c r="U317" t="s">
        <v>1549</v>
      </c>
      <c r="V317">
        <v>32137</v>
      </c>
      <c r="W317" s="2">
        <v>42021</v>
      </c>
      <c r="X317" s="2" t="str">
        <f t="shared" si="21"/>
        <v>Sat</v>
      </c>
      <c r="Y317" s="2">
        <v>42022</v>
      </c>
      <c r="Z317" s="9">
        <f t="shared" si="22"/>
        <v>1</v>
      </c>
      <c r="AA317" s="9" t="str">
        <f t="shared" si="23"/>
        <v>After Discount</v>
      </c>
      <c r="AB317" s="6">
        <v>-157.696</v>
      </c>
      <c r="AC317">
        <v>6</v>
      </c>
      <c r="AD317" s="6">
        <v>28.22</v>
      </c>
      <c r="AE317">
        <v>88852</v>
      </c>
      <c r="AF317" s="9">
        <f>IF(COUNTIF(AE$2:AE2268,AE317)=1,1,0)</f>
        <v>1</v>
      </c>
      <c r="AG317" t="str">
        <f>_xlfn.XLOOKUP(AE317,Returns!A:A,Returns!B:B,"Not Returned",0,1)</f>
        <v>Not Returned</v>
      </c>
      <c r="AH317">
        <f t="shared" si="24"/>
        <v>0</v>
      </c>
    </row>
    <row r="318" spans="1:34" x14ac:dyDescent="0.3">
      <c r="A318">
        <v>23584</v>
      </c>
      <c r="B318" t="s">
        <v>47</v>
      </c>
      <c r="C318" s="8">
        <v>0.06</v>
      </c>
      <c r="D318" s="6">
        <v>4.91</v>
      </c>
      <c r="E318" s="7">
        <v>0.5</v>
      </c>
      <c r="F318">
        <v>2555</v>
      </c>
      <c r="G318" t="s">
        <v>2376</v>
      </c>
      <c r="H318" t="str">
        <f>IF(COUNTIF(G$2:G318,G318)=1,"New Customer","Returning Customer")</f>
        <v>Returning Customer</v>
      </c>
      <c r="I318">
        <f t="shared" si="20"/>
        <v>0</v>
      </c>
      <c r="J318" t="s">
        <v>49</v>
      </c>
      <c r="K318" t="s">
        <v>40</v>
      </c>
      <c r="L318" t="s">
        <v>29</v>
      </c>
      <c r="M318" t="s">
        <v>133</v>
      </c>
      <c r="N318" t="s">
        <v>59</v>
      </c>
      <c r="O318" t="s">
        <v>1548</v>
      </c>
      <c r="P318">
        <v>0.36</v>
      </c>
      <c r="Q318" t="s">
        <v>33</v>
      </c>
      <c r="R318" t="s">
        <v>61</v>
      </c>
      <c r="S318" t="str">
        <f>VLOOKUP(R318,Users!$A$1:$B$5,2,0)</f>
        <v>Chris</v>
      </c>
      <c r="T318" t="s">
        <v>1843</v>
      </c>
      <c r="U318" t="s">
        <v>1267</v>
      </c>
      <c r="V318">
        <v>53711</v>
      </c>
      <c r="W318" s="2">
        <v>42037</v>
      </c>
      <c r="X318" s="2" t="str">
        <f t="shared" si="21"/>
        <v>Mon</v>
      </c>
      <c r="Y318" s="2">
        <v>42037</v>
      </c>
      <c r="Z318" s="9">
        <f t="shared" si="22"/>
        <v>0</v>
      </c>
      <c r="AA318" s="9" t="str">
        <f t="shared" si="23"/>
        <v>After Discount</v>
      </c>
      <c r="AB318" s="6">
        <v>29.525099999999998</v>
      </c>
      <c r="AC318">
        <v>9</v>
      </c>
      <c r="AD318" s="6">
        <v>42.79</v>
      </c>
      <c r="AE318">
        <v>86529</v>
      </c>
      <c r="AF318" s="9">
        <f>IF(COUNTIF(AE$2:AE2269,AE318)=1,1,0)</f>
        <v>0</v>
      </c>
      <c r="AG318" t="str">
        <f>_xlfn.XLOOKUP(AE318,Returns!A:A,Returns!B:B,"Not Returned",0,1)</f>
        <v>Not Returned</v>
      </c>
      <c r="AH318">
        <f t="shared" si="24"/>
        <v>0</v>
      </c>
    </row>
    <row r="319" spans="1:34" x14ac:dyDescent="0.3">
      <c r="A319">
        <v>23350</v>
      </c>
      <c r="B319" t="s">
        <v>56</v>
      </c>
      <c r="C319" s="8">
        <v>0.02</v>
      </c>
      <c r="D319" s="6">
        <v>4.91</v>
      </c>
      <c r="E319" s="7">
        <v>0.5</v>
      </c>
      <c r="F319">
        <v>2797</v>
      </c>
      <c r="G319" t="s">
        <v>2552</v>
      </c>
      <c r="H319" t="str">
        <f>IF(COUNTIF(G$2:G319,G319)=1,"New Customer","Returning Customer")</f>
        <v>New Customer</v>
      </c>
      <c r="I319">
        <f t="shared" si="20"/>
        <v>1</v>
      </c>
      <c r="J319" t="s">
        <v>49</v>
      </c>
      <c r="K319" t="s">
        <v>28</v>
      </c>
      <c r="L319" t="s">
        <v>29</v>
      </c>
      <c r="M319" t="s">
        <v>133</v>
      </c>
      <c r="N319" t="s">
        <v>59</v>
      </c>
      <c r="O319" t="s">
        <v>1548</v>
      </c>
      <c r="P319">
        <v>0.36</v>
      </c>
      <c r="Q319" t="s">
        <v>33</v>
      </c>
      <c r="R319" t="s">
        <v>53</v>
      </c>
      <c r="S319" t="str">
        <f>VLOOKUP(R319,Users!$A$1:$B$5,2,0)</f>
        <v>Erin</v>
      </c>
      <c r="T319" t="s">
        <v>229</v>
      </c>
      <c r="U319" t="s">
        <v>2553</v>
      </c>
      <c r="V319">
        <v>15122</v>
      </c>
      <c r="W319" s="2">
        <v>42025</v>
      </c>
      <c r="X319" s="2" t="str">
        <f t="shared" si="21"/>
        <v>Wed</v>
      </c>
      <c r="Y319" s="2">
        <v>42026</v>
      </c>
      <c r="Z319" s="9">
        <f t="shared" si="22"/>
        <v>1</v>
      </c>
      <c r="AA319" s="9" t="str">
        <f t="shared" si="23"/>
        <v>After Discount</v>
      </c>
      <c r="AB319" s="6">
        <v>29.883900000000001</v>
      </c>
      <c r="AC319">
        <v>9</v>
      </c>
      <c r="AD319" s="6">
        <v>43.31</v>
      </c>
      <c r="AE319">
        <v>87553</v>
      </c>
      <c r="AF319" s="9">
        <f>IF(COUNTIF(AE$2:AE2270,AE319)=1,1,0)</f>
        <v>0</v>
      </c>
      <c r="AG319" t="str">
        <f>_xlfn.XLOOKUP(AE319,Returns!A:A,Returns!B:B,"Not Returned",0,1)</f>
        <v>Not Returned</v>
      </c>
      <c r="AH319">
        <f t="shared" si="24"/>
        <v>0</v>
      </c>
    </row>
    <row r="320" spans="1:34" x14ac:dyDescent="0.3">
      <c r="A320">
        <v>20688</v>
      </c>
      <c r="B320" t="s">
        <v>25</v>
      </c>
      <c r="C320" s="8">
        <v>0.05</v>
      </c>
      <c r="D320" s="6">
        <v>6.3</v>
      </c>
      <c r="E320" s="7">
        <v>0.5</v>
      </c>
      <c r="F320">
        <v>120</v>
      </c>
      <c r="G320" t="s">
        <v>206</v>
      </c>
      <c r="H320" t="str">
        <f>IF(COUNTIF(G$2:G320,G320)=1,"New Customer","Returning Customer")</f>
        <v>Returning Customer</v>
      </c>
      <c r="I320">
        <f t="shared" si="20"/>
        <v>0</v>
      </c>
      <c r="J320" t="s">
        <v>49</v>
      </c>
      <c r="K320" t="s">
        <v>28</v>
      </c>
      <c r="L320" t="s">
        <v>29</v>
      </c>
      <c r="M320" t="s">
        <v>133</v>
      </c>
      <c r="N320" t="s">
        <v>59</v>
      </c>
      <c r="O320" t="s">
        <v>207</v>
      </c>
      <c r="P320">
        <v>0.39</v>
      </c>
      <c r="Q320" t="s">
        <v>33</v>
      </c>
      <c r="R320" t="s">
        <v>34</v>
      </c>
      <c r="S320" t="str">
        <f>VLOOKUP(R320,Users!$A$1:$B$5,2,0)</f>
        <v>William</v>
      </c>
      <c r="T320" t="s">
        <v>208</v>
      </c>
      <c r="U320" t="s">
        <v>209</v>
      </c>
      <c r="V320">
        <v>84041</v>
      </c>
      <c r="W320" s="2">
        <v>42016</v>
      </c>
      <c r="X320" s="2" t="str">
        <f t="shared" si="21"/>
        <v>Mon</v>
      </c>
      <c r="Y320" s="2">
        <v>42017</v>
      </c>
      <c r="Z320" s="9">
        <f t="shared" si="22"/>
        <v>1</v>
      </c>
      <c r="AA320" s="9" t="str">
        <f t="shared" si="23"/>
        <v>After Discount</v>
      </c>
      <c r="AB320" s="6">
        <v>41.296499999999995</v>
      </c>
      <c r="AC320">
        <v>10</v>
      </c>
      <c r="AD320" s="6">
        <v>59.85</v>
      </c>
      <c r="AE320">
        <v>86520</v>
      </c>
      <c r="AF320" s="9">
        <f>IF(COUNTIF(AE$2:AE2271,AE320)=1,1,0)</f>
        <v>0</v>
      </c>
      <c r="AG320" t="str">
        <f>_xlfn.XLOOKUP(AE320,Returns!A:A,Returns!B:B,"Not Returned",0,1)</f>
        <v>Not Returned</v>
      </c>
      <c r="AH320">
        <f t="shared" si="24"/>
        <v>0</v>
      </c>
    </row>
    <row r="321" spans="1:34" x14ac:dyDescent="0.3">
      <c r="A321">
        <v>7980</v>
      </c>
      <c r="B321" t="s">
        <v>106</v>
      </c>
      <c r="C321" s="8">
        <v>7.0000000000000007E-2</v>
      </c>
      <c r="D321" s="6">
        <v>6.3</v>
      </c>
      <c r="E321" s="7">
        <v>0.5</v>
      </c>
      <c r="F321">
        <v>1060</v>
      </c>
      <c r="G321" t="s">
        <v>1160</v>
      </c>
      <c r="H321" t="str">
        <f>IF(COUNTIF(G$2:G321,G321)=1,"New Customer","Returning Customer")</f>
        <v>New Customer</v>
      </c>
      <c r="I321">
        <f t="shared" si="20"/>
        <v>1</v>
      </c>
      <c r="J321" t="s">
        <v>49</v>
      </c>
      <c r="K321" t="s">
        <v>58</v>
      </c>
      <c r="L321" t="s">
        <v>29</v>
      </c>
      <c r="M321" t="s">
        <v>133</v>
      </c>
      <c r="N321" t="s">
        <v>59</v>
      </c>
      <c r="O321" t="s">
        <v>207</v>
      </c>
      <c r="P321">
        <v>0.39</v>
      </c>
      <c r="Q321" t="s">
        <v>33</v>
      </c>
      <c r="R321" t="s">
        <v>135</v>
      </c>
      <c r="S321" t="str">
        <f>VLOOKUP(R321,Users!$A$1:$B$5,2,0)</f>
        <v>Sam</v>
      </c>
      <c r="T321" t="s">
        <v>381</v>
      </c>
      <c r="U321" t="s">
        <v>573</v>
      </c>
      <c r="V321">
        <v>30318</v>
      </c>
      <c r="W321" s="2">
        <v>42154</v>
      </c>
      <c r="X321" s="2" t="str">
        <f t="shared" si="21"/>
        <v>Sat</v>
      </c>
      <c r="Y321" s="2">
        <v>42154</v>
      </c>
      <c r="Z321" s="9">
        <f t="shared" si="22"/>
        <v>0</v>
      </c>
      <c r="AA321" s="9" t="str">
        <f t="shared" si="23"/>
        <v>After Discount</v>
      </c>
      <c r="AB321" s="6">
        <v>4.1673999999999998</v>
      </c>
      <c r="AC321">
        <v>20</v>
      </c>
      <c r="AD321" s="6">
        <v>121.87</v>
      </c>
      <c r="AE321">
        <v>57061</v>
      </c>
      <c r="AF321" s="9">
        <f>IF(COUNTIF(AE$2:AE2272,AE321)=1,1,0)</f>
        <v>1</v>
      </c>
      <c r="AG321" t="str">
        <f>_xlfn.XLOOKUP(AE321,Returns!A:A,Returns!B:B,"Not Returned",0,1)</f>
        <v>Not Returned</v>
      </c>
      <c r="AH321">
        <f t="shared" si="24"/>
        <v>0</v>
      </c>
    </row>
    <row r="322" spans="1:34" x14ac:dyDescent="0.3">
      <c r="A322">
        <v>22260</v>
      </c>
      <c r="B322" t="s">
        <v>106</v>
      </c>
      <c r="C322" s="8">
        <v>0.09</v>
      </c>
      <c r="D322" s="6">
        <v>6.3</v>
      </c>
      <c r="E322" s="7">
        <v>0.5</v>
      </c>
      <c r="F322">
        <v>2202</v>
      </c>
      <c r="G322" t="s">
        <v>2082</v>
      </c>
      <c r="H322" t="str">
        <f>IF(COUNTIF(G$2:G322,G322)=1,"New Customer","Returning Customer")</f>
        <v>New Customer</v>
      </c>
      <c r="I322">
        <f t="shared" ref="I322:I385" si="25">IF(H322="New Customer",1,0)</f>
        <v>1</v>
      </c>
      <c r="J322" t="s">
        <v>49</v>
      </c>
      <c r="K322" t="s">
        <v>40</v>
      </c>
      <c r="L322" t="s">
        <v>29</v>
      </c>
      <c r="M322" t="s">
        <v>133</v>
      </c>
      <c r="N322" t="s">
        <v>59</v>
      </c>
      <c r="O322" t="s">
        <v>207</v>
      </c>
      <c r="P322">
        <v>0.39</v>
      </c>
      <c r="Q322" t="s">
        <v>33</v>
      </c>
      <c r="R322" t="s">
        <v>61</v>
      </c>
      <c r="S322" t="str">
        <f>VLOOKUP(R322,Users!$A$1:$B$5,2,0)</f>
        <v>Chris</v>
      </c>
      <c r="T322" t="s">
        <v>62</v>
      </c>
      <c r="U322" t="s">
        <v>2083</v>
      </c>
      <c r="V322">
        <v>55429</v>
      </c>
      <c r="W322" s="2">
        <v>42035</v>
      </c>
      <c r="X322" s="2" t="str">
        <f t="shared" ref="X322:X385" si="26">TEXT(W322,"ddd")</f>
        <v>Sat</v>
      </c>
      <c r="Y322" s="2">
        <v>42035</v>
      </c>
      <c r="Z322" s="9">
        <f t="shared" ref="Z322:Z385" si="27">Y322-W322</f>
        <v>0</v>
      </c>
      <c r="AA322" s="9" t="str">
        <f t="shared" ref="AA322:AA385" si="28">IF(C322=0,"No Discount","After Discount")</f>
        <v>After Discount</v>
      </c>
      <c r="AB322" s="6">
        <v>40.351199999999992</v>
      </c>
      <c r="AC322">
        <v>10</v>
      </c>
      <c r="AD322" s="6">
        <v>58.48</v>
      </c>
      <c r="AE322">
        <v>86050</v>
      </c>
      <c r="AF322" s="9">
        <f>IF(COUNTIF(AE$2:AE2273,AE322)=1,1,0)</f>
        <v>0</v>
      </c>
      <c r="AG322" t="str">
        <f>_xlfn.XLOOKUP(AE322,Returns!A:A,Returns!B:B,"Not Returned",0,1)</f>
        <v>Not Returned</v>
      </c>
      <c r="AH322">
        <f t="shared" ref="AH322:AH385" si="29">IF(AG322="Not Returned",0,1)</f>
        <v>0</v>
      </c>
    </row>
    <row r="323" spans="1:34" x14ac:dyDescent="0.3">
      <c r="A323">
        <v>7719</v>
      </c>
      <c r="B323" t="s">
        <v>25</v>
      </c>
      <c r="C323" s="8">
        <v>0.01</v>
      </c>
      <c r="D323" s="6">
        <v>3.75</v>
      </c>
      <c r="E323" s="7">
        <v>0.5</v>
      </c>
      <c r="F323">
        <v>2882</v>
      </c>
      <c r="G323" t="s">
        <v>2612</v>
      </c>
      <c r="H323" t="str">
        <f>IF(COUNTIF(G$2:G323,G323)=1,"New Customer","Returning Customer")</f>
        <v>New Customer</v>
      </c>
      <c r="I323">
        <f t="shared" si="25"/>
        <v>1</v>
      </c>
      <c r="J323" t="s">
        <v>49</v>
      </c>
      <c r="K323" t="s">
        <v>114</v>
      </c>
      <c r="L323" t="s">
        <v>29</v>
      </c>
      <c r="M323" t="s">
        <v>133</v>
      </c>
      <c r="N323" t="s">
        <v>59</v>
      </c>
      <c r="O323" t="s">
        <v>2613</v>
      </c>
      <c r="P323">
        <v>0.37</v>
      </c>
      <c r="Q323" t="s">
        <v>33</v>
      </c>
      <c r="R323" t="s">
        <v>135</v>
      </c>
      <c r="S323" t="str">
        <f>VLOOKUP(R323,Users!$A$1:$B$5,2,0)</f>
        <v>Sam</v>
      </c>
      <c r="T323" t="s">
        <v>316</v>
      </c>
      <c r="U323" t="s">
        <v>384</v>
      </c>
      <c r="V323">
        <v>28206</v>
      </c>
      <c r="W323" s="2">
        <v>42055</v>
      </c>
      <c r="X323" s="2" t="str">
        <f t="shared" si="26"/>
        <v>Fri</v>
      </c>
      <c r="Y323" s="2">
        <v>42056</v>
      </c>
      <c r="Z323" s="9">
        <f t="shared" si="27"/>
        <v>1</v>
      </c>
      <c r="AA323" s="9" t="str">
        <f t="shared" si="28"/>
        <v>After Discount</v>
      </c>
      <c r="AB323" s="6">
        <v>55.194599999999994</v>
      </c>
      <c r="AC323">
        <v>48</v>
      </c>
      <c r="AD323" s="6">
        <v>180.48</v>
      </c>
      <c r="AE323">
        <v>55300</v>
      </c>
      <c r="AF323" s="9">
        <f>IF(COUNTIF(AE$2:AE2274,AE323)=1,1,0)</f>
        <v>0</v>
      </c>
      <c r="AG323" t="str">
        <f>_xlfn.XLOOKUP(AE323,Returns!A:A,Returns!B:B,"Not Returned",0,1)</f>
        <v>Not Returned</v>
      </c>
      <c r="AH323">
        <f t="shared" si="29"/>
        <v>0</v>
      </c>
    </row>
    <row r="324" spans="1:34" x14ac:dyDescent="0.3">
      <c r="A324">
        <v>25719</v>
      </c>
      <c r="B324" t="s">
        <v>25</v>
      </c>
      <c r="C324" s="8">
        <v>0.01</v>
      </c>
      <c r="D324" s="6">
        <v>3.75</v>
      </c>
      <c r="E324" s="7">
        <v>0.5</v>
      </c>
      <c r="F324">
        <v>2886</v>
      </c>
      <c r="G324" t="s">
        <v>2621</v>
      </c>
      <c r="H324" t="str">
        <f>IF(COUNTIF(G$2:G324,G324)=1,"New Customer","Returning Customer")</f>
        <v>New Customer</v>
      </c>
      <c r="I324">
        <f t="shared" si="25"/>
        <v>1</v>
      </c>
      <c r="J324" t="s">
        <v>49</v>
      </c>
      <c r="K324" t="s">
        <v>114</v>
      </c>
      <c r="L324" t="s">
        <v>29</v>
      </c>
      <c r="M324" t="s">
        <v>133</v>
      </c>
      <c r="N324" t="s">
        <v>59</v>
      </c>
      <c r="O324" t="s">
        <v>2613</v>
      </c>
      <c r="P324">
        <v>0.37</v>
      </c>
      <c r="Q324" t="s">
        <v>33</v>
      </c>
      <c r="R324" t="s">
        <v>53</v>
      </c>
      <c r="S324" t="str">
        <f>VLOOKUP(R324,Users!$A$1:$B$5,2,0)</f>
        <v>Erin</v>
      </c>
      <c r="T324" t="s">
        <v>152</v>
      </c>
      <c r="U324" t="s">
        <v>2622</v>
      </c>
      <c r="V324">
        <v>44134</v>
      </c>
      <c r="W324" s="2">
        <v>42055</v>
      </c>
      <c r="X324" s="2" t="str">
        <f t="shared" si="26"/>
        <v>Fri</v>
      </c>
      <c r="Y324" s="2">
        <v>42056</v>
      </c>
      <c r="Z324" s="9">
        <f t="shared" si="27"/>
        <v>1</v>
      </c>
      <c r="AA324" s="9" t="str">
        <f t="shared" si="28"/>
        <v>After Discount</v>
      </c>
      <c r="AB324" s="6">
        <v>31.132799999999996</v>
      </c>
      <c r="AC324">
        <v>12</v>
      </c>
      <c r="AD324" s="6">
        <v>45.12</v>
      </c>
      <c r="AE324">
        <v>87630</v>
      </c>
      <c r="AF324" s="9">
        <f>IF(COUNTIF(AE$2:AE2275,AE324)=1,1,0)</f>
        <v>0</v>
      </c>
      <c r="AG324" t="str">
        <f>_xlfn.XLOOKUP(AE324,Returns!A:A,Returns!B:B,"Not Returned",0,1)</f>
        <v>Not Returned</v>
      </c>
      <c r="AH324">
        <f t="shared" si="29"/>
        <v>0</v>
      </c>
    </row>
    <row r="325" spans="1:34" x14ac:dyDescent="0.3">
      <c r="A325">
        <v>18842</v>
      </c>
      <c r="B325" t="s">
        <v>56</v>
      </c>
      <c r="C325" s="8">
        <v>0.09</v>
      </c>
      <c r="D325" s="6">
        <v>2.88</v>
      </c>
      <c r="E325" s="7">
        <v>0.99</v>
      </c>
      <c r="F325">
        <v>247</v>
      </c>
      <c r="G325" t="s">
        <v>340</v>
      </c>
      <c r="H325" t="str">
        <f>IF(COUNTIF(G$2:G325,G325)=1,"New Customer","Returning Customer")</f>
        <v>Returning Customer</v>
      </c>
      <c r="I325">
        <f t="shared" si="25"/>
        <v>0</v>
      </c>
      <c r="J325" t="s">
        <v>49</v>
      </c>
      <c r="K325" t="s">
        <v>28</v>
      </c>
      <c r="L325" t="s">
        <v>29</v>
      </c>
      <c r="M325" t="s">
        <v>133</v>
      </c>
      <c r="N325" t="s">
        <v>59</v>
      </c>
      <c r="O325" t="s">
        <v>343</v>
      </c>
      <c r="P325">
        <v>0.36</v>
      </c>
      <c r="Q325" t="s">
        <v>33</v>
      </c>
      <c r="R325" t="s">
        <v>135</v>
      </c>
      <c r="S325" t="str">
        <f>VLOOKUP(R325,Users!$A$1:$B$5,2,0)</f>
        <v>Sam</v>
      </c>
      <c r="T325" t="s">
        <v>239</v>
      </c>
      <c r="U325" t="s">
        <v>342</v>
      </c>
      <c r="V325">
        <v>37804</v>
      </c>
      <c r="W325" s="2">
        <v>42084</v>
      </c>
      <c r="X325" s="2" t="str">
        <f t="shared" si="26"/>
        <v>Sat</v>
      </c>
      <c r="Y325" s="2">
        <v>42086</v>
      </c>
      <c r="Z325" s="9">
        <f t="shared" si="27"/>
        <v>2</v>
      </c>
      <c r="AA325" s="9" t="str">
        <f t="shared" si="28"/>
        <v>After Discount</v>
      </c>
      <c r="AB325" s="6">
        <v>-145.08199999999999</v>
      </c>
      <c r="AC325">
        <v>10</v>
      </c>
      <c r="AD325" s="6">
        <v>28.73</v>
      </c>
      <c r="AE325">
        <v>89140</v>
      </c>
      <c r="AF325" s="9">
        <f>IF(COUNTIF(AE$2:AE2276,AE325)=1,1,0)</f>
        <v>1</v>
      </c>
      <c r="AG325" t="str">
        <f>_xlfn.XLOOKUP(AE325,Returns!A:A,Returns!B:B,"Not Returned",0,1)</f>
        <v>Not Returned</v>
      </c>
      <c r="AH325">
        <f t="shared" si="29"/>
        <v>0</v>
      </c>
    </row>
    <row r="326" spans="1:34" x14ac:dyDescent="0.3">
      <c r="A326">
        <v>18537</v>
      </c>
      <c r="B326" t="s">
        <v>106</v>
      </c>
      <c r="C326" s="8">
        <v>0.06</v>
      </c>
      <c r="D326" s="6">
        <v>2.88</v>
      </c>
      <c r="E326" s="7">
        <v>0.99</v>
      </c>
      <c r="F326">
        <v>451</v>
      </c>
      <c r="G326" t="s">
        <v>542</v>
      </c>
      <c r="H326" t="str">
        <f>IF(COUNTIF(G$2:G326,G326)=1,"New Customer","Returning Customer")</f>
        <v>Returning Customer</v>
      </c>
      <c r="I326">
        <f t="shared" si="25"/>
        <v>0</v>
      </c>
      <c r="J326" t="s">
        <v>49</v>
      </c>
      <c r="K326" t="s">
        <v>40</v>
      </c>
      <c r="L326" t="s">
        <v>29</v>
      </c>
      <c r="M326" t="s">
        <v>133</v>
      </c>
      <c r="N326" t="s">
        <v>59</v>
      </c>
      <c r="O326" t="s">
        <v>343</v>
      </c>
      <c r="P326">
        <v>0.36</v>
      </c>
      <c r="Q326" t="s">
        <v>33</v>
      </c>
      <c r="R326" t="s">
        <v>34</v>
      </c>
      <c r="S326" t="str">
        <f>VLOOKUP(R326,Users!$A$1:$B$5,2,0)</f>
        <v>William</v>
      </c>
      <c r="T326" t="s">
        <v>45</v>
      </c>
      <c r="U326" t="s">
        <v>544</v>
      </c>
      <c r="V326">
        <v>94024</v>
      </c>
      <c r="W326" s="2">
        <v>42009</v>
      </c>
      <c r="X326" s="2" t="str">
        <f t="shared" si="26"/>
        <v>Mon</v>
      </c>
      <c r="Y326" s="2">
        <v>42018</v>
      </c>
      <c r="Z326" s="9">
        <f t="shared" si="27"/>
        <v>9</v>
      </c>
      <c r="AA326" s="9" t="str">
        <f t="shared" si="28"/>
        <v>After Discount</v>
      </c>
      <c r="AB326" s="6">
        <v>16.049399999999999</v>
      </c>
      <c r="AC326">
        <v>8</v>
      </c>
      <c r="AD326" s="6">
        <v>23.26</v>
      </c>
      <c r="AE326">
        <v>86013</v>
      </c>
      <c r="AF326" s="9">
        <f>IF(COUNTIF(AE$2:AE2277,AE326)=1,1,0)</f>
        <v>0</v>
      </c>
      <c r="AG326" t="str">
        <f>_xlfn.XLOOKUP(AE326,Returns!A:A,Returns!B:B,"Not Returned",0,1)</f>
        <v>Not Returned</v>
      </c>
      <c r="AH326">
        <f t="shared" si="29"/>
        <v>0</v>
      </c>
    </row>
    <row r="327" spans="1:34" x14ac:dyDescent="0.3">
      <c r="A327">
        <v>18817</v>
      </c>
      <c r="B327" t="s">
        <v>25</v>
      </c>
      <c r="C327" s="8">
        <v>0.1</v>
      </c>
      <c r="D327" s="6">
        <v>58.1</v>
      </c>
      <c r="E327" s="7">
        <v>1.49</v>
      </c>
      <c r="F327">
        <v>190</v>
      </c>
      <c r="G327" t="s">
        <v>277</v>
      </c>
      <c r="H327" t="str">
        <f>IF(COUNTIF(G$2:G327,G327)=1,"New Customer","Returning Customer")</f>
        <v>New Customer</v>
      </c>
      <c r="I327">
        <f t="shared" si="25"/>
        <v>1</v>
      </c>
      <c r="J327" t="s">
        <v>49</v>
      </c>
      <c r="K327" t="s">
        <v>28</v>
      </c>
      <c r="L327" t="s">
        <v>29</v>
      </c>
      <c r="M327" t="s">
        <v>109</v>
      </c>
      <c r="N327" t="s">
        <v>59</v>
      </c>
      <c r="O327" t="s">
        <v>278</v>
      </c>
      <c r="P327">
        <v>0.38</v>
      </c>
      <c r="Q327" t="s">
        <v>33</v>
      </c>
      <c r="R327" t="s">
        <v>61</v>
      </c>
      <c r="S327" t="str">
        <f>VLOOKUP(R327,Users!$A$1:$B$5,2,0)</f>
        <v>Chris</v>
      </c>
      <c r="T327" t="s">
        <v>175</v>
      </c>
      <c r="U327" t="s">
        <v>279</v>
      </c>
      <c r="V327">
        <v>60004</v>
      </c>
      <c r="W327" s="2">
        <v>42047</v>
      </c>
      <c r="X327" s="2" t="str">
        <f t="shared" si="26"/>
        <v>Thu</v>
      </c>
      <c r="Y327" s="2">
        <v>42048</v>
      </c>
      <c r="Z327" s="9">
        <f t="shared" si="27"/>
        <v>1</v>
      </c>
      <c r="AA327" s="9" t="str">
        <f t="shared" si="28"/>
        <v>After Discount</v>
      </c>
      <c r="AB327" s="6">
        <v>113.6499</v>
      </c>
      <c r="AC327">
        <v>3</v>
      </c>
      <c r="AD327" s="6">
        <v>164.71</v>
      </c>
      <c r="AE327">
        <v>89092</v>
      </c>
      <c r="AF327" s="9">
        <f>IF(COUNTIF(AE$2:AE2278,AE327)=1,1,0)</f>
        <v>0</v>
      </c>
      <c r="AG327" t="str">
        <f>_xlfn.XLOOKUP(AE327,Returns!A:A,Returns!B:B,"Not Returned",0,1)</f>
        <v>Not Returned</v>
      </c>
      <c r="AH327">
        <f t="shared" si="29"/>
        <v>0</v>
      </c>
    </row>
    <row r="328" spans="1:34" x14ac:dyDescent="0.3">
      <c r="A328">
        <v>21084</v>
      </c>
      <c r="B328" t="s">
        <v>25</v>
      </c>
      <c r="C328" s="8">
        <v>0.05</v>
      </c>
      <c r="D328" s="6">
        <v>58.1</v>
      </c>
      <c r="E328" s="7">
        <v>1.49</v>
      </c>
      <c r="F328">
        <v>2443</v>
      </c>
      <c r="G328" t="s">
        <v>2277</v>
      </c>
      <c r="H328" t="str">
        <f>IF(COUNTIF(G$2:G328,G328)=1,"New Customer","Returning Customer")</f>
        <v>New Customer</v>
      </c>
      <c r="I328">
        <f t="shared" si="25"/>
        <v>1</v>
      </c>
      <c r="J328" t="s">
        <v>49</v>
      </c>
      <c r="K328" t="s">
        <v>28</v>
      </c>
      <c r="L328" t="s">
        <v>29</v>
      </c>
      <c r="M328" t="s">
        <v>109</v>
      </c>
      <c r="N328" t="s">
        <v>59</v>
      </c>
      <c r="O328" t="s">
        <v>278</v>
      </c>
      <c r="P328">
        <v>0.38</v>
      </c>
      <c r="Q328" t="s">
        <v>33</v>
      </c>
      <c r="R328" t="s">
        <v>135</v>
      </c>
      <c r="S328" t="str">
        <f>VLOOKUP(R328,Users!$A$1:$B$5,2,0)</f>
        <v>Sam</v>
      </c>
      <c r="T328" t="s">
        <v>356</v>
      </c>
      <c r="U328" t="s">
        <v>441</v>
      </c>
      <c r="V328">
        <v>33142</v>
      </c>
      <c r="W328" s="2">
        <v>42022</v>
      </c>
      <c r="X328" s="2" t="str">
        <f t="shared" si="26"/>
        <v>Sun</v>
      </c>
      <c r="Y328" s="2">
        <v>42022</v>
      </c>
      <c r="Z328" s="9">
        <f t="shared" si="27"/>
        <v>0</v>
      </c>
      <c r="AA328" s="9" t="str">
        <f t="shared" si="28"/>
        <v>After Discount</v>
      </c>
      <c r="AB328" s="6">
        <v>1633.9859999999999</v>
      </c>
      <c r="AC328">
        <v>13</v>
      </c>
      <c r="AD328" s="6">
        <v>739.06</v>
      </c>
      <c r="AE328">
        <v>89299</v>
      </c>
      <c r="AF328" s="9">
        <f>IF(COUNTIF(AE$2:AE2279,AE328)=1,1,0)</f>
        <v>1</v>
      </c>
      <c r="AG328" t="str">
        <f>_xlfn.XLOOKUP(AE328,Returns!A:A,Returns!B:B,"Not Returned",0,1)</f>
        <v>Not Returned</v>
      </c>
      <c r="AH328">
        <f t="shared" si="29"/>
        <v>0</v>
      </c>
    </row>
    <row r="329" spans="1:34" x14ac:dyDescent="0.3">
      <c r="A329">
        <v>19766</v>
      </c>
      <c r="B329" t="s">
        <v>47</v>
      </c>
      <c r="C329" s="8">
        <v>0.09</v>
      </c>
      <c r="D329" s="6">
        <v>58.1</v>
      </c>
      <c r="E329" s="7">
        <v>1.49</v>
      </c>
      <c r="F329">
        <v>2468</v>
      </c>
      <c r="G329" t="s">
        <v>2304</v>
      </c>
      <c r="H329" t="str">
        <f>IF(COUNTIF(G$2:G329,G329)=1,"New Customer","Returning Customer")</f>
        <v>New Customer</v>
      </c>
      <c r="I329">
        <f t="shared" si="25"/>
        <v>1</v>
      </c>
      <c r="J329" t="s">
        <v>27</v>
      </c>
      <c r="K329" t="s">
        <v>40</v>
      </c>
      <c r="L329" t="s">
        <v>29</v>
      </c>
      <c r="M329" t="s">
        <v>109</v>
      </c>
      <c r="N329" t="s">
        <v>59</v>
      </c>
      <c r="O329" t="s">
        <v>278</v>
      </c>
      <c r="P329">
        <v>0.38</v>
      </c>
      <c r="Q329" t="s">
        <v>33</v>
      </c>
      <c r="R329" t="s">
        <v>135</v>
      </c>
      <c r="S329" t="str">
        <f>VLOOKUP(R329,Users!$A$1:$B$5,2,0)</f>
        <v>Sam</v>
      </c>
      <c r="T329" t="s">
        <v>316</v>
      </c>
      <c r="U329" t="s">
        <v>2305</v>
      </c>
      <c r="V329">
        <v>28144</v>
      </c>
      <c r="W329" s="2">
        <v>42121</v>
      </c>
      <c r="X329" s="2" t="str">
        <f t="shared" si="26"/>
        <v>Mon</v>
      </c>
      <c r="Y329" s="2">
        <v>42123</v>
      </c>
      <c r="Z329" s="9">
        <f t="shared" si="27"/>
        <v>2</v>
      </c>
      <c r="AA329" s="9" t="str">
        <f t="shared" si="28"/>
        <v>After Discount</v>
      </c>
      <c r="AB329" s="6">
        <v>765.75</v>
      </c>
      <c r="AC329">
        <v>3</v>
      </c>
      <c r="AD329" s="6">
        <v>169.46</v>
      </c>
      <c r="AE329">
        <v>88135</v>
      </c>
      <c r="AF329" s="9">
        <f>IF(COUNTIF(AE$2:AE2280,AE329)=1,1,0)</f>
        <v>1</v>
      </c>
      <c r="AG329" t="str">
        <f>_xlfn.XLOOKUP(AE329,Returns!A:A,Returns!B:B,"Not Returned",0,1)</f>
        <v>Not Returned</v>
      </c>
      <c r="AH329">
        <f t="shared" si="29"/>
        <v>0</v>
      </c>
    </row>
    <row r="330" spans="1:34" x14ac:dyDescent="0.3">
      <c r="A330">
        <v>18413</v>
      </c>
      <c r="B330" t="s">
        <v>25</v>
      </c>
      <c r="C330" s="8">
        <v>0</v>
      </c>
      <c r="D330" s="6">
        <v>3.89</v>
      </c>
      <c r="E330" s="7">
        <v>7.01</v>
      </c>
      <c r="F330">
        <v>1250</v>
      </c>
      <c r="G330" t="s">
        <v>1327</v>
      </c>
      <c r="H330" t="str">
        <f>IF(COUNTIF(G$2:G330,G330)=1,"New Customer","Returning Customer")</f>
        <v>New Customer</v>
      </c>
      <c r="I330">
        <f t="shared" si="25"/>
        <v>1</v>
      </c>
      <c r="J330" t="s">
        <v>49</v>
      </c>
      <c r="K330" t="s">
        <v>28</v>
      </c>
      <c r="L330" t="s">
        <v>29</v>
      </c>
      <c r="M330" t="s">
        <v>109</v>
      </c>
      <c r="N330" t="s">
        <v>59</v>
      </c>
      <c r="O330" t="s">
        <v>1328</v>
      </c>
      <c r="P330">
        <v>0.37</v>
      </c>
      <c r="Q330" t="s">
        <v>33</v>
      </c>
      <c r="R330" t="s">
        <v>61</v>
      </c>
      <c r="S330" t="str">
        <f>VLOOKUP(R330,Users!$A$1:$B$5,2,0)</f>
        <v>Chris</v>
      </c>
      <c r="T330" t="s">
        <v>175</v>
      </c>
      <c r="U330" t="s">
        <v>1329</v>
      </c>
      <c r="V330">
        <v>60110</v>
      </c>
      <c r="W330" s="2">
        <v>42103</v>
      </c>
      <c r="X330" s="2" t="str">
        <f t="shared" si="26"/>
        <v>Thu</v>
      </c>
      <c r="Y330" s="2">
        <v>42103</v>
      </c>
      <c r="Z330" s="9">
        <f t="shared" si="27"/>
        <v>0</v>
      </c>
      <c r="AA330" s="9" t="str">
        <f t="shared" si="28"/>
        <v>No Discount</v>
      </c>
      <c r="AB330" s="6">
        <v>-255.16890000000001</v>
      </c>
      <c r="AC330">
        <v>21</v>
      </c>
      <c r="AD330" s="6">
        <v>85.64</v>
      </c>
      <c r="AE330">
        <v>87877</v>
      </c>
      <c r="AF330" s="9">
        <f>IF(COUNTIF(AE$2:AE2281,AE330)=1,1,0)</f>
        <v>0</v>
      </c>
      <c r="AG330" t="str">
        <f>_xlfn.XLOOKUP(AE330,Returns!A:A,Returns!B:B,"Not Returned",0,1)</f>
        <v>Not Returned</v>
      </c>
      <c r="AH330">
        <f t="shared" si="29"/>
        <v>0</v>
      </c>
    </row>
    <row r="331" spans="1:34" x14ac:dyDescent="0.3">
      <c r="A331">
        <v>19817</v>
      </c>
      <c r="B331" t="s">
        <v>56</v>
      </c>
      <c r="C331" s="8">
        <v>0.09</v>
      </c>
      <c r="D331" s="6">
        <v>3.89</v>
      </c>
      <c r="E331" s="7">
        <v>7.01</v>
      </c>
      <c r="F331">
        <v>2422</v>
      </c>
      <c r="G331" t="s">
        <v>2253</v>
      </c>
      <c r="H331" t="str">
        <f>IF(COUNTIF(G$2:G331,G331)=1,"New Customer","Returning Customer")</f>
        <v>New Customer</v>
      </c>
      <c r="I331">
        <f t="shared" si="25"/>
        <v>1</v>
      </c>
      <c r="J331" t="s">
        <v>27</v>
      </c>
      <c r="K331" t="s">
        <v>40</v>
      </c>
      <c r="L331" t="s">
        <v>29</v>
      </c>
      <c r="M331" t="s">
        <v>109</v>
      </c>
      <c r="N331" t="s">
        <v>59</v>
      </c>
      <c r="O331" t="s">
        <v>1328</v>
      </c>
      <c r="P331">
        <v>0.37</v>
      </c>
      <c r="Q331" t="s">
        <v>33</v>
      </c>
      <c r="R331" t="s">
        <v>61</v>
      </c>
      <c r="S331" t="str">
        <f>VLOOKUP(R331,Users!$A$1:$B$5,2,0)</f>
        <v>Chris</v>
      </c>
      <c r="T331" t="s">
        <v>129</v>
      </c>
      <c r="U331" t="s">
        <v>2255</v>
      </c>
      <c r="V331">
        <v>77340</v>
      </c>
      <c r="W331" s="2">
        <v>42026</v>
      </c>
      <c r="X331" s="2" t="str">
        <f t="shared" si="26"/>
        <v>Thu</v>
      </c>
      <c r="Y331" s="2">
        <v>42028</v>
      </c>
      <c r="Z331" s="9">
        <f t="shared" si="27"/>
        <v>2</v>
      </c>
      <c r="AA331" s="9" t="str">
        <f t="shared" si="28"/>
        <v>After Discount</v>
      </c>
      <c r="AB331" s="6">
        <v>-154.30700000000002</v>
      </c>
      <c r="AC331">
        <v>10</v>
      </c>
      <c r="AD331" s="6">
        <v>42.56</v>
      </c>
      <c r="AE331">
        <v>89055</v>
      </c>
      <c r="AF331" s="9">
        <f>IF(COUNTIF(AE$2:AE2282,AE331)=1,1,0)</f>
        <v>1</v>
      </c>
      <c r="AG331" t="str">
        <f>_xlfn.XLOOKUP(AE331,Returns!A:A,Returns!B:B,"Not Returned",0,1)</f>
        <v>Not Returned</v>
      </c>
      <c r="AH331">
        <f t="shared" si="29"/>
        <v>0</v>
      </c>
    </row>
    <row r="332" spans="1:34" x14ac:dyDescent="0.3">
      <c r="A332">
        <v>25054</v>
      </c>
      <c r="B332" t="s">
        <v>37</v>
      </c>
      <c r="C332" s="8">
        <v>0</v>
      </c>
      <c r="D332" s="6">
        <v>5.77</v>
      </c>
      <c r="E332" s="7">
        <v>4.97</v>
      </c>
      <c r="F332">
        <v>1765</v>
      </c>
      <c r="G332" t="s">
        <v>1761</v>
      </c>
      <c r="H332" t="str">
        <f>IF(COUNTIF(G$2:G332,G332)=1,"New Customer","Returning Customer")</f>
        <v>New Customer</v>
      </c>
      <c r="I332">
        <f t="shared" si="25"/>
        <v>1</v>
      </c>
      <c r="J332" t="s">
        <v>49</v>
      </c>
      <c r="K332" t="s">
        <v>114</v>
      </c>
      <c r="L332" t="s">
        <v>29</v>
      </c>
      <c r="M332" t="s">
        <v>109</v>
      </c>
      <c r="N332" t="s">
        <v>59</v>
      </c>
      <c r="O332" t="s">
        <v>1762</v>
      </c>
      <c r="P332">
        <v>0.35</v>
      </c>
      <c r="Q332" t="s">
        <v>33</v>
      </c>
      <c r="R332" t="s">
        <v>61</v>
      </c>
      <c r="S332" t="str">
        <f>VLOOKUP(R332,Users!$A$1:$B$5,2,0)</f>
        <v>Chris</v>
      </c>
      <c r="T332" t="s">
        <v>499</v>
      </c>
      <c r="U332" t="s">
        <v>1763</v>
      </c>
      <c r="V332">
        <v>63141</v>
      </c>
      <c r="W332" s="2">
        <v>42128</v>
      </c>
      <c r="X332" s="2" t="str">
        <f t="shared" si="26"/>
        <v>Mon</v>
      </c>
      <c r="Y332" s="2">
        <v>42129</v>
      </c>
      <c r="Z332" s="9">
        <f t="shared" si="27"/>
        <v>1</v>
      </c>
      <c r="AA332" s="9" t="str">
        <f t="shared" si="28"/>
        <v>No Discount</v>
      </c>
      <c r="AB332" s="6">
        <v>3.5581000000000031</v>
      </c>
      <c r="AC332">
        <v>8</v>
      </c>
      <c r="AD332" s="6">
        <v>52.43</v>
      </c>
      <c r="AE332">
        <v>89777</v>
      </c>
      <c r="AF332" s="9">
        <f>IF(COUNTIF(AE$2:AE2283,AE332)=1,1,0)</f>
        <v>1</v>
      </c>
      <c r="AG332" t="str">
        <f>_xlfn.XLOOKUP(AE332,Returns!A:A,Returns!B:B,"Not Returned",0,1)</f>
        <v>Not Returned</v>
      </c>
      <c r="AH332">
        <f t="shared" si="29"/>
        <v>0</v>
      </c>
    </row>
    <row r="333" spans="1:34" x14ac:dyDescent="0.3">
      <c r="A333">
        <v>495</v>
      </c>
      <c r="B333" t="s">
        <v>56</v>
      </c>
      <c r="C333" s="8">
        <v>0.09</v>
      </c>
      <c r="D333" s="6">
        <v>2.88</v>
      </c>
      <c r="E333" s="7">
        <v>1.49</v>
      </c>
      <c r="F333">
        <v>102</v>
      </c>
      <c r="G333" t="s">
        <v>186</v>
      </c>
      <c r="H333" t="str">
        <f>IF(COUNTIF(G$2:G333,G333)=1,"New Customer","Returning Customer")</f>
        <v>Returning Customer</v>
      </c>
      <c r="I333">
        <f t="shared" si="25"/>
        <v>0</v>
      </c>
      <c r="J333" t="s">
        <v>49</v>
      </c>
      <c r="K333" t="s">
        <v>114</v>
      </c>
      <c r="L333" t="s">
        <v>29</v>
      </c>
      <c r="M333" t="s">
        <v>109</v>
      </c>
      <c r="N333" t="s">
        <v>59</v>
      </c>
      <c r="O333" t="s">
        <v>191</v>
      </c>
      <c r="P333">
        <v>0.36</v>
      </c>
      <c r="Q333" t="s">
        <v>33</v>
      </c>
      <c r="R333" t="s">
        <v>53</v>
      </c>
      <c r="S333" t="str">
        <f>VLOOKUP(R333,Users!$A$1:$B$5,2,0)</f>
        <v>Erin</v>
      </c>
      <c r="T333" t="s">
        <v>189</v>
      </c>
      <c r="U333" t="s">
        <v>190</v>
      </c>
      <c r="V333">
        <v>2129</v>
      </c>
      <c r="W333" s="2">
        <v>42177</v>
      </c>
      <c r="X333" s="2" t="str">
        <f t="shared" si="26"/>
        <v>Mon</v>
      </c>
      <c r="Y333" s="2">
        <v>42178</v>
      </c>
      <c r="Z333" s="9">
        <f t="shared" si="27"/>
        <v>1</v>
      </c>
      <c r="AA333" s="9" t="str">
        <f t="shared" si="28"/>
        <v>After Discount</v>
      </c>
      <c r="AB333" s="6">
        <v>-3.3809999999999998</v>
      </c>
      <c r="AC333">
        <v>17</v>
      </c>
      <c r="AD333" s="6">
        <v>47.31</v>
      </c>
      <c r="AE333">
        <v>3397</v>
      </c>
      <c r="AF333" s="9">
        <f>IF(COUNTIF(AE$2:AE2284,AE333)=1,1,0)</f>
        <v>0</v>
      </c>
      <c r="AG333" t="str">
        <f>_xlfn.XLOOKUP(AE333,Returns!A:A,Returns!B:B,"Not Returned",0,1)</f>
        <v>Not Returned</v>
      </c>
      <c r="AH333">
        <f t="shared" si="29"/>
        <v>0</v>
      </c>
    </row>
    <row r="334" spans="1:34" x14ac:dyDescent="0.3">
      <c r="A334">
        <v>18495</v>
      </c>
      <c r="B334" t="s">
        <v>56</v>
      </c>
      <c r="C334" s="8">
        <v>0.09</v>
      </c>
      <c r="D334" s="6">
        <v>2.88</v>
      </c>
      <c r="E334" s="7">
        <v>1.49</v>
      </c>
      <c r="F334">
        <v>109</v>
      </c>
      <c r="G334" t="s">
        <v>195</v>
      </c>
      <c r="H334" t="str">
        <f>IF(COUNTIF(G$2:G334,G334)=1,"New Customer","Returning Customer")</f>
        <v>New Customer</v>
      </c>
      <c r="I334">
        <f t="shared" si="25"/>
        <v>1</v>
      </c>
      <c r="J334" t="s">
        <v>49</v>
      </c>
      <c r="K334" t="s">
        <v>114</v>
      </c>
      <c r="L334" t="s">
        <v>29</v>
      </c>
      <c r="M334" t="s">
        <v>109</v>
      </c>
      <c r="N334" t="s">
        <v>59</v>
      </c>
      <c r="O334" t="s">
        <v>191</v>
      </c>
      <c r="P334">
        <v>0.36</v>
      </c>
      <c r="Q334" t="s">
        <v>33</v>
      </c>
      <c r="R334" t="s">
        <v>53</v>
      </c>
      <c r="S334" t="str">
        <f>VLOOKUP(R334,Users!$A$1:$B$5,2,0)</f>
        <v>Erin</v>
      </c>
      <c r="T334" t="s">
        <v>54</v>
      </c>
      <c r="U334" t="s">
        <v>196</v>
      </c>
      <c r="V334">
        <v>7644</v>
      </c>
      <c r="W334" s="2">
        <v>42177</v>
      </c>
      <c r="X334" s="2" t="str">
        <f t="shared" si="26"/>
        <v>Mon</v>
      </c>
      <c r="Y334" s="2">
        <v>42178</v>
      </c>
      <c r="Z334" s="9">
        <f t="shared" si="27"/>
        <v>1</v>
      </c>
      <c r="AA334" s="9" t="str">
        <f t="shared" si="28"/>
        <v>After Discount</v>
      </c>
      <c r="AB334" s="6">
        <v>-2.7047999999999996</v>
      </c>
      <c r="AC334">
        <v>4</v>
      </c>
      <c r="AD334" s="6">
        <v>11.13</v>
      </c>
      <c r="AE334">
        <v>88205</v>
      </c>
      <c r="AF334" s="9">
        <f>IF(COUNTIF(AE$2:AE2285,AE334)=1,1,0)</f>
        <v>0</v>
      </c>
      <c r="AG334" t="str">
        <f>_xlfn.XLOOKUP(AE334,Returns!A:A,Returns!B:B,"Not Returned",0,1)</f>
        <v>Not Returned</v>
      </c>
      <c r="AH334">
        <f t="shared" si="29"/>
        <v>0</v>
      </c>
    </row>
    <row r="335" spans="1:34" x14ac:dyDescent="0.3">
      <c r="A335">
        <v>25011</v>
      </c>
      <c r="B335" t="s">
        <v>56</v>
      </c>
      <c r="C335" s="8">
        <v>0.02</v>
      </c>
      <c r="D335" s="6">
        <v>5.53</v>
      </c>
      <c r="E335" s="7">
        <v>6.98</v>
      </c>
      <c r="F335">
        <v>1593</v>
      </c>
      <c r="G335" t="s">
        <v>1585</v>
      </c>
      <c r="H335" t="str">
        <f>IF(COUNTIF(G$2:G335,G335)=1,"New Customer","Returning Customer")</f>
        <v>New Customer</v>
      </c>
      <c r="I335">
        <f t="shared" si="25"/>
        <v>1</v>
      </c>
      <c r="J335" t="s">
        <v>49</v>
      </c>
      <c r="K335" t="s">
        <v>28</v>
      </c>
      <c r="L335" t="s">
        <v>29</v>
      </c>
      <c r="M335" t="s">
        <v>109</v>
      </c>
      <c r="N335" t="s">
        <v>59</v>
      </c>
      <c r="O335" t="s">
        <v>1586</v>
      </c>
      <c r="P335">
        <v>0.39</v>
      </c>
      <c r="Q335" t="s">
        <v>33</v>
      </c>
      <c r="R335" t="s">
        <v>61</v>
      </c>
      <c r="S335" t="str">
        <f>VLOOKUP(R335,Users!$A$1:$B$5,2,0)</f>
        <v>Chris</v>
      </c>
      <c r="T335" t="s">
        <v>299</v>
      </c>
      <c r="U335" t="s">
        <v>300</v>
      </c>
      <c r="V335">
        <v>74006</v>
      </c>
      <c r="W335" s="2">
        <v>42098</v>
      </c>
      <c r="X335" s="2" t="str">
        <f t="shared" si="26"/>
        <v>Sat</v>
      </c>
      <c r="Y335" s="2">
        <v>42100</v>
      </c>
      <c r="Z335" s="9">
        <f t="shared" si="27"/>
        <v>2</v>
      </c>
      <c r="AA335" s="9" t="str">
        <f t="shared" si="28"/>
        <v>After Discount</v>
      </c>
      <c r="AB335" s="6">
        <v>-77.823719999999994</v>
      </c>
      <c r="AC335">
        <v>8</v>
      </c>
      <c r="AD335" s="6">
        <v>48.81</v>
      </c>
      <c r="AE335">
        <v>86668</v>
      </c>
      <c r="AF335" s="9">
        <f>IF(COUNTIF(AE$2:AE2286,AE335)=1,1,0)</f>
        <v>0</v>
      </c>
      <c r="AG335" t="str">
        <f>_xlfn.XLOOKUP(AE335,Returns!A:A,Returns!B:B,"Not Returned",0,1)</f>
        <v>Not Returned</v>
      </c>
      <c r="AH335">
        <f t="shared" si="29"/>
        <v>0</v>
      </c>
    </row>
    <row r="336" spans="1:34" x14ac:dyDescent="0.3">
      <c r="A336">
        <v>25979</v>
      </c>
      <c r="B336" t="s">
        <v>106</v>
      </c>
      <c r="C336" s="8">
        <v>0.04</v>
      </c>
      <c r="D336" s="6">
        <v>22.38</v>
      </c>
      <c r="E336" s="7">
        <v>15.1</v>
      </c>
      <c r="F336">
        <v>1062</v>
      </c>
      <c r="G336" t="s">
        <v>1162</v>
      </c>
      <c r="H336" t="str">
        <f>IF(COUNTIF(G$2:G336,G336)=1,"New Customer","Returning Customer")</f>
        <v>New Customer</v>
      </c>
      <c r="I336">
        <f t="shared" si="25"/>
        <v>1</v>
      </c>
      <c r="J336" t="s">
        <v>49</v>
      </c>
      <c r="K336" t="s">
        <v>58</v>
      </c>
      <c r="L336" t="s">
        <v>29</v>
      </c>
      <c r="M336" t="s">
        <v>109</v>
      </c>
      <c r="N336" t="s">
        <v>59</v>
      </c>
      <c r="O336" t="s">
        <v>1164</v>
      </c>
      <c r="P336">
        <v>0.38</v>
      </c>
      <c r="Q336" t="s">
        <v>33</v>
      </c>
      <c r="R336" t="s">
        <v>53</v>
      </c>
      <c r="S336" t="str">
        <f>VLOOKUP(R336,Users!$A$1:$B$5,2,0)</f>
        <v>Erin</v>
      </c>
      <c r="T336" t="s">
        <v>71</v>
      </c>
      <c r="U336" t="s">
        <v>1163</v>
      </c>
      <c r="V336">
        <v>11727</v>
      </c>
      <c r="W336" s="2">
        <v>42154</v>
      </c>
      <c r="X336" s="2" t="str">
        <f t="shared" si="26"/>
        <v>Sat</v>
      </c>
      <c r="Y336" s="2">
        <v>42162</v>
      </c>
      <c r="Z336" s="9">
        <f t="shared" si="27"/>
        <v>8</v>
      </c>
      <c r="AA336" s="9" t="str">
        <f t="shared" si="28"/>
        <v>After Discount</v>
      </c>
      <c r="AB336" s="6">
        <v>16.021800000000013</v>
      </c>
      <c r="AC336">
        <v>18</v>
      </c>
      <c r="AD336" s="6">
        <v>403.53</v>
      </c>
      <c r="AE336">
        <v>91355</v>
      </c>
      <c r="AF336" s="9">
        <f>IF(COUNTIF(AE$2:AE2287,AE336)=1,1,0)</f>
        <v>0</v>
      </c>
      <c r="AG336" t="str">
        <f>_xlfn.XLOOKUP(AE336,Returns!A:A,Returns!B:B,"Not Returned",0,1)</f>
        <v>Not Returned</v>
      </c>
      <c r="AH336">
        <f t="shared" si="29"/>
        <v>0</v>
      </c>
    </row>
    <row r="337" spans="1:34" x14ac:dyDescent="0.3">
      <c r="A337">
        <v>5117</v>
      </c>
      <c r="B337" t="s">
        <v>25</v>
      </c>
      <c r="C337" s="8">
        <v>0.1</v>
      </c>
      <c r="D337" s="6">
        <v>22.38</v>
      </c>
      <c r="E337" s="7">
        <v>15.1</v>
      </c>
      <c r="F337">
        <v>1246</v>
      </c>
      <c r="G337" t="s">
        <v>1322</v>
      </c>
      <c r="H337" t="str">
        <f>IF(COUNTIF(G$2:G337,G337)=1,"New Customer","Returning Customer")</f>
        <v>New Customer</v>
      </c>
      <c r="I337">
        <f t="shared" si="25"/>
        <v>1</v>
      </c>
      <c r="J337" t="s">
        <v>49</v>
      </c>
      <c r="K337" t="s">
        <v>40</v>
      </c>
      <c r="L337" t="s">
        <v>29</v>
      </c>
      <c r="M337" t="s">
        <v>109</v>
      </c>
      <c r="N337" t="s">
        <v>59</v>
      </c>
      <c r="O337" t="s">
        <v>1164</v>
      </c>
      <c r="P337">
        <v>0.38</v>
      </c>
      <c r="Q337" t="s">
        <v>33</v>
      </c>
      <c r="R337" t="s">
        <v>53</v>
      </c>
      <c r="S337" t="str">
        <f>VLOOKUP(R337,Users!$A$1:$B$5,2,0)</f>
        <v>Erin</v>
      </c>
      <c r="T337" t="s">
        <v>71</v>
      </c>
      <c r="U337" t="s">
        <v>90</v>
      </c>
      <c r="V337">
        <v>10009</v>
      </c>
      <c r="W337" s="2">
        <v>42099</v>
      </c>
      <c r="X337" s="2" t="str">
        <f t="shared" si="26"/>
        <v>Sun</v>
      </c>
      <c r="Y337" s="2">
        <v>42100</v>
      </c>
      <c r="Z337" s="9">
        <f t="shared" si="27"/>
        <v>1</v>
      </c>
      <c r="AA337" s="9" t="str">
        <f t="shared" si="28"/>
        <v>After Discount</v>
      </c>
      <c r="AB337" s="6">
        <v>-107.51349999999999</v>
      </c>
      <c r="AC337">
        <v>26</v>
      </c>
      <c r="AD337" s="6">
        <v>564.98</v>
      </c>
      <c r="AE337">
        <v>36452</v>
      </c>
      <c r="AF337" s="9">
        <f>IF(COUNTIF(AE$2:AE2288,AE337)=1,1,0)</f>
        <v>0</v>
      </c>
      <c r="AG337" t="str">
        <f>_xlfn.XLOOKUP(AE337,Returns!A:A,Returns!B:B,"Not Returned",0,1)</f>
        <v>Not Returned</v>
      </c>
      <c r="AH337">
        <f t="shared" si="29"/>
        <v>0</v>
      </c>
    </row>
    <row r="338" spans="1:34" x14ac:dyDescent="0.3">
      <c r="A338">
        <v>23117</v>
      </c>
      <c r="B338" t="s">
        <v>25</v>
      </c>
      <c r="C338" s="8">
        <v>0.1</v>
      </c>
      <c r="D338" s="6">
        <v>22.38</v>
      </c>
      <c r="E338" s="7">
        <v>15.1</v>
      </c>
      <c r="F338">
        <v>1247</v>
      </c>
      <c r="G338" t="s">
        <v>1325</v>
      </c>
      <c r="H338" t="str">
        <f>IF(COUNTIF(G$2:G338,G338)=1,"New Customer","Returning Customer")</f>
        <v>New Customer</v>
      </c>
      <c r="I338">
        <f t="shared" si="25"/>
        <v>1</v>
      </c>
      <c r="J338" t="s">
        <v>49</v>
      </c>
      <c r="K338" t="s">
        <v>40</v>
      </c>
      <c r="L338" t="s">
        <v>29</v>
      </c>
      <c r="M338" t="s">
        <v>109</v>
      </c>
      <c r="N338" t="s">
        <v>59</v>
      </c>
      <c r="O338" t="s">
        <v>1164</v>
      </c>
      <c r="P338">
        <v>0.38</v>
      </c>
      <c r="Q338" t="s">
        <v>33</v>
      </c>
      <c r="R338" t="s">
        <v>61</v>
      </c>
      <c r="S338" t="str">
        <f>VLOOKUP(R338,Users!$A$1:$B$5,2,0)</f>
        <v>Chris</v>
      </c>
      <c r="T338" t="s">
        <v>129</v>
      </c>
      <c r="U338" t="s">
        <v>1326</v>
      </c>
      <c r="V338">
        <v>78641</v>
      </c>
      <c r="W338" s="2">
        <v>42099</v>
      </c>
      <c r="X338" s="2" t="str">
        <f t="shared" si="26"/>
        <v>Sun</v>
      </c>
      <c r="Y338" s="2">
        <v>42100</v>
      </c>
      <c r="Z338" s="9">
        <f t="shared" si="27"/>
        <v>1</v>
      </c>
      <c r="AA338" s="9" t="str">
        <f t="shared" si="28"/>
        <v>After Discount</v>
      </c>
      <c r="AB338" s="6">
        <v>-107.51349999999999</v>
      </c>
      <c r="AC338">
        <v>7</v>
      </c>
      <c r="AD338" s="6">
        <v>152.11000000000001</v>
      </c>
      <c r="AE338">
        <v>91555</v>
      </c>
      <c r="AF338" s="9">
        <f>IF(COUNTIF(AE$2:AE2289,AE338)=1,1,0)</f>
        <v>0</v>
      </c>
      <c r="AG338" t="str">
        <f>_xlfn.XLOOKUP(AE338,Returns!A:A,Returns!B:B,"Not Returned",0,1)</f>
        <v>Not Returned</v>
      </c>
      <c r="AH338">
        <f t="shared" si="29"/>
        <v>0</v>
      </c>
    </row>
    <row r="339" spans="1:34" x14ac:dyDescent="0.3">
      <c r="A339">
        <v>3004</v>
      </c>
      <c r="B339" t="s">
        <v>106</v>
      </c>
      <c r="C339" s="8">
        <v>0</v>
      </c>
      <c r="D339" s="6">
        <v>22.38</v>
      </c>
      <c r="E339" s="7">
        <v>15.1</v>
      </c>
      <c r="F339">
        <v>1340</v>
      </c>
      <c r="G339" t="s">
        <v>1389</v>
      </c>
      <c r="H339" t="str">
        <f>IF(COUNTIF(G$2:G339,G339)=1,"New Customer","Returning Customer")</f>
        <v>Returning Customer</v>
      </c>
      <c r="I339">
        <f t="shared" si="25"/>
        <v>0</v>
      </c>
      <c r="J339" t="s">
        <v>27</v>
      </c>
      <c r="K339" t="s">
        <v>40</v>
      </c>
      <c r="L339" t="s">
        <v>29</v>
      </c>
      <c r="M339" t="s">
        <v>109</v>
      </c>
      <c r="N339" t="s">
        <v>59</v>
      </c>
      <c r="O339" t="s">
        <v>1164</v>
      </c>
      <c r="P339">
        <v>0.38</v>
      </c>
      <c r="Q339" t="s">
        <v>33</v>
      </c>
      <c r="R339" t="s">
        <v>53</v>
      </c>
      <c r="S339" t="str">
        <f>VLOOKUP(R339,Users!$A$1:$B$5,2,0)</f>
        <v>Erin</v>
      </c>
      <c r="T339" t="s">
        <v>71</v>
      </c>
      <c r="U339" t="s">
        <v>90</v>
      </c>
      <c r="V339">
        <v>10170</v>
      </c>
      <c r="W339" s="2">
        <v>42045</v>
      </c>
      <c r="X339" s="2" t="str">
        <f t="shared" si="26"/>
        <v>Tue</v>
      </c>
      <c r="Y339" s="2">
        <v>42052</v>
      </c>
      <c r="Z339" s="9">
        <f t="shared" si="27"/>
        <v>7</v>
      </c>
      <c r="AA339" s="9" t="str">
        <f t="shared" si="28"/>
        <v>No Discount</v>
      </c>
      <c r="AB339" s="6">
        <v>-52.646999999999998</v>
      </c>
      <c r="AC339">
        <v>29</v>
      </c>
      <c r="AD339" s="6">
        <v>682.68</v>
      </c>
      <c r="AE339">
        <v>21636</v>
      </c>
      <c r="AF339" s="9">
        <f>IF(COUNTIF(AE$2:AE2290,AE339)=1,1,0)</f>
        <v>0</v>
      </c>
      <c r="AG339" t="str">
        <f>_xlfn.XLOOKUP(AE339,Returns!A:A,Returns!B:B,"Not Returned",0,1)</f>
        <v>Not Returned</v>
      </c>
      <c r="AH339">
        <f t="shared" si="29"/>
        <v>0</v>
      </c>
    </row>
    <row r="340" spans="1:34" x14ac:dyDescent="0.3">
      <c r="A340">
        <v>24981</v>
      </c>
      <c r="B340" t="s">
        <v>37</v>
      </c>
      <c r="C340" s="8">
        <v>0</v>
      </c>
      <c r="D340" s="6">
        <v>5.98</v>
      </c>
      <c r="E340" s="7">
        <v>1.49</v>
      </c>
      <c r="F340">
        <v>903</v>
      </c>
      <c r="G340" t="s">
        <v>1009</v>
      </c>
      <c r="H340" t="str">
        <f>IF(COUNTIF(G$2:G340,G340)=1,"New Customer","Returning Customer")</f>
        <v>New Customer</v>
      </c>
      <c r="I340">
        <f t="shared" si="25"/>
        <v>1</v>
      </c>
      <c r="J340" t="s">
        <v>49</v>
      </c>
      <c r="K340" t="s">
        <v>114</v>
      </c>
      <c r="L340" t="s">
        <v>29</v>
      </c>
      <c r="M340" t="s">
        <v>109</v>
      </c>
      <c r="N340" t="s">
        <v>59</v>
      </c>
      <c r="O340" t="s">
        <v>1010</v>
      </c>
      <c r="P340">
        <v>0.39</v>
      </c>
      <c r="Q340" t="s">
        <v>33</v>
      </c>
      <c r="R340" t="s">
        <v>53</v>
      </c>
      <c r="S340" t="str">
        <f>VLOOKUP(R340,Users!$A$1:$B$5,2,0)</f>
        <v>Erin</v>
      </c>
      <c r="T340" t="s">
        <v>189</v>
      </c>
      <c r="U340" t="s">
        <v>1011</v>
      </c>
      <c r="V340">
        <v>1887</v>
      </c>
      <c r="W340" s="2">
        <v>42075</v>
      </c>
      <c r="X340" s="2" t="str">
        <f t="shared" si="26"/>
        <v>Thu</v>
      </c>
      <c r="Y340" s="2">
        <v>42077</v>
      </c>
      <c r="Z340" s="9">
        <f t="shared" si="27"/>
        <v>2</v>
      </c>
      <c r="AA340" s="9" t="str">
        <f t="shared" si="28"/>
        <v>No Discount</v>
      </c>
      <c r="AB340" s="6">
        <v>80.674799999999991</v>
      </c>
      <c r="AC340">
        <v>18</v>
      </c>
      <c r="AD340" s="6">
        <v>116.92</v>
      </c>
      <c r="AE340">
        <v>90806</v>
      </c>
      <c r="AF340" s="9">
        <f>IF(COUNTIF(AE$2:AE2291,AE340)=1,1,0)</f>
        <v>1</v>
      </c>
      <c r="AG340" t="str">
        <f>_xlfn.XLOOKUP(AE340,Returns!A:A,Returns!B:B,"Not Returned",0,1)</f>
        <v>Not Returned</v>
      </c>
      <c r="AH340">
        <f t="shared" si="29"/>
        <v>0</v>
      </c>
    </row>
    <row r="341" spans="1:34" x14ac:dyDescent="0.3">
      <c r="A341">
        <v>5468</v>
      </c>
      <c r="B341" t="s">
        <v>37</v>
      </c>
      <c r="C341" s="8">
        <v>0.03</v>
      </c>
      <c r="D341" s="6">
        <v>5.98</v>
      </c>
      <c r="E341" s="7">
        <v>1.49</v>
      </c>
      <c r="F341">
        <v>1193</v>
      </c>
      <c r="G341" t="s">
        <v>1276</v>
      </c>
      <c r="H341" t="str">
        <f>IF(COUNTIF(G$2:G341,G341)=1,"New Customer","Returning Customer")</f>
        <v>New Customer</v>
      </c>
      <c r="I341">
        <f t="shared" si="25"/>
        <v>1</v>
      </c>
      <c r="J341" t="s">
        <v>49</v>
      </c>
      <c r="K341" t="s">
        <v>58</v>
      </c>
      <c r="L341" t="s">
        <v>29</v>
      </c>
      <c r="M341" t="s">
        <v>109</v>
      </c>
      <c r="N341" t="s">
        <v>59</v>
      </c>
      <c r="O341" t="s">
        <v>1010</v>
      </c>
      <c r="P341">
        <v>0.39</v>
      </c>
      <c r="Q341" t="s">
        <v>33</v>
      </c>
      <c r="R341" t="s">
        <v>53</v>
      </c>
      <c r="S341" t="str">
        <f>VLOOKUP(R341,Users!$A$1:$B$5,2,0)</f>
        <v>Erin</v>
      </c>
      <c r="T341" t="s">
        <v>998</v>
      </c>
      <c r="U341" t="s">
        <v>35</v>
      </c>
      <c r="V341">
        <v>20016</v>
      </c>
      <c r="W341" s="2">
        <v>42125</v>
      </c>
      <c r="X341" s="2" t="str">
        <f t="shared" si="26"/>
        <v>Fri</v>
      </c>
      <c r="Y341" s="2">
        <v>42127</v>
      </c>
      <c r="Z341" s="9">
        <f t="shared" si="27"/>
        <v>2</v>
      </c>
      <c r="AA341" s="9" t="str">
        <f t="shared" si="28"/>
        <v>After Discount</v>
      </c>
      <c r="AB341" s="6">
        <v>38.08</v>
      </c>
      <c r="AC341">
        <v>85</v>
      </c>
      <c r="AD341" s="6">
        <v>517.85</v>
      </c>
      <c r="AE341">
        <v>38852</v>
      </c>
      <c r="AF341" s="9">
        <f>IF(COUNTIF(AE$2:AE2292,AE341)=1,1,0)</f>
        <v>1</v>
      </c>
      <c r="AG341" t="str">
        <f>_xlfn.XLOOKUP(AE341,Returns!A:A,Returns!B:B,"Not Returned",0,1)</f>
        <v>Not Returned</v>
      </c>
      <c r="AH341">
        <f t="shared" si="29"/>
        <v>0</v>
      </c>
    </row>
    <row r="342" spans="1:34" x14ac:dyDescent="0.3">
      <c r="A342">
        <v>23468</v>
      </c>
      <c r="B342" t="s">
        <v>37</v>
      </c>
      <c r="C342" s="8">
        <v>0.03</v>
      </c>
      <c r="D342" s="6">
        <v>5.98</v>
      </c>
      <c r="E342" s="7">
        <v>1.49</v>
      </c>
      <c r="F342">
        <v>1194</v>
      </c>
      <c r="G342" t="s">
        <v>1279</v>
      </c>
      <c r="H342" t="str">
        <f>IF(COUNTIF(G$2:G342,G342)=1,"New Customer","Returning Customer")</f>
        <v>New Customer</v>
      </c>
      <c r="I342">
        <f t="shared" si="25"/>
        <v>1</v>
      </c>
      <c r="J342" t="s">
        <v>49</v>
      </c>
      <c r="K342" t="s">
        <v>58</v>
      </c>
      <c r="L342" t="s">
        <v>29</v>
      </c>
      <c r="M342" t="s">
        <v>109</v>
      </c>
      <c r="N342" t="s">
        <v>59</v>
      </c>
      <c r="O342" t="s">
        <v>1010</v>
      </c>
      <c r="P342">
        <v>0.39</v>
      </c>
      <c r="Q342" t="s">
        <v>33</v>
      </c>
      <c r="R342" t="s">
        <v>135</v>
      </c>
      <c r="S342" t="str">
        <f>VLOOKUP(R342,Users!$A$1:$B$5,2,0)</f>
        <v>Sam</v>
      </c>
      <c r="T342" t="s">
        <v>356</v>
      </c>
      <c r="U342" t="s">
        <v>1280</v>
      </c>
      <c r="V342">
        <v>34142</v>
      </c>
      <c r="W342" s="2">
        <v>42125</v>
      </c>
      <c r="X342" s="2" t="str">
        <f t="shared" si="26"/>
        <v>Fri</v>
      </c>
      <c r="Y342" s="2">
        <v>42127</v>
      </c>
      <c r="Z342" s="9">
        <f t="shared" si="27"/>
        <v>2</v>
      </c>
      <c r="AA342" s="9" t="str">
        <f t="shared" si="28"/>
        <v>After Discount</v>
      </c>
      <c r="AB342" s="6">
        <v>20.495999999999995</v>
      </c>
      <c r="AC342">
        <v>21</v>
      </c>
      <c r="AD342" s="6">
        <v>127.94</v>
      </c>
      <c r="AE342">
        <v>87586</v>
      </c>
      <c r="AF342" s="9">
        <f>IF(COUNTIF(AE$2:AE2293,AE342)=1,1,0)</f>
        <v>1</v>
      </c>
      <c r="AG342" t="str">
        <f>_xlfn.XLOOKUP(AE342,Returns!A:A,Returns!B:B,"Not Returned",0,1)</f>
        <v>Not Returned</v>
      </c>
      <c r="AH342">
        <f t="shared" si="29"/>
        <v>0</v>
      </c>
    </row>
    <row r="343" spans="1:34" x14ac:dyDescent="0.3">
      <c r="A343">
        <v>20036</v>
      </c>
      <c r="B343" t="s">
        <v>47</v>
      </c>
      <c r="C343" s="8">
        <v>0.09</v>
      </c>
      <c r="D343" s="6">
        <v>5.98</v>
      </c>
      <c r="E343" s="7">
        <v>1.49</v>
      </c>
      <c r="F343">
        <v>1860</v>
      </c>
      <c r="G343" t="s">
        <v>1820</v>
      </c>
      <c r="H343" t="str">
        <f>IF(COUNTIF(G$2:G343,G343)=1,"New Customer","Returning Customer")</f>
        <v>New Customer</v>
      </c>
      <c r="I343">
        <f t="shared" si="25"/>
        <v>1</v>
      </c>
      <c r="J343" t="s">
        <v>49</v>
      </c>
      <c r="K343" t="s">
        <v>40</v>
      </c>
      <c r="L343" t="s">
        <v>29</v>
      </c>
      <c r="M343" t="s">
        <v>109</v>
      </c>
      <c r="N343" t="s">
        <v>59</v>
      </c>
      <c r="O343" t="s">
        <v>1010</v>
      </c>
      <c r="P343">
        <v>0.39</v>
      </c>
      <c r="Q343" t="s">
        <v>33</v>
      </c>
      <c r="R343" t="s">
        <v>53</v>
      </c>
      <c r="S343" t="str">
        <f>VLOOKUP(R343,Users!$A$1:$B$5,2,0)</f>
        <v>Erin</v>
      </c>
      <c r="T343" t="s">
        <v>189</v>
      </c>
      <c r="U343" t="s">
        <v>1821</v>
      </c>
      <c r="V343">
        <v>1570</v>
      </c>
      <c r="W343" s="2">
        <v>42170</v>
      </c>
      <c r="X343" s="2" t="str">
        <f t="shared" si="26"/>
        <v>Mon</v>
      </c>
      <c r="Y343" s="2">
        <v>42172</v>
      </c>
      <c r="Z343" s="9">
        <f t="shared" si="27"/>
        <v>2</v>
      </c>
      <c r="AA343" s="9" t="str">
        <f t="shared" si="28"/>
        <v>After Discount</v>
      </c>
      <c r="AB343" s="6">
        <v>13.2294</v>
      </c>
      <c r="AC343">
        <v>5</v>
      </c>
      <c r="AD343" s="6">
        <v>28.01</v>
      </c>
      <c r="AE343">
        <v>86846</v>
      </c>
      <c r="AF343" s="9">
        <f>IF(COUNTIF(AE$2:AE2294,AE343)=1,1,0)</f>
        <v>1</v>
      </c>
      <c r="AG343" t="str">
        <f>_xlfn.XLOOKUP(AE343,Returns!A:A,Returns!B:B,"Not Returned",0,1)</f>
        <v>Not Returned</v>
      </c>
      <c r="AH343">
        <f t="shared" si="29"/>
        <v>0</v>
      </c>
    </row>
    <row r="344" spans="1:34" x14ac:dyDescent="0.3">
      <c r="A344">
        <v>24329</v>
      </c>
      <c r="B344" t="s">
        <v>56</v>
      </c>
      <c r="C344" s="8">
        <v>0.02</v>
      </c>
      <c r="D344" s="6">
        <v>5.98</v>
      </c>
      <c r="E344" s="7">
        <v>1.49</v>
      </c>
      <c r="F344">
        <v>3151</v>
      </c>
      <c r="G344" t="s">
        <v>2824</v>
      </c>
      <c r="H344" t="str">
        <f>IF(COUNTIF(G$2:G344,G344)=1,"New Customer","Returning Customer")</f>
        <v>Returning Customer</v>
      </c>
      <c r="I344">
        <f t="shared" si="25"/>
        <v>0</v>
      </c>
      <c r="J344" t="s">
        <v>49</v>
      </c>
      <c r="K344" t="s">
        <v>28</v>
      </c>
      <c r="L344" t="s">
        <v>29</v>
      </c>
      <c r="M344" t="s">
        <v>109</v>
      </c>
      <c r="N344" t="s">
        <v>59</v>
      </c>
      <c r="O344" t="s">
        <v>1010</v>
      </c>
      <c r="P344">
        <v>0.39</v>
      </c>
      <c r="Q344" t="s">
        <v>33</v>
      </c>
      <c r="R344" t="s">
        <v>34</v>
      </c>
      <c r="S344" t="str">
        <f>VLOOKUP(R344,Users!$A$1:$B$5,2,0)</f>
        <v>William</v>
      </c>
      <c r="T344" t="s">
        <v>45</v>
      </c>
      <c r="U344" t="s">
        <v>2826</v>
      </c>
      <c r="V344">
        <v>92277</v>
      </c>
      <c r="W344" s="2">
        <v>42074</v>
      </c>
      <c r="X344" s="2" t="str">
        <f t="shared" si="26"/>
        <v>Wed</v>
      </c>
      <c r="Y344" s="2">
        <v>42075</v>
      </c>
      <c r="Z344" s="9">
        <f t="shared" si="27"/>
        <v>1</v>
      </c>
      <c r="AA344" s="9" t="str">
        <f t="shared" si="28"/>
        <v>After Discount</v>
      </c>
      <c r="AB344" s="6">
        <v>28.526000000000003</v>
      </c>
      <c r="AC344">
        <v>10</v>
      </c>
      <c r="AD344" s="6">
        <v>59.9</v>
      </c>
      <c r="AE344">
        <v>88547</v>
      </c>
      <c r="AF344" s="9">
        <f>IF(COUNTIF(AE$2:AE2295,AE344)=1,1,0)</f>
        <v>1</v>
      </c>
      <c r="AG344" t="str">
        <f>_xlfn.XLOOKUP(AE344,Returns!A:A,Returns!B:B,"Not Returned",0,1)</f>
        <v>Not Returned</v>
      </c>
      <c r="AH344">
        <f t="shared" si="29"/>
        <v>0</v>
      </c>
    </row>
    <row r="345" spans="1:34" x14ac:dyDescent="0.3">
      <c r="A345">
        <v>25817</v>
      </c>
      <c r="B345" t="s">
        <v>47</v>
      </c>
      <c r="C345" s="8">
        <v>0.02</v>
      </c>
      <c r="D345" s="6">
        <v>5.58</v>
      </c>
      <c r="E345" s="7">
        <v>2.99</v>
      </c>
      <c r="F345">
        <v>2928</v>
      </c>
      <c r="G345" t="s">
        <v>2647</v>
      </c>
      <c r="H345" t="str">
        <f>IF(COUNTIF(G$2:G345,G345)=1,"New Customer","Returning Customer")</f>
        <v>New Customer</v>
      </c>
      <c r="I345">
        <f t="shared" si="25"/>
        <v>1</v>
      </c>
      <c r="J345" t="s">
        <v>49</v>
      </c>
      <c r="K345" t="s">
        <v>114</v>
      </c>
      <c r="L345" t="s">
        <v>29</v>
      </c>
      <c r="M345" t="s">
        <v>109</v>
      </c>
      <c r="N345" t="s">
        <v>59</v>
      </c>
      <c r="O345" t="s">
        <v>2648</v>
      </c>
      <c r="P345">
        <v>0.37</v>
      </c>
      <c r="Q345" t="s">
        <v>33</v>
      </c>
      <c r="R345" t="s">
        <v>135</v>
      </c>
      <c r="S345" t="str">
        <f>VLOOKUP(R345,Users!$A$1:$B$5,2,0)</f>
        <v>Sam</v>
      </c>
      <c r="T345" t="s">
        <v>923</v>
      </c>
      <c r="U345" t="s">
        <v>2649</v>
      </c>
      <c r="V345">
        <v>29418</v>
      </c>
      <c r="W345" s="2">
        <v>42150</v>
      </c>
      <c r="X345" s="2" t="str">
        <f t="shared" si="26"/>
        <v>Tue</v>
      </c>
      <c r="Y345" s="2">
        <v>42152</v>
      </c>
      <c r="Z345" s="9">
        <f t="shared" si="27"/>
        <v>2</v>
      </c>
      <c r="AA345" s="9" t="str">
        <f t="shared" si="28"/>
        <v>After Discount</v>
      </c>
      <c r="AB345" s="6">
        <v>689.32799999999997</v>
      </c>
      <c r="AC345">
        <v>42</v>
      </c>
      <c r="AD345" s="6">
        <v>236.83</v>
      </c>
      <c r="AE345">
        <v>90218</v>
      </c>
      <c r="AF345" s="9">
        <f>IF(COUNTIF(AE$2:AE2296,AE345)=1,1,0)</f>
        <v>0</v>
      </c>
      <c r="AG345" t="str">
        <f>_xlfn.XLOOKUP(AE345,Returns!A:A,Returns!B:B,"Not Returned",0,1)</f>
        <v>Not Returned</v>
      </c>
      <c r="AH345">
        <f t="shared" si="29"/>
        <v>0</v>
      </c>
    </row>
    <row r="346" spans="1:34" x14ac:dyDescent="0.3">
      <c r="A346">
        <v>480</v>
      </c>
      <c r="B346" t="s">
        <v>47</v>
      </c>
      <c r="C346" s="8">
        <v>0.01</v>
      </c>
      <c r="D346" s="6">
        <v>3.26</v>
      </c>
      <c r="E346" s="7">
        <v>1.86</v>
      </c>
      <c r="F346">
        <v>342</v>
      </c>
      <c r="G346" t="s">
        <v>439</v>
      </c>
      <c r="H346" t="str">
        <f>IF(COUNTIF(G$2:G346,G346)=1,"New Customer","Returning Customer")</f>
        <v>New Customer</v>
      </c>
      <c r="I346">
        <f t="shared" si="25"/>
        <v>1</v>
      </c>
      <c r="J346" t="s">
        <v>49</v>
      </c>
      <c r="K346" t="s">
        <v>28</v>
      </c>
      <c r="L346" t="s">
        <v>29</v>
      </c>
      <c r="M346" t="s">
        <v>30</v>
      </c>
      <c r="N346" t="s">
        <v>31</v>
      </c>
      <c r="O346" t="s">
        <v>440</v>
      </c>
      <c r="P346">
        <v>0.41</v>
      </c>
      <c r="Q346" t="s">
        <v>33</v>
      </c>
      <c r="R346" t="s">
        <v>135</v>
      </c>
      <c r="S346" t="str">
        <f>VLOOKUP(R346,Users!$A$1:$B$5,2,0)</f>
        <v>Sam</v>
      </c>
      <c r="T346" t="s">
        <v>356</v>
      </c>
      <c r="U346" t="s">
        <v>441</v>
      </c>
      <c r="V346">
        <v>33181</v>
      </c>
      <c r="W346" s="2">
        <v>42128</v>
      </c>
      <c r="X346" s="2" t="str">
        <f t="shared" si="26"/>
        <v>Mon</v>
      </c>
      <c r="Y346" s="2">
        <v>42130</v>
      </c>
      <c r="Z346" s="9">
        <f t="shared" si="27"/>
        <v>2</v>
      </c>
      <c r="AA346" s="9" t="str">
        <f t="shared" si="28"/>
        <v>After Discount</v>
      </c>
      <c r="AB346" s="6">
        <v>-4.6682999999999995</v>
      </c>
      <c r="AC346">
        <v>20</v>
      </c>
      <c r="AD346" s="6">
        <v>73.97</v>
      </c>
      <c r="AE346">
        <v>3332</v>
      </c>
      <c r="AF346" s="9">
        <f>IF(COUNTIF(AE$2:AE2297,AE346)=1,1,0)</f>
        <v>1</v>
      </c>
      <c r="AG346" t="str">
        <f>_xlfn.XLOOKUP(AE346,Returns!A:A,Returns!B:B,"Not Returned",0,1)</f>
        <v>Not Returned</v>
      </c>
      <c r="AH346">
        <f t="shared" si="29"/>
        <v>0</v>
      </c>
    </row>
    <row r="347" spans="1:34" x14ac:dyDescent="0.3">
      <c r="A347">
        <v>18480</v>
      </c>
      <c r="B347" t="s">
        <v>47</v>
      </c>
      <c r="C347" s="8">
        <v>0.01</v>
      </c>
      <c r="D347" s="6">
        <v>3.26</v>
      </c>
      <c r="E347" s="7">
        <v>1.86</v>
      </c>
      <c r="F347">
        <v>344</v>
      </c>
      <c r="G347" t="s">
        <v>445</v>
      </c>
      <c r="H347" t="str">
        <f>IF(COUNTIF(G$2:G347,G347)=1,"New Customer","Returning Customer")</f>
        <v>New Customer</v>
      </c>
      <c r="I347">
        <f t="shared" si="25"/>
        <v>1</v>
      </c>
      <c r="J347" t="s">
        <v>49</v>
      </c>
      <c r="K347" t="s">
        <v>28</v>
      </c>
      <c r="L347" t="s">
        <v>29</v>
      </c>
      <c r="M347" t="s">
        <v>30</v>
      </c>
      <c r="N347" t="s">
        <v>31</v>
      </c>
      <c r="O347" t="s">
        <v>440</v>
      </c>
      <c r="P347">
        <v>0.41</v>
      </c>
      <c r="Q347" t="s">
        <v>33</v>
      </c>
      <c r="R347" t="s">
        <v>53</v>
      </c>
      <c r="S347" t="str">
        <f>VLOOKUP(R347,Users!$A$1:$B$5,2,0)</f>
        <v>Erin</v>
      </c>
      <c r="T347" t="s">
        <v>184</v>
      </c>
      <c r="U347" t="s">
        <v>446</v>
      </c>
      <c r="V347">
        <v>4101</v>
      </c>
      <c r="W347" s="2">
        <v>42128</v>
      </c>
      <c r="X347" s="2" t="str">
        <f t="shared" si="26"/>
        <v>Mon</v>
      </c>
      <c r="Y347" s="2">
        <v>42130</v>
      </c>
      <c r="Z347" s="9">
        <f t="shared" si="27"/>
        <v>2</v>
      </c>
      <c r="AA347" s="9" t="str">
        <f t="shared" si="28"/>
        <v>After Discount</v>
      </c>
      <c r="AB347" s="6">
        <v>0.70200000000000085</v>
      </c>
      <c r="AC347">
        <v>5</v>
      </c>
      <c r="AD347" s="6">
        <v>18.489999999999998</v>
      </c>
      <c r="AE347">
        <v>88152</v>
      </c>
      <c r="AF347" s="9">
        <f>IF(COUNTIF(AE$2:AE2298,AE347)=1,1,0)</f>
        <v>1</v>
      </c>
      <c r="AG347" t="str">
        <f>_xlfn.XLOOKUP(AE347,Returns!A:A,Returns!B:B,"Not Returned",0,1)</f>
        <v>Not Returned</v>
      </c>
      <c r="AH347">
        <f t="shared" si="29"/>
        <v>0</v>
      </c>
    </row>
    <row r="348" spans="1:34" x14ac:dyDescent="0.3">
      <c r="A348">
        <v>24407</v>
      </c>
      <c r="B348" t="s">
        <v>37</v>
      </c>
      <c r="C348" s="8">
        <v>0.08</v>
      </c>
      <c r="D348" s="6">
        <v>3.38</v>
      </c>
      <c r="E348" s="7">
        <v>0.85</v>
      </c>
      <c r="F348">
        <v>1412</v>
      </c>
      <c r="G348" t="s">
        <v>1455</v>
      </c>
      <c r="H348" t="str">
        <f>IF(COUNTIF(G$2:G348,G348)=1,"New Customer","Returning Customer")</f>
        <v>New Customer</v>
      </c>
      <c r="I348">
        <f t="shared" si="25"/>
        <v>1</v>
      </c>
      <c r="J348" t="s">
        <v>49</v>
      </c>
      <c r="K348" t="s">
        <v>28</v>
      </c>
      <c r="L348" t="s">
        <v>29</v>
      </c>
      <c r="M348" t="s">
        <v>30</v>
      </c>
      <c r="N348" t="s">
        <v>31</v>
      </c>
      <c r="O348" t="s">
        <v>1456</v>
      </c>
      <c r="P348">
        <v>0.48</v>
      </c>
      <c r="Q348" t="s">
        <v>33</v>
      </c>
      <c r="R348" t="s">
        <v>34</v>
      </c>
      <c r="S348" t="str">
        <f>VLOOKUP(R348,Users!$A$1:$B$5,2,0)</f>
        <v>William</v>
      </c>
      <c r="T348" t="s">
        <v>45</v>
      </c>
      <c r="U348" t="s">
        <v>1457</v>
      </c>
      <c r="V348">
        <v>94043</v>
      </c>
      <c r="W348" s="2">
        <v>42037</v>
      </c>
      <c r="X348" s="2" t="str">
        <f t="shared" si="26"/>
        <v>Mon</v>
      </c>
      <c r="Y348" s="2">
        <v>42039</v>
      </c>
      <c r="Z348" s="9">
        <f t="shared" si="27"/>
        <v>2</v>
      </c>
      <c r="AA348" s="9" t="str">
        <f t="shared" si="28"/>
        <v>After Discount</v>
      </c>
      <c r="AB348" s="6">
        <v>20.453600000000002</v>
      </c>
      <c r="AC348">
        <v>12</v>
      </c>
      <c r="AD348" s="6">
        <v>38.81</v>
      </c>
      <c r="AE348">
        <v>87087</v>
      </c>
      <c r="AF348" s="9">
        <f>IF(COUNTIF(AE$2:AE2299,AE348)=1,1,0)</f>
        <v>1</v>
      </c>
      <c r="AG348" t="str">
        <f>_xlfn.XLOOKUP(AE348,Returns!A:A,Returns!B:B,"Not Returned",0,1)</f>
        <v>Not Returned</v>
      </c>
      <c r="AH348">
        <f t="shared" si="29"/>
        <v>0</v>
      </c>
    </row>
    <row r="349" spans="1:34" x14ac:dyDescent="0.3">
      <c r="A349">
        <v>19898</v>
      </c>
      <c r="B349" t="s">
        <v>37</v>
      </c>
      <c r="C349" s="8">
        <v>7.0000000000000007E-2</v>
      </c>
      <c r="D349" s="6">
        <v>3.38</v>
      </c>
      <c r="E349" s="7">
        <v>0.85</v>
      </c>
      <c r="F349">
        <v>2380</v>
      </c>
      <c r="G349" t="s">
        <v>2226</v>
      </c>
      <c r="H349" t="str">
        <f>IF(COUNTIF(G$2:G349,G349)=1,"New Customer","Returning Customer")</f>
        <v>New Customer</v>
      </c>
      <c r="I349">
        <f t="shared" si="25"/>
        <v>1</v>
      </c>
      <c r="J349" t="s">
        <v>49</v>
      </c>
      <c r="K349" t="s">
        <v>58</v>
      </c>
      <c r="L349" t="s">
        <v>29</v>
      </c>
      <c r="M349" t="s">
        <v>30</v>
      </c>
      <c r="N349" t="s">
        <v>31</v>
      </c>
      <c r="O349" t="s">
        <v>1456</v>
      </c>
      <c r="P349">
        <v>0.48</v>
      </c>
      <c r="Q349" t="s">
        <v>33</v>
      </c>
      <c r="R349" t="s">
        <v>61</v>
      </c>
      <c r="S349" t="str">
        <f>VLOOKUP(R349,Users!$A$1:$B$5,2,0)</f>
        <v>Chris</v>
      </c>
      <c r="T349" t="s">
        <v>295</v>
      </c>
      <c r="U349" t="s">
        <v>2227</v>
      </c>
      <c r="V349">
        <v>49505</v>
      </c>
      <c r="W349" s="2">
        <v>42120</v>
      </c>
      <c r="X349" s="2" t="str">
        <f t="shared" si="26"/>
        <v>Sun</v>
      </c>
      <c r="Y349" s="2">
        <v>42122</v>
      </c>
      <c r="Z349" s="9">
        <f t="shared" si="27"/>
        <v>2</v>
      </c>
      <c r="AA349" s="9" t="str">
        <f t="shared" si="28"/>
        <v>After Discount</v>
      </c>
      <c r="AB349" s="6">
        <v>19.04</v>
      </c>
      <c r="AC349">
        <v>9</v>
      </c>
      <c r="AD349" s="6">
        <v>29.08</v>
      </c>
      <c r="AE349">
        <v>86654</v>
      </c>
      <c r="AF349" s="9">
        <f>IF(COUNTIF(AE$2:AE2300,AE349)=1,1,0)</f>
        <v>1</v>
      </c>
      <c r="AG349" t="str">
        <f>_xlfn.XLOOKUP(AE349,Returns!A:A,Returns!B:B,"Not Returned",0,1)</f>
        <v>Not Returned</v>
      </c>
      <c r="AH349">
        <f t="shared" si="29"/>
        <v>0</v>
      </c>
    </row>
    <row r="350" spans="1:34" x14ac:dyDescent="0.3">
      <c r="A350">
        <v>1898</v>
      </c>
      <c r="B350" t="s">
        <v>37</v>
      </c>
      <c r="C350" s="8">
        <v>7.0000000000000007E-2</v>
      </c>
      <c r="D350" s="6">
        <v>3.38</v>
      </c>
      <c r="E350" s="7">
        <v>0.85</v>
      </c>
      <c r="F350">
        <v>2382</v>
      </c>
      <c r="G350" t="s">
        <v>2228</v>
      </c>
      <c r="H350" t="str">
        <f>IF(COUNTIF(G$2:G350,G350)=1,"New Customer","Returning Customer")</f>
        <v>New Customer</v>
      </c>
      <c r="I350">
        <f t="shared" si="25"/>
        <v>1</v>
      </c>
      <c r="J350" t="s">
        <v>49</v>
      </c>
      <c r="K350" t="s">
        <v>58</v>
      </c>
      <c r="L350" t="s">
        <v>29</v>
      </c>
      <c r="M350" t="s">
        <v>30</v>
      </c>
      <c r="N350" t="s">
        <v>31</v>
      </c>
      <c r="O350" t="s">
        <v>1456</v>
      </c>
      <c r="P350">
        <v>0.48</v>
      </c>
      <c r="Q350" t="s">
        <v>33</v>
      </c>
      <c r="R350" t="s">
        <v>53</v>
      </c>
      <c r="S350" t="str">
        <f>VLOOKUP(R350,Users!$A$1:$B$5,2,0)</f>
        <v>Erin</v>
      </c>
      <c r="T350" t="s">
        <v>71</v>
      </c>
      <c r="U350" t="s">
        <v>90</v>
      </c>
      <c r="V350">
        <v>10024</v>
      </c>
      <c r="W350" s="2">
        <v>42120</v>
      </c>
      <c r="X350" s="2" t="str">
        <f t="shared" si="26"/>
        <v>Sun</v>
      </c>
      <c r="Y350" s="2">
        <v>42122</v>
      </c>
      <c r="Z350" s="9">
        <f t="shared" si="27"/>
        <v>2</v>
      </c>
      <c r="AA350" s="9" t="str">
        <f t="shared" si="28"/>
        <v>After Discount</v>
      </c>
      <c r="AB350" s="6">
        <v>19.04</v>
      </c>
      <c r="AC350">
        <v>34</v>
      </c>
      <c r="AD350" s="6">
        <v>109.86</v>
      </c>
      <c r="AE350">
        <v>13606</v>
      </c>
      <c r="AF350" s="9">
        <f>IF(COUNTIF(AE$2:AE2301,AE350)=1,1,0)</f>
        <v>1</v>
      </c>
      <c r="AG350" t="str">
        <f>_xlfn.XLOOKUP(AE350,Returns!A:A,Returns!B:B,"Not Returned",0,1)</f>
        <v>Not Returned</v>
      </c>
      <c r="AH350">
        <f t="shared" si="29"/>
        <v>0</v>
      </c>
    </row>
    <row r="351" spans="1:34" x14ac:dyDescent="0.3">
      <c r="A351">
        <v>21942</v>
      </c>
      <c r="B351" t="s">
        <v>106</v>
      </c>
      <c r="C351" s="8">
        <v>0.09</v>
      </c>
      <c r="D351" s="6">
        <v>5.84</v>
      </c>
      <c r="E351" s="7">
        <v>0.83</v>
      </c>
      <c r="F351">
        <v>820</v>
      </c>
      <c r="G351" t="s">
        <v>934</v>
      </c>
      <c r="H351" t="str">
        <f>IF(COUNTIF(G$2:G351,G351)=1,"New Customer","Returning Customer")</f>
        <v>New Customer</v>
      </c>
      <c r="I351">
        <f t="shared" si="25"/>
        <v>1</v>
      </c>
      <c r="J351" t="s">
        <v>49</v>
      </c>
      <c r="K351" t="s">
        <v>58</v>
      </c>
      <c r="L351" t="s">
        <v>29</v>
      </c>
      <c r="M351" t="s">
        <v>30</v>
      </c>
      <c r="N351" t="s">
        <v>31</v>
      </c>
      <c r="O351" t="s">
        <v>935</v>
      </c>
      <c r="P351">
        <v>0.49</v>
      </c>
      <c r="Q351" t="s">
        <v>33</v>
      </c>
      <c r="R351" t="s">
        <v>34</v>
      </c>
      <c r="S351" t="str">
        <f>VLOOKUP(R351,Users!$A$1:$B$5,2,0)</f>
        <v>William</v>
      </c>
      <c r="T351" t="s">
        <v>35</v>
      </c>
      <c r="U351" t="s">
        <v>936</v>
      </c>
      <c r="V351">
        <v>99362</v>
      </c>
      <c r="W351" s="2">
        <v>42145</v>
      </c>
      <c r="X351" s="2" t="str">
        <f t="shared" si="26"/>
        <v>Thu</v>
      </c>
      <c r="Y351" s="2">
        <v>42149</v>
      </c>
      <c r="Z351" s="9">
        <f t="shared" si="27"/>
        <v>4</v>
      </c>
      <c r="AA351" s="9" t="str">
        <f t="shared" si="28"/>
        <v>After Discount</v>
      </c>
      <c r="AB351" s="6">
        <v>-2.87</v>
      </c>
      <c r="AC351">
        <v>1</v>
      </c>
      <c r="AD351" s="6">
        <v>5.9</v>
      </c>
      <c r="AE351">
        <v>90244</v>
      </c>
      <c r="AF351" s="9">
        <f>IF(COUNTIF(AE$2:AE2302,AE351)=1,1,0)</f>
        <v>1</v>
      </c>
      <c r="AG351" t="str">
        <f>_xlfn.XLOOKUP(AE351,Returns!A:A,Returns!B:B,"Not Returned",0,1)</f>
        <v>Not Returned</v>
      </c>
      <c r="AH351">
        <f t="shared" si="29"/>
        <v>0</v>
      </c>
    </row>
    <row r="352" spans="1:34" x14ac:dyDescent="0.3">
      <c r="A352">
        <v>18133</v>
      </c>
      <c r="B352" t="s">
        <v>37</v>
      </c>
      <c r="C352" s="8">
        <v>0.01</v>
      </c>
      <c r="D352" s="6">
        <v>5.84</v>
      </c>
      <c r="E352" s="7">
        <v>0.83</v>
      </c>
      <c r="F352">
        <v>2979</v>
      </c>
      <c r="G352" t="s">
        <v>2686</v>
      </c>
      <c r="H352" t="str">
        <f>IF(COUNTIF(G$2:G352,G352)=1,"New Customer","Returning Customer")</f>
        <v>New Customer</v>
      </c>
      <c r="I352">
        <f t="shared" si="25"/>
        <v>1</v>
      </c>
      <c r="J352" t="s">
        <v>49</v>
      </c>
      <c r="K352" t="s">
        <v>28</v>
      </c>
      <c r="L352" t="s">
        <v>29</v>
      </c>
      <c r="M352" t="s">
        <v>30</v>
      </c>
      <c r="N352" t="s">
        <v>31</v>
      </c>
      <c r="O352" t="s">
        <v>935</v>
      </c>
      <c r="P352">
        <v>0.49</v>
      </c>
      <c r="Q352" t="s">
        <v>33</v>
      </c>
      <c r="R352" t="s">
        <v>61</v>
      </c>
      <c r="S352" t="str">
        <f>VLOOKUP(R352,Users!$A$1:$B$5,2,0)</f>
        <v>Chris</v>
      </c>
      <c r="T352" t="s">
        <v>2639</v>
      </c>
      <c r="U352" t="s">
        <v>2687</v>
      </c>
      <c r="V352">
        <v>58601</v>
      </c>
      <c r="W352" s="2">
        <v>42169</v>
      </c>
      <c r="X352" s="2" t="str">
        <f t="shared" si="26"/>
        <v>Sun</v>
      </c>
      <c r="Y352" s="2">
        <v>42171</v>
      </c>
      <c r="Z352" s="9">
        <f t="shared" si="27"/>
        <v>2</v>
      </c>
      <c r="AA352" s="9" t="str">
        <f t="shared" si="28"/>
        <v>After Discount</v>
      </c>
      <c r="AB352" s="6">
        <v>16.091999999999999</v>
      </c>
      <c r="AC352">
        <v>4</v>
      </c>
      <c r="AD352" s="6">
        <v>23.89</v>
      </c>
      <c r="AE352">
        <v>86546</v>
      </c>
      <c r="AF352" s="9">
        <f>IF(COUNTIF(AE$2:AE2303,AE352)=1,1,0)</f>
        <v>1</v>
      </c>
      <c r="AG352" t="str">
        <f>_xlfn.XLOOKUP(AE352,Returns!A:A,Returns!B:B,"Not Returned",0,1)</f>
        <v>Not Returned</v>
      </c>
      <c r="AH352">
        <f t="shared" si="29"/>
        <v>0</v>
      </c>
    </row>
    <row r="353" spans="1:34" x14ac:dyDescent="0.3">
      <c r="A353">
        <v>23329</v>
      </c>
      <c r="B353" t="s">
        <v>47</v>
      </c>
      <c r="C353" s="8">
        <v>0.09</v>
      </c>
      <c r="D353" s="6">
        <v>20.98</v>
      </c>
      <c r="E353" s="7">
        <v>1.49</v>
      </c>
      <c r="F353">
        <v>1511</v>
      </c>
      <c r="G353" t="s">
        <v>1532</v>
      </c>
      <c r="H353" t="str">
        <f>IF(COUNTIF(G$2:G353,G353)=1,"New Customer","Returning Customer")</f>
        <v>New Customer</v>
      </c>
      <c r="I353">
        <f t="shared" si="25"/>
        <v>1</v>
      </c>
      <c r="J353" t="s">
        <v>49</v>
      </c>
      <c r="K353" t="s">
        <v>28</v>
      </c>
      <c r="L353" t="s">
        <v>29</v>
      </c>
      <c r="M353" t="s">
        <v>109</v>
      </c>
      <c r="N353" t="s">
        <v>59</v>
      </c>
      <c r="O353" t="s">
        <v>1533</v>
      </c>
      <c r="P353">
        <v>0.35</v>
      </c>
      <c r="Q353" t="s">
        <v>33</v>
      </c>
      <c r="R353" t="s">
        <v>61</v>
      </c>
      <c r="S353" t="str">
        <f>VLOOKUP(R353,Users!$A$1:$B$5,2,0)</f>
        <v>Chris</v>
      </c>
      <c r="T353" t="s">
        <v>695</v>
      </c>
      <c r="U353" t="s">
        <v>1534</v>
      </c>
      <c r="V353">
        <v>47302</v>
      </c>
      <c r="W353" s="2">
        <v>42177</v>
      </c>
      <c r="X353" s="2" t="str">
        <f t="shared" si="26"/>
        <v>Mon</v>
      </c>
      <c r="Y353" s="2">
        <v>42179</v>
      </c>
      <c r="Z353" s="9">
        <f t="shared" si="27"/>
        <v>2</v>
      </c>
      <c r="AA353" s="9" t="str">
        <f t="shared" si="28"/>
        <v>After Discount</v>
      </c>
      <c r="AB353" s="6">
        <v>199.1823</v>
      </c>
      <c r="AC353">
        <v>14</v>
      </c>
      <c r="AD353" s="6">
        <v>288.67</v>
      </c>
      <c r="AE353">
        <v>90303</v>
      </c>
      <c r="AF353" s="9">
        <f>IF(COUNTIF(AE$2:AE2304,AE353)=1,1,0)</f>
        <v>1</v>
      </c>
      <c r="AG353" t="str">
        <f>_xlfn.XLOOKUP(AE353,Returns!A:A,Returns!B:B,"Not Returned",0,1)</f>
        <v>Not Returned</v>
      </c>
      <c r="AH353">
        <f t="shared" si="29"/>
        <v>0</v>
      </c>
    </row>
    <row r="354" spans="1:34" x14ac:dyDescent="0.3">
      <c r="A354">
        <v>19422</v>
      </c>
      <c r="B354" t="s">
        <v>106</v>
      </c>
      <c r="C354" s="8">
        <v>0.03</v>
      </c>
      <c r="D354" s="6">
        <v>20.98</v>
      </c>
      <c r="E354" s="7">
        <v>1.49</v>
      </c>
      <c r="F354">
        <v>3319</v>
      </c>
      <c r="G354" t="s">
        <v>2937</v>
      </c>
      <c r="H354" t="str">
        <f>IF(COUNTIF(G$2:G354,G354)=1,"New Customer","Returning Customer")</f>
        <v>New Customer</v>
      </c>
      <c r="I354">
        <f t="shared" si="25"/>
        <v>1</v>
      </c>
      <c r="J354" t="s">
        <v>49</v>
      </c>
      <c r="K354" t="s">
        <v>58</v>
      </c>
      <c r="L354" t="s">
        <v>29</v>
      </c>
      <c r="M354" t="s">
        <v>109</v>
      </c>
      <c r="N354" t="s">
        <v>59</v>
      </c>
      <c r="O354" t="s">
        <v>1533</v>
      </c>
      <c r="P354">
        <v>0.35</v>
      </c>
      <c r="Q354" t="s">
        <v>33</v>
      </c>
      <c r="R354" t="s">
        <v>135</v>
      </c>
      <c r="S354" t="str">
        <f>VLOOKUP(R354,Users!$A$1:$B$5,2,0)</f>
        <v>Sam</v>
      </c>
      <c r="T354" t="s">
        <v>239</v>
      </c>
      <c r="U354" t="s">
        <v>2874</v>
      </c>
      <c r="V354">
        <v>37075</v>
      </c>
      <c r="W354" s="2">
        <v>42145</v>
      </c>
      <c r="X354" s="2" t="str">
        <f t="shared" si="26"/>
        <v>Thu</v>
      </c>
      <c r="Y354" s="2">
        <v>42145</v>
      </c>
      <c r="Z354" s="9">
        <f t="shared" si="27"/>
        <v>0</v>
      </c>
      <c r="AA354" s="9" t="str">
        <f t="shared" si="28"/>
        <v>After Discount</v>
      </c>
      <c r="AB354" s="6">
        <v>30.023999999999997</v>
      </c>
      <c r="AC354">
        <v>20</v>
      </c>
      <c r="AD354" s="6">
        <v>431.43</v>
      </c>
      <c r="AE354">
        <v>90104</v>
      </c>
      <c r="AF354" s="9">
        <f>IF(COUNTIF(AE$2:AE2305,AE354)=1,1,0)</f>
        <v>1</v>
      </c>
      <c r="AG354" t="str">
        <f>_xlfn.XLOOKUP(AE354,Returns!A:A,Returns!B:B,"Not Returned",0,1)</f>
        <v>Not Returned</v>
      </c>
      <c r="AH354">
        <f t="shared" si="29"/>
        <v>0</v>
      </c>
    </row>
    <row r="355" spans="1:34" x14ac:dyDescent="0.3">
      <c r="A355">
        <v>23822</v>
      </c>
      <c r="B355" t="s">
        <v>37</v>
      </c>
      <c r="C355" s="8">
        <v>0.01</v>
      </c>
      <c r="D355" s="6">
        <v>14.28</v>
      </c>
      <c r="E355" s="7">
        <v>2.99</v>
      </c>
      <c r="F355">
        <v>1709</v>
      </c>
      <c r="G355" t="s">
        <v>1698</v>
      </c>
      <c r="H355" t="str">
        <f>IF(COUNTIF(G$2:G355,G355)=1,"New Customer","Returning Customer")</f>
        <v>New Customer</v>
      </c>
      <c r="I355">
        <f t="shared" si="25"/>
        <v>1</v>
      </c>
      <c r="J355" t="s">
        <v>49</v>
      </c>
      <c r="K355" t="s">
        <v>114</v>
      </c>
      <c r="L355" t="s">
        <v>29</v>
      </c>
      <c r="M355" t="s">
        <v>109</v>
      </c>
      <c r="N355" t="s">
        <v>59</v>
      </c>
      <c r="O355" t="s">
        <v>1699</v>
      </c>
      <c r="P355">
        <v>0.39</v>
      </c>
      <c r="Q355" t="s">
        <v>33</v>
      </c>
      <c r="R355" t="s">
        <v>53</v>
      </c>
      <c r="S355" t="str">
        <f>VLOOKUP(R355,Users!$A$1:$B$5,2,0)</f>
        <v>Erin</v>
      </c>
      <c r="T355" t="s">
        <v>229</v>
      </c>
      <c r="U355" t="s">
        <v>1700</v>
      </c>
      <c r="V355">
        <v>19464</v>
      </c>
      <c r="W355" s="2">
        <v>42025</v>
      </c>
      <c r="X355" s="2" t="str">
        <f t="shared" si="26"/>
        <v>Wed</v>
      </c>
      <c r="Y355" s="2">
        <v>42026</v>
      </c>
      <c r="Z355" s="9">
        <f t="shared" si="27"/>
        <v>1</v>
      </c>
      <c r="AA355" s="9" t="str">
        <f t="shared" si="28"/>
        <v>After Discount</v>
      </c>
      <c r="AB355" s="6">
        <v>21.003500000000003</v>
      </c>
      <c r="AC355">
        <v>2</v>
      </c>
      <c r="AD355" s="6">
        <v>30.44</v>
      </c>
      <c r="AE355">
        <v>88782</v>
      </c>
      <c r="AF355" s="9">
        <f>IF(COUNTIF(AE$2:AE2306,AE355)=1,1,0)</f>
        <v>1</v>
      </c>
      <c r="AG355" t="str">
        <f>_xlfn.XLOOKUP(AE355,Returns!A:A,Returns!B:B,"Not Returned",0,1)</f>
        <v>Not Returned</v>
      </c>
      <c r="AH355">
        <f t="shared" si="29"/>
        <v>0</v>
      </c>
    </row>
    <row r="356" spans="1:34" x14ac:dyDescent="0.3">
      <c r="A356">
        <v>22562</v>
      </c>
      <c r="B356" t="s">
        <v>37</v>
      </c>
      <c r="C356" s="8">
        <v>0.1</v>
      </c>
      <c r="D356" s="6">
        <v>14.28</v>
      </c>
      <c r="E356" s="7">
        <v>2.99</v>
      </c>
      <c r="F356">
        <v>2430</v>
      </c>
      <c r="G356" t="s">
        <v>2263</v>
      </c>
      <c r="H356" t="str">
        <f>IF(COUNTIF(G$2:G356,G356)=1,"New Customer","Returning Customer")</f>
        <v>Returning Customer</v>
      </c>
      <c r="I356">
        <f t="shared" si="25"/>
        <v>0</v>
      </c>
      <c r="J356" t="s">
        <v>49</v>
      </c>
      <c r="K356" t="s">
        <v>40</v>
      </c>
      <c r="L356" t="s">
        <v>29</v>
      </c>
      <c r="M356" t="s">
        <v>109</v>
      </c>
      <c r="N356" t="s">
        <v>59</v>
      </c>
      <c r="O356" t="s">
        <v>1699</v>
      </c>
      <c r="P356">
        <v>0.39</v>
      </c>
      <c r="Q356" t="s">
        <v>33</v>
      </c>
      <c r="R356" t="s">
        <v>61</v>
      </c>
      <c r="S356" t="str">
        <f>VLOOKUP(R356,Users!$A$1:$B$5,2,0)</f>
        <v>Chris</v>
      </c>
      <c r="T356" t="s">
        <v>129</v>
      </c>
      <c r="U356" t="s">
        <v>2264</v>
      </c>
      <c r="V356">
        <v>76541</v>
      </c>
      <c r="W356" s="2">
        <v>42087</v>
      </c>
      <c r="X356" s="2" t="str">
        <f t="shared" si="26"/>
        <v>Tue</v>
      </c>
      <c r="Y356" s="2">
        <v>42088</v>
      </c>
      <c r="Z356" s="9">
        <f t="shared" si="27"/>
        <v>1</v>
      </c>
      <c r="AA356" s="9" t="str">
        <f t="shared" si="28"/>
        <v>After Discount</v>
      </c>
      <c r="AB356" s="6">
        <v>104.9145</v>
      </c>
      <c r="AC356">
        <v>11</v>
      </c>
      <c r="AD356" s="6">
        <v>152.05000000000001</v>
      </c>
      <c r="AE356">
        <v>91108</v>
      </c>
      <c r="AF356" s="9">
        <f>IF(COUNTIF(AE$2:AE2307,AE356)=1,1,0)</f>
        <v>1</v>
      </c>
      <c r="AG356" t="str">
        <f>_xlfn.XLOOKUP(AE356,Returns!A:A,Returns!B:B,"Not Returned",0,1)</f>
        <v>Not Returned</v>
      </c>
      <c r="AH356">
        <f t="shared" si="29"/>
        <v>0</v>
      </c>
    </row>
    <row r="357" spans="1:34" x14ac:dyDescent="0.3">
      <c r="A357">
        <v>18347</v>
      </c>
      <c r="B357" t="s">
        <v>37</v>
      </c>
      <c r="C357" s="8">
        <v>0.06</v>
      </c>
      <c r="D357" s="6">
        <v>8.6</v>
      </c>
      <c r="E357" s="7">
        <v>6.19</v>
      </c>
      <c r="F357">
        <v>796</v>
      </c>
      <c r="G357" t="s">
        <v>914</v>
      </c>
      <c r="H357" t="str">
        <f>IF(COUNTIF(G$2:G357,G357)=1,"New Customer","Returning Customer")</f>
        <v>New Customer</v>
      </c>
      <c r="I357">
        <f t="shared" si="25"/>
        <v>1</v>
      </c>
      <c r="J357" t="s">
        <v>49</v>
      </c>
      <c r="K357" t="s">
        <v>28</v>
      </c>
      <c r="L357" t="s">
        <v>29</v>
      </c>
      <c r="M357" t="s">
        <v>109</v>
      </c>
      <c r="N357" t="s">
        <v>59</v>
      </c>
      <c r="O357" t="s">
        <v>915</v>
      </c>
      <c r="P357">
        <v>0.38</v>
      </c>
      <c r="Q357" t="s">
        <v>33</v>
      </c>
      <c r="R357" t="s">
        <v>61</v>
      </c>
      <c r="S357" t="str">
        <f>VLOOKUP(R357,Users!$A$1:$B$5,2,0)</f>
        <v>Chris</v>
      </c>
      <c r="T357" t="s">
        <v>489</v>
      </c>
      <c r="U357" t="s">
        <v>799</v>
      </c>
      <c r="V357">
        <v>68046</v>
      </c>
      <c r="W357" s="2">
        <v>42074</v>
      </c>
      <c r="X357" s="2" t="str">
        <f t="shared" si="26"/>
        <v>Wed</v>
      </c>
      <c r="Y357" s="2">
        <v>42075</v>
      </c>
      <c r="Z357" s="9">
        <f t="shared" si="27"/>
        <v>1</v>
      </c>
      <c r="AA357" s="9" t="str">
        <f t="shared" si="28"/>
        <v>After Discount</v>
      </c>
      <c r="AB357" s="6">
        <v>-46.115000000000002</v>
      </c>
      <c r="AC357">
        <v>9</v>
      </c>
      <c r="AD357" s="6">
        <v>79.400000000000006</v>
      </c>
      <c r="AE357">
        <v>86867</v>
      </c>
      <c r="AF357" s="9">
        <f>IF(COUNTIF(AE$2:AE2308,AE357)=1,1,0)</f>
        <v>1</v>
      </c>
      <c r="AG357" t="str">
        <f>_xlfn.XLOOKUP(AE357,Returns!A:A,Returns!B:B,"Not Returned",0,1)</f>
        <v>Not Returned</v>
      </c>
      <c r="AH357">
        <f t="shared" si="29"/>
        <v>0</v>
      </c>
    </row>
    <row r="358" spans="1:34" x14ac:dyDescent="0.3">
      <c r="A358">
        <v>4501</v>
      </c>
      <c r="B358" t="s">
        <v>106</v>
      </c>
      <c r="C358" s="8">
        <v>0.04</v>
      </c>
      <c r="D358" s="6">
        <v>8.6</v>
      </c>
      <c r="E358" s="7">
        <v>6.19</v>
      </c>
      <c r="F358">
        <v>1129</v>
      </c>
      <c r="G358" t="s">
        <v>1225</v>
      </c>
      <c r="H358" t="str">
        <f>IF(COUNTIF(G$2:G358,G358)=1,"New Customer","Returning Customer")</f>
        <v>Returning Customer</v>
      </c>
      <c r="I358">
        <f t="shared" si="25"/>
        <v>0</v>
      </c>
      <c r="J358" t="s">
        <v>49</v>
      </c>
      <c r="K358" t="s">
        <v>40</v>
      </c>
      <c r="L358" t="s">
        <v>29</v>
      </c>
      <c r="M358" t="s">
        <v>109</v>
      </c>
      <c r="N358" t="s">
        <v>59</v>
      </c>
      <c r="O358" t="s">
        <v>915</v>
      </c>
      <c r="P358">
        <v>0.38</v>
      </c>
      <c r="Q358" t="s">
        <v>33</v>
      </c>
      <c r="R358" t="s">
        <v>53</v>
      </c>
      <c r="S358" t="str">
        <f>VLOOKUP(R358,Users!$A$1:$B$5,2,0)</f>
        <v>Erin</v>
      </c>
      <c r="T358" t="s">
        <v>189</v>
      </c>
      <c r="U358" t="s">
        <v>190</v>
      </c>
      <c r="V358">
        <v>2118</v>
      </c>
      <c r="W358" s="2">
        <v>42051</v>
      </c>
      <c r="X358" s="2" t="str">
        <f t="shared" si="26"/>
        <v>Mon</v>
      </c>
      <c r="Y358" s="2">
        <v>42058</v>
      </c>
      <c r="Z358" s="9">
        <f t="shared" si="27"/>
        <v>7</v>
      </c>
      <c r="AA358" s="9" t="str">
        <f t="shared" si="28"/>
        <v>After Discount</v>
      </c>
      <c r="AB358" s="6">
        <v>-63.813500000000005</v>
      </c>
      <c r="AC358">
        <v>37</v>
      </c>
      <c r="AD358" s="6">
        <v>311.66000000000003</v>
      </c>
      <c r="AE358">
        <v>32037</v>
      </c>
      <c r="AF358" s="9">
        <f>IF(COUNTIF(AE$2:AE2309,AE358)=1,1,0)</f>
        <v>0</v>
      </c>
      <c r="AG358" t="str">
        <f>_xlfn.XLOOKUP(AE358,Returns!A:A,Returns!B:B,"Not Returned",0,1)</f>
        <v>Not Returned</v>
      </c>
      <c r="AH358">
        <f t="shared" si="29"/>
        <v>0</v>
      </c>
    </row>
    <row r="359" spans="1:34" x14ac:dyDescent="0.3">
      <c r="A359">
        <v>22501</v>
      </c>
      <c r="B359" t="s">
        <v>106</v>
      </c>
      <c r="C359" s="8">
        <v>0.04</v>
      </c>
      <c r="D359" s="6">
        <v>8.6</v>
      </c>
      <c r="E359" s="7">
        <v>6.19</v>
      </c>
      <c r="F359">
        <v>1132</v>
      </c>
      <c r="G359" t="s">
        <v>1232</v>
      </c>
      <c r="H359" t="str">
        <f>IF(COUNTIF(G$2:G359,G359)=1,"New Customer","Returning Customer")</f>
        <v>New Customer</v>
      </c>
      <c r="I359">
        <f t="shared" si="25"/>
        <v>1</v>
      </c>
      <c r="J359" t="s">
        <v>49</v>
      </c>
      <c r="K359" t="s">
        <v>40</v>
      </c>
      <c r="L359" t="s">
        <v>29</v>
      </c>
      <c r="M359" t="s">
        <v>109</v>
      </c>
      <c r="N359" t="s">
        <v>59</v>
      </c>
      <c r="O359" t="s">
        <v>915</v>
      </c>
      <c r="P359">
        <v>0.38</v>
      </c>
      <c r="Q359" t="s">
        <v>33</v>
      </c>
      <c r="R359" t="s">
        <v>61</v>
      </c>
      <c r="S359" t="str">
        <f>VLOOKUP(R359,Users!$A$1:$B$5,2,0)</f>
        <v>Chris</v>
      </c>
      <c r="T359" t="s">
        <v>129</v>
      </c>
      <c r="U359" t="s">
        <v>1233</v>
      </c>
      <c r="V359">
        <v>76039</v>
      </c>
      <c r="W359" s="2">
        <v>42051</v>
      </c>
      <c r="X359" s="2" t="str">
        <f t="shared" si="26"/>
        <v>Mon</v>
      </c>
      <c r="Y359" s="2">
        <v>42058</v>
      </c>
      <c r="Z359" s="9">
        <f t="shared" si="27"/>
        <v>7</v>
      </c>
      <c r="AA359" s="9" t="str">
        <f t="shared" si="28"/>
        <v>After Discount</v>
      </c>
      <c r="AB359" s="6">
        <v>-63.813500000000005</v>
      </c>
      <c r="AC359">
        <v>9</v>
      </c>
      <c r="AD359" s="6">
        <v>75.81</v>
      </c>
      <c r="AE359">
        <v>88102</v>
      </c>
      <c r="AF359" s="9">
        <f>IF(COUNTIF(AE$2:AE2310,AE359)=1,1,0)</f>
        <v>0</v>
      </c>
      <c r="AG359" t="str">
        <f>_xlfn.XLOOKUP(AE359,Returns!A:A,Returns!B:B,"Not Returned",0,1)</f>
        <v>Not Returned</v>
      </c>
      <c r="AH359">
        <f t="shared" si="29"/>
        <v>0</v>
      </c>
    </row>
    <row r="360" spans="1:34" x14ac:dyDescent="0.3">
      <c r="A360">
        <v>5297</v>
      </c>
      <c r="B360" t="s">
        <v>37</v>
      </c>
      <c r="C360" s="8">
        <v>0</v>
      </c>
      <c r="D360" s="6">
        <v>8.6</v>
      </c>
      <c r="E360" s="7">
        <v>6.19</v>
      </c>
      <c r="F360">
        <v>1402</v>
      </c>
      <c r="G360" t="s">
        <v>1449</v>
      </c>
      <c r="H360" t="str">
        <f>IF(COUNTIF(G$2:G360,G360)=1,"New Customer","Returning Customer")</f>
        <v>New Customer</v>
      </c>
      <c r="I360">
        <f t="shared" si="25"/>
        <v>1</v>
      </c>
      <c r="J360" t="s">
        <v>49</v>
      </c>
      <c r="K360" t="s">
        <v>28</v>
      </c>
      <c r="L360" t="s">
        <v>29</v>
      </c>
      <c r="M360" t="s">
        <v>109</v>
      </c>
      <c r="N360" t="s">
        <v>59</v>
      </c>
      <c r="O360" t="s">
        <v>915</v>
      </c>
      <c r="P360">
        <v>0.38</v>
      </c>
      <c r="Q360" t="s">
        <v>33</v>
      </c>
      <c r="R360" t="s">
        <v>61</v>
      </c>
      <c r="S360" t="str">
        <f>VLOOKUP(R360,Users!$A$1:$B$5,2,0)</f>
        <v>Chris</v>
      </c>
      <c r="T360" t="s">
        <v>175</v>
      </c>
      <c r="U360" t="s">
        <v>176</v>
      </c>
      <c r="V360">
        <v>60653</v>
      </c>
      <c r="W360" s="2">
        <v>42019</v>
      </c>
      <c r="X360" s="2" t="str">
        <f t="shared" si="26"/>
        <v>Thu</v>
      </c>
      <c r="Y360" s="2">
        <v>42019</v>
      </c>
      <c r="Z360" s="9">
        <f t="shared" si="27"/>
        <v>0</v>
      </c>
      <c r="AA360" s="9" t="str">
        <f t="shared" si="28"/>
        <v>No Discount</v>
      </c>
      <c r="AB360" s="6">
        <v>-42.8536</v>
      </c>
      <c r="AC360">
        <v>48</v>
      </c>
      <c r="AD360" s="6">
        <v>447.89</v>
      </c>
      <c r="AE360">
        <v>37729</v>
      </c>
      <c r="AF360" s="9">
        <f>IF(COUNTIF(AE$2:AE2311,AE360)=1,1,0)</f>
        <v>1</v>
      </c>
      <c r="AG360" t="str">
        <f>_xlfn.XLOOKUP(AE360,Returns!A:A,Returns!B:B,"Not Returned",0,1)</f>
        <v>Not Returned</v>
      </c>
      <c r="AH360">
        <f t="shared" si="29"/>
        <v>0</v>
      </c>
    </row>
    <row r="361" spans="1:34" x14ac:dyDescent="0.3">
      <c r="A361">
        <v>23297</v>
      </c>
      <c r="B361" t="s">
        <v>37</v>
      </c>
      <c r="C361" s="8">
        <v>0</v>
      </c>
      <c r="D361" s="6">
        <v>8.6</v>
      </c>
      <c r="E361" s="7">
        <v>6.19</v>
      </c>
      <c r="F361">
        <v>1405</v>
      </c>
      <c r="G361" t="s">
        <v>1450</v>
      </c>
      <c r="H361" t="str">
        <f>IF(COUNTIF(G$2:G361,G361)=1,"New Customer","Returning Customer")</f>
        <v>New Customer</v>
      </c>
      <c r="I361">
        <f t="shared" si="25"/>
        <v>1</v>
      </c>
      <c r="J361" t="s">
        <v>49</v>
      </c>
      <c r="K361" t="s">
        <v>28</v>
      </c>
      <c r="L361" t="s">
        <v>29</v>
      </c>
      <c r="M361" t="s">
        <v>109</v>
      </c>
      <c r="N361" t="s">
        <v>59</v>
      </c>
      <c r="O361" t="s">
        <v>915</v>
      </c>
      <c r="P361">
        <v>0.38</v>
      </c>
      <c r="Q361" t="s">
        <v>33</v>
      </c>
      <c r="R361" t="s">
        <v>61</v>
      </c>
      <c r="S361" t="str">
        <f>VLOOKUP(R361,Users!$A$1:$B$5,2,0)</f>
        <v>Chris</v>
      </c>
      <c r="T361" t="s">
        <v>295</v>
      </c>
      <c r="U361" t="s">
        <v>1451</v>
      </c>
      <c r="V361">
        <v>49017</v>
      </c>
      <c r="W361" s="2">
        <v>42019</v>
      </c>
      <c r="X361" s="2" t="str">
        <f t="shared" si="26"/>
        <v>Thu</v>
      </c>
      <c r="Y361" s="2">
        <v>42019</v>
      </c>
      <c r="Z361" s="9">
        <f t="shared" si="27"/>
        <v>0</v>
      </c>
      <c r="AA361" s="9" t="str">
        <f t="shared" si="28"/>
        <v>No Discount</v>
      </c>
      <c r="AB361" s="6">
        <v>-33.211539999999999</v>
      </c>
      <c r="AC361">
        <v>12</v>
      </c>
      <c r="AD361" s="6">
        <v>111.97</v>
      </c>
      <c r="AE361">
        <v>86144</v>
      </c>
      <c r="AF361" s="9">
        <f>IF(COUNTIF(AE$2:AE2312,AE361)=1,1,0)</f>
        <v>1</v>
      </c>
      <c r="AG361" t="str">
        <f>_xlfn.XLOOKUP(AE361,Returns!A:A,Returns!B:B,"Not Returned",0,1)</f>
        <v>Not Returned</v>
      </c>
      <c r="AH361">
        <f t="shared" si="29"/>
        <v>0</v>
      </c>
    </row>
    <row r="362" spans="1:34" x14ac:dyDescent="0.3">
      <c r="A362">
        <v>20938</v>
      </c>
      <c r="B362" t="s">
        <v>106</v>
      </c>
      <c r="C362" s="8">
        <v>0.04</v>
      </c>
      <c r="D362" s="6">
        <v>8.6</v>
      </c>
      <c r="E362" s="7">
        <v>6.19</v>
      </c>
      <c r="F362">
        <v>2578</v>
      </c>
      <c r="G362" t="s">
        <v>2387</v>
      </c>
      <c r="H362" t="str">
        <f>IF(COUNTIF(G$2:G362,G362)=1,"New Customer","Returning Customer")</f>
        <v>New Customer</v>
      </c>
      <c r="I362">
        <f t="shared" si="25"/>
        <v>1</v>
      </c>
      <c r="J362" t="s">
        <v>49</v>
      </c>
      <c r="K362" t="s">
        <v>40</v>
      </c>
      <c r="L362" t="s">
        <v>29</v>
      </c>
      <c r="M362" t="s">
        <v>109</v>
      </c>
      <c r="N362" t="s">
        <v>59</v>
      </c>
      <c r="O362" t="s">
        <v>915</v>
      </c>
      <c r="P362">
        <v>0.38</v>
      </c>
      <c r="Q362" t="s">
        <v>33</v>
      </c>
      <c r="R362" t="s">
        <v>135</v>
      </c>
      <c r="S362" t="str">
        <f>VLOOKUP(R362,Users!$A$1:$B$5,2,0)</f>
        <v>Sam</v>
      </c>
      <c r="T362" t="s">
        <v>1266</v>
      </c>
      <c r="U362" t="s">
        <v>2388</v>
      </c>
      <c r="V362">
        <v>36801</v>
      </c>
      <c r="W362" s="2">
        <v>42126</v>
      </c>
      <c r="X362" s="2" t="str">
        <f t="shared" si="26"/>
        <v>Sat</v>
      </c>
      <c r="Y362" s="2">
        <v>42128</v>
      </c>
      <c r="Z362" s="9">
        <f t="shared" si="27"/>
        <v>2</v>
      </c>
      <c r="AA362" s="9" t="str">
        <f t="shared" si="28"/>
        <v>After Discount</v>
      </c>
      <c r="AB362" s="6">
        <v>309.71159999999998</v>
      </c>
      <c r="AC362">
        <v>5</v>
      </c>
      <c r="AD362" s="6">
        <v>46.85</v>
      </c>
      <c r="AE362">
        <v>88298</v>
      </c>
      <c r="AF362" s="9">
        <f>IF(COUNTIF(AE$2:AE2313,AE362)=1,1,0)</f>
        <v>0</v>
      </c>
      <c r="AG362" t="str">
        <f>_xlfn.XLOOKUP(AE362,Returns!A:A,Returns!B:B,"Not Returned",0,1)</f>
        <v>Not Returned</v>
      </c>
      <c r="AH362">
        <f t="shared" si="29"/>
        <v>0</v>
      </c>
    </row>
    <row r="363" spans="1:34" x14ac:dyDescent="0.3">
      <c r="A363">
        <v>18450</v>
      </c>
      <c r="B363" t="s">
        <v>56</v>
      </c>
      <c r="C363" s="8">
        <v>0.05</v>
      </c>
      <c r="D363" s="6">
        <v>1.98</v>
      </c>
      <c r="E363" s="7">
        <v>4.7699999999999996</v>
      </c>
      <c r="F363">
        <v>1606</v>
      </c>
      <c r="G363" t="s">
        <v>1596</v>
      </c>
      <c r="H363" t="str">
        <f>IF(COUNTIF(G$2:G363,G363)=1,"New Customer","Returning Customer")</f>
        <v>New Customer</v>
      </c>
      <c r="I363">
        <f t="shared" si="25"/>
        <v>1</v>
      </c>
      <c r="J363" t="s">
        <v>49</v>
      </c>
      <c r="K363" t="s">
        <v>40</v>
      </c>
      <c r="L363" t="s">
        <v>29</v>
      </c>
      <c r="M363" t="s">
        <v>109</v>
      </c>
      <c r="N363" t="s">
        <v>59</v>
      </c>
      <c r="O363" t="s">
        <v>1597</v>
      </c>
      <c r="P363">
        <v>0.4</v>
      </c>
      <c r="Q363" t="s">
        <v>33</v>
      </c>
      <c r="R363" t="s">
        <v>53</v>
      </c>
      <c r="S363" t="str">
        <f>VLOOKUP(R363,Users!$A$1:$B$5,2,0)</f>
        <v>Erin</v>
      </c>
      <c r="T363" t="s">
        <v>71</v>
      </c>
      <c r="U363" t="s">
        <v>1598</v>
      </c>
      <c r="V363">
        <v>11010</v>
      </c>
      <c r="W363" s="2">
        <v>42011</v>
      </c>
      <c r="X363" s="2" t="str">
        <f t="shared" si="26"/>
        <v>Wed</v>
      </c>
      <c r="Y363" s="2">
        <v>42012</v>
      </c>
      <c r="Z363" s="9">
        <f t="shared" si="27"/>
        <v>1</v>
      </c>
      <c r="AA363" s="9" t="str">
        <f t="shared" si="28"/>
        <v>After Discount</v>
      </c>
      <c r="AB363" s="6">
        <v>-14.359820000000001</v>
      </c>
      <c r="AC363">
        <v>1</v>
      </c>
      <c r="AD363" s="6">
        <v>3.53</v>
      </c>
      <c r="AE363">
        <v>87993</v>
      </c>
      <c r="AF363" s="9">
        <f>IF(COUNTIF(AE$2:AE2314,AE363)=1,1,0)</f>
        <v>0</v>
      </c>
      <c r="AG363" t="str">
        <f>_xlfn.XLOOKUP(AE363,Returns!A:A,Returns!B:B,"Not Returned",0,1)</f>
        <v>Not Returned</v>
      </c>
      <c r="AH363">
        <f t="shared" si="29"/>
        <v>0</v>
      </c>
    </row>
    <row r="364" spans="1:34" x14ac:dyDescent="0.3">
      <c r="A364">
        <v>26032</v>
      </c>
      <c r="B364" t="s">
        <v>25</v>
      </c>
      <c r="C364" s="8">
        <v>0.1</v>
      </c>
      <c r="D364" s="6">
        <v>41.94</v>
      </c>
      <c r="E364" s="7">
        <v>2.99</v>
      </c>
      <c r="F364">
        <v>2626</v>
      </c>
      <c r="G364" t="s">
        <v>2427</v>
      </c>
      <c r="H364" t="str">
        <f>IF(COUNTIF(G$2:G364,G364)=1,"New Customer","Returning Customer")</f>
        <v>New Customer</v>
      </c>
      <c r="I364">
        <f t="shared" si="25"/>
        <v>1</v>
      </c>
      <c r="J364" t="s">
        <v>49</v>
      </c>
      <c r="K364" t="s">
        <v>114</v>
      </c>
      <c r="L364" t="s">
        <v>29</v>
      </c>
      <c r="M364" t="s">
        <v>109</v>
      </c>
      <c r="N364" t="s">
        <v>59</v>
      </c>
      <c r="O364" t="s">
        <v>2428</v>
      </c>
      <c r="P364">
        <v>0.35</v>
      </c>
      <c r="Q364" t="s">
        <v>33</v>
      </c>
      <c r="R364" t="s">
        <v>34</v>
      </c>
      <c r="S364" t="str">
        <f>VLOOKUP(R364,Users!$A$1:$B$5,2,0)</f>
        <v>William</v>
      </c>
      <c r="T364" t="s">
        <v>45</v>
      </c>
      <c r="U364" t="s">
        <v>1443</v>
      </c>
      <c r="V364">
        <v>94025</v>
      </c>
      <c r="W364" s="2">
        <v>42042</v>
      </c>
      <c r="X364" s="2" t="str">
        <f t="shared" si="26"/>
        <v>Sat</v>
      </c>
      <c r="Y364" s="2">
        <v>42043</v>
      </c>
      <c r="Z364" s="9">
        <f t="shared" si="27"/>
        <v>1</v>
      </c>
      <c r="AA364" s="9" t="str">
        <f t="shared" si="28"/>
        <v>After Discount</v>
      </c>
      <c r="AB364" s="6">
        <v>164.08199999999999</v>
      </c>
      <c r="AC364">
        <v>6</v>
      </c>
      <c r="AD364" s="6">
        <v>237.8</v>
      </c>
      <c r="AE364">
        <v>90927</v>
      </c>
      <c r="AF364" s="9">
        <f>IF(COUNTIF(AE$2:AE2315,AE364)=1,1,0)</f>
        <v>1</v>
      </c>
      <c r="AG364" t="str">
        <f>_xlfn.XLOOKUP(AE364,Returns!A:A,Returns!B:B,"Not Returned",0,1)</f>
        <v>Not Returned</v>
      </c>
      <c r="AH364">
        <f t="shared" si="29"/>
        <v>0</v>
      </c>
    </row>
    <row r="365" spans="1:34" x14ac:dyDescent="0.3">
      <c r="A365">
        <v>1279</v>
      </c>
      <c r="B365" t="s">
        <v>1053</v>
      </c>
      <c r="C365" s="8">
        <v>0.06</v>
      </c>
      <c r="D365" s="6">
        <v>40.98</v>
      </c>
      <c r="E365" s="7">
        <v>2.99</v>
      </c>
      <c r="F365">
        <v>949</v>
      </c>
      <c r="G365" t="s">
        <v>1054</v>
      </c>
      <c r="H365" t="str">
        <f>IF(COUNTIF(G$2:G365,G365)=1,"New Customer","Returning Customer")</f>
        <v>New Customer</v>
      </c>
      <c r="I365">
        <f t="shared" si="25"/>
        <v>1</v>
      </c>
      <c r="J365" t="s">
        <v>49</v>
      </c>
      <c r="K365" t="s">
        <v>114</v>
      </c>
      <c r="L365" t="s">
        <v>29</v>
      </c>
      <c r="M365" t="s">
        <v>109</v>
      </c>
      <c r="N365" t="s">
        <v>59</v>
      </c>
      <c r="O365" t="s">
        <v>1055</v>
      </c>
      <c r="P365">
        <v>0.36</v>
      </c>
      <c r="Q365" t="s">
        <v>33</v>
      </c>
      <c r="R365" t="s">
        <v>34</v>
      </c>
      <c r="S365" t="str">
        <f>VLOOKUP(R365,Users!$A$1:$B$5,2,0)</f>
        <v>William</v>
      </c>
      <c r="T365" t="s">
        <v>45</v>
      </c>
      <c r="U365" t="s">
        <v>655</v>
      </c>
      <c r="V365">
        <v>90049</v>
      </c>
      <c r="W365" s="2">
        <v>42006</v>
      </c>
      <c r="X365" s="2" t="str">
        <f t="shared" si="26"/>
        <v>Fri</v>
      </c>
      <c r="Y365" s="2">
        <v>42008</v>
      </c>
      <c r="Z365" s="9">
        <f t="shared" si="27"/>
        <v>2</v>
      </c>
      <c r="AA365" s="9" t="str">
        <f t="shared" si="28"/>
        <v>After Discount</v>
      </c>
      <c r="AB365" s="6">
        <v>-19.099200000000003</v>
      </c>
      <c r="AC365">
        <v>3</v>
      </c>
      <c r="AD365" s="6">
        <v>124.81</v>
      </c>
      <c r="AE365">
        <v>9285</v>
      </c>
      <c r="AF365" s="9">
        <f>IF(COUNTIF(AE$2:AE2316,AE365)=1,1,0)</f>
        <v>1</v>
      </c>
      <c r="AG365" t="str">
        <f>_xlfn.XLOOKUP(AE365,Returns!A:A,Returns!B:B,"Not Returned",0,1)</f>
        <v>Not Returned</v>
      </c>
      <c r="AH365">
        <f t="shared" si="29"/>
        <v>0</v>
      </c>
    </row>
    <row r="366" spans="1:34" x14ac:dyDescent="0.3">
      <c r="A366">
        <v>19279</v>
      </c>
      <c r="B366" t="s">
        <v>47</v>
      </c>
      <c r="C366" s="8">
        <v>0.06</v>
      </c>
      <c r="D366" s="6">
        <v>40.98</v>
      </c>
      <c r="E366" s="7">
        <v>2.99</v>
      </c>
      <c r="F366">
        <v>950</v>
      </c>
      <c r="G366" t="s">
        <v>1056</v>
      </c>
      <c r="H366" t="str">
        <f>IF(COUNTIF(G$2:G366,G366)=1,"New Customer","Returning Customer")</f>
        <v>New Customer</v>
      </c>
      <c r="I366">
        <f t="shared" si="25"/>
        <v>1</v>
      </c>
      <c r="J366" t="s">
        <v>49</v>
      </c>
      <c r="K366" t="s">
        <v>114</v>
      </c>
      <c r="L366" t="s">
        <v>29</v>
      </c>
      <c r="M366" t="s">
        <v>109</v>
      </c>
      <c r="N366" t="s">
        <v>59</v>
      </c>
      <c r="O366" t="s">
        <v>1055</v>
      </c>
      <c r="P366">
        <v>0.36</v>
      </c>
      <c r="Q366" t="s">
        <v>33</v>
      </c>
      <c r="R366" t="s">
        <v>61</v>
      </c>
      <c r="S366" t="str">
        <f>VLOOKUP(R366,Users!$A$1:$B$5,2,0)</f>
        <v>Chris</v>
      </c>
      <c r="T366" t="s">
        <v>62</v>
      </c>
      <c r="U366" t="s">
        <v>63</v>
      </c>
      <c r="V366">
        <v>55372</v>
      </c>
      <c r="W366" s="2">
        <v>42006</v>
      </c>
      <c r="X366" s="2" t="str">
        <f t="shared" si="26"/>
        <v>Fri</v>
      </c>
      <c r="Y366" s="2">
        <v>42008</v>
      </c>
      <c r="Z366" s="9">
        <f t="shared" si="27"/>
        <v>2</v>
      </c>
      <c r="AA366" s="9" t="str">
        <f t="shared" si="28"/>
        <v>After Discount</v>
      </c>
      <c r="AB366" s="6">
        <v>-14.801880000000001</v>
      </c>
      <c r="AC366">
        <v>1</v>
      </c>
      <c r="AD366" s="6">
        <v>41.6</v>
      </c>
      <c r="AE366">
        <v>89083</v>
      </c>
      <c r="AF366" s="9">
        <f>IF(COUNTIF(AE$2:AE2317,AE366)=1,1,0)</f>
        <v>1</v>
      </c>
      <c r="AG366" t="str">
        <f>_xlfn.XLOOKUP(AE366,Returns!A:A,Returns!B:B,"Not Returned",0,1)</f>
        <v>Not Returned</v>
      </c>
      <c r="AH366">
        <f t="shared" si="29"/>
        <v>0</v>
      </c>
    </row>
    <row r="367" spans="1:34" x14ac:dyDescent="0.3">
      <c r="A367">
        <v>18141</v>
      </c>
      <c r="B367" t="s">
        <v>37</v>
      </c>
      <c r="C367" s="8">
        <v>7.0000000000000007E-2</v>
      </c>
      <c r="D367" s="6">
        <v>40.98</v>
      </c>
      <c r="E367" s="7">
        <v>2.99</v>
      </c>
      <c r="F367">
        <v>1840</v>
      </c>
      <c r="G367" t="s">
        <v>1813</v>
      </c>
      <c r="H367" t="str">
        <f>IF(COUNTIF(G$2:G367,G367)=1,"New Customer","Returning Customer")</f>
        <v>New Customer</v>
      </c>
      <c r="I367">
        <f t="shared" si="25"/>
        <v>1</v>
      </c>
      <c r="J367" t="s">
        <v>49</v>
      </c>
      <c r="K367" t="s">
        <v>40</v>
      </c>
      <c r="L367" t="s">
        <v>29</v>
      </c>
      <c r="M367" t="s">
        <v>109</v>
      </c>
      <c r="N367" t="s">
        <v>59</v>
      </c>
      <c r="O367" t="s">
        <v>1055</v>
      </c>
      <c r="P367">
        <v>0.36</v>
      </c>
      <c r="Q367" t="s">
        <v>33</v>
      </c>
      <c r="R367" t="s">
        <v>53</v>
      </c>
      <c r="S367" t="str">
        <f>VLOOKUP(R367,Users!$A$1:$B$5,2,0)</f>
        <v>Erin</v>
      </c>
      <c r="T367" t="s">
        <v>189</v>
      </c>
      <c r="U367" t="s">
        <v>1814</v>
      </c>
      <c r="V367">
        <v>1469</v>
      </c>
      <c r="W367" s="2">
        <v>42093</v>
      </c>
      <c r="X367" s="2" t="str">
        <f t="shared" si="26"/>
        <v>Mon</v>
      </c>
      <c r="Y367" s="2">
        <v>42095</v>
      </c>
      <c r="Z367" s="9">
        <f t="shared" si="27"/>
        <v>2</v>
      </c>
      <c r="AA367" s="9" t="str">
        <f t="shared" si="28"/>
        <v>After Discount</v>
      </c>
      <c r="AB367" s="6">
        <v>369.20519999999999</v>
      </c>
      <c r="AC367">
        <v>13</v>
      </c>
      <c r="AD367" s="6">
        <v>535.08000000000004</v>
      </c>
      <c r="AE367">
        <v>86599</v>
      </c>
      <c r="AF367" s="9">
        <f>IF(COUNTIF(AE$2:AE2318,AE367)=1,1,0)</f>
        <v>1</v>
      </c>
      <c r="AG367" t="str">
        <f>_xlfn.XLOOKUP(AE367,Returns!A:A,Returns!B:B,"Not Returned",0,1)</f>
        <v>Not Returned</v>
      </c>
      <c r="AH367">
        <f t="shared" si="29"/>
        <v>0</v>
      </c>
    </row>
    <row r="368" spans="1:34" x14ac:dyDescent="0.3">
      <c r="A368">
        <v>20871</v>
      </c>
      <c r="B368" t="s">
        <v>25</v>
      </c>
      <c r="C368" s="8">
        <v>0.04</v>
      </c>
      <c r="D368" s="6">
        <v>4.9800000000000004</v>
      </c>
      <c r="E368" s="7">
        <v>0.49</v>
      </c>
      <c r="F368">
        <v>1354</v>
      </c>
      <c r="G368" t="s">
        <v>1406</v>
      </c>
      <c r="H368" t="str">
        <f>IF(COUNTIF(G$2:G368,G368)=1,"New Customer","Returning Customer")</f>
        <v>Returning Customer</v>
      </c>
      <c r="I368">
        <f t="shared" si="25"/>
        <v>0</v>
      </c>
      <c r="J368" t="s">
        <v>49</v>
      </c>
      <c r="K368" t="s">
        <v>114</v>
      </c>
      <c r="L368" t="s">
        <v>29</v>
      </c>
      <c r="M368" t="s">
        <v>133</v>
      </c>
      <c r="N368" t="s">
        <v>59</v>
      </c>
      <c r="O368" t="s">
        <v>1409</v>
      </c>
      <c r="P368">
        <v>0.39</v>
      </c>
      <c r="Q368" t="s">
        <v>33</v>
      </c>
      <c r="R368" t="s">
        <v>61</v>
      </c>
      <c r="S368" t="str">
        <f>VLOOKUP(R368,Users!$A$1:$B$5,2,0)</f>
        <v>Chris</v>
      </c>
      <c r="T368" t="s">
        <v>129</v>
      </c>
      <c r="U368" t="s">
        <v>1408</v>
      </c>
      <c r="V368">
        <v>76086</v>
      </c>
      <c r="W368" s="2">
        <v>42046</v>
      </c>
      <c r="X368" s="2" t="str">
        <f t="shared" si="26"/>
        <v>Wed</v>
      </c>
      <c r="Y368" s="2">
        <v>42048</v>
      </c>
      <c r="Z368" s="9">
        <f t="shared" si="27"/>
        <v>2</v>
      </c>
      <c r="AA368" s="9" t="str">
        <f t="shared" si="28"/>
        <v>After Discount</v>
      </c>
      <c r="AB368" s="6">
        <v>4.4104000000000001</v>
      </c>
      <c r="AC368">
        <v>2</v>
      </c>
      <c r="AD368" s="6">
        <v>10.039999999999999</v>
      </c>
      <c r="AE368">
        <v>91209</v>
      </c>
      <c r="AF368" s="9">
        <f>IF(COUNTIF(AE$2:AE2319,AE368)=1,1,0)</f>
        <v>0</v>
      </c>
      <c r="AG368" t="str">
        <f>_xlfn.XLOOKUP(AE368,Returns!A:A,Returns!B:B,"Not Returned",0,1)</f>
        <v>Not Returned</v>
      </c>
      <c r="AH368">
        <f t="shared" si="29"/>
        <v>0</v>
      </c>
    </row>
    <row r="369" spans="1:34" x14ac:dyDescent="0.3">
      <c r="A369">
        <v>20187</v>
      </c>
      <c r="B369" t="s">
        <v>47</v>
      </c>
      <c r="C369" s="8">
        <v>0.02</v>
      </c>
      <c r="D369" s="6">
        <v>4.9800000000000004</v>
      </c>
      <c r="E369" s="7">
        <v>0.49</v>
      </c>
      <c r="F369">
        <v>2260</v>
      </c>
      <c r="G369" t="s">
        <v>2121</v>
      </c>
      <c r="H369" t="str">
        <f>IF(COUNTIF(G$2:G369,G369)=1,"New Customer","Returning Customer")</f>
        <v>Returning Customer</v>
      </c>
      <c r="I369">
        <f t="shared" si="25"/>
        <v>0</v>
      </c>
      <c r="J369" t="s">
        <v>49</v>
      </c>
      <c r="K369" t="s">
        <v>28</v>
      </c>
      <c r="L369" t="s">
        <v>29</v>
      </c>
      <c r="M369" t="s">
        <v>133</v>
      </c>
      <c r="N369" t="s">
        <v>59</v>
      </c>
      <c r="O369" t="s">
        <v>1409</v>
      </c>
      <c r="P369">
        <v>0.39</v>
      </c>
      <c r="Q369" t="s">
        <v>33</v>
      </c>
      <c r="R369" t="s">
        <v>135</v>
      </c>
      <c r="S369" t="str">
        <f>VLOOKUP(R369,Users!$A$1:$B$5,2,0)</f>
        <v>Sam</v>
      </c>
      <c r="T369" t="s">
        <v>381</v>
      </c>
      <c r="U369" t="s">
        <v>2122</v>
      </c>
      <c r="V369">
        <v>30161</v>
      </c>
      <c r="W369" s="2">
        <v>42050</v>
      </c>
      <c r="X369" s="2" t="str">
        <f t="shared" si="26"/>
        <v>Sun</v>
      </c>
      <c r="Y369" s="2">
        <v>42051</v>
      </c>
      <c r="Z369" s="9">
        <f t="shared" si="27"/>
        <v>1</v>
      </c>
      <c r="AA369" s="9" t="str">
        <f t="shared" si="28"/>
        <v>After Discount</v>
      </c>
      <c r="AB369" s="6">
        <v>-52.863999999999997</v>
      </c>
      <c r="AC369">
        <v>17</v>
      </c>
      <c r="AD369" s="6">
        <v>87.11</v>
      </c>
      <c r="AE369">
        <v>89601</v>
      </c>
      <c r="AF369" s="9">
        <f>IF(COUNTIF(AE$2:AE2320,AE369)=1,1,0)</f>
        <v>0</v>
      </c>
      <c r="AG369" t="str">
        <f>_xlfn.XLOOKUP(AE369,Returns!A:A,Returns!B:B,"Not Returned",0,1)</f>
        <v>Not Returned</v>
      </c>
      <c r="AH369">
        <f t="shared" si="29"/>
        <v>0</v>
      </c>
    </row>
    <row r="370" spans="1:34" x14ac:dyDescent="0.3">
      <c r="A370">
        <v>19569</v>
      </c>
      <c r="B370" t="s">
        <v>25</v>
      </c>
      <c r="C370" s="8">
        <v>0.08</v>
      </c>
      <c r="D370" s="6">
        <v>4.9800000000000004</v>
      </c>
      <c r="E370" s="7">
        <v>0.49</v>
      </c>
      <c r="F370">
        <v>2260</v>
      </c>
      <c r="G370" t="s">
        <v>2121</v>
      </c>
      <c r="H370" t="str">
        <f>IF(COUNTIF(G$2:G370,G370)=1,"New Customer","Returning Customer")</f>
        <v>Returning Customer</v>
      </c>
      <c r="I370">
        <f t="shared" si="25"/>
        <v>0</v>
      </c>
      <c r="J370" t="s">
        <v>49</v>
      </c>
      <c r="K370" t="s">
        <v>28</v>
      </c>
      <c r="L370" t="s">
        <v>29</v>
      </c>
      <c r="M370" t="s">
        <v>133</v>
      </c>
      <c r="N370" t="s">
        <v>59</v>
      </c>
      <c r="O370" t="s">
        <v>1409</v>
      </c>
      <c r="P370">
        <v>0.39</v>
      </c>
      <c r="Q370" t="s">
        <v>33</v>
      </c>
      <c r="R370" t="s">
        <v>135</v>
      </c>
      <c r="S370" t="str">
        <f>VLOOKUP(R370,Users!$A$1:$B$5,2,0)</f>
        <v>Sam</v>
      </c>
      <c r="T370" t="s">
        <v>381</v>
      </c>
      <c r="U370" t="s">
        <v>2122</v>
      </c>
      <c r="V370">
        <v>30161</v>
      </c>
      <c r="W370" s="2">
        <v>42115</v>
      </c>
      <c r="X370" s="2" t="str">
        <f t="shared" si="26"/>
        <v>Tue</v>
      </c>
      <c r="Y370" s="2">
        <v>42116</v>
      </c>
      <c r="Z370" s="9">
        <f t="shared" si="27"/>
        <v>1</v>
      </c>
      <c r="AA370" s="9" t="str">
        <f t="shared" si="28"/>
        <v>After Discount</v>
      </c>
      <c r="AB370" s="6">
        <v>4949.9160000000002</v>
      </c>
      <c r="AC370">
        <v>1</v>
      </c>
      <c r="AD370" s="6">
        <v>4.95</v>
      </c>
      <c r="AE370">
        <v>89602</v>
      </c>
      <c r="AF370" s="9">
        <f>IF(COUNTIF(AE$2:AE2321,AE370)=1,1,0)</f>
        <v>0</v>
      </c>
      <c r="AG370" t="str">
        <f>_xlfn.XLOOKUP(AE370,Returns!A:A,Returns!B:B,"Not Returned",0,1)</f>
        <v>Not Returned</v>
      </c>
      <c r="AH370">
        <f t="shared" si="29"/>
        <v>0</v>
      </c>
    </row>
    <row r="371" spans="1:34" x14ac:dyDescent="0.3">
      <c r="A371">
        <v>21041</v>
      </c>
      <c r="B371" t="s">
        <v>37</v>
      </c>
      <c r="C371" s="8">
        <v>0.05</v>
      </c>
      <c r="D371" s="6">
        <v>4.9800000000000004</v>
      </c>
      <c r="E371" s="7">
        <v>0.49</v>
      </c>
      <c r="F371">
        <v>2639</v>
      </c>
      <c r="G371" t="s">
        <v>2435</v>
      </c>
      <c r="H371" t="str">
        <f>IF(COUNTIF(G$2:G371,G371)=1,"New Customer","Returning Customer")</f>
        <v>New Customer</v>
      </c>
      <c r="I371">
        <f t="shared" si="25"/>
        <v>1</v>
      </c>
      <c r="J371" t="s">
        <v>49</v>
      </c>
      <c r="K371" t="s">
        <v>114</v>
      </c>
      <c r="L371" t="s">
        <v>29</v>
      </c>
      <c r="M371" t="s">
        <v>133</v>
      </c>
      <c r="N371" t="s">
        <v>59</v>
      </c>
      <c r="O371" t="s">
        <v>1409</v>
      </c>
      <c r="P371">
        <v>0.39</v>
      </c>
      <c r="Q371" t="s">
        <v>33</v>
      </c>
      <c r="R371" t="s">
        <v>34</v>
      </c>
      <c r="S371" t="str">
        <f>VLOOKUP(R371,Users!$A$1:$B$5,2,0)</f>
        <v>William</v>
      </c>
      <c r="T371" t="s">
        <v>360</v>
      </c>
      <c r="U371" t="s">
        <v>645</v>
      </c>
      <c r="V371">
        <v>88201</v>
      </c>
      <c r="W371" s="2">
        <v>42082</v>
      </c>
      <c r="X371" s="2" t="str">
        <f t="shared" si="26"/>
        <v>Thu</v>
      </c>
      <c r="Y371" s="2">
        <v>42082</v>
      </c>
      <c r="Z371" s="9">
        <f t="shared" si="27"/>
        <v>0</v>
      </c>
      <c r="AA371" s="9" t="str">
        <f t="shared" si="28"/>
        <v>After Discount</v>
      </c>
      <c r="AB371" s="6">
        <v>3.84</v>
      </c>
      <c r="AC371">
        <v>3</v>
      </c>
      <c r="AD371" s="6">
        <v>14.2</v>
      </c>
      <c r="AE371">
        <v>90952</v>
      </c>
      <c r="AF371" s="9">
        <f>IF(COUNTIF(AE$2:AE2322,AE371)=1,1,0)</f>
        <v>1</v>
      </c>
      <c r="AG371" t="str">
        <f>_xlfn.XLOOKUP(AE371,Returns!A:A,Returns!B:B,"Not Returned",0,1)</f>
        <v>Not Returned</v>
      </c>
      <c r="AH371">
        <f t="shared" si="29"/>
        <v>0</v>
      </c>
    </row>
    <row r="372" spans="1:34" x14ac:dyDescent="0.3">
      <c r="A372">
        <v>22246</v>
      </c>
      <c r="B372" t="s">
        <v>106</v>
      </c>
      <c r="C372" s="8">
        <v>0.1</v>
      </c>
      <c r="D372" s="6">
        <v>10.44</v>
      </c>
      <c r="E372" s="7">
        <v>5.75</v>
      </c>
      <c r="F372">
        <v>1918</v>
      </c>
      <c r="G372" t="s">
        <v>1859</v>
      </c>
      <c r="H372" t="str">
        <f>IF(COUNTIF(G$2:G372,G372)=1,"New Customer","Returning Customer")</f>
        <v>New Customer</v>
      </c>
      <c r="I372">
        <f t="shared" si="25"/>
        <v>1</v>
      </c>
      <c r="J372" t="s">
        <v>27</v>
      </c>
      <c r="K372" t="s">
        <v>40</v>
      </c>
      <c r="L372" t="s">
        <v>29</v>
      </c>
      <c r="M372" t="s">
        <v>109</v>
      </c>
      <c r="N372" t="s">
        <v>59</v>
      </c>
      <c r="O372" t="s">
        <v>1860</v>
      </c>
      <c r="P372">
        <v>0.39</v>
      </c>
      <c r="Q372" t="s">
        <v>33</v>
      </c>
      <c r="R372" t="s">
        <v>135</v>
      </c>
      <c r="S372" t="str">
        <f>VLOOKUP(R372,Users!$A$1:$B$5,2,0)</f>
        <v>Sam</v>
      </c>
      <c r="T372" t="s">
        <v>949</v>
      </c>
      <c r="U372" t="s">
        <v>1861</v>
      </c>
      <c r="V372">
        <v>72450</v>
      </c>
      <c r="W372" s="2">
        <v>42098</v>
      </c>
      <c r="X372" s="2" t="str">
        <f t="shared" si="26"/>
        <v>Sat</v>
      </c>
      <c r="Y372" s="2">
        <v>42105</v>
      </c>
      <c r="Z372" s="9">
        <f t="shared" si="27"/>
        <v>7</v>
      </c>
      <c r="AA372" s="9" t="str">
        <f t="shared" si="28"/>
        <v>After Discount</v>
      </c>
      <c r="AB372" s="6">
        <v>125.72399999999999</v>
      </c>
      <c r="AC372">
        <v>17</v>
      </c>
      <c r="AD372" s="6">
        <v>168.04</v>
      </c>
      <c r="AE372">
        <v>85898</v>
      </c>
      <c r="AF372" s="9">
        <f>IF(COUNTIF(AE$2:AE2323,AE372)=1,1,0)</f>
        <v>1</v>
      </c>
      <c r="AG372" t="str">
        <f>_xlfn.XLOOKUP(AE372,Returns!A:A,Returns!B:B,"Not Returned",0,1)</f>
        <v>Not Returned</v>
      </c>
      <c r="AH372">
        <f t="shared" si="29"/>
        <v>0</v>
      </c>
    </row>
    <row r="373" spans="1:34" x14ac:dyDescent="0.3">
      <c r="A373">
        <v>19325</v>
      </c>
      <c r="B373" t="s">
        <v>106</v>
      </c>
      <c r="C373" s="8">
        <v>0.06</v>
      </c>
      <c r="D373" s="6">
        <v>4.18</v>
      </c>
      <c r="E373" s="7">
        <v>2.99</v>
      </c>
      <c r="F373">
        <v>688</v>
      </c>
      <c r="G373" t="s">
        <v>800</v>
      </c>
      <c r="H373" t="str">
        <f>IF(COUNTIF(G$2:G373,G373)=1,"New Customer","Returning Customer")</f>
        <v>New Customer</v>
      </c>
      <c r="I373">
        <f t="shared" si="25"/>
        <v>1</v>
      </c>
      <c r="J373" t="s">
        <v>49</v>
      </c>
      <c r="K373" t="s">
        <v>58</v>
      </c>
      <c r="L373" t="s">
        <v>29</v>
      </c>
      <c r="M373" t="s">
        <v>109</v>
      </c>
      <c r="N373" t="s">
        <v>59</v>
      </c>
      <c r="O373" t="s">
        <v>803</v>
      </c>
      <c r="P373">
        <v>0.37</v>
      </c>
      <c r="Q373" t="s">
        <v>33</v>
      </c>
      <c r="R373" t="s">
        <v>61</v>
      </c>
      <c r="S373" t="str">
        <f>VLOOKUP(R373,Users!$A$1:$B$5,2,0)</f>
        <v>Chris</v>
      </c>
      <c r="T373" t="s">
        <v>499</v>
      </c>
      <c r="U373" t="s">
        <v>802</v>
      </c>
      <c r="V373">
        <v>63116</v>
      </c>
      <c r="W373" s="2">
        <v>42069</v>
      </c>
      <c r="X373" s="2" t="str">
        <f t="shared" si="26"/>
        <v>Fri</v>
      </c>
      <c r="Y373" s="2">
        <v>42071</v>
      </c>
      <c r="Z373" s="9">
        <f t="shared" si="27"/>
        <v>2</v>
      </c>
      <c r="AA373" s="9" t="str">
        <f t="shared" si="28"/>
        <v>After Discount</v>
      </c>
      <c r="AB373" s="6">
        <v>-12.719000000000001</v>
      </c>
      <c r="AC373">
        <v>5</v>
      </c>
      <c r="AD373" s="6">
        <v>21.34</v>
      </c>
      <c r="AE373">
        <v>88504</v>
      </c>
      <c r="AF373" s="9">
        <f>IF(COUNTIF(AE$2:AE2324,AE373)=1,1,0)</f>
        <v>1</v>
      </c>
      <c r="AG373" t="str">
        <f>_xlfn.XLOOKUP(AE373,Returns!A:A,Returns!B:B,"Not Returned",0,1)</f>
        <v>Not Returned</v>
      </c>
      <c r="AH373">
        <f t="shared" si="29"/>
        <v>0</v>
      </c>
    </row>
    <row r="374" spans="1:34" x14ac:dyDescent="0.3">
      <c r="A374">
        <v>21353</v>
      </c>
      <c r="B374" t="s">
        <v>47</v>
      </c>
      <c r="C374" s="8">
        <v>0.06</v>
      </c>
      <c r="D374" s="6">
        <v>1.26</v>
      </c>
      <c r="E374" s="7">
        <v>0.7</v>
      </c>
      <c r="F374">
        <v>851</v>
      </c>
      <c r="G374" t="s">
        <v>959</v>
      </c>
      <c r="H374" t="str">
        <f>IF(COUNTIF(G$2:G374,G374)=1,"New Customer","Returning Customer")</f>
        <v>New Customer</v>
      </c>
      <c r="I374">
        <f t="shared" si="25"/>
        <v>1</v>
      </c>
      <c r="J374" t="s">
        <v>49</v>
      </c>
      <c r="K374" t="s">
        <v>28</v>
      </c>
      <c r="L374" t="s">
        <v>29</v>
      </c>
      <c r="M374" t="s">
        <v>66</v>
      </c>
      <c r="N374" t="s">
        <v>31</v>
      </c>
      <c r="O374" t="s">
        <v>963</v>
      </c>
      <c r="P374">
        <v>0.81</v>
      </c>
      <c r="Q374" t="s">
        <v>33</v>
      </c>
      <c r="R374" t="s">
        <v>34</v>
      </c>
      <c r="S374" t="str">
        <f>VLOOKUP(R374,Users!$A$1:$B$5,2,0)</f>
        <v>William</v>
      </c>
      <c r="T374" t="s">
        <v>45</v>
      </c>
      <c r="U374" t="s">
        <v>961</v>
      </c>
      <c r="V374">
        <v>91745</v>
      </c>
      <c r="W374" s="2">
        <v>42124</v>
      </c>
      <c r="X374" s="2" t="str">
        <f t="shared" si="26"/>
        <v>Thu</v>
      </c>
      <c r="Y374" s="2">
        <v>42124</v>
      </c>
      <c r="Z374" s="9">
        <f t="shared" si="27"/>
        <v>0</v>
      </c>
      <c r="AA374" s="9" t="str">
        <f t="shared" si="28"/>
        <v>After Discount</v>
      </c>
      <c r="AB374" s="6">
        <v>-6.6096000000000004</v>
      </c>
      <c r="AC374">
        <v>4</v>
      </c>
      <c r="AD374" s="6">
        <v>5.28</v>
      </c>
      <c r="AE374">
        <v>88571</v>
      </c>
      <c r="AF374" s="9">
        <f>IF(COUNTIF(AE$2:AE2325,AE374)=1,1,0)</f>
        <v>0</v>
      </c>
      <c r="AG374" t="str">
        <f>_xlfn.XLOOKUP(AE374,Returns!A:A,Returns!B:B,"Not Returned",0,1)</f>
        <v>Not Returned</v>
      </c>
      <c r="AH374">
        <f t="shared" si="29"/>
        <v>0</v>
      </c>
    </row>
    <row r="375" spans="1:34" x14ac:dyDescent="0.3">
      <c r="A375">
        <v>20940</v>
      </c>
      <c r="B375" t="s">
        <v>106</v>
      </c>
      <c r="C375" s="8">
        <v>0.08</v>
      </c>
      <c r="D375" s="6">
        <v>105.49</v>
      </c>
      <c r="E375" s="7">
        <v>41.64</v>
      </c>
      <c r="F375">
        <v>2578</v>
      </c>
      <c r="G375" t="s">
        <v>2387</v>
      </c>
      <c r="H375" t="str">
        <f>IF(COUNTIF(G$2:G375,G375)=1,"New Customer","Returning Customer")</f>
        <v>Returning Customer</v>
      </c>
      <c r="I375">
        <f t="shared" si="25"/>
        <v>0</v>
      </c>
      <c r="J375" t="s">
        <v>39</v>
      </c>
      <c r="K375" t="s">
        <v>40</v>
      </c>
      <c r="L375" t="s">
        <v>41</v>
      </c>
      <c r="M375" t="s">
        <v>150</v>
      </c>
      <c r="N375" t="s">
        <v>120</v>
      </c>
      <c r="O375" t="s">
        <v>2389</v>
      </c>
      <c r="P375">
        <v>0.75</v>
      </c>
      <c r="Q375" t="s">
        <v>33</v>
      </c>
      <c r="R375" t="s">
        <v>135</v>
      </c>
      <c r="S375" t="str">
        <f>VLOOKUP(R375,Users!$A$1:$B$5,2,0)</f>
        <v>Sam</v>
      </c>
      <c r="T375" t="s">
        <v>1266</v>
      </c>
      <c r="U375" t="s">
        <v>2388</v>
      </c>
      <c r="V375">
        <v>36801</v>
      </c>
      <c r="W375" s="2">
        <v>42126</v>
      </c>
      <c r="X375" s="2" t="str">
        <f t="shared" si="26"/>
        <v>Sat</v>
      </c>
      <c r="Y375" s="2">
        <v>42133</v>
      </c>
      <c r="Z375" s="9">
        <f t="shared" si="27"/>
        <v>7</v>
      </c>
      <c r="AA375" s="9" t="str">
        <f t="shared" si="28"/>
        <v>After Discount</v>
      </c>
      <c r="AB375" s="6">
        <v>-36.945999999999998</v>
      </c>
      <c r="AC375">
        <v>34</v>
      </c>
      <c r="AD375" s="6">
        <v>2694.49</v>
      </c>
      <c r="AE375">
        <v>88298</v>
      </c>
      <c r="AF375" s="9">
        <f>IF(COUNTIF(AE$2:AE2326,AE375)=1,1,0)</f>
        <v>0</v>
      </c>
      <c r="AG375" t="str">
        <f>_xlfn.XLOOKUP(AE375,Returns!A:A,Returns!B:B,"Not Returned",0,1)</f>
        <v>Not Returned</v>
      </c>
      <c r="AH375">
        <f t="shared" si="29"/>
        <v>0</v>
      </c>
    </row>
    <row r="376" spans="1:34" x14ac:dyDescent="0.3">
      <c r="A376">
        <v>8200</v>
      </c>
      <c r="B376" t="s">
        <v>56</v>
      </c>
      <c r="C376" s="8">
        <v>0.09</v>
      </c>
      <c r="D376" s="6">
        <v>138.75</v>
      </c>
      <c r="E376" s="7">
        <v>52.42</v>
      </c>
      <c r="F376">
        <v>1060</v>
      </c>
      <c r="G376" t="s">
        <v>1160</v>
      </c>
      <c r="H376" t="str">
        <f>IF(COUNTIF(G$2:G376,G376)=1,"New Customer","Returning Customer")</f>
        <v>Returning Customer</v>
      </c>
      <c r="I376">
        <f t="shared" si="25"/>
        <v>0</v>
      </c>
      <c r="J376" t="s">
        <v>39</v>
      </c>
      <c r="K376" t="s">
        <v>58</v>
      </c>
      <c r="L376" t="s">
        <v>41</v>
      </c>
      <c r="M376" t="s">
        <v>150</v>
      </c>
      <c r="N376" t="s">
        <v>120</v>
      </c>
      <c r="O376" t="s">
        <v>1161</v>
      </c>
      <c r="P376">
        <v>0.74</v>
      </c>
      <c r="Q376" t="s">
        <v>33</v>
      </c>
      <c r="R376" t="s">
        <v>135</v>
      </c>
      <c r="S376" t="str">
        <f>VLOOKUP(R376,Users!$A$1:$B$5,2,0)</f>
        <v>Sam</v>
      </c>
      <c r="T376" t="s">
        <v>381</v>
      </c>
      <c r="U376" t="s">
        <v>573</v>
      </c>
      <c r="V376">
        <v>30318</v>
      </c>
      <c r="W376" s="2">
        <v>42087</v>
      </c>
      <c r="X376" s="2" t="str">
        <f t="shared" si="26"/>
        <v>Tue</v>
      </c>
      <c r="Y376" s="2">
        <v>42088</v>
      </c>
      <c r="Z376" s="9">
        <f t="shared" si="27"/>
        <v>1</v>
      </c>
      <c r="AA376" s="9" t="str">
        <f t="shared" si="28"/>
        <v>After Discount</v>
      </c>
      <c r="AB376" s="6">
        <v>-445.97177625000006</v>
      </c>
      <c r="AC376">
        <v>23</v>
      </c>
      <c r="AD376" s="6">
        <v>2527.79</v>
      </c>
      <c r="AE376">
        <v>58628</v>
      </c>
      <c r="AF376" s="9">
        <f>IF(COUNTIF(AE$2:AE2327,AE376)=1,1,0)</f>
        <v>1</v>
      </c>
      <c r="AG376" t="str">
        <f>_xlfn.XLOOKUP(AE376,Returns!A:A,Returns!B:B,"Not Returned",0,1)</f>
        <v>Not Returned</v>
      </c>
      <c r="AH376">
        <f t="shared" si="29"/>
        <v>0</v>
      </c>
    </row>
    <row r="377" spans="1:34" x14ac:dyDescent="0.3">
      <c r="A377">
        <v>26200</v>
      </c>
      <c r="B377" t="s">
        <v>56</v>
      </c>
      <c r="C377" s="8">
        <v>0.09</v>
      </c>
      <c r="D377" s="6">
        <v>138.75</v>
      </c>
      <c r="E377" s="7">
        <v>52.42</v>
      </c>
      <c r="F377">
        <v>1062</v>
      </c>
      <c r="G377" t="s">
        <v>1162</v>
      </c>
      <c r="H377" t="str">
        <f>IF(COUNTIF(G$2:G377,G377)=1,"New Customer","Returning Customer")</f>
        <v>Returning Customer</v>
      </c>
      <c r="I377">
        <f t="shared" si="25"/>
        <v>0</v>
      </c>
      <c r="J377" t="s">
        <v>39</v>
      </c>
      <c r="K377" t="s">
        <v>58</v>
      </c>
      <c r="L377" t="s">
        <v>41</v>
      </c>
      <c r="M377" t="s">
        <v>150</v>
      </c>
      <c r="N377" t="s">
        <v>120</v>
      </c>
      <c r="O377" t="s">
        <v>1161</v>
      </c>
      <c r="P377">
        <v>0.74</v>
      </c>
      <c r="Q377" t="s">
        <v>33</v>
      </c>
      <c r="R377" t="s">
        <v>53</v>
      </c>
      <c r="S377" t="str">
        <f>VLOOKUP(R377,Users!$A$1:$B$5,2,0)</f>
        <v>Erin</v>
      </c>
      <c r="T377" t="s">
        <v>71</v>
      </c>
      <c r="U377" t="s">
        <v>1163</v>
      </c>
      <c r="V377">
        <v>11727</v>
      </c>
      <c r="W377" s="2">
        <v>42087</v>
      </c>
      <c r="X377" s="2" t="str">
        <f t="shared" si="26"/>
        <v>Tue</v>
      </c>
      <c r="Y377" s="2">
        <v>42088</v>
      </c>
      <c r="Z377" s="9">
        <f t="shared" si="27"/>
        <v>1</v>
      </c>
      <c r="AA377" s="9" t="str">
        <f t="shared" si="28"/>
        <v>After Discount</v>
      </c>
      <c r="AB377" s="6">
        <v>-335.31712500000003</v>
      </c>
      <c r="AC377">
        <v>6</v>
      </c>
      <c r="AD377" s="6">
        <v>659.42</v>
      </c>
      <c r="AE377">
        <v>91354</v>
      </c>
      <c r="AF377" s="9">
        <f>IF(COUNTIF(AE$2:AE2328,AE377)=1,1,0)</f>
        <v>1</v>
      </c>
      <c r="AG377" t="str">
        <f>_xlfn.XLOOKUP(AE377,Returns!A:A,Returns!B:B,"Not Returned",0,1)</f>
        <v>Not Returned</v>
      </c>
      <c r="AH377">
        <f t="shared" si="29"/>
        <v>0</v>
      </c>
    </row>
    <row r="378" spans="1:34" x14ac:dyDescent="0.3">
      <c r="A378">
        <v>19486</v>
      </c>
      <c r="B378" t="s">
        <v>106</v>
      </c>
      <c r="C378" s="8">
        <v>0.04</v>
      </c>
      <c r="D378" s="6">
        <v>3.57</v>
      </c>
      <c r="E378" s="7">
        <v>4.17</v>
      </c>
      <c r="F378">
        <v>2795</v>
      </c>
      <c r="G378" t="s">
        <v>2545</v>
      </c>
      <c r="H378" t="str">
        <f>IF(COUNTIF(G$2:G378,G378)=1,"New Customer","Returning Customer")</f>
        <v>Returning Customer</v>
      </c>
      <c r="I378">
        <f t="shared" si="25"/>
        <v>0</v>
      </c>
      <c r="J378" t="s">
        <v>49</v>
      </c>
      <c r="K378" t="s">
        <v>28</v>
      </c>
      <c r="L378" t="s">
        <v>29</v>
      </c>
      <c r="M378" t="s">
        <v>30</v>
      </c>
      <c r="N378" t="s">
        <v>51</v>
      </c>
      <c r="O378" t="s">
        <v>2546</v>
      </c>
      <c r="P378">
        <v>0.59</v>
      </c>
      <c r="Q378" t="s">
        <v>33</v>
      </c>
      <c r="R378" t="s">
        <v>61</v>
      </c>
      <c r="S378" t="str">
        <f>VLOOKUP(R378,Users!$A$1:$B$5,2,0)</f>
        <v>Chris</v>
      </c>
      <c r="T378" t="s">
        <v>324</v>
      </c>
      <c r="U378" t="s">
        <v>2547</v>
      </c>
      <c r="V378">
        <v>50401</v>
      </c>
      <c r="W378" s="2">
        <v>42030</v>
      </c>
      <c r="X378" s="2" t="str">
        <f t="shared" si="26"/>
        <v>Mon</v>
      </c>
      <c r="Y378" s="2">
        <v>42032</v>
      </c>
      <c r="Z378" s="9">
        <f t="shared" si="27"/>
        <v>2</v>
      </c>
      <c r="AA378" s="9" t="str">
        <f t="shared" si="28"/>
        <v>After Discount</v>
      </c>
      <c r="AB378" s="6">
        <v>-69.91</v>
      </c>
      <c r="AC378">
        <v>8</v>
      </c>
      <c r="AD378" s="6">
        <v>30.9</v>
      </c>
      <c r="AE378">
        <v>87556</v>
      </c>
      <c r="AF378" s="9">
        <f>IF(COUNTIF(AE$2:AE2329,AE378)=1,1,0)</f>
        <v>0</v>
      </c>
      <c r="AG378" t="str">
        <f>_xlfn.XLOOKUP(AE378,Returns!A:A,Returns!B:B,"Not Returned",0,1)</f>
        <v>Not Returned</v>
      </c>
      <c r="AH378">
        <f t="shared" si="29"/>
        <v>0</v>
      </c>
    </row>
    <row r="379" spans="1:34" x14ac:dyDescent="0.3">
      <c r="A379">
        <v>18322</v>
      </c>
      <c r="B379" t="s">
        <v>25</v>
      </c>
      <c r="C379" s="8">
        <v>0.09</v>
      </c>
      <c r="D379" s="6">
        <v>3.57</v>
      </c>
      <c r="E379" s="7">
        <v>4.17</v>
      </c>
      <c r="F379">
        <v>3374</v>
      </c>
      <c r="G379" t="s">
        <v>2982</v>
      </c>
      <c r="H379" t="str">
        <f>IF(COUNTIF(G$2:G379,G379)=1,"New Customer","Returning Customer")</f>
        <v>New Customer</v>
      </c>
      <c r="I379">
        <f t="shared" si="25"/>
        <v>1</v>
      </c>
      <c r="J379" t="s">
        <v>49</v>
      </c>
      <c r="K379" t="s">
        <v>40</v>
      </c>
      <c r="L379" t="s">
        <v>29</v>
      </c>
      <c r="M379" t="s">
        <v>30</v>
      </c>
      <c r="N379" t="s">
        <v>51</v>
      </c>
      <c r="O379" t="s">
        <v>2546</v>
      </c>
      <c r="P379">
        <v>0.59</v>
      </c>
      <c r="Q379" t="s">
        <v>33</v>
      </c>
      <c r="R379" t="s">
        <v>53</v>
      </c>
      <c r="S379" t="str">
        <f>VLOOKUP(R379,Users!$A$1:$B$5,2,0)</f>
        <v>Erin</v>
      </c>
      <c r="T379" t="s">
        <v>409</v>
      </c>
      <c r="U379" t="s">
        <v>2983</v>
      </c>
      <c r="V379">
        <v>21113</v>
      </c>
      <c r="W379" s="2">
        <v>42184</v>
      </c>
      <c r="X379" s="2" t="str">
        <f t="shared" si="26"/>
        <v>Mon</v>
      </c>
      <c r="Y379" s="2">
        <v>42186</v>
      </c>
      <c r="Z379" s="9">
        <f t="shared" si="27"/>
        <v>2</v>
      </c>
      <c r="AA379" s="9" t="str">
        <f t="shared" si="28"/>
        <v>After Discount</v>
      </c>
      <c r="AB379" s="6">
        <v>-56.887999999999998</v>
      </c>
      <c r="AC379">
        <v>9</v>
      </c>
      <c r="AD379" s="6">
        <v>31.45</v>
      </c>
      <c r="AE379">
        <v>87474</v>
      </c>
      <c r="AF379" s="9">
        <f>IF(COUNTIF(AE$2:AE2330,AE379)=1,1,0)</f>
        <v>0</v>
      </c>
      <c r="AG379" t="str">
        <f>_xlfn.XLOOKUP(AE379,Returns!A:A,Returns!B:B,"Not Returned",0,1)</f>
        <v>Not Returned</v>
      </c>
      <c r="AH379">
        <f t="shared" si="29"/>
        <v>0</v>
      </c>
    </row>
    <row r="380" spans="1:34" x14ac:dyDescent="0.3">
      <c r="A380">
        <v>26321</v>
      </c>
      <c r="B380" t="s">
        <v>56</v>
      </c>
      <c r="C380" s="8">
        <v>7.0000000000000007E-2</v>
      </c>
      <c r="D380" s="6">
        <v>1.7</v>
      </c>
      <c r="E380" s="7">
        <v>1.99</v>
      </c>
      <c r="F380">
        <v>689</v>
      </c>
      <c r="G380" t="s">
        <v>804</v>
      </c>
      <c r="H380" t="str">
        <f>IF(COUNTIF(G$2:G380,G380)=1,"New Customer","Returning Customer")</f>
        <v>New Customer</v>
      </c>
      <c r="I380">
        <f t="shared" si="25"/>
        <v>1</v>
      </c>
      <c r="J380" t="s">
        <v>49</v>
      </c>
      <c r="K380" t="s">
        <v>58</v>
      </c>
      <c r="L380" t="s">
        <v>77</v>
      </c>
      <c r="M380" t="s">
        <v>177</v>
      </c>
      <c r="N380" t="s">
        <v>51</v>
      </c>
      <c r="O380" t="s">
        <v>805</v>
      </c>
      <c r="P380">
        <v>0.51</v>
      </c>
      <c r="Q380" t="s">
        <v>33</v>
      </c>
      <c r="R380" t="s">
        <v>61</v>
      </c>
      <c r="S380" t="str">
        <f>VLOOKUP(R380,Users!$A$1:$B$5,2,0)</f>
        <v>Chris</v>
      </c>
      <c r="T380" t="s">
        <v>499</v>
      </c>
      <c r="U380" t="s">
        <v>806</v>
      </c>
      <c r="V380">
        <v>63376</v>
      </c>
      <c r="W380" s="2">
        <v>42039</v>
      </c>
      <c r="X380" s="2" t="str">
        <f t="shared" si="26"/>
        <v>Wed</v>
      </c>
      <c r="Y380" s="2">
        <v>42040</v>
      </c>
      <c r="Z380" s="9">
        <f t="shared" si="27"/>
        <v>1</v>
      </c>
      <c r="AA380" s="9" t="str">
        <f t="shared" si="28"/>
        <v>After Discount</v>
      </c>
      <c r="AB380" s="6">
        <v>-51.42</v>
      </c>
      <c r="AC380">
        <v>10</v>
      </c>
      <c r="AD380" s="6">
        <v>17.420000000000002</v>
      </c>
      <c r="AE380">
        <v>88502</v>
      </c>
      <c r="AF380" s="9">
        <f>IF(COUNTIF(AE$2:AE2331,AE380)=1,1,0)</f>
        <v>1</v>
      </c>
      <c r="AG380" t="str">
        <f>_xlfn.XLOOKUP(AE380,Returns!A:A,Returns!B:B,"Not Returned",0,1)</f>
        <v>Not Returned</v>
      </c>
      <c r="AH380">
        <f t="shared" si="29"/>
        <v>0</v>
      </c>
    </row>
    <row r="381" spans="1:34" x14ac:dyDescent="0.3">
      <c r="A381">
        <v>20350</v>
      </c>
      <c r="B381" t="s">
        <v>37</v>
      </c>
      <c r="C381" s="8">
        <v>0.06</v>
      </c>
      <c r="D381" s="6">
        <v>1.7</v>
      </c>
      <c r="E381" s="7">
        <v>1.99</v>
      </c>
      <c r="F381">
        <v>3285</v>
      </c>
      <c r="G381" t="s">
        <v>2918</v>
      </c>
      <c r="H381" t="str">
        <f>IF(COUNTIF(G$2:G381,G381)=1,"New Customer","Returning Customer")</f>
        <v>New Customer</v>
      </c>
      <c r="I381">
        <f t="shared" si="25"/>
        <v>1</v>
      </c>
      <c r="J381" t="s">
        <v>49</v>
      </c>
      <c r="K381" t="s">
        <v>114</v>
      </c>
      <c r="L381" t="s">
        <v>77</v>
      </c>
      <c r="M381" t="s">
        <v>177</v>
      </c>
      <c r="N381" t="s">
        <v>51</v>
      </c>
      <c r="O381" t="s">
        <v>805</v>
      </c>
      <c r="P381">
        <v>0.51</v>
      </c>
      <c r="Q381" t="s">
        <v>33</v>
      </c>
      <c r="R381" t="s">
        <v>135</v>
      </c>
      <c r="S381" t="str">
        <f>VLOOKUP(R381,Users!$A$1:$B$5,2,0)</f>
        <v>Sam</v>
      </c>
      <c r="T381" t="s">
        <v>136</v>
      </c>
      <c r="U381" t="s">
        <v>2919</v>
      </c>
      <c r="V381">
        <v>20170</v>
      </c>
      <c r="W381" s="2">
        <v>42010</v>
      </c>
      <c r="X381" s="2" t="str">
        <f t="shared" si="26"/>
        <v>Tue</v>
      </c>
      <c r="Y381" s="2">
        <v>42011</v>
      </c>
      <c r="Z381" s="9">
        <f t="shared" si="27"/>
        <v>1</v>
      </c>
      <c r="AA381" s="9" t="str">
        <f t="shared" si="28"/>
        <v>After Discount</v>
      </c>
      <c r="AB381" s="6">
        <v>80.071200000000005</v>
      </c>
      <c r="AC381">
        <v>7</v>
      </c>
      <c r="AD381" s="6">
        <v>12.15</v>
      </c>
      <c r="AE381">
        <v>90750</v>
      </c>
      <c r="AF381" s="9">
        <f>IF(COUNTIF(AE$2:AE2332,AE381)=1,1,0)</f>
        <v>0</v>
      </c>
      <c r="AG381" t="str">
        <f>_xlfn.XLOOKUP(AE381,Returns!A:A,Returns!B:B,"Not Returned",0,1)</f>
        <v>Not Returned</v>
      </c>
      <c r="AH381">
        <f t="shared" si="29"/>
        <v>0</v>
      </c>
    </row>
    <row r="382" spans="1:34" x14ac:dyDescent="0.3">
      <c r="A382">
        <v>18494</v>
      </c>
      <c r="B382" t="s">
        <v>56</v>
      </c>
      <c r="C382" s="8">
        <v>0.1</v>
      </c>
      <c r="D382" s="6">
        <v>19.98</v>
      </c>
      <c r="E382" s="7">
        <v>4</v>
      </c>
      <c r="F382">
        <v>101</v>
      </c>
      <c r="G382" t="s">
        <v>182</v>
      </c>
      <c r="H382" t="str">
        <f>IF(COUNTIF(G$2:G382,G382)=1,"New Customer","Returning Customer")</f>
        <v>New Customer</v>
      </c>
      <c r="I382">
        <f t="shared" si="25"/>
        <v>1</v>
      </c>
      <c r="J382" t="s">
        <v>49</v>
      </c>
      <c r="K382" t="s">
        <v>114</v>
      </c>
      <c r="L382" t="s">
        <v>77</v>
      </c>
      <c r="M382" t="s">
        <v>177</v>
      </c>
      <c r="N382" t="s">
        <v>59</v>
      </c>
      <c r="O382" t="s">
        <v>183</v>
      </c>
      <c r="P382">
        <v>0.68</v>
      </c>
      <c r="Q382" t="s">
        <v>33</v>
      </c>
      <c r="R382" t="s">
        <v>53</v>
      </c>
      <c r="S382" t="str">
        <f>VLOOKUP(R382,Users!$A$1:$B$5,2,0)</f>
        <v>Erin</v>
      </c>
      <c r="T382" t="s">
        <v>184</v>
      </c>
      <c r="U382" t="s">
        <v>185</v>
      </c>
      <c r="V382">
        <v>4005</v>
      </c>
      <c r="W382" s="2">
        <v>42177</v>
      </c>
      <c r="X382" s="2" t="str">
        <f t="shared" si="26"/>
        <v>Mon</v>
      </c>
      <c r="Y382" s="2">
        <v>42179</v>
      </c>
      <c r="Z382" s="9">
        <f t="shared" si="27"/>
        <v>2</v>
      </c>
      <c r="AA382" s="9" t="str">
        <f t="shared" si="28"/>
        <v>After Discount</v>
      </c>
      <c r="AB382" s="6">
        <v>-16.2</v>
      </c>
      <c r="AC382">
        <v>16</v>
      </c>
      <c r="AD382" s="6">
        <v>303.58999999999997</v>
      </c>
      <c r="AE382">
        <v>88205</v>
      </c>
      <c r="AF382" s="9">
        <f>IF(COUNTIF(AE$2:AE2333,AE382)=1,1,0)</f>
        <v>0</v>
      </c>
      <c r="AG382" t="str">
        <f>_xlfn.XLOOKUP(AE382,Returns!A:A,Returns!B:B,"Not Returned",0,1)</f>
        <v>Not Returned</v>
      </c>
      <c r="AH382">
        <f t="shared" si="29"/>
        <v>0</v>
      </c>
    </row>
    <row r="383" spans="1:34" x14ac:dyDescent="0.3">
      <c r="A383">
        <v>494</v>
      </c>
      <c r="B383" t="s">
        <v>56</v>
      </c>
      <c r="C383" s="8">
        <v>0.1</v>
      </c>
      <c r="D383" s="6">
        <v>19.98</v>
      </c>
      <c r="E383" s="7">
        <v>4</v>
      </c>
      <c r="F383">
        <v>102</v>
      </c>
      <c r="G383" t="s">
        <v>186</v>
      </c>
      <c r="H383" t="str">
        <f>IF(COUNTIF(G$2:G383,G383)=1,"New Customer","Returning Customer")</f>
        <v>Returning Customer</v>
      </c>
      <c r="I383">
        <f t="shared" si="25"/>
        <v>0</v>
      </c>
      <c r="J383" t="s">
        <v>49</v>
      </c>
      <c r="K383" t="s">
        <v>114</v>
      </c>
      <c r="L383" t="s">
        <v>77</v>
      </c>
      <c r="M383" t="s">
        <v>177</v>
      </c>
      <c r="N383" t="s">
        <v>59</v>
      </c>
      <c r="O383" t="s">
        <v>183</v>
      </c>
      <c r="P383">
        <v>0.68</v>
      </c>
      <c r="Q383" t="s">
        <v>33</v>
      </c>
      <c r="R383" t="s">
        <v>53</v>
      </c>
      <c r="S383" t="str">
        <f>VLOOKUP(R383,Users!$A$1:$B$5,2,0)</f>
        <v>Erin</v>
      </c>
      <c r="T383" t="s">
        <v>189</v>
      </c>
      <c r="U383" t="s">
        <v>190</v>
      </c>
      <c r="V383">
        <v>2129</v>
      </c>
      <c r="W383" s="2">
        <v>42177</v>
      </c>
      <c r="X383" s="2" t="str">
        <f t="shared" si="26"/>
        <v>Mon</v>
      </c>
      <c r="Y383" s="2">
        <v>42179</v>
      </c>
      <c r="Z383" s="9">
        <f t="shared" si="27"/>
        <v>2</v>
      </c>
      <c r="AA383" s="9" t="str">
        <f t="shared" si="28"/>
        <v>After Discount</v>
      </c>
      <c r="AB383" s="6">
        <v>-20.25</v>
      </c>
      <c r="AC383">
        <v>65</v>
      </c>
      <c r="AD383" s="6">
        <v>1233.32</v>
      </c>
      <c r="AE383">
        <v>3397</v>
      </c>
      <c r="AF383" s="9">
        <f>IF(COUNTIF(AE$2:AE2334,AE383)=1,1,0)</f>
        <v>0</v>
      </c>
      <c r="AG383" t="str">
        <f>_xlfn.XLOOKUP(AE383,Returns!A:A,Returns!B:B,"Not Returned",0,1)</f>
        <v>Not Returned</v>
      </c>
      <c r="AH383">
        <f t="shared" si="29"/>
        <v>0</v>
      </c>
    </row>
    <row r="384" spans="1:34" x14ac:dyDescent="0.3">
      <c r="A384">
        <v>18852</v>
      </c>
      <c r="B384" t="s">
        <v>56</v>
      </c>
      <c r="C384" s="8">
        <v>0.01</v>
      </c>
      <c r="D384" s="6">
        <v>19.98</v>
      </c>
      <c r="E384" s="7">
        <v>4</v>
      </c>
      <c r="F384">
        <v>315</v>
      </c>
      <c r="G384" t="s">
        <v>415</v>
      </c>
      <c r="H384" t="str">
        <f>IF(COUNTIF(G$2:G384,G384)=1,"New Customer","Returning Customer")</f>
        <v>New Customer</v>
      </c>
      <c r="I384">
        <f t="shared" si="25"/>
        <v>1</v>
      </c>
      <c r="J384" t="s">
        <v>49</v>
      </c>
      <c r="K384" t="s">
        <v>28</v>
      </c>
      <c r="L384" t="s">
        <v>77</v>
      </c>
      <c r="M384" t="s">
        <v>177</v>
      </c>
      <c r="N384" t="s">
        <v>59</v>
      </c>
      <c r="O384" t="s">
        <v>183</v>
      </c>
      <c r="P384">
        <v>0.68</v>
      </c>
      <c r="Q384" t="s">
        <v>33</v>
      </c>
      <c r="R384" t="s">
        <v>53</v>
      </c>
      <c r="S384" t="str">
        <f>VLOOKUP(R384,Users!$A$1:$B$5,2,0)</f>
        <v>Erin</v>
      </c>
      <c r="T384" t="s">
        <v>189</v>
      </c>
      <c r="U384" t="s">
        <v>416</v>
      </c>
      <c r="V384">
        <v>1007</v>
      </c>
      <c r="W384" s="2">
        <v>42083</v>
      </c>
      <c r="X384" s="2" t="str">
        <f t="shared" si="26"/>
        <v>Fri</v>
      </c>
      <c r="Y384" s="2">
        <v>42083</v>
      </c>
      <c r="Z384" s="9">
        <f t="shared" si="27"/>
        <v>0</v>
      </c>
      <c r="AA384" s="9" t="str">
        <f t="shared" si="28"/>
        <v>After Discount</v>
      </c>
      <c r="AB384" s="6">
        <v>-72.23</v>
      </c>
      <c r="AC384">
        <v>2</v>
      </c>
      <c r="AD384" s="6">
        <v>43.08</v>
      </c>
      <c r="AE384">
        <v>89166</v>
      </c>
      <c r="AF384" s="9">
        <f>IF(COUNTIF(AE$2:AE2335,AE384)=1,1,0)</f>
        <v>0</v>
      </c>
      <c r="AG384" t="str">
        <f>_xlfn.XLOOKUP(AE384,Returns!A:A,Returns!B:B,"Not Returned",0,1)</f>
        <v>Not Returned</v>
      </c>
      <c r="AH384">
        <f t="shared" si="29"/>
        <v>0</v>
      </c>
    </row>
    <row r="385" spans="1:34" x14ac:dyDescent="0.3">
      <c r="A385">
        <v>6244</v>
      </c>
      <c r="B385" t="s">
        <v>37</v>
      </c>
      <c r="C385" s="8">
        <v>0.01</v>
      </c>
      <c r="D385" s="6">
        <v>17.98</v>
      </c>
      <c r="E385" s="7">
        <v>4</v>
      </c>
      <c r="F385">
        <v>94</v>
      </c>
      <c r="G385" t="s">
        <v>173</v>
      </c>
      <c r="H385" t="str">
        <f>IF(COUNTIF(G$2:G385,G385)=1,"New Customer","Returning Customer")</f>
        <v>New Customer</v>
      </c>
      <c r="I385">
        <f t="shared" si="25"/>
        <v>1</v>
      </c>
      <c r="J385" t="s">
        <v>49</v>
      </c>
      <c r="K385" t="s">
        <v>40</v>
      </c>
      <c r="L385" t="s">
        <v>77</v>
      </c>
      <c r="M385" t="s">
        <v>177</v>
      </c>
      <c r="N385" t="s">
        <v>59</v>
      </c>
      <c r="O385" t="s">
        <v>178</v>
      </c>
      <c r="P385">
        <v>0.79</v>
      </c>
      <c r="Q385" t="s">
        <v>33</v>
      </c>
      <c r="R385" t="s">
        <v>61</v>
      </c>
      <c r="S385" t="str">
        <f>VLOOKUP(R385,Users!$A$1:$B$5,2,0)</f>
        <v>Chris</v>
      </c>
      <c r="T385" t="s">
        <v>175</v>
      </c>
      <c r="U385" t="s">
        <v>176</v>
      </c>
      <c r="V385">
        <v>60601</v>
      </c>
      <c r="W385" s="2">
        <v>42127</v>
      </c>
      <c r="X385" s="2" t="str">
        <f t="shared" si="26"/>
        <v>Sun</v>
      </c>
      <c r="Y385" s="2">
        <v>42129</v>
      </c>
      <c r="Z385" s="9">
        <f t="shared" si="27"/>
        <v>2</v>
      </c>
      <c r="AA385" s="9" t="str">
        <f t="shared" si="28"/>
        <v>After Discount</v>
      </c>
      <c r="AB385" s="6">
        <v>-87.96</v>
      </c>
      <c r="AC385">
        <v>146</v>
      </c>
      <c r="AD385" s="6">
        <v>2664.4</v>
      </c>
      <c r="AE385">
        <v>44231</v>
      </c>
      <c r="AF385" s="9">
        <f>IF(COUNTIF(AE$2:AE2336,AE385)=1,1,0)</f>
        <v>0</v>
      </c>
      <c r="AG385" t="str">
        <f>_xlfn.XLOOKUP(AE385,Returns!A:A,Returns!B:B,"Not Returned",0,1)</f>
        <v>Not Returned</v>
      </c>
      <c r="AH385">
        <f t="shared" si="29"/>
        <v>0</v>
      </c>
    </row>
    <row r="386" spans="1:34" x14ac:dyDescent="0.3">
      <c r="A386">
        <v>22196</v>
      </c>
      <c r="B386" t="s">
        <v>47</v>
      </c>
      <c r="C386" s="8">
        <v>0.06</v>
      </c>
      <c r="D386" s="6">
        <v>17.98</v>
      </c>
      <c r="E386" s="7">
        <v>4</v>
      </c>
      <c r="F386">
        <v>618</v>
      </c>
      <c r="G386" t="s">
        <v>717</v>
      </c>
      <c r="H386" t="str">
        <f>IF(COUNTIF(G$2:G386,G386)=1,"New Customer","Returning Customer")</f>
        <v>Returning Customer</v>
      </c>
      <c r="I386">
        <f t="shared" ref="I386:I449" si="30">IF(H386="New Customer",1,0)</f>
        <v>0</v>
      </c>
      <c r="J386" t="s">
        <v>49</v>
      </c>
      <c r="K386" t="s">
        <v>114</v>
      </c>
      <c r="L386" t="s">
        <v>77</v>
      </c>
      <c r="M386" t="s">
        <v>177</v>
      </c>
      <c r="N386" t="s">
        <v>59</v>
      </c>
      <c r="O386" t="s">
        <v>178</v>
      </c>
      <c r="P386">
        <v>0.79</v>
      </c>
      <c r="Q386" t="s">
        <v>33</v>
      </c>
      <c r="R386" t="s">
        <v>34</v>
      </c>
      <c r="S386" t="str">
        <f>VLOOKUP(R386,Users!$A$1:$B$5,2,0)</f>
        <v>William</v>
      </c>
      <c r="T386" t="s">
        <v>250</v>
      </c>
      <c r="U386" t="s">
        <v>718</v>
      </c>
      <c r="V386">
        <v>81007</v>
      </c>
      <c r="W386" s="2">
        <v>42087</v>
      </c>
      <c r="X386" s="2" t="str">
        <f t="shared" ref="X386:X449" si="31">TEXT(W386,"ddd")</f>
        <v>Tue</v>
      </c>
      <c r="Y386" s="2">
        <v>42088</v>
      </c>
      <c r="Z386" s="9">
        <f t="shared" ref="Z386:Z449" si="32">Y386-W386</f>
        <v>1</v>
      </c>
      <c r="AA386" s="9" t="str">
        <f t="shared" ref="AA386:AA449" si="33">IF(C386=0,"No Discount","After Discount")</f>
        <v>After Discount</v>
      </c>
      <c r="AB386" s="6">
        <v>-78.13</v>
      </c>
      <c r="AC386">
        <v>4</v>
      </c>
      <c r="AD386" s="6">
        <v>70.06</v>
      </c>
      <c r="AE386">
        <v>88197</v>
      </c>
      <c r="AF386" s="9">
        <f>IF(COUNTIF(AE$2:AE2337,AE386)=1,1,0)</f>
        <v>1</v>
      </c>
      <c r="AG386" t="str">
        <f>_xlfn.XLOOKUP(AE386,Returns!A:A,Returns!B:B,"Not Returned",0,1)</f>
        <v>Not Returned</v>
      </c>
      <c r="AH386">
        <f t="shared" ref="AH386:AH449" si="34">IF(AG386="Not Returned",0,1)</f>
        <v>0</v>
      </c>
    </row>
    <row r="387" spans="1:34" x14ac:dyDescent="0.3">
      <c r="A387">
        <v>19600</v>
      </c>
      <c r="B387" t="s">
        <v>56</v>
      </c>
      <c r="C387" s="8">
        <v>0.1</v>
      </c>
      <c r="D387" s="6">
        <v>17.98</v>
      </c>
      <c r="E387" s="7">
        <v>4</v>
      </c>
      <c r="F387">
        <v>727</v>
      </c>
      <c r="G387" t="s">
        <v>849</v>
      </c>
      <c r="H387" t="str">
        <f>IF(COUNTIF(G$2:G387,G387)=1,"New Customer","Returning Customer")</f>
        <v>New Customer</v>
      </c>
      <c r="I387">
        <f t="shared" si="30"/>
        <v>1</v>
      </c>
      <c r="J387" t="s">
        <v>49</v>
      </c>
      <c r="K387" t="s">
        <v>114</v>
      </c>
      <c r="L387" t="s">
        <v>77</v>
      </c>
      <c r="M387" t="s">
        <v>177</v>
      </c>
      <c r="N387" t="s">
        <v>59</v>
      </c>
      <c r="O387" t="s">
        <v>178</v>
      </c>
      <c r="P387">
        <v>0.79</v>
      </c>
      <c r="Q387" t="s">
        <v>33</v>
      </c>
      <c r="R387" t="s">
        <v>53</v>
      </c>
      <c r="S387" t="str">
        <f>VLOOKUP(R387,Users!$A$1:$B$5,2,0)</f>
        <v>Erin</v>
      </c>
      <c r="T387" t="s">
        <v>184</v>
      </c>
      <c r="U387" t="s">
        <v>470</v>
      </c>
      <c r="V387">
        <v>4240</v>
      </c>
      <c r="W387" s="2">
        <v>42078</v>
      </c>
      <c r="X387" s="2" t="str">
        <f t="shared" si="31"/>
        <v>Sun</v>
      </c>
      <c r="Y387" s="2">
        <v>42079</v>
      </c>
      <c r="Z387" s="9">
        <f t="shared" si="32"/>
        <v>1</v>
      </c>
      <c r="AA387" s="9" t="str">
        <f t="shared" si="33"/>
        <v>After Discount</v>
      </c>
      <c r="AB387" s="6">
        <v>-99.55</v>
      </c>
      <c r="AC387">
        <v>4</v>
      </c>
      <c r="AD387" s="6">
        <v>66.319999999999993</v>
      </c>
      <c r="AE387">
        <v>90359</v>
      </c>
      <c r="AF387" s="9">
        <f>IF(COUNTIF(AE$2:AE2338,AE387)=1,1,0)</f>
        <v>0</v>
      </c>
      <c r="AG387" t="str">
        <f>_xlfn.XLOOKUP(AE387,Returns!A:A,Returns!B:B,"Not Returned",0,1)</f>
        <v>Not Returned</v>
      </c>
      <c r="AH387">
        <f t="shared" si="34"/>
        <v>0</v>
      </c>
    </row>
    <row r="388" spans="1:34" x14ac:dyDescent="0.3">
      <c r="A388">
        <v>23416</v>
      </c>
      <c r="B388" t="s">
        <v>106</v>
      </c>
      <c r="C388" s="8">
        <v>0.04</v>
      </c>
      <c r="D388" s="6">
        <v>120.98</v>
      </c>
      <c r="E388" s="7">
        <v>3.99</v>
      </c>
      <c r="F388">
        <v>2273</v>
      </c>
      <c r="G388" t="s">
        <v>2141</v>
      </c>
      <c r="H388" t="str">
        <f>IF(COUNTIF(G$2:G388,G388)=1,"New Customer","Returning Customer")</f>
        <v>Returning Customer</v>
      </c>
      <c r="I388">
        <f t="shared" si="30"/>
        <v>0</v>
      </c>
      <c r="J388" t="s">
        <v>49</v>
      </c>
      <c r="K388" t="s">
        <v>28</v>
      </c>
      <c r="L388" t="s">
        <v>29</v>
      </c>
      <c r="M388" t="s">
        <v>252</v>
      </c>
      <c r="N388" t="s">
        <v>59</v>
      </c>
      <c r="O388" t="s">
        <v>2142</v>
      </c>
      <c r="P388">
        <v>0.6</v>
      </c>
      <c r="Q388" t="s">
        <v>33</v>
      </c>
      <c r="R388" t="s">
        <v>61</v>
      </c>
      <c r="S388" t="str">
        <f>VLOOKUP(R388,Users!$A$1:$B$5,2,0)</f>
        <v>Chris</v>
      </c>
      <c r="T388" t="s">
        <v>129</v>
      </c>
      <c r="U388" t="s">
        <v>2143</v>
      </c>
      <c r="V388">
        <v>78550</v>
      </c>
      <c r="W388" s="2">
        <v>42129</v>
      </c>
      <c r="X388" s="2" t="str">
        <f t="shared" si="31"/>
        <v>Tue</v>
      </c>
      <c r="Y388" s="2">
        <v>42129</v>
      </c>
      <c r="Z388" s="9">
        <f t="shared" si="32"/>
        <v>0</v>
      </c>
      <c r="AA388" s="9" t="str">
        <f t="shared" si="33"/>
        <v>After Discount</v>
      </c>
      <c r="AB388" s="6">
        <v>1389.5771999999999</v>
      </c>
      <c r="AC388">
        <v>17</v>
      </c>
      <c r="AD388" s="6">
        <v>2013.88</v>
      </c>
      <c r="AE388">
        <v>90109</v>
      </c>
      <c r="AF388" s="9">
        <f>IF(COUNTIF(AE$2:AE2339,AE388)=1,1,0)</f>
        <v>0</v>
      </c>
      <c r="AG388" t="str">
        <f>_xlfn.XLOOKUP(AE388,Returns!A:A,Returns!B:B,"Not Returned",0,1)</f>
        <v>Not Returned</v>
      </c>
      <c r="AH388">
        <f t="shared" si="34"/>
        <v>0</v>
      </c>
    </row>
    <row r="389" spans="1:34" x14ac:dyDescent="0.3">
      <c r="A389">
        <v>20324</v>
      </c>
      <c r="B389" t="s">
        <v>25</v>
      </c>
      <c r="C389" s="8">
        <v>0.03</v>
      </c>
      <c r="D389" s="6">
        <v>10.89</v>
      </c>
      <c r="E389" s="7">
        <v>4.5</v>
      </c>
      <c r="F389">
        <v>156</v>
      </c>
      <c r="G389" t="s">
        <v>248</v>
      </c>
      <c r="H389" t="str">
        <f>IF(COUNTIF(G$2:G389,G389)=1,"New Customer","Returning Customer")</f>
        <v>New Customer</v>
      </c>
      <c r="I389">
        <f t="shared" si="30"/>
        <v>1</v>
      </c>
      <c r="J389" t="s">
        <v>49</v>
      </c>
      <c r="K389" t="s">
        <v>28</v>
      </c>
      <c r="L389" t="s">
        <v>29</v>
      </c>
      <c r="M389" t="s">
        <v>252</v>
      </c>
      <c r="N389" t="s">
        <v>59</v>
      </c>
      <c r="O389" t="s">
        <v>253</v>
      </c>
      <c r="P389">
        <v>0.59</v>
      </c>
      <c r="Q389" t="s">
        <v>33</v>
      </c>
      <c r="R389" t="s">
        <v>34</v>
      </c>
      <c r="S389" t="str">
        <f>VLOOKUP(R389,Users!$A$1:$B$5,2,0)</f>
        <v>William</v>
      </c>
      <c r="T389" t="s">
        <v>250</v>
      </c>
      <c r="U389" t="s">
        <v>251</v>
      </c>
      <c r="V389">
        <v>80525</v>
      </c>
      <c r="W389" s="2">
        <v>42029</v>
      </c>
      <c r="X389" s="2" t="str">
        <f t="shared" si="31"/>
        <v>Sun</v>
      </c>
      <c r="Y389" s="2">
        <v>42030</v>
      </c>
      <c r="Z389" s="9">
        <f t="shared" si="32"/>
        <v>1</v>
      </c>
      <c r="AA389" s="9" t="str">
        <f t="shared" si="33"/>
        <v>After Discount</v>
      </c>
      <c r="AB389" s="6">
        <v>-18.64</v>
      </c>
      <c r="AC389">
        <v>3</v>
      </c>
      <c r="AD389" s="6">
        <v>33.82</v>
      </c>
      <c r="AE389">
        <v>87672</v>
      </c>
      <c r="AF389" s="9">
        <f>IF(COUNTIF(AE$2:AE2340,AE389)=1,1,0)</f>
        <v>1</v>
      </c>
      <c r="AG389" t="str">
        <f>_xlfn.XLOOKUP(AE389,Returns!A:A,Returns!B:B,"Not Returned",0,1)</f>
        <v>Not Returned</v>
      </c>
      <c r="AH389">
        <f t="shared" si="34"/>
        <v>0</v>
      </c>
    </row>
    <row r="390" spans="1:34" x14ac:dyDescent="0.3">
      <c r="A390">
        <v>18829</v>
      </c>
      <c r="B390" t="s">
        <v>106</v>
      </c>
      <c r="C390" s="8">
        <v>0.06</v>
      </c>
      <c r="D390" s="6">
        <v>10.89</v>
      </c>
      <c r="E390" s="7">
        <v>4.5</v>
      </c>
      <c r="F390">
        <v>1189</v>
      </c>
      <c r="G390" t="s">
        <v>1272</v>
      </c>
      <c r="H390" t="str">
        <f>IF(COUNTIF(G$2:G390,G390)=1,"New Customer","Returning Customer")</f>
        <v>New Customer</v>
      </c>
      <c r="I390">
        <f t="shared" si="30"/>
        <v>1</v>
      </c>
      <c r="J390" t="s">
        <v>49</v>
      </c>
      <c r="K390" t="s">
        <v>114</v>
      </c>
      <c r="L390" t="s">
        <v>29</v>
      </c>
      <c r="M390" t="s">
        <v>252</v>
      </c>
      <c r="N390" t="s">
        <v>59</v>
      </c>
      <c r="O390" t="s">
        <v>253</v>
      </c>
      <c r="P390">
        <v>0.59</v>
      </c>
      <c r="Q390" t="s">
        <v>33</v>
      </c>
      <c r="R390" t="s">
        <v>34</v>
      </c>
      <c r="S390" t="str">
        <f>VLOOKUP(R390,Users!$A$1:$B$5,2,0)</f>
        <v>William</v>
      </c>
      <c r="T390" t="s">
        <v>45</v>
      </c>
      <c r="U390" t="s">
        <v>1271</v>
      </c>
      <c r="V390">
        <v>92646</v>
      </c>
      <c r="W390" s="2">
        <v>42172</v>
      </c>
      <c r="X390" s="2" t="str">
        <f t="shared" si="31"/>
        <v>Wed</v>
      </c>
      <c r="Y390" s="2">
        <v>42177</v>
      </c>
      <c r="Z390" s="9">
        <f t="shared" si="32"/>
        <v>5</v>
      </c>
      <c r="AA390" s="9" t="str">
        <f t="shared" si="33"/>
        <v>After Discount</v>
      </c>
      <c r="AB390" s="6">
        <v>-25.112000000000002</v>
      </c>
      <c r="AC390">
        <v>14</v>
      </c>
      <c r="AD390" s="6">
        <v>149.32</v>
      </c>
      <c r="AE390">
        <v>87584</v>
      </c>
      <c r="AF390" s="9">
        <f>IF(COUNTIF(AE$2:AE2341,AE390)=1,1,0)</f>
        <v>0</v>
      </c>
      <c r="AG390" t="str">
        <f>_xlfn.XLOOKUP(AE390,Returns!A:A,Returns!B:B,"Not Returned",0,1)</f>
        <v>Not Returned</v>
      </c>
      <c r="AH390">
        <f t="shared" si="34"/>
        <v>0</v>
      </c>
    </row>
    <row r="391" spans="1:34" x14ac:dyDescent="0.3">
      <c r="A391">
        <v>23248</v>
      </c>
      <c r="B391" t="s">
        <v>47</v>
      </c>
      <c r="C391" s="8">
        <v>0.1</v>
      </c>
      <c r="D391" s="6">
        <v>10.89</v>
      </c>
      <c r="E391" s="7">
        <v>4.5</v>
      </c>
      <c r="F391">
        <v>3351</v>
      </c>
      <c r="G391" t="s">
        <v>2962</v>
      </c>
      <c r="H391" t="str">
        <f>IF(COUNTIF(G$2:G391,G391)=1,"New Customer","Returning Customer")</f>
        <v>New Customer</v>
      </c>
      <c r="I391">
        <f t="shared" si="30"/>
        <v>1</v>
      </c>
      <c r="J391" t="s">
        <v>49</v>
      </c>
      <c r="K391" t="s">
        <v>58</v>
      </c>
      <c r="L391" t="s">
        <v>29</v>
      </c>
      <c r="M391" t="s">
        <v>252</v>
      </c>
      <c r="N391" t="s">
        <v>59</v>
      </c>
      <c r="O391" t="s">
        <v>253</v>
      </c>
      <c r="P391">
        <v>0.59</v>
      </c>
      <c r="Q391" t="s">
        <v>33</v>
      </c>
      <c r="R391" t="s">
        <v>34</v>
      </c>
      <c r="S391" t="str">
        <f>VLOOKUP(R391,Users!$A$1:$B$5,2,0)</f>
        <v>William</v>
      </c>
      <c r="T391" t="s">
        <v>35</v>
      </c>
      <c r="U391" t="s">
        <v>2963</v>
      </c>
      <c r="V391">
        <v>99301</v>
      </c>
      <c r="W391" s="2">
        <v>42039</v>
      </c>
      <c r="X391" s="2" t="str">
        <f t="shared" si="31"/>
        <v>Wed</v>
      </c>
      <c r="Y391" s="2">
        <v>42041</v>
      </c>
      <c r="Z391" s="9">
        <f t="shared" si="32"/>
        <v>2</v>
      </c>
      <c r="AA391" s="9" t="str">
        <f t="shared" si="33"/>
        <v>After Discount</v>
      </c>
      <c r="AB391" s="6">
        <v>-19.2972</v>
      </c>
      <c r="AC391">
        <v>17</v>
      </c>
      <c r="AD391" s="6">
        <v>178.68</v>
      </c>
      <c r="AE391">
        <v>91297</v>
      </c>
      <c r="AF391" s="9">
        <f>IF(COUNTIF(AE$2:AE2342,AE391)=1,1,0)</f>
        <v>1</v>
      </c>
      <c r="AG391" t="str">
        <f>_xlfn.XLOOKUP(AE391,Returns!A:A,Returns!B:B,"Not Returned",0,1)</f>
        <v>Not Returned</v>
      </c>
      <c r="AH391">
        <f t="shared" si="34"/>
        <v>0</v>
      </c>
    </row>
    <row r="392" spans="1:34" x14ac:dyDescent="0.3">
      <c r="A392">
        <v>19209</v>
      </c>
      <c r="B392" t="s">
        <v>106</v>
      </c>
      <c r="C392" s="8">
        <v>0.02</v>
      </c>
      <c r="D392" s="6">
        <v>59.98</v>
      </c>
      <c r="E392" s="7">
        <v>3.99</v>
      </c>
      <c r="F392">
        <v>744</v>
      </c>
      <c r="G392" t="s">
        <v>863</v>
      </c>
      <c r="H392" t="str">
        <f>IF(COUNTIF(G$2:G392,G392)=1,"New Customer","Returning Customer")</f>
        <v>New Customer</v>
      </c>
      <c r="I392">
        <f t="shared" si="30"/>
        <v>1</v>
      </c>
      <c r="J392" t="s">
        <v>49</v>
      </c>
      <c r="K392" t="s">
        <v>28</v>
      </c>
      <c r="L392" t="s">
        <v>29</v>
      </c>
      <c r="M392" t="s">
        <v>252</v>
      </c>
      <c r="N392" t="s">
        <v>59</v>
      </c>
      <c r="O392" t="s">
        <v>864</v>
      </c>
      <c r="P392">
        <v>0.56999999999999995</v>
      </c>
      <c r="Q392" t="s">
        <v>33</v>
      </c>
      <c r="R392" t="s">
        <v>34</v>
      </c>
      <c r="S392" t="str">
        <f>VLOOKUP(R392,Users!$A$1:$B$5,2,0)</f>
        <v>William</v>
      </c>
      <c r="T392" t="s">
        <v>372</v>
      </c>
      <c r="U392" t="s">
        <v>865</v>
      </c>
      <c r="V392">
        <v>85737</v>
      </c>
      <c r="W392" s="2">
        <v>42032</v>
      </c>
      <c r="X392" s="2" t="str">
        <f t="shared" si="31"/>
        <v>Wed</v>
      </c>
      <c r="Y392" s="2">
        <v>42041</v>
      </c>
      <c r="Z392" s="9">
        <f t="shared" si="32"/>
        <v>9</v>
      </c>
      <c r="AA392" s="9" t="str">
        <f t="shared" si="33"/>
        <v>After Discount</v>
      </c>
      <c r="AB392" s="6">
        <v>-54.622</v>
      </c>
      <c r="AC392">
        <v>1</v>
      </c>
      <c r="AD392" s="6">
        <v>63.48</v>
      </c>
      <c r="AE392">
        <v>87725</v>
      </c>
      <c r="AF392" s="9">
        <f>IF(COUNTIF(AE$2:AE2343,AE392)=1,1,0)</f>
        <v>0</v>
      </c>
      <c r="AG392" t="str">
        <f>_xlfn.XLOOKUP(AE392,Returns!A:A,Returns!B:B,"Not Returned",0,1)</f>
        <v>Not Returned</v>
      </c>
      <c r="AH392">
        <f t="shared" si="34"/>
        <v>0</v>
      </c>
    </row>
    <row r="393" spans="1:34" x14ac:dyDescent="0.3">
      <c r="A393">
        <v>24640</v>
      </c>
      <c r="B393" t="s">
        <v>106</v>
      </c>
      <c r="C393" s="8">
        <v>0.09</v>
      </c>
      <c r="D393" s="6">
        <v>30.98</v>
      </c>
      <c r="E393" s="7">
        <v>6.5</v>
      </c>
      <c r="F393">
        <v>1958</v>
      </c>
      <c r="G393" t="s">
        <v>1892</v>
      </c>
      <c r="H393" t="str">
        <f>IF(COUNTIF(G$2:G393,G393)=1,"New Customer","Returning Customer")</f>
        <v>New Customer</v>
      </c>
      <c r="I393">
        <f t="shared" si="30"/>
        <v>1</v>
      </c>
      <c r="J393" t="s">
        <v>27</v>
      </c>
      <c r="K393" t="s">
        <v>114</v>
      </c>
      <c r="L393" t="s">
        <v>77</v>
      </c>
      <c r="M393" t="s">
        <v>177</v>
      </c>
      <c r="N393" t="s">
        <v>59</v>
      </c>
      <c r="O393" t="s">
        <v>1893</v>
      </c>
      <c r="P393">
        <v>0.64</v>
      </c>
      <c r="Q393" t="s">
        <v>33</v>
      </c>
      <c r="R393" t="s">
        <v>34</v>
      </c>
      <c r="S393" t="str">
        <f>VLOOKUP(R393,Users!$A$1:$B$5,2,0)</f>
        <v>William</v>
      </c>
      <c r="T393" t="s">
        <v>102</v>
      </c>
      <c r="U393" t="s">
        <v>897</v>
      </c>
      <c r="V393">
        <v>97068</v>
      </c>
      <c r="W393" s="2">
        <v>42173</v>
      </c>
      <c r="X393" s="2" t="str">
        <f t="shared" si="31"/>
        <v>Thu</v>
      </c>
      <c r="Y393" s="2">
        <v>42177</v>
      </c>
      <c r="Z393" s="9">
        <f t="shared" si="32"/>
        <v>4</v>
      </c>
      <c r="AA393" s="9" t="str">
        <f t="shared" si="33"/>
        <v>After Discount</v>
      </c>
      <c r="AB393" s="6">
        <v>-55.97</v>
      </c>
      <c r="AC393">
        <v>7</v>
      </c>
      <c r="AD393" s="6">
        <v>204.34</v>
      </c>
      <c r="AE393">
        <v>89819</v>
      </c>
      <c r="AF393" s="9">
        <f>IF(COUNTIF(AE$2:AE2344,AE393)=1,1,0)</f>
        <v>1</v>
      </c>
      <c r="AG393" t="str">
        <f>_xlfn.XLOOKUP(AE393,Returns!A:A,Returns!B:B,"Not Returned",0,1)</f>
        <v>Not Returned</v>
      </c>
      <c r="AH393">
        <f t="shared" si="34"/>
        <v>0</v>
      </c>
    </row>
    <row r="394" spans="1:34" x14ac:dyDescent="0.3">
      <c r="A394">
        <v>20554</v>
      </c>
      <c r="B394" t="s">
        <v>25</v>
      </c>
      <c r="C394" s="8">
        <v>0.01</v>
      </c>
      <c r="D394" s="6">
        <v>30.98</v>
      </c>
      <c r="E394" s="7">
        <v>6.5</v>
      </c>
      <c r="F394">
        <v>1989</v>
      </c>
      <c r="G394" t="s">
        <v>1917</v>
      </c>
      <c r="H394" t="str">
        <f>IF(COUNTIF(G$2:G394,G394)=1,"New Customer","Returning Customer")</f>
        <v>New Customer</v>
      </c>
      <c r="I394">
        <f t="shared" si="30"/>
        <v>1</v>
      </c>
      <c r="J394" t="s">
        <v>49</v>
      </c>
      <c r="K394" t="s">
        <v>28</v>
      </c>
      <c r="L394" t="s">
        <v>77</v>
      </c>
      <c r="M394" t="s">
        <v>177</v>
      </c>
      <c r="N394" t="s">
        <v>59</v>
      </c>
      <c r="O394" t="s">
        <v>1893</v>
      </c>
      <c r="P394">
        <v>0.64</v>
      </c>
      <c r="Q394" t="s">
        <v>33</v>
      </c>
      <c r="R394" t="s">
        <v>34</v>
      </c>
      <c r="S394" t="str">
        <f>VLOOKUP(R394,Users!$A$1:$B$5,2,0)</f>
        <v>William</v>
      </c>
      <c r="T394" t="s">
        <v>208</v>
      </c>
      <c r="U394" t="s">
        <v>1918</v>
      </c>
      <c r="V394">
        <v>84117</v>
      </c>
      <c r="W394" s="2">
        <v>42139</v>
      </c>
      <c r="X394" s="2" t="str">
        <f t="shared" si="31"/>
        <v>Fri</v>
      </c>
      <c r="Y394" s="2">
        <v>42140</v>
      </c>
      <c r="Z394" s="9">
        <f t="shared" si="32"/>
        <v>1</v>
      </c>
      <c r="AA394" s="9" t="str">
        <f t="shared" si="33"/>
        <v>After Discount</v>
      </c>
      <c r="AB394" s="6">
        <v>46.29</v>
      </c>
      <c r="AC394">
        <v>11</v>
      </c>
      <c r="AD394" s="6">
        <v>363.37</v>
      </c>
      <c r="AE394">
        <v>90001</v>
      </c>
      <c r="AF394" s="9">
        <f>IF(COUNTIF(AE$2:AE2345,AE394)=1,1,0)</f>
        <v>0</v>
      </c>
      <c r="AG394" t="str">
        <f>_xlfn.XLOOKUP(AE394,Returns!A:A,Returns!B:B,"Not Returned",0,1)</f>
        <v>Not Returned</v>
      </c>
      <c r="AH394">
        <f t="shared" si="34"/>
        <v>0</v>
      </c>
    </row>
    <row r="395" spans="1:34" x14ac:dyDescent="0.3">
      <c r="A395">
        <v>19780</v>
      </c>
      <c r="B395" t="s">
        <v>47</v>
      </c>
      <c r="C395" s="8">
        <v>0.01</v>
      </c>
      <c r="D395" s="6">
        <v>42.98</v>
      </c>
      <c r="E395" s="7">
        <v>4.62</v>
      </c>
      <c r="F395">
        <v>1935</v>
      </c>
      <c r="G395" t="s">
        <v>1872</v>
      </c>
      <c r="H395" t="str">
        <f>IF(COUNTIF(G$2:G395,G395)=1,"New Customer","Returning Customer")</f>
        <v>Returning Customer</v>
      </c>
      <c r="I395">
        <f t="shared" si="30"/>
        <v>0</v>
      </c>
      <c r="J395" t="s">
        <v>27</v>
      </c>
      <c r="K395" t="s">
        <v>28</v>
      </c>
      <c r="L395" t="s">
        <v>29</v>
      </c>
      <c r="M395" t="s">
        <v>252</v>
      </c>
      <c r="N395" t="s">
        <v>59</v>
      </c>
      <c r="O395" t="s">
        <v>1873</v>
      </c>
      <c r="P395">
        <v>0.56000000000000005</v>
      </c>
      <c r="Q395" t="s">
        <v>33</v>
      </c>
      <c r="R395" t="s">
        <v>61</v>
      </c>
      <c r="S395" t="str">
        <f>VLOOKUP(R395,Users!$A$1:$B$5,2,0)</f>
        <v>Chris</v>
      </c>
      <c r="T395" t="s">
        <v>129</v>
      </c>
      <c r="U395" t="s">
        <v>1874</v>
      </c>
      <c r="V395">
        <v>75051</v>
      </c>
      <c r="W395" s="2">
        <v>42102</v>
      </c>
      <c r="X395" s="2" t="str">
        <f t="shared" si="31"/>
        <v>Wed</v>
      </c>
      <c r="Y395" s="2">
        <v>42104</v>
      </c>
      <c r="Z395" s="9">
        <f t="shared" si="32"/>
        <v>2</v>
      </c>
      <c r="AA395" s="9" t="str">
        <f t="shared" si="33"/>
        <v>After Discount</v>
      </c>
      <c r="AB395" s="6">
        <v>285.47370000000001</v>
      </c>
      <c r="AC395">
        <v>9</v>
      </c>
      <c r="AD395" s="6">
        <v>413.73</v>
      </c>
      <c r="AE395">
        <v>86686</v>
      </c>
      <c r="AF395" s="9">
        <f>IF(COUNTIF(AE$2:AE2346,AE395)=1,1,0)</f>
        <v>1</v>
      </c>
      <c r="AG395" t="str">
        <f>_xlfn.XLOOKUP(AE395,Returns!A:A,Returns!B:B,"Not Returned",0,1)</f>
        <v>Not Returned</v>
      </c>
      <c r="AH395">
        <f t="shared" si="34"/>
        <v>0</v>
      </c>
    </row>
    <row r="396" spans="1:34" x14ac:dyDescent="0.3">
      <c r="A396">
        <v>21334</v>
      </c>
      <c r="B396" t="s">
        <v>37</v>
      </c>
      <c r="C396" s="8">
        <v>0</v>
      </c>
      <c r="D396" s="6">
        <v>42.98</v>
      </c>
      <c r="E396" s="7">
        <v>4.62</v>
      </c>
      <c r="F396">
        <v>2290</v>
      </c>
      <c r="G396" t="s">
        <v>2165</v>
      </c>
      <c r="H396" t="str">
        <f>IF(COUNTIF(G$2:G396,G396)=1,"New Customer","Returning Customer")</f>
        <v>New Customer</v>
      </c>
      <c r="I396">
        <f t="shared" si="30"/>
        <v>1</v>
      </c>
      <c r="J396" t="s">
        <v>49</v>
      </c>
      <c r="K396" t="s">
        <v>40</v>
      </c>
      <c r="L396" t="s">
        <v>29</v>
      </c>
      <c r="M396" t="s">
        <v>252</v>
      </c>
      <c r="N396" t="s">
        <v>59</v>
      </c>
      <c r="O396" t="s">
        <v>1873</v>
      </c>
      <c r="P396">
        <v>0.56000000000000005</v>
      </c>
      <c r="Q396" t="s">
        <v>33</v>
      </c>
      <c r="R396" t="s">
        <v>61</v>
      </c>
      <c r="S396" t="str">
        <f>VLOOKUP(R396,Users!$A$1:$B$5,2,0)</f>
        <v>Chris</v>
      </c>
      <c r="T396" t="s">
        <v>62</v>
      </c>
      <c r="U396" t="s">
        <v>2166</v>
      </c>
      <c r="V396">
        <v>55433</v>
      </c>
      <c r="W396" s="2">
        <v>42010</v>
      </c>
      <c r="X396" s="2" t="str">
        <f t="shared" si="31"/>
        <v>Tue</v>
      </c>
      <c r="Y396" s="2">
        <v>42012</v>
      </c>
      <c r="Z396" s="9">
        <f t="shared" si="32"/>
        <v>2</v>
      </c>
      <c r="AA396" s="9" t="str">
        <f t="shared" si="33"/>
        <v>No Discount</v>
      </c>
      <c r="AB396" s="6">
        <v>385.30289999999997</v>
      </c>
      <c r="AC396">
        <v>12</v>
      </c>
      <c r="AD396" s="6">
        <v>558.41</v>
      </c>
      <c r="AE396">
        <v>88163</v>
      </c>
      <c r="AF396" s="9">
        <f>IF(COUNTIF(AE$2:AE2347,AE396)=1,1,0)</f>
        <v>0</v>
      </c>
      <c r="AG396" t="str">
        <f>_xlfn.XLOOKUP(AE396,Returns!A:A,Returns!B:B,"Not Returned",0,1)</f>
        <v>Not Returned</v>
      </c>
      <c r="AH396">
        <f t="shared" si="34"/>
        <v>0</v>
      </c>
    </row>
    <row r="397" spans="1:34" x14ac:dyDescent="0.3">
      <c r="A397">
        <v>25051</v>
      </c>
      <c r="B397" t="s">
        <v>56</v>
      </c>
      <c r="C397" s="8">
        <v>7.0000000000000007E-2</v>
      </c>
      <c r="D397" s="6">
        <v>42.98</v>
      </c>
      <c r="E397" s="7">
        <v>4.62</v>
      </c>
      <c r="F397">
        <v>2951</v>
      </c>
      <c r="G397" t="s">
        <v>2660</v>
      </c>
      <c r="H397" t="str">
        <f>IF(COUNTIF(G$2:G397,G397)=1,"New Customer","Returning Customer")</f>
        <v>New Customer</v>
      </c>
      <c r="I397">
        <f t="shared" si="30"/>
        <v>1</v>
      </c>
      <c r="J397" t="s">
        <v>27</v>
      </c>
      <c r="K397" t="s">
        <v>28</v>
      </c>
      <c r="L397" t="s">
        <v>29</v>
      </c>
      <c r="M397" t="s">
        <v>252</v>
      </c>
      <c r="N397" t="s">
        <v>59</v>
      </c>
      <c r="O397" t="s">
        <v>1873</v>
      </c>
      <c r="P397">
        <v>0.56000000000000005</v>
      </c>
      <c r="Q397" t="s">
        <v>33</v>
      </c>
      <c r="R397" t="s">
        <v>61</v>
      </c>
      <c r="S397" t="str">
        <f>VLOOKUP(R397,Users!$A$1:$B$5,2,0)</f>
        <v>Chris</v>
      </c>
      <c r="T397" t="s">
        <v>180</v>
      </c>
      <c r="U397" t="s">
        <v>2592</v>
      </c>
      <c r="V397">
        <v>67601</v>
      </c>
      <c r="W397" s="2">
        <v>42050</v>
      </c>
      <c r="X397" s="2" t="str">
        <f t="shared" si="31"/>
        <v>Sun</v>
      </c>
      <c r="Y397" s="2">
        <v>42052</v>
      </c>
      <c r="Z397" s="9">
        <f t="shared" si="32"/>
        <v>2</v>
      </c>
      <c r="AA397" s="9" t="str">
        <f t="shared" si="33"/>
        <v>After Discount</v>
      </c>
      <c r="AB397" s="6">
        <v>565.38599999999997</v>
      </c>
      <c r="AC397">
        <v>19</v>
      </c>
      <c r="AD397" s="6">
        <v>819.4</v>
      </c>
      <c r="AE397">
        <v>91397</v>
      </c>
      <c r="AF397" s="9">
        <f>IF(COUNTIF(AE$2:AE2348,AE397)=1,1,0)</f>
        <v>0</v>
      </c>
      <c r="AG397" t="str">
        <f>_xlfn.XLOOKUP(AE397,Returns!A:A,Returns!B:B,"Not Returned",0,1)</f>
        <v>Not Returned</v>
      </c>
      <c r="AH397">
        <f t="shared" si="34"/>
        <v>0</v>
      </c>
    </row>
    <row r="398" spans="1:34" x14ac:dyDescent="0.3">
      <c r="A398">
        <v>25953</v>
      </c>
      <c r="B398" t="s">
        <v>25</v>
      </c>
      <c r="C398" s="8">
        <v>0.06</v>
      </c>
      <c r="D398" s="6">
        <v>42.98</v>
      </c>
      <c r="E398" s="7">
        <v>4.62</v>
      </c>
      <c r="F398">
        <v>2964</v>
      </c>
      <c r="G398" t="s">
        <v>2676</v>
      </c>
      <c r="H398" t="str">
        <f>IF(COUNTIF(G$2:G398,G398)=1,"New Customer","Returning Customer")</f>
        <v>New Customer</v>
      </c>
      <c r="I398">
        <f t="shared" si="30"/>
        <v>1</v>
      </c>
      <c r="J398" t="s">
        <v>49</v>
      </c>
      <c r="K398" t="s">
        <v>114</v>
      </c>
      <c r="L398" t="s">
        <v>29</v>
      </c>
      <c r="M398" t="s">
        <v>252</v>
      </c>
      <c r="N398" t="s">
        <v>59</v>
      </c>
      <c r="O398" t="s">
        <v>1873</v>
      </c>
      <c r="P398">
        <v>0.56000000000000005</v>
      </c>
      <c r="Q398" t="s">
        <v>33</v>
      </c>
      <c r="R398" t="s">
        <v>53</v>
      </c>
      <c r="S398" t="str">
        <f>VLOOKUP(R398,Users!$A$1:$B$5,2,0)</f>
        <v>Erin</v>
      </c>
      <c r="T398" t="s">
        <v>152</v>
      </c>
      <c r="U398" t="s">
        <v>1945</v>
      </c>
      <c r="V398">
        <v>43050</v>
      </c>
      <c r="W398" s="2">
        <v>42115</v>
      </c>
      <c r="X398" s="2" t="str">
        <f t="shared" si="31"/>
        <v>Tue</v>
      </c>
      <c r="Y398" s="2">
        <v>42117</v>
      </c>
      <c r="Z398" s="9">
        <f t="shared" si="32"/>
        <v>2</v>
      </c>
      <c r="AA398" s="9" t="str">
        <f t="shared" si="33"/>
        <v>After Discount</v>
      </c>
      <c r="AB398" s="6">
        <v>-24.63</v>
      </c>
      <c r="AC398">
        <v>1</v>
      </c>
      <c r="AD398" s="6">
        <v>47.04</v>
      </c>
      <c r="AE398">
        <v>88610</v>
      </c>
      <c r="AF398" s="9">
        <f>IF(COUNTIF(AE$2:AE2349,AE398)=1,1,0)</f>
        <v>1</v>
      </c>
      <c r="AG398" t="str">
        <f>_xlfn.XLOOKUP(AE398,Returns!A:A,Returns!B:B,"Not Returned",0,1)</f>
        <v>Not Returned</v>
      </c>
      <c r="AH398">
        <f t="shared" si="34"/>
        <v>0</v>
      </c>
    </row>
    <row r="399" spans="1:34" x14ac:dyDescent="0.3">
      <c r="A399">
        <v>21951</v>
      </c>
      <c r="B399" t="s">
        <v>37</v>
      </c>
      <c r="C399" s="8">
        <v>0.04</v>
      </c>
      <c r="D399" s="6">
        <v>27.48</v>
      </c>
      <c r="E399" s="7">
        <v>4</v>
      </c>
      <c r="F399">
        <v>741</v>
      </c>
      <c r="G399" t="s">
        <v>860</v>
      </c>
      <c r="H399" t="str">
        <f>IF(COUNTIF(G$2:G399,G399)=1,"New Customer","Returning Customer")</f>
        <v>New Customer</v>
      </c>
      <c r="I399">
        <f t="shared" si="30"/>
        <v>1</v>
      </c>
      <c r="J399" t="s">
        <v>49</v>
      </c>
      <c r="K399" t="s">
        <v>114</v>
      </c>
      <c r="L399" t="s">
        <v>77</v>
      </c>
      <c r="M399" t="s">
        <v>177</v>
      </c>
      <c r="N399" t="s">
        <v>59</v>
      </c>
      <c r="O399" t="s">
        <v>861</v>
      </c>
      <c r="P399">
        <v>0.75</v>
      </c>
      <c r="Q399" t="s">
        <v>33</v>
      </c>
      <c r="R399" t="s">
        <v>53</v>
      </c>
      <c r="S399" t="str">
        <f>VLOOKUP(R399,Users!$A$1:$B$5,2,0)</f>
        <v>Erin</v>
      </c>
      <c r="T399" t="s">
        <v>54</v>
      </c>
      <c r="U399" t="s">
        <v>862</v>
      </c>
      <c r="V399">
        <v>7901</v>
      </c>
      <c r="W399" s="2">
        <v>42170</v>
      </c>
      <c r="X399" s="2" t="str">
        <f t="shared" si="31"/>
        <v>Mon</v>
      </c>
      <c r="Y399" s="2">
        <v>42172</v>
      </c>
      <c r="Z399" s="9">
        <f t="shared" si="32"/>
        <v>2</v>
      </c>
      <c r="AA399" s="9" t="str">
        <f t="shared" si="33"/>
        <v>After Discount</v>
      </c>
      <c r="AB399" s="6">
        <v>-26.655999999999999</v>
      </c>
      <c r="AC399">
        <v>15</v>
      </c>
      <c r="AD399" s="6">
        <v>397.17</v>
      </c>
      <c r="AE399">
        <v>90361</v>
      </c>
      <c r="AF399" s="9">
        <f>IF(COUNTIF(AE$2:AE2350,AE399)=1,1,0)</f>
        <v>0</v>
      </c>
      <c r="AG399" t="str">
        <f>_xlfn.XLOOKUP(AE399,Returns!A:A,Returns!B:B,"Not Returned",0,1)</f>
        <v>Not Returned</v>
      </c>
      <c r="AH399">
        <f t="shared" si="34"/>
        <v>0</v>
      </c>
    </row>
    <row r="400" spans="1:34" x14ac:dyDescent="0.3">
      <c r="A400">
        <v>19112</v>
      </c>
      <c r="B400" t="s">
        <v>56</v>
      </c>
      <c r="C400" s="8">
        <v>0.03</v>
      </c>
      <c r="D400" s="6">
        <v>27.48</v>
      </c>
      <c r="E400" s="7">
        <v>4</v>
      </c>
      <c r="F400">
        <v>2196</v>
      </c>
      <c r="G400" t="s">
        <v>2072</v>
      </c>
      <c r="H400" t="str">
        <f>IF(COUNTIF(G$2:G400,G400)=1,"New Customer","Returning Customer")</f>
        <v>New Customer</v>
      </c>
      <c r="I400">
        <f t="shared" si="30"/>
        <v>1</v>
      </c>
      <c r="J400" t="s">
        <v>49</v>
      </c>
      <c r="K400" t="s">
        <v>58</v>
      </c>
      <c r="L400" t="s">
        <v>77</v>
      </c>
      <c r="M400" t="s">
        <v>177</v>
      </c>
      <c r="N400" t="s">
        <v>59</v>
      </c>
      <c r="O400" t="s">
        <v>861</v>
      </c>
      <c r="P400">
        <v>0.75</v>
      </c>
      <c r="Q400" t="s">
        <v>33</v>
      </c>
      <c r="R400" t="s">
        <v>53</v>
      </c>
      <c r="S400" t="str">
        <f>VLOOKUP(R400,Users!$A$1:$B$5,2,0)</f>
        <v>Erin</v>
      </c>
      <c r="T400" t="s">
        <v>71</v>
      </c>
      <c r="U400" t="s">
        <v>2073</v>
      </c>
      <c r="V400">
        <v>14701</v>
      </c>
      <c r="W400" s="2">
        <v>42101</v>
      </c>
      <c r="X400" s="2" t="str">
        <f t="shared" si="31"/>
        <v>Tue</v>
      </c>
      <c r="Y400" s="2">
        <v>42102</v>
      </c>
      <c r="Z400" s="9">
        <f t="shared" si="32"/>
        <v>1</v>
      </c>
      <c r="AA400" s="9" t="str">
        <f t="shared" si="33"/>
        <v>After Discount</v>
      </c>
      <c r="AB400" s="6">
        <v>-88.840800000000002</v>
      </c>
      <c r="AC400">
        <v>11</v>
      </c>
      <c r="AD400" s="6">
        <v>294.97000000000003</v>
      </c>
      <c r="AE400">
        <v>89175</v>
      </c>
      <c r="AF400" s="9">
        <f>IF(COUNTIF(AE$2:AE2351,AE400)=1,1,0)</f>
        <v>0</v>
      </c>
      <c r="AG400" t="str">
        <f>_xlfn.XLOOKUP(AE400,Returns!A:A,Returns!B:B,"Not Returned",0,1)</f>
        <v>Not Returned</v>
      </c>
      <c r="AH400">
        <f t="shared" si="34"/>
        <v>0</v>
      </c>
    </row>
    <row r="401" spans="1:34" x14ac:dyDescent="0.3">
      <c r="A401">
        <v>22660</v>
      </c>
      <c r="B401" t="s">
        <v>106</v>
      </c>
      <c r="C401" s="8">
        <v>0.02</v>
      </c>
      <c r="D401" s="6">
        <v>27.48</v>
      </c>
      <c r="E401" s="7">
        <v>4</v>
      </c>
      <c r="F401">
        <v>2825</v>
      </c>
      <c r="G401" t="s">
        <v>2569</v>
      </c>
      <c r="H401" t="str">
        <f>IF(COUNTIF(G$2:G401,G401)=1,"New Customer","Returning Customer")</f>
        <v>New Customer</v>
      </c>
      <c r="I401">
        <f t="shared" si="30"/>
        <v>1</v>
      </c>
      <c r="J401" t="s">
        <v>49</v>
      </c>
      <c r="K401" t="s">
        <v>114</v>
      </c>
      <c r="L401" t="s">
        <v>77</v>
      </c>
      <c r="M401" t="s">
        <v>177</v>
      </c>
      <c r="N401" t="s">
        <v>59</v>
      </c>
      <c r="O401" t="s">
        <v>861</v>
      </c>
      <c r="P401">
        <v>0.75</v>
      </c>
      <c r="Q401" t="s">
        <v>33</v>
      </c>
      <c r="R401" t="s">
        <v>34</v>
      </c>
      <c r="S401" t="str">
        <f>VLOOKUP(R401,Users!$A$1:$B$5,2,0)</f>
        <v>William</v>
      </c>
      <c r="T401" t="s">
        <v>1727</v>
      </c>
      <c r="U401" t="s">
        <v>2434</v>
      </c>
      <c r="V401">
        <v>83701</v>
      </c>
      <c r="W401" s="2">
        <v>42144</v>
      </c>
      <c r="X401" s="2" t="str">
        <f t="shared" si="31"/>
        <v>Wed</v>
      </c>
      <c r="Y401" s="2">
        <v>42151</v>
      </c>
      <c r="Z401" s="9">
        <f t="shared" si="32"/>
        <v>7</v>
      </c>
      <c r="AA401" s="9" t="str">
        <f t="shared" si="33"/>
        <v>After Discount</v>
      </c>
      <c r="AB401" s="6">
        <v>19.308000000000021</v>
      </c>
      <c r="AC401">
        <v>3</v>
      </c>
      <c r="AD401" s="6">
        <v>87.21</v>
      </c>
      <c r="AE401">
        <v>89497</v>
      </c>
      <c r="AF401" s="9">
        <f>IF(COUNTIF(AE$2:AE2352,AE401)=1,1,0)</f>
        <v>0</v>
      </c>
      <c r="AG401" t="str">
        <f>_xlfn.XLOOKUP(AE401,Returns!A:A,Returns!B:B,"Not Returned",0,1)</f>
        <v>Not Returned</v>
      </c>
      <c r="AH401">
        <f t="shared" si="34"/>
        <v>0</v>
      </c>
    </row>
    <row r="402" spans="1:34" x14ac:dyDescent="0.3">
      <c r="A402">
        <v>20603</v>
      </c>
      <c r="B402" t="s">
        <v>47</v>
      </c>
      <c r="C402" s="8">
        <v>0.03</v>
      </c>
      <c r="D402" s="6">
        <v>48.58</v>
      </c>
      <c r="E402" s="7">
        <v>3.99</v>
      </c>
      <c r="F402">
        <v>1649</v>
      </c>
      <c r="G402" t="s">
        <v>1646</v>
      </c>
      <c r="H402" t="str">
        <f>IF(COUNTIF(G$2:G402,G402)=1,"New Customer","Returning Customer")</f>
        <v>New Customer</v>
      </c>
      <c r="I402">
        <f t="shared" si="30"/>
        <v>1</v>
      </c>
      <c r="J402" t="s">
        <v>27</v>
      </c>
      <c r="K402" t="s">
        <v>28</v>
      </c>
      <c r="L402" t="s">
        <v>29</v>
      </c>
      <c r="M402" t="s">
        <v>252</v>
      </c>
      <c r="N402" t="s">
        <v>59</v>
      </c>
      <c r="O402" t="s">
        <v>1647</v>
      </c>
      <c r="P402">
        <v>0.56000000000000005</v>
      </c>
      <c r="Q402" t="s">
        <v>33</v>
      </c>
      <c r="R402" t="s">
        <v>53</v>
      </c>
      <c r="S402" t="str">
        <f>VLOOKUP(R402,Users!$A$1:$B$5,2,0)</f>
        <v>Erin</v>
      </c>
      <c r="T402" t="s">
        <v>71</v>
      </c>
      <c r="U402" t="s">
        <v>1595</v>
      </c>
      <c r="V402">
        <v>11598</v>
      </c>
      <c r="W402" s="2">
        <v>42059</v>
      </c>
      <c r="X402" s="2" t="str">
        <f t="shared" si="31"/>
        <v>Tue</v>
      </c>
      <c r="Y402" s="2">
        <v>42061</v>
      </c>
      <c r="Z402" s="9">
        <f t="shared" si="32"/>
        <v>2</v>
      </c>
      <c r="AA402" s="9" t="str">
        <f t="shared" si="33"/>
        <v>After Discount</v>
      </c>
      <c r="AB402" s="6">
        <v>100.13279999999999</v>
      </c>
      <c r="AC402">
        <v>3</v>
      </c>
      <c r="AD402" s="6">
        <v>145.12</v>
      </c>
      <c r="AE402">
        <v>91041</v>
      </c>
      <c r="AF402" s="9">
        <f>IF(COUNTIF(AE$2:AE2353,AE402)=1,1,0)</f>
        <v>1</v>
      </c>
      <c r="AG402" t="str">
        <f>_xlfn.XLOOKUP(AE402,Returns!A:A,Returns!B:B,"Not Returned",0,1)</f>
        <v>Not Returned</v>
      </c>
      <c r="AH402">
        <f t="shared" si="34"/>
        <v>0</v>
      </c>
    </row>
    <row r="403" spans="1:34" x14ac:dyDescent="0.3">
      <c r="A403">
        <v>25111</v>
      </c>
      <c r="B403" t="s">
        <v>37</v>
      </c>
      <c r="C403" s="8">
        <v>0.06</v>
      </c>
      <c r="D403" s="6">
        <v>7.99</v>
      </c>
      <c r="E403" s="7">
        <v>5.03</v>
      </c>
      <c r="F403">
        <v>326</v>
      </c>
      <c r="G403" t="s">
        <v>423</v>
      </c>
      <c r="H403" t="str">
        <f>IF(COUNTIF(G$2:G403,G403)=1,"New Customer","Returning Customer")</f>
        <v>New Customer</v>
      </c>
      <c r="I403">
        <f t="shared" si="30"/>
        <v>1</v>
      </c>
      <c r="J403" t="s">
        <v>49</v>
      </c>
      <c r="K403" t="s">
        <v>114</v>
      </c>
      <c r="L403" t="s">
        <v>77</v>
      </c>
      <c r="M403" t="s">
        <v>78</v>
      </c>
      <c r="N403" t="s">
        <v>86</v>
      </c>
      <c r="O403" t="s">
        <v>424</v>
      </c>
      <c r="P403">
        <v>0.6</v>
      </c>
      <c r="Q403" t="s">
        <v>33</v>
      </c>
      <c r="R403" t="s">
        <v>61</v>
      </c>
      <c r="S403" t="str">
        <f>VLOOKUP(R403,Users!$A$1:$B$5,2,0)</f>
        <v>Chris</v>
      </c>
      <c r="T403" t="s">
        <v>175</v>
      </c>
      <c r="U403" t="s">
        <v>425</v>
      </c>
      <c r="V403">
        <v>60510</v>
      </c>
      <c r="W403" s="2">
        <v>42164</v>
      </c>
      <c r="X403" s="2" t="str">
        <f t="shared" si="31"/>
        <v>Tue</v>
      </c>
      <c r="Y403" s="2">
        <v>42165</v>
      </c>
      <c r="Z403" s="9">
        <f t="shared" si="32"/>
        <v>1</v>
      </c>
      <c r="AA403" s="9" t="str">
        <f t="shared" si="33"/>
        <v>After Discount</v>
      </c>
      <c r="AB403" s="6">
        <v>-29.172000000000001</v>
      </c>
      <c r="AC403">
        <v>4</v>
      </c>
      <c r="AD403" s="6">
        <v>28.46</v>
      </c>
      <c r="AE403">
        <v>90973</v>
      </c>
      <c r="AF403" s="9">
        <f>IF(COUNTIF(AE$2:AE2354,AE403)=1,1,0)</f>
        <v>1</v>
      </c>
      <c r="AG403" t="str">
        <f>_xlfn.XLOOKUP(AE403,Returns!A:A,Returns!B:B,"Not Returned",0,1)</f>
        <v>Not Returned</v>
      </c>
      <c r="AH403">
        <f t="shared" si="34"/>
        <v>0</v>
      </c>
    </row>
    <row r="404" spans="1:34" x14ac:dyDescent="0.3">
      <c r="A404">
        <v>26038</v>
      </c>
      <c r="B404" t="s">
        <v>106</v>
      </c>
      <c r="C404" s="8">
        <v>0.06</v>
      </c>
      <c r="D404" s="6">
        <v>7.99</v>
      </c>
      <c r="E404" s="7">
        <v>5.03</v>
      </c>
      <c r="F404">
        <v>570</v>
      </c>
      <c r="G404" t="s">
        <v>666</v>
      </c>
      <c r="H404" t="str">
        <f>IF(COUNTIF(G$2:G404,G404)=1,"New Customer","Returning Customer")</f>
        <v>New Customer</v>
      </c>
      <c r="I404">
        <f t="shared" si="30"/>
        <v>1</v>
      </c>
      <c r="J404" t="s">
        <v>49</v>
      </c>
      <c r="K404" t="s">
        <v>114</v>
      </c>
      <c r="L404" t="s">
        <v>77</v>
      </c>
      <c r="M404" t="s">
        <v>78</v>
      </c>
      <c r="N404" t="s">
        <v>86</v>
      </c>
      <c r="O404" t="s">
        <v>424</v>
      </c>
      <c r="P404">
        <v>0.6</v>
      </c>
      <c r="Q404" t="s">
        <v>33</v>
      </c>
      <c r="R404" t="s">
        <v>34</v>
      </c>
      <c r="S404" t="str">
        <f>VLOOKUP(R404,Users!$A$1:$B$5,2,0)</f>
        <v>William</v>
      </c>
      <c r="T404" t="s">
        <v>526</v>
      </c>
      <c r="U404" t="s">
        <v>667</v>
      </c>
      <c r="V404">
        <v>89015</v>
      </c>
      <c r="W404" s="2">
        <v>42017</v>
      </c>
      <c r="X404" s="2" t="str">
        <f t="shared" si="31"/>
        <v>Tue</v>
      </c>
      <c r="Y404" s="2">
        <v>42017</v>
      </c>
      <c r="Z404" s="9">
        <f t="shared" si="32"/>
        <v>0</v>
      </c>
      <c r="AA404" s="9" t="str">
        <f t="shared" si="33"/>
        <v>After Discount</v>
      </c>
      <c r="AB404" s="6">
        <v>-122.13300000000001</v>
      </c>
      <c r="AC404">
        <v>10</v>
      </c>
      <c r="AD404" s="6">
        <v>65.739999999999995</v>
      </c>
      <c r="AE404">
        <v>88881</v>
      </c>
      <c r="AF404" s="9">
        <f>IF(COUNTIF(AE$2:AE2355,AE404)=1,1,0)</f>
        <v>1</v>
      </c>
      <c r="AG404" t="str">
        <f>_xlfn.XLOOKUP(AE404,Returns!A:A,Returns!B:B,"Not Returned",0,1)</f>
        <v>Not Returned</v>
      </c>
      <c r="AH404">
        <f t="shared" si="34"/>
        <v>0</v>
      </c>
    </row>
    <row r="405" spans="1:34" x14ac:dyDescent="0.3">
      <c r="A405">
        <v>20569</v>
      </c>
      <c r="B405" t="s">
        <v>37</v>
      </c>
      <c r="C405" s="8">
        <v>0.05</v>
      </c>
      <c r="D405" s="6">
        <v>7.99</v>
      </c>
      <c r="E405" s="7">
        <v>5.03</v>
      </c>
      <c r="F405">
        <v>1986</v>
      </c>
      <c r="G405" t="s">
        <v>1912</v>
      </c>
      <c r="H405" t="str">
        <f>IF(COUNTIF(G$2:G405,G405)=1,"New Customer","Returning Customer")</f>
        <v>New Customer</v>
      </c>
      <c r="I405">
        <f t="shared" si="30"/>
        <v>1</v>
      </c>
      <c r="J405" t="s">
        <v>27</v>
      </c>
      <c r="K405" t="s">
        <v>40</v>
      </c>
      <c r="L405" t="s">
        <v>77</v>
      </c>
      <c r="M405" t="s">
        <v>78</v>
      </c>
      <c r="N405" t="s">
        <v>86</v>
      </c>
      <c r="O405" t="s">
        <v>424</v>
      </c>
      <c r="P405">
        <v>0.6</v>
      </c>
      <c r="Q405" t="s">
        <v>33</v>
      </c>
      <c r="R405" t="s">
        <v>61</v>
      </c>
      <c r="S405" t="str">
        <f>VLOOKUP(R405,Users!$A$1:$B$5,2,0)</f>
        <v>Chris</v>
      </c>
      <c r="T405" t="s">
        <v>129</v>
      </c>
      <c r="U405" t="s">
        <v>1914</v>
      </c>
      <c r="V405">
        <v>79701</v>
      </c>
      <c r="W405" s="2">
        <v>42130</v>
      </c>
      <c r="X405" s="2" t="str">
        <f t="shared" si="31"/>
        <v>Wed</v>
      </c>
      <c r="Y405" s="2">
        <v>42132</v>
      </c>
      <c r="Z405" s="9">
        <f t="shared" si="32"/>
        <v>2</v>
      </c>
      <c r="AA405" s="9" t="str">
        <f t="shared" si="33"/>
        <v>After Discount</v>
      </c>
      <c r="AB405" s="6">
        <v>5.6870000000000083</v>
      </c>
      <c r="AC405">
        <v>4</v>
      </c>
      <c r="AD405" s="6">
        <v>42.99</v>
      </c>
      <c r="AE405">
        <v>90888</v>
      </c>
      <c r="AF405" s="9">
        <f>IF(COUNTIF(AE$2:AE2356,AE405)=1,1,0)</f>
        <v>0</v>
      </c>
      <c r="AG405" t="str">
        <f>_xlfn.XLOOKUP(AE405,Returns!A:A,Returns!B:B,"Not Returned",0,1)</f>
        <v>Not Returned</v>
      </c>
      <c r="AH405">
        <f t="shared" si="34"/>
        <v>0</v>
      </c>
    </row>
    <row r="406" spans="1:34" x14ac:dyDescent="0.3">
      <c r="A406">
        <v>19843</v>
      </c>
      <c r="B406" t="s">
        <v>25</v>
      </c>
      <c r="C406" s="8">
        <v>0.1</v>
      </c>
      <c r="D406" s="6">
        <v>7.99</v>
      </c>
      <c r="E406" s="7">
        <v>5.03</v>
      </c>
      <c r="F406">
        <v>3397</v>
      </c>
      <c r="G406" t="s">
        <v>2999</v>
      </c>
      <c r="H406" t="str">
        <f>IF(COUNTIF(G$2:G406,G406)=1,"New Customer","Returning Customer")</f>
        <v>New Customer</v>
      </c>
      <c r="I406">
        <f t="shared" si="30"/>
        <v>1</v>
      </c>
      <c r="J406" t="s">
        <v>49</v>
      </c>
      <c r="K406" t="s">
        <v>58</v>
      </c>
      <c r="L406" t="s">
        <v>77</v>
      </c>
      <c r="M406" t="s">
        <v>78</v>
      </c>
      <c r="N406" t="s">
        <v>86</v>
      </c>
      <c r="O406" t="s">
        <v>424</v>
      </c>
      <c r="P406">
        <v>0.6</v>
      </c>
      <c r="Q406" t="s">
        <v>33</v>
      </c>
      <c r="R406" t="s">
        <v>61</v>
      </c>
      <c r="S406" t="str">
        <f>VLOOKUP(R406,Users!$A$1:$B$5,2,0)</f>
        <v>Chris</v>
      </c>
      <c r="T406" t="s">
        <v>175</v>
      </c>
      <c r="U406" t="s">
        <v>1347</v>
      </c>
      <c r="V406">
        <v>61832</v>
      </c>
      <c r="W406" s="2">
        <v>42074</v>
      </c>
      <c r="X406" s="2" t="str">
        <f t="shared" si="31"/>
        <v>Wed</v>
      </c>
      <c r="Y406" s="2">
        <v>42075</v>
      </c>
      <c r="Z406" s="9">
        <f t="shared" si="32"/>
        <v>1</v>
      </c>
      <c r="AA406" s="9" t="str">
        <f t="shared" si="33"/>
        <v>After Discount</v>
      </c>
      <c r="AB406" s="6">
        <v>-160.952</v>
      </c>
      <c r="AC406">
        <v>22</v>
      </c>
      <c r="AD406" s="6">
        <v>143.12</v>
      </c>
      <c r="AE406">
        <v>87536</v>
      </c>
      <c r="AF406" s="9">
        <f>IF(COUNTIF(AE$2:AE2357,AE406)=1,1,0)</f>
        <v>0</v>
      </c>
      <c r="AG406" t="str">
        <f>_xlfn.XLOOKUP(AE406,Returns!A:A,Returns!B:B,"Not Returned",0,1)</f>
        <v>Not Returned</v>
      </c>
      <c r="AH406">
        <f t="shared" si="34"/>
        <v>0</v>
      </c>
    </row>
    <row r="407" spans="1:34" x14ac:dyDescent="0.3">
      <c r="A407">
        <v>20760</v>
      </c>
      <c r="B407" t="s">
        <v>47</v>
      </c>
      <c r="C407" s="8">
        <v>7.0000000000000007E-2</v>
      </c>
      <c r="D407" s="6">
        <v>124.49</v>
      </c>
      <c r="E407" s="7">
        <v>51.94</v>
      </c>
      <c r="F407">
        <v>357</v>
      </c>
      <c r="G407" t="s">
        <v>455</v>
      </c>
      <c r="H407" t="str">
        <f>IF(COUNTIF(G$2:G407,G407)=1,"New Customer","Returning Customer")</f>
        <v>New Customer</v>
      </c>
      <c r="I407">
        <f t="shared" si="30"/>
        <v>1</v>
      </c>
      <c r="J407" t="s">
        <v>39</v>
      </c>
      <c r="K407" t="s">
        <v>28</v>
      </c>
      <c r="L407" t="s">
        <v>41</v>
      </c>
      <c r="M407" t="s">
        <v>150</v>
      </c>
      <c r="N407" t="s">
        <v>120</v>
      </c>
      <c r="O407" t="s">
        <v>456</v>
      </c>
      <c r="P407">
        <v>0.63</v>
      </c>
      <c r="Q407" t="s">
        <v>33</v>
      </c>
      <c r="R407" t="s">
        <v>34</v>
      </c>
      <c r="S407" t="str">
        <f>VLOOKUP(R407,Users!$A$1:$B$5,2,0)</f>
        <v>William</v>
      </c>
      <c r="T407" t="s">
        <v>372</v>
      </c>
      <c r="U407" t="s">
        <v>457</v>
      </c>
      <c r="V407">
        <v>86401</v>
      </c>
      <c r="W407" s="2">
        <v>42148</v>
      </c>
      <c r="X407" s="2" t="str">
        <f t="shared" si="31"/>
        <v>Sun</v>
      </c>
      <c r="Y407" s="2">
        <v>42149</v>
      </c>
      <c r="Z407" s="9">
        <f t="shared" si="32"/>
        <v>1</v>
      </c>
      <c r="AA407" s="9" t="str">
        <f t="shared" si="33"/>
        <v>After Discount</v>
      </c>
      <c r="AB407" s="6">
        <v>1074.44</v>
      </c>
      <c r="AC407">
        <v>14</v>
      </c>
      <c r="AD407" s="6">
        <v>1714.93</v>
      </c>
      <c r="AE407">
        <v>91131</v>
      </c>
      <c r="AF407" s="9">
        <f>IF(COUNTIF(AE$2:AE2358,AE407)=1,1,0)</f>
        <v>1</v>
      </c>
      <c r="AG407" t="str">
        <f>_xlfn.XLOOKUP(AE407,Returns!A:A,Returns!B:B,"Not Returned",0,1)</f>
        <v>Not Returned</v>
      </c>
      <c r="AH407">
        <f t="shared" si="34"/>
        <v>0</v>
      </c>
    </row>
    <row r="408" spans="1:34" x14ac:dyDescent="0.3">
      <c r="A408">
        <v>64</v>
      </c>
      <c r="B408" t="s">
        <v>56</v>
      </c>
      <c r="C408" s="8">
        <v>0.08</v>
      </c>
      <c r="D408" s="6">
        <v>124.49</v>
      </c>
      <c r="E408" s="7">
        <v>51.94</v>
      </c>
      <c r="F408">
        <v>553</v>
      </c>
      <c r="G408" t="s">
        <v>653</v>
      </c>
      <c r="H408" t="str">
        <f>IF(COUNTIF(G$2:G408,G408)=1,"New Customer","Returning Customer")</f>
        <v>Returning Customer</v>
      </c>
      <c r="I408">
        <f t="shared" si="30"/>
        <v>0</v>
      </c>
      <c r="J408" t="s">
        <v>39</v>
      </c>
      <c r="K408" t="s">
        <v>28</v>
      </c>
      <c r="L408" t="s">
        <v>41</v>
      </c>
      <c r="M408" t="s">
        <v>150</v>
      </c>
      <c r="N408" t="s">
        <v>120</v>
      </c>
      <c r="O408" t="s">
        <v>456</v>
      </c>
      <c r="P408">
        <v>0.63</v>
      </c>
      <c r="Q408" t="s">
        <v>33</v>
      </c>
      <c r="R408" t="s">
        <v>34</v>
      </c>
      <c r="S408" t="str">
        <f>VLOOKUP(R408,Users!$A$1:$B$5,2,0)</f>
        <v>William</v>
      </c>
      <c r="T408" t="s">
        <v>45</v>
      </c>
      <c r="U408" t="s">
        <v>655</v>
      </c>
      <c r="V408">
        <v>90008</v>
      </c>
      <c r="W408" s="2">
        <v>42173</v>
      </c>
      <c r="X408" s="2" t="str">
        <f t="shared" si="31"/>
        <v>Thu</v>
      </c>
      <c r="Y408" s="2">
        <v>42174</v>
      </c>
      <c r="Z408" s="9">
        <f t="shared" si="32"/>
        <v>1</v>
      </c>
      <c r="AA408" s="9" t="str">
        <f t="shared" si="33"/>
        <v>After Discount</v>
      </c>
      <c r="AB408" s="6">
        <v>-500.38</v>
      </c>
      <c r="AC408">
        <v>56</v>
      </c>
      <c r="AD408" s="6">
        <v>6831.37</v>
      </c>
      <c r="AE408">
        <v>359</v>
      </c>
      <c r="AF408" s="9">
        <f>IF(COUNTIF(AE$2:AE2359,AE408)=1,1,0)</f>
        <v>1</v>
      </c>
      <c r="AG408" t="str">
        <f>_xlfn.XLOOKUP(AE408,Returns!A:A,Returns!B:B,"Not Returned",0,1)</f>
        <v>Not Returned</v>
      </c>
      <c r="AH408">
        <f t="shared" si="34"/>
        <v>0</v>
      </c>
    </row>
    <row r="409" spans="1:34" x14ac:dyDescent="0.3">
      <c r="A409">
        <v>18064</v>
      </c>
      <c r="B409" t="s">
        <v>56</v>
      </c>
      <c r="C409" s="8">
        <v>0.08</v>
      </c>
      <c r="D409" s="6">
        <v>124.49</v>
      </c>
      <c r="E409" s="7">
        <v>51.94</v>
      </c>
      <c r="F409">
        <v>555</v>
      </c>
      <c r="G409" t="s">
        <v>656</v>
      </c>
      <c r="H409" t="str">
        <f>IF(COUNTIF(G$2:G409,G409)=1,"New Customer","Returning Customer")</f>
        <v>New Customer</v>
      </c>
      <c r="I409">
        <f t="shared" si="30"/>
        <v>1</v>
      </c>
      <c r="J409" t="s">
        <v>39</v>
      </c>
      <c r="K409" t="s">
        <v>28</v>
      </c>
      <c r="L409" t="s">
        <v>41</v>
      </c>
      <c r="M409" t="s">
        <v>150</v>
      </c>
      <c r="N409" t="s">
        <v>120</v>
      </c>
      <c r="O409" t="s">
        <v>456</v>
      </c>
      <c r="P409">
        <v>0.63</v>
      </c>
      <c r="Q409" t="s">
        <v>33</v>
      </c>
      <c r="R409" t="s">
        <v>34</v>
      </c>
      <c r="S409" t="str">
        <f>VLOOKUP(R409,Users!$A$1:$B$5,2,0)</f>
        <v>William</v>
      </c>
      <c r="T409" t="s">
        <v>208</v>
      </c>
      <c r="U409" t="s">
        <v>657</v>
      </c>
      <c r="V409">
        <v>84062</v>
      </c>
      <c r="W409" s="2">
        <v>42173</v>
      </c>
      <c r="X409" s="2" t="str">
        <f t="shared" si="31"/>
        <v>Thu</v>
      </c>
      <c r="Y409" s="2">
        <v>42174</v>
      </c>
      <c r="Z409" s="9">
        <f t="shared" si="32"/>
        <v>1</v>
      </c>
      <c r="AA409" s="9" t="str">
        <f t="shared" si="33"/>
        <v>After Discount</v>
      </c>
      <c r="AB409" s="6">
        <v>-250.19</v>
      </c>
      <c r="AC409">
        <v>14</v>
      </c>
      <c r="AD409" s="6">
        <v>1707.84</v>
      </c>
      <c r="AE409">
        <v>86192</v>
      </c>
      <c r="AF409" s="9">
        <f>IF(COUNTIF(AE$2:AE2360,AE409)=1,1,0)</f>
        <v>1</v>
      </c>
      <c r="AG409" t="str">
        <f>_xlfn.XLOOKUP(AE409,Returns!A:A,Returns!B:B,"Not Returned",0,1)</f>
        <v>Not Returned</v>
      </c>
      <c r="AH409">
        <f t="shared" si="34"/>
        <v>0</v>
      </c>
    </row>
    <row r="410" spans="1:34" x14ac:dyDescent="0.3">
      <c r="A410">
        <v>20685</v>
      </c>
      <c r="B410" t="s">
        <v>37</v>
      </c>
      <c r="C410" s="8">
        <v>0.05</v>
      </c>
      <c r="D410" s="6">
        <v>124.49</v>
      </c>
      <c r="E410" s="7">
        <v>51.94</v>
      </c>
      <c r="F410">
        <v>961</v>
      </c>
      <c r="G410" t="s">
        <v>1066</v>
      </c>
      <c r="H410" t="str">
        <f>IF(COUNTIF(G$2:G410,G410)=1,"New Customer","Returning Customer")</f>
        <v>New Customer</v>
      </c>
      <c r="I410">
        <f t="shared" si="30"/>
        <v>1</v>
      </c>
      <c r="J410" t="s">
        <v>39</v>
      </c>
      <c r="K410" t="s">
        <v>40</v>
      </c>
      <c r="L410" t="s">
        <v>41</v>
      </c>
      <c r="M410" t="s">
        <v>150</v>
      </c>
      <c r="N410" t="s">
        <v>120</v>
      </c>
      <c r="O410" t="s">
        <v>456</v>
      </c>
      <c r="P410">
        <v>0.63</v>
      </c>
      <c r="Q410" t="s">
        <v>33</v>
      </c>
      <c r="R410" t="s">
        <v>34</v>
      </c>
      <c r="S410" t="str">
        <f>VLOOKUP(R410,Users!$A$1:$B$5,2,0)</f>
        <v>William</v>
      </c>
      <c r="T410" t="s">
        <v>45</v>
      </c>
      <c r="U410" t="s">
        <v>1067</v>
      </c>
      <c r="V410">
        <v>94061</v>
      </c>
      <c r="W410" s="2">
        <v>42059</v>
      </c>
      <c r="X410" s="2" t="str">
        <f t="shared" si="31"/>
        <v>Tue</v>
      </c>
      <c r="Y410" s="2">
        <v>42059</v>
      </c>
      <c r="Z410" s="9">
        <f t="shared" si="32"/>
        <v>0</v>
      </c>
      <c r="AA410" s="9" t="str">
        <f t="shared" si="33"/>
        <v>After Discount</v>
      </c>
      <c r="AB410" s="6">
        <v>-44.163600000000002</v>
      </c>
      <c r="AC410">
        <v>1</v>
      </c>
      <c r="AD410" s="6">
        <v>120.12</v>
      </c>
      <c r="AE410">
        <v>89402</v>
      </c>
      <c r="AF410" s="9">
        <f>IF(COUNTIF(AE$2:AE2361,AE410)=1,1,0)</f>
        <v>1</v>
      </c>
      <c r="AG410" t="str">
        <f>_xlfn.XLOOKUP(AE410,Returns!A:A,Returns!B:B,"Not Returned",0,1)</f>
        <v>Not Returned</v>
      </c>
      <c r="AH410">
        <f t="shared" si="34"/>
        <v>0</v>
      </c>
    </row>
    <row r="411" spans="1:34" x14ac:dyDescent="0.3">
      <c r="A411">
        <v>24295</v>
      </c>
      <c r="B411" t="s">
        <v>37</v>
      </c>
      <c r="C411" s="8">
        <v>0.01</v>
      </c>
      <c r="D411" s="6">
        <v>124.49</v>
      </c>
      <c r="E411" s="7">
        <v>51.94</v>
      </c>
      <c r="F411">
        <v>1419</v>
      </c>
      <c r="G411" t="s">
        <v>1465</v>
      </c>
      <c r="H411" t="str">
        <f>IF(COUNTIF(G$2:G411,G411)=1,"New Customer","Returning Customer")</f>
        <v>New Customer</v>
      </c>
      <c r="I411">
        <f t="shared" si="30"/>
        <v>1</v>
      </c>
      <c r="J411" t="s">
        <v>39</v>
      </c>
      <c r="K411" t="s">
        <v>58</v>
      </c>
      <c r="L411" t="s">
        <v>41</v>
      </c>
      <c r="M411" t="s">
        <v>150</v>
      </c>
      <c r="N411" t="s">
        <v>120</v>
      </c>
      <c r="O411" t="s">
        <v>456</v>
      </c>
      <c r="P411">
        <v>0.63</v>
      </c>
      <c r="Q411" t="s">
        <v>33</v>
      </c>
      <c r="R411" t="s">
        <v>61</v>
      </c>
      <c r="S411" t="str">
        <f>VLOOKUP(R411,Users!$A$1:$B$5,2,0)</f>
        <v>Chris</v>
      </c>
      <c r="T411" t="s">
        <v>695</v>
      </c>
      <c r="U411" t="s">
        <v>1466</v>
      </c>
      <c r="V411">
        <v>47905</v>
      </c>
      <c r="W411" s="2">
        <v>42180</v>
      </c>
      <c r="X411" s="2" t="str">
        <f t="shared" si="31"/>
        <v>Thu</v>
      </c>
      <c r="Y411" s="2">
        <v>42181</v>
      </c>
      <c r="Z411" s="9">
        <f t="shared" si="32"/>
        <v>1</v>
      </c>
      <c r="AA411" s="9" t="str">
        <f t="shared" si="33"/>
        <v>After Discount</v>
      </c>
      <c r="AB411" s="6">
        <v>-94.674644999999998</v>
      </c>
      <c r="AC411">
        <v>18</v>
      </c>
      <c r="AD411" s="6">
        <v>2376.12</v>
      </c>
      <c r="AE411">
        <v>90540</v>
      </c>
      <c r="AF411" s="9">
        <f>IF(COUNTIF(AE$2:AE2362,AE411)=1,1,0)</f>
        <v>0</v>
      </c>
      <c r="AG411" t="str">
        <f>_xlfn.XLOOKUP(AE411,Returns!A:A,Returns!B:B,"Not Returned",0,1)</f>
        <v>Not Returned</v>
      </c>
      <c r="AH411">
        <f t="shared" si="34"/>
        <v>0</v>
      </c>
    </row>
    <row r="412" spans="1:34" x14ac:dyDescent="0.3">
      <c r="A412">
        <v>25409</v>
      </c>
      <c r="B412" t="s">
        <v>25</v>
      </c>
      <c r="C412" s="8">
        <v>0.03</v>
      </c>
      <c r="D412" s="6">
        <v>124.49</v>
      </c>
      <c r="E412" s="7">
        <v>51.94</v>
      </c>
      <c r="F412">
        <v>1554</v>
      </c>
      <c r="G412" t="s">
        <v>1564</v>
      </c>
      <c r="H412" t="str">
        <f>IF(COUNTIF(G$2:G412,G412)=1,"New Customer","Returning Customer")</f>
        <v>New Customer</v>
      </c>
      <c r="I412">
        <f t="shared" si="30"/>
        <v>1</v>
      </c>
      <c r="J412" t="s">
        <v>39</v>
      </c>
      <c r="K412" t="s">
        <v>114</v>
      </c>
      <c r="L412" t="s">
        <v>41</v>
      </c>
      <c r="M412" t="s">
        <v>150</v>
      </c>
      <c r="N412" t="s">
        <v>120</v>
      </c>
      <c r="O412" t="s">
        <v>456</v>
      </c>
      <c r="P412">
        <v>0.63</v>
      </c>
      <c r="Q412" t="s">
        <v>33</v>
      </c>
      <c r="R412" t="s">
        <v>135</v>
      </c>
      <c r="S412" t="str">
        <f>VLOOKUP(R412,Users!$A$1:$B$5,2,0)</f>
        <v>Sam</v>
      </c>
      <c r="T412" t="s">
        <v>663</v>
      </c>
      <c r="U412" t="s">
        <v>1566</v>
      </c>
      <c r="V412">
        <v>39503</v>
      </c>
      <c r="W412" s="2">
        <v>42048</v>
      </c>
      <c r="X412" s="2" t="str">
        <f t="shared" si="31"/>
        <v>Fri</v>
      </c>
      <c r="Y412" s="2">
        <v>42049</v>
      </c>
      <c r="Z412" s="9">
        <f t="shared" si="32"/>
        <v>1</v>
      </c>
      <c r="AA412" s="9" t="str">
        <f t="shared" si="33"/>
        <v>After Discount</v>
      </c>
      <c r="AB412" s="6">
        <v>-4.0180000000000007</v>
      </c>
      <c r="AC412">
        <v>7</v>
      </c>
      <c r="AD412" s="6">
        <v>894.88</v>
      </c>
      <c r="AE412">
        <v>87487</v>
      </c>
      <c r="AF412" s="9">
        <f>IF(COUNTIF(AE$2:AE2363,AE412)=1,1,0)</f>
        <v>1</v>
      </c>
      <c r="AG412" t="str">
        <f>_xlfn.XLOOKUP(AE412,Returns!A:A,Returns!B:B,"Not Returned",0,1)</f>
        <v>Not Returned</v>
      </c>
      <c r="AH412">
        <f t="shared" si="34"/>
        <v>0</v>
      </c>
    </row>
    <row r="413" spans="1:34" x14ac:dyDescent="0.3">
      <c r="A413">
        <v>1692</v>
      </c>
      <c r="B413" t="s">
        <v>25</v>
      </c>
      <c r="C413" s="8">
        <v>0.04</v>
      </c>
      <c r="D413" s="6">
        <v>124.49</v>
      </c>
      <c r="E413" s="7">
        <v>51.94</v>
      </c>
      <c r="F413">
        <v>1745</v>
      </c>
      <c r="G413" t="s">
        <v>1745</v>
      </c>
      <c r="H413" t="str">
        <f>IF(COUNTIF(G$2:G413,G413)=1,"New Customer","Returning Customer")</f>
        <v>Returning Customer</v>
      </c>
      <c r="I413">
        <f t="shared" si="30"/>
        <v>0</v>
      </c>
      <c r="J413" t="s">
        <v>39</v>
      </c>
      <c r="K413" t="s">
        <v>114</v>
      </c>
      <c r="L413" t="s">
        <v>41</v>
      </c>
      <c r="M413" t="s">
        <v>150</v>
      </c>
      <c r="N413" t="s">
        <v>120</v>
      </c>
      <c r="O413" t="s">
        <v>456</v>
      </c>
      <c r="P413">
        <v>0.63</v>
      </c>
      <c r="Q413" t="s">
        <v>33</v>
      </c>
      <c r="R413" t="s">
        <v>135</v>
      </c>
      <c r="S413" t="str">
        <f>VLOOKUP(R413,Users!$A$1:$B$5,2,0)</f>
        <v>Sam</v>
      </c>
      <c r="T413" t="s">
        <v>381</v>
      </c>
      <c r="U413" t="s">
        <v>573</v>
      </c>
      <c r="V413">
        <v>30305</v>
      </c>
      <c r="W413" s="2">
        <v>42167</v>
      </c>
      <c r="X413" s="2" t="str">
        <f t="shared" si="31"/>
        <v>Fri</v>
      </c>
      <c r="Y413" s="2">
        <v>42169</v>
      </c>
      <c r="Z413" s="9">
        <f t="shared" si="32"/>
        <v>2</v>
      </c>
      <c r="AA413" s="9" t="str">
        <f t="shared" si="33"/>
        <v>After Discount</v>
      </c>
      <c r="AB413" s="6">
        <v>-247.55157000000003</v>
      </c>
      <c r="AC413">
        <v>4</v>
      </c>
      <c r="AD413" s="6">
        <v>605.82000000000005</v>
      </c>
      <c r="AE413">
        <v>12224</v>
      </c>
      <c r="AF413" s="9">
        <f>IF(COUNTIF(AE$2:AE2364,AE413)=1,1,0)</f>
        <v>0</v>
      </c>
      <c r="AG413" t="str">
        <f>_xlfn.XLOOKUP(AE413,Returns!A:A,Returns!B:B,"Not Returned",0,1)</f>
        <v>Not Returned</v>
      </c>
      <c r="AH413">
        <f t="shared" si="34"/>
        <v>0</v>
      </c>
    </row>
    <row r="414" spans="1:34" x14ac:dyDescent="0.3">
      <c r="A414">
        <v>19692</v>
      </c>
      <c r="B414" t="s">
        <v>25</v>
      </c>
      <c r="C414" s="8">
        <v>0.04</v>
      </c>
      <c r="D414" s="6">
        <v>124.49</v>
      </c>
      <c r="E414" s="7">
        <v>51.94</v>
      </c>
      <c r="F414">
        <v>1748</v>
      </c>
      <c r="G414" t="s">
        <v>1749</v>
      </c>
      <c r="H414" t="str">
        <f>IF(COUNTIF(G$2:G414,G414)=1,"New Customer","Returning Customer")</f>
        <v>New Customer</v>
      </c>
      <c r="I414">
        <f t="shared" si="30"/>
        <v>1</v>
      </c>
      <c r="J414" t="s">
        <v>39</v>
      </c>
      <c r="K414" t="s">
        <v>114</v>
      </c>
      <c r="L414" t="s">
        <v>41</v>
      </c>
      <c r="M414" t="s">
        <v>150</v>
      </c>
      <c r="N414" t="s">
        <v>120</v>
      </c>
      <c r="O414" t="s">
        <v>456</v>
      </c>
      <c r="P414">
        <v>0.63</v>
      </c>
      <c r="Q414" t="s">
        <v>33</v>
      </c>
      <c r="R414" t="s">
        <v>61</v>
      </c>
      <c r="S414" t="str">
        <f>VLOOKUP(R414,Users!$A$1:$B$5,2,0)</f>
        <v>Chris</v>
      </c>
      <c r="T414" t="s">
        <v>299</v>
      </c>
      <c r="U414" t="s">
        <v>1750</v>
      </c>
      <c r="V414">
        <v>73703</v>
      </c>
      <c r="W414" s="2">
        <v>42167</v>
      </c>
      <c r="X414" s="2" t="str">
        <f t="shared" si="31"/>
        <v>Fri</v>
      </c>
      <c r="Y414" s="2">
        <v>42169</v>
      </c>
      <c r="Z414" s="9">
        <f t="shared" si="32"/>
        <v>2</v>
      </c>
      <c r="AA414" s="9" t="str">
        <f t="shared" si="33"/>
        <v>After Discount</v>
      </c>
      <c r="AB414" s="6">
        <v>-93.06450000000001</v>
      </c>
      <c r="AC414">
        <v>1</v>
      </c>
      <c r="AD414" s="6">
        <v>151.46</v>
      </c>
      <c r="AE414">
        <v>87245</v>
      </c>
      <c r="AF414" s="9">
        <f>IF(COUNTIF(AE$2:AE2365,AE414)=1,1,0)</f>
        <v>1</v>
      </c>
      <c r="AG414" t="str">
        <f>_xlfn.XLOOKUP(AE414,Returns!A:A,Returns!B:B,"Not Returned",0,1)</f>
        <v>Not Returned</v>
      </c>
      <c r="AH414">
        <f t="shared" si="34"/>
        <v>0</v>
      </c>
    </row>
    <row r="415" spans="1:34" x14ac:dyDescent="0.3">
      <c r="A415">
        <v>23852</v>
      </c>
      <c r="B415" t="s">
        <v>25</v>
      </c>
      <c r="C415" s="8">
        <v>0.03</v>
      </c>
      <c r="D415" s="6">
        <v>124.49</v>
      </c>
      <c r="E415" s="7">
        <v>51.94</v>
      </c>
      <c r="F415">
        <v>2124</v>
      </c>
      <c r="G415" t="s">
        <v>2018</v>
      </c>
      <c r="H415" t="str">
        <f>IF(COUNTIF(G$2:G415,G415)=1,"New Customer","Returning Customer")</f>
        <v>New Customer</v>
      </c>
      <c r="I415">
        <f t="shared" si="30"/>
        <v>1</v>
      </c>
      <c r="J415" t="s">
        <v>39</v>
      </c>
      <c r="K415" t="s">
        <v>28</v>
      </c>
      <c r="L415" t="s">
        <v>41</v>
      </c>
      <c r="M415" t="s">
        <v>150</v>
      </c>
      <c r="N415" t="s">
        <v>120</v>
      </c>
      <c r="O415" t="s">
        <v>456</v>
      </c>
      <c r="P415">
        <v>0.63</v>
      </c>
      <c r="Q415" t="s">
        <v>33</v>
      </c>
      <c r="R415" t="s">
        <v>135</v>
      </c>
      <c r="S415" t="str">
        <f>VLOOKUP(R415,Users!$A$1:$B$5,2,0)</f>
        <v>Sam</v>
      </c>
      <c r="T415" t="s">
        <v>949</v>
      </c>
      <c r="U415" t="s">
        <v>2019</v>
      </c>
      <c r="V415">
        <v>72301</v>
      </c>
      <c r="W415" s="2">
        <v>42089</v>
      </c>
      <c r="X415" s="2" t="str">
        <f t="shared" si="31"/>
        <v>Thu</v>
      </c>
      <c r="Y415" s="2">
        <v>42090</v>
      </c>
      <c r="Z415" s="9">
        <f t="shared" si="32"/>
        <v>1</v>
      </c>
      <c r="AA415" s="9" t="str">
        <f t="shared" si="33"/>
        <v>After Discount</v>
      </c>
      <c r="AB415" s="6">
        <v>18.173999999999999</v>
      </c>
      <c r="AC415">
        <v>21</v>
      </c>
      <c r="AD415" s="6">
        <v>2761.94</v>
      </c>
      <c r="AE415">
        <v>89666</v>
      </c>
      <c r="AF415" s="9">
        <f>IF(COUNTIF(AE$2:AE2366,AE415)=1,1,0)</f>
        <v>1</v>
      </c>
      <c r="AG415" t="str">
        <f>_xlfn.XLOOKUP(AE415,Returns!A:A,Returns!B:B,"Not Returned",0,1)</f>
        <v>Not Returned</v>
      </c>
      <c r="AH415">
        <f t="shared" si="34"/>
        <v>0</v>
      </c>
    </row>
    <row r="416" spans="1:34" x14ac:dyDescent="0.3">
      <c r="A416">
        <v>21237</v>
      </c>
      <c r="B416" t="s">
        <v>25</v>
      </c>
      <c r="C416" s="8">
        <v>0.02</v>
      </c>
      <c r="D416" s="6">
        <v>262.11</v>
      </c>
      <c r="E416" s="7">
        <v>62.74</v>
      </c>
      <c r="F416">
        <v>3096</v>
      </c>
      <c r="G416" t="s">
        <v>2769</v>
      </c>
      <c r="H416" t="str">
        <f>IF(COUNTIF(G$2:G416,G416)=1,"New Customer","Returning Customer")</f>
        <v>New Customer</v>
      </c>
      <c r="I416">
        <f t="shared" si="30"/>
        <v>1</v>
      </c>
      <c r="J416" t="s">
        <v>39</v>
      </c>
      <c r="K416" t="s">
        <v>114</v>
      </c>
      <c r="L416" t="s">
        <v>41</v>
      </c>
      <c r="M416" t="s">
        <v>150</v>
      </c>
      <c r="N416" t="s">
        <v>120</v>
      </c>
      <c r="O416" t="s">
        <v>2771</v>
      </c>
      <c r="P416">
        <v>0.75</v>
      </c>
      <c r="Q416" t="s">
        <v>33</v>
      </c>
      <c r="R416" t="s">
        <v>53</v>
      </c>
      <c r="S416" t="str">
        <f>VLOOKUP(R416,Users!$A$1:$B$5,2,0)</f>
        <v>Erin</v>
      </c>
      <c r="T416" t="s">
        <v>152</v>
      </c>
      <c r="U416" t="s">
        <v>1720</v>
      </c>
      <c r="V416">
        <v>43026</v>
      </c>
      <c r="W416" s="2">
        <v>42148</v>
      </c>
      <c r="X416" s="2" t="str">
        <f t="shared" si="31"/>
        <v>Sun</v>
      </c>
      <c r="Y416" s="2">
        <v>42149</v>
      </c>
      <c r="Z416" s="9">
        <f t="shared" si="32"/>
        <v>1</v>
      </c>
      <c r="AA416" s="9" t="str">
        <f t="shared" si="33"/>
        <v>After Discount</v>
      </c>
      <c r="AB416" s="6">
        <v>-633.44123700000023</v>
      </c>
      <c r="AC416">
        <v>9</v>
      </c>
      <c r="AD416" s="6">
        <v>2495.35</v>
      </c>
      <c r="AE416">
        <v>86221</v>
      </c>
      <c r="AF416" s="9">
        <f>IF(COUNTIF(AE$2:AE2367,AE416)=1,1,0)</f>
        <v>0</v>
      </c>
      <c r="AG416" t="str">
        <f>_xlfn.XLOOKUP(AE416,Returns!A:A,Returns!B:B,"Not Returned",0,1)</f>
        <v>Not Returned</v>
      </c>
      <c r="AH416">
        <f t="shared" si="34"/>
        <v>0</v>
      </c>
    </row>
    <row r="417" spans="1:34" x14ac:dyDescent="0.3">
      <c r="A417">
        <v>19625</v>
      </c>
      <c r="B417" t="s">
        <v>37</v>
      </c>
      <c r="C417" s="8">
        <v>0.01</v>
      </c>
      <c r="D417" s="6">
        <v>145.97999999999999</v>
      </c>
      <c r="E417" s="7">
        <v>46.2</v>
      </c>
      <c r="F417">
        <v>3151</v>
      </c>
      <c r="G417" t="s">
        <v>2824</v>
      </c>
      <c r="H417" t="str">
        <f>IF(COUNTIF(G$2:G417,G417)=1,"New Customer","Returning Customer")</f>
        <v>Returning Customer</v>
      </c>
      <c r="I417">
        <f t="shared" si="30"/>
        <v>0</v>
      </c>
      <c r="J417" t="s">
        <v>39</v>
      </c>
      <c r="K417" t="s">
        <v>28</v>
      </c>
      <c r="L417" t="s">
        <v>41</v>
      </c>
      <c r="M417" t="s">
        <v>150</v>
      </c>
      <c r="N417" t="s">
        <v>120</v>
      </c>
      <c r="O417" t="s">
        <v>2825</v>
      </c>
      <c r="P417">
        <v>0.69</v>
      </c>
      <c r="Q417" t="s">
        <v>33</v>
      </c>
      <c r="R417" t="s">
        <v>34</v>
      </c>
      <c r="S417" t="str">
        <f>VLOOKUP(R417,Users!$A$1:$B$5,2,0)</f>
        <v>William</v>
      </c>
      <c r="T417" t="s">
        <v>45</v>
      </c>
      <c r="U417" t="s">
        <v>2826</v>
      </c>
      <c r="V417">
        <v>92277</v>
      </c>
      <c r="W417" s="2">
        <v>42158</v>
      </c>
      <c r="X417" s="2" t="str">
        <f t="shared" si="31"/>
        <v>Wed</v>
      </c>
      <c r="Y417" s="2">
        <v>42158</v>
      </c>
      <c r="Z417" s="9">
        <f t="shared" si="32"/>
        <v>0</v>
      </c>
      <c r="AA417" s="9" t="str">
        <f t="shared" si="33"/>
        <v>After Discount</v>
      </c>
      <c r="AB417" s="6">
        <v>-134.512</v>
      </c>
      <c r="AC417">
        <v>9</v>
      </c>
      <c r="AD417" s="6">
        <v>1370.79</v>
      </c>
      <c r="AE417">
        <v>88543</v>
      </c>
      <c r="AF417" s="9">
        <f>IF(COUNTIF(AE$2:AE2368,AE417)=1,1,0)</f>
        <v>1</v>
      </c>
      <c r="AG417" t="str">
        <f>_xlfn.XLOOKUP(AE417,Returns!A:A,Returns!B:B,"Not Returned",0,1)</f>
        <v>Not Returned</v>
      </c>
      <c r="AH417">
        <f t="shared" si="34"/>
        <v>0</v>
      </c>
    </row>
    <row r="418" spans="1:34" x14ac:dyDescent="0.3">
      <c r="A418">
        <v>24328</v>
      </c>
      <c r="B418" t="s">
        <v>56</v>
      </c>
      <c r="C418" s="8">
        <v>0.06</v>
      </c>
      <c r="D418" s="6">
        <v>259.70999999999998</v>
      </c>
      <c r="E418" s="7">
        <v>66.67</v>
      </c>
      <c r="F418">
        <v>241</v>
      </c>
      <c r="G418" t="s">
        <v>335</v>
      </c>
      <c r="H418" t="str">
        <f>IF(COUNTIF(G$2:G418,G418)=1,"New Customer","Returning Customer")</f>
        <v>Returning Customer</v>
      </c>
      <c r="I418">
        <f t="shared" si="30"/>
        <v>0</v>
      </c>
      <c r="J418" t="s">
        <v>39</v>
      </c>
      <c r="K418" t="s">
        <v>58</v>
      </c>
      <c r="L418" t="s">
        <v>41</v>
      </c>
      <c r="M418" t="s">
        <v>150</v>
      </c>
      <c r="N418" t="s">
        <v>120</v>
      </c>
      <c r="O418" t="s">
        <v>336</v>
      </c>
      <c r="P418">
        <v>0.61</v>
      </c>
      <c r="Q418" t="s">
        <v>33</v>
      </c>
      <c r="R418" t="s">
        <v>34</v>
      </c>
      <c r="S418" t="str">
        <f>VLOOKUP(R418,Users!$A$1:$B$5,2,0)</f>
        <v>William</v>
      </c>
      <c r="T418" t="s">
        <v>250</v>
      </c>
      <c r="U418" t="s">
        <v>337</v>
      </c>
      <c r="V418">
        <v>81503</v>
      </c>
      <c r="W418" s="2">
        <v>42114</v>
      </c>
      <c r="X418" s="2" t="str">
        <f t="shared" si="31"/>
        <v>Mon</v>
      </c>
      <c r="Y418" s="2">
        <v>42115</v>
      </c>
      <c r="Z418" s="9">
        <f t="shared" si="32"/>
        <v>1</v>
      </c>
      <c r="AA418" s="9" t="str">
        <f t="shared" si="33"/>
        <v>After Discount</v>
      </c>
      <c r="AB418" s="6">
        <v>785.63</v>
      </c>
      <c r="AC418">
        <v>11</v>
      </c>
      <c r="AD418" s="6">
        <v>2809.87</v>
      </c>
      <c r="AE418">
        <v>90479</v>
      </c>
      <c r="AF418" s="9">
        <f>IF(COUNTIF(AE$2:AE2369,AE418)=1,1,0)</f>
        <v>0</v>
      </c>
      <c r="AG418" t="str">
        <f>_xlfn.XLOOKUP(AE418,Returns!A:A,Returns!B:B,"Not Returned",0,1)</f>
        <v>Not Returned</v>
      </c>
      <c r="AH418">
        <f t="shared" si="34"/>
        <v>0</v>
      </c>
    </row>
    <row r="419" spans="1:34" x14ac:dyDescent="0.3">
      <c r="A419">
        <v>21563</v>
      </c>
      <c r="B419" t="s">
        <v>25</v>
      </c>
      <c r="C419" s="8">
        <v>0.02</v>
      </c>
      <c r="D419" s="6">
        <v>259.70999999999998</v>
      </c>
      <c r="E419" s="7">
        <v>66.67</v>
      </c>
      <c r="F419">
        <v>1927</v>
      </c>
      <c r="G419" t="s">
        <v>1864</v>
      </c>
      <c r="H419" t="str">
        <f>IF(COUNTIF(G$2:G419,G419)=1,"New Customer","Returning Customer")</f>
        <v>New Customer</v>
      </c>
      <c r="I419">
        <f t="shared" si="30"/>
        <v>1</v>
      </c>
      <c r="J419" t="s">
        <v>39</v>
      </c>
      <c r="K419" t="s">
        <v>40</v>
      </c>
      <c r="L419" t="s">
        <v>41</v>
      </c>
      <c r="M419" t="s">
        <v>150</v>
      </c>
      <c r="N419" t="s">
        <v>120</v>
      </c>
      <c r="O419" t="s">
        <v>336</v>
      </c>
      <c r="P419">
        <v>0.65</v>
      </c>
      <c r="Q419" t="s">
        <v>33</v>
      </c>
      <c r="R419" t="s">
        <v>135</v>
      </c>
      <c r="S419" t="str">
        <f>VLOOKUP(R419,Users!$A$1:$B$5,2,0)</f>
        <v>Sam</v>
      </c>
      <c r="T419" t="s">
        <v>923</v>
      </c>
      <c r="U419" t="s">
        <v>1563</v>
      </c>
      <c r="V419">
        <v>29611</v>
      </c>
      <c r="W419" s="2">
        <v>42041</v>
      </c>
      <c r="X419" s="2" t="str">
        <f t="shared" si="31"/>
        <v>Fri</v>
      </c>
      <c r="Y419" s="2">
        <v>42041</v>
      </c>
      <c r="Z419" s="9">
        <f t="shared" si="32"/>
        <v>0</v>
      </c>
      <c r="AA419" s="9" t="str">
        <f t="shared" si="33"/>
        <v>After Discount</v>
      </c>
      <c r="AB419" s="6">
        <v>-14.448</v>
      </c>
      <c r="AC419">
        <v>8</v>
      </c>
      <c r="AD419" s="6">
        <v>1757.15</v>
      </c>
      <c r="AE419">
        <v>88579</v>
      </c>
      <c r="AF419" s="9">
        <f>IF(COUNTIF(AE$2:AE2370,AE419)=1,1,0)</f>
        <v>1</v>
      </c>
      <c r="AG419" t="str">
        <f>_xlfn.XLOOKUP(AE419,Returns!A:A,Returns!B:B,"Not Returned",0,1)</f>
        <v>Not Returned</v>
      </c>
      <c r="AH419">
        <f t="shared" si="34"/>
        <v>0</v>
      </c>
    </row>
    <row r="420" spans="1:34" x14ac:dyDescent="0.3">
      <c r="A420">
        <v>19072</v>
      </c>
      <c r="B420" t="s">
        <v>106</v>
      </c>
      <c r="C420" s="8">
        <v>0.08</v>
      </c>
      <c r="D420" s="6">
        <v>259.70999999999998</v>
      </c>
      <c r="E420" s="7">
        <v>66.67</v>
      </c>
      <c r="F420">
        <v>2268</v>
      </c>
      <c r="G420" t="s">
        <v>2133</v>
      </c>
      <c r="H420" t="str">
        <f>IF(COUNTIF(G$2:G420,G420)=1,"New Customer","Returning Customer")</f>
        <v>New Customer</v>
      </c>
      <c r="I420">
        <f t="shared" si="30"/>
        <v>1</v>
      </c>
      <c r="J420" t="s">
        <v>39</v>
      </c>
      <c r="K420" t="s">
        <v>58</v>
      </c>
      <c r="L420" t="s">
        <v>41</v>
      </c>
      <c r="M420" t="s">
        <v>150</v>
      </c>
      <c r="N420" t="s">
        <v>120</v>
      </c>
      <c r="O420" t="s">
        <v>336</v>
      </c>
      <c r="P420">
        <v>0.61</v>
      </c>
      <c r="Q420" t="s">
        <v>33</v>
      </c>
      <c r="R420" t="s">
        <v>135</v>
      </c>
      <c r="S420" t="str">
        <f>VLOOKUP(R420,Users!$A$1:$B$5,2,0)</f>
        <v>Sam</v>
      </c>
      <c r="T420" t="s">
        <v>356</v>
      </c>
      <c r="U420" t="s">
        <v>2134</v>
      </c>
      <c r="V420">
        <v>34639</v>
      </c>
      <c r="W420" s="2">
        <v>42158</v>
      </c>
      <c r="X420" s="2" t="str">
        <f t="shared" si="31"/>
        <v>Wed</v>
      </c>
      <c r="Y420" s="2">
        <v>42162</v>
      </c>
      <c r="Z420" s="9">
        <f t="shared" si="32"/>
        <v>4</v>
      </c>
      <c r="AA420" s="9" t="str">
        <f t="shared" si="33"/>
        <v>After Discount</v>
      </c>
      <c r="AB420" s="6">
        <v>138.22199999999998</v>
      </c>
      <c r="AC420">
        <v>17</v>
      </c>
      <c r="AD420" s="6">
        <v>4086.5</v>
      </c>
      <c r="AE420">
        <v>89571</v>
      </c>
      <c r="AF420" s="9">
        <f>IF(COUNTIF(AE$2:AE2371,AE420)=1,1,0)</f>
        <v>1</v>
      </c>
      <c r="AG420" t="str">
        <f>_xlfn.XLOOKUP(AE420,Returns!A:A,Returns!B:B,"Not Returned",0,1)</f>
        <v>Not Returned</v>
      </c>
      <c r="AH420">
        <f t="shared" si="34"/>
        <v>0</v>
      </c>
    </row>
    <row r="421" spans="1:34" x14ac:dyDescent="0.3">
      <c r="A421">
        <v>23345</v>
      </c>
      <c r="B421" t="s">
        <v>25</v>
      </c>
      <c r="C421" s="8">
        <v>0.1</v>
      </c>
      <c r="D421" s="6">
        <v>146.34</v>
      </c>
      <c r="E421" s="7">
        <v>43.75</v>
      </c>
      <c r="F421">
        <v>2302</v>
      </c>
      <c r="G421" t="s">
        <v>2169</v>
      </c>
      <c r="H421" t="str">
        <f>IF(COUNTIF(G$2:G421,G421)=1,"New Customer","Returning Customer")</f>
        <v>New Customer</v>
      </c>
      <c r="I421">
        <f t="shared" si="30"/>
        <v>1</v>
      </c>
      <c r="J421" t="s">
        <v>39</v>
      </c>
      <c r="K421" t="s">
        <v>28</v>
      </c>
      <c r="L421" t="s">
        <v>41</v>
      </c>
      <c r="M421" t="s">
        <v>150</v>
      </c>
      <c r="N421" t="s">
        <v>120</v>
      </c>
      <c r="O421" t="s">
        <v>2172</v>
      </c>
      <c r="P421">
        <v>0.64</v>
      </c>
      <c r="Q421" t="s">
        <v>33</v>
      </c>
      <c r="R421" t="s">
        <v>135</v>
      </c>
      <c r="S421" t="str">
        <f>VLOOKUP(R421,Users!$A$1:$B$5,2,0)</f>
        <v>Sam</v>
      </c>
      <c r="T421" t="s">
        <v>356</v>
      </c>
      <c r="U421" t="s">
        <v>2171</v>
      </c>
      <c r="V421">
        <v>32404</v>
      </c>
      <c r="W421" s="2">
        <v>42007</v>
      </c>
      <c r="X421" s="2" t="str">
        <f t="shared" si="31"/>
        <v>Sat</v>
      </c>
      <c r="Y421" s="2">
        <v>42008</v>
      </c>
      <c r="Z421" s="9">
        <f t="shared" si="32"/>
        <v>1</v>
      </c>
      <c r="AA421" s="9" t="str">
        <f t="shared" si="33"/>
        <v>After Discount</v>
      </c>
      <c r="AB421" s="6">
        <v>-473.57799999999997</v>
      </c>
      <c r="AC421">
        <v>2</v>
      </c>
      <c r="AD421" s="6">
        <v>283.55</v>
      </c>
      <c r="AE421">
        <v>87696</v>
      </c>
      <c r="AF421" s="9">
        <f>IF(COUNTIF(AE$2:AE2372,AE421)=1,1,0)</f>
        <v>0</v>
      </c>
      <c r="AG421" t="str">
        <f>_xlfn.XLOOKUP(AE421,Returns!A:A,Returns!B:B,"Not Returned",0,1)</f>
        <v>Not Returned</v>
      </c>
      <c r="AH421">
        <f t="shared" si="34"/>
        <v>0</v>
      </c>
    </row>
    <row r="422" spans="1:34" x14ac:dyDescent="0.3">
      <c r="A422">
        <v>5345</v>
      </c>
      <c r="B422" t="s">
        <v>25</v>
      </c>
      <c r="C422" s="8">
        <v>0.1</v>
      </c>
      <c r="D422" s="6">
        <v>146.34</v>
      </c>
      <c r="E422" s="7">
        <v>43.75</v>
      </c>
      <c r="F422">
        <v>2303</v>
      </c>
      <c r="G422" t="s">
        <v>2173</v>
      </c>
      <c r="H422" t="str">
        <f>IF(COUNTIF(G$2:G422,G422)=1,"New Customer","Returning Customer")</f>
        <v>New Customer</v>
      </c>
      <c r="I422">
        <f t="shared" si="30"/>
        <v>1</v>
      </c>
      <c r="J422" t="s">
        <v>39</v>
      </c>
      <c r="K422" t="s">
        <v>28</v>
      </c>
      <c r="L422" t="s">
        <v>41</v>
      </c>
      <c r="M422" t="s">
        <v>150</v>
      </c>
      <c r="N422" t="s">
        <v>120</v>
      </c>
      <c r="O422" t="s">
        <v>2172</v>
      </c>
      <c r="P422">
        <v>0.64</v>
      </c>
      <c r="Q422" t="s">
        <v>33</v>
      </c>
      <c r="R422" t="s">
        <v>53</v>
      </c>
      <c r="S422" t="str">
        <f>VLOOKUP(R422,Users!$A$1:$B$5,2,0)</f>
        <v>Erin</v>
      </c>
      <c r="T422" t="s">
        <v>71</v>
      </c>
      <c r="U422" t="s">
        <v>90</v>
      </c>
      <c r="V422">
        <v>10011</v>
      </c>
      <c r="W422" s="2">
        <v>42007</v>
      </c>
      <c r="X422" s="2" t="str">
        <f t="shared" si="31"/>
        <v>Sat</v>
      </c>
      <c r="Y422" s="2">
        <v>42008</v>
      </c>
      <c r="Z422" s="9">
        <f t="shared" si="32"/>
        <v>1</v>
      </c>
      <c r="AA422" s="9" t="str">
        <f t="shared" si="33"/>
        <v>After Discount</v>
      </c>
      <c r="AB422" s="6">
        <v>-270.85000000000002</v>
      </c>
      <c r="AC422">
        <v>6</v>
      </c>
      <c r="AD422" s="6">
        <v>850.64</v>
      </c>
      <c r="AE422">
        <v>37987</v>
      </c>
      <c r="AF422" s="9">
        <f>IF(COUNTIF(AE$2:AE2373,AE422)=1,1,0)</f>
        <v>1</v>
      </c>
      <c r="AG422" t="str">
        <f>_xlfn.XLOOKUP(AE422,Returns!A:A,Returns!B:B,"Not Returned",0,1)</f>
        <v>Not Returned</v>
      </c>
      <c r="AH422">
        <f t="shared" si="34"/>
        <v>0</v>
      </c>
    </row>
    <row r="423" spans="1:34" x14ac:dyDescent="0.3">
      <c r="A423">
        <v>21511</v>
      </c>
      <c r="B423" t="s">
        <v>56</v>
      </c>
      <c r="C423" s="8">
        <v>0.06</v>
      </c>
      <c r="D423" s="6">
        <v>146.34</v>
      </c>
      <c r="E423" s="7">
        <v>43.75</v>
      </c>
      <c r="F423">
        <v>2355</v>
      </c>
      <c r="G423" t="s">
        <v>2206</v>
      </c>
      <c r="H423" t="str">
        <f>IF(COUNTIF(G$2:G423,G423)=1,"New Customer","Returning Customer")</f>
        <v>New Customer</v>
      </c>
      <c r="I423">
        <f t="shared" si="30"/>
        <v>1</v>
      </c>
      <c r="J423" t="s">
        <v>39</v>
      </c>
      <c r="K423" t="s">
        <v>114</v>
      </c>
      <c r="L423" t="s">
        <v>41</v>
      </c>
      <c r="M423" t="s">
        <v>150</v>
      </c>
      <c r="N423" t="s">
        <v>120</v>
      </c>
      <c r="O423" t="s">
        <v>2172</v>
      </c>
      <c r="P423">
        <v>0.65</v>
      </c>
      <c r="Q423" t="s">
        <v>33</v>
      </c>
      <c r="R423" t="s">
        <v>34</v>
      </c>
      <c r="S423" t="str">
        <f>VLOOKUP(R423,Users!$A$1:$B$5,2,0)</f>
        <v>William</v>
      </c>
      <c r="T423" t="s">
        <v>45</v>
      </c>
      <c r="U423" t="s">
        <v>2180</v>
      </c>
      <c r="V423">
        <v>92236</v>
      </c>
      <c r="W423" s="2">
        <v>42171</v>
      </c>
      <c r="X423" s="2" t="str">
        <f t="shared" si="31"/>
        <v>Tue</v>
      </c>
      <c r="Y423" s="2">
        <v>42173</v>
      </c>
      <c r="Z423" s="9">
        <f t="shared" si="32"/>
        <v>2</v>
      </c>
      <c r="AA423" s="9" t="str">
        <f t="shared" si="33"/>
        <v>After Discount</v>
      </c>
      <c r="AB423" s="6">
        <v>-89.27</v>
      </c>
      <c r="AC423">
        <v>12</v>
      </c>
      <c r="AD423" s="6">
        <v>1721.24</v>
      </c>
      <c r="AE423">
        <v>91306</v>
      </c>
      <c r="AF423" s="9">
        <f>IF(COUNTIF(AE$2:AE2374,AE423)=1,1,0)</f>
        <v>1</v>
      </c>
      <c r="AG423" t="str">
        <f>_xlfn.XLOOKUP(AE423,Returns!A:A,Returns!B:B,"Not Returned",0,1)</f>
        <v>Not Returned</v>
      </c>
      <c r="AH423">
        <f t="shared" si="34"/>
        <v>0</v>
      </c>
    </row>
    <row r="424" spans="1:34" x14ac:dyDescent="0.3">
      <c r="A424">
        <v>23202</v>
      </c>
      <c r="B424" t="s">
        <v>56</v>
      </c>
      <c r="C424" s="8">
        <v>0.01</v>
      </c>
      <c r="D424" s="6">
        <v>179.29</v>
      </c>
      <c r="E424" s="7">
        <v>29.21</v>
      </c>
      <c r="F424">
        <v>522</v>
      </c>
      <c r="G424" t="s">
        <v>619</v>
      </c>
      <c r="H424" t="str">
        <f>IF(COUNTIF(G$2:G424,G424)=1,"New Customer","Returning Customer")</f>
        <v>New Customer</v>
      </c>
      <c r="I424">
        <f t="shared" si="30"/>
        <v>1</v>
      </c>
      <c r="J424" t="s">
        <v>39</v>
      </c>
      <c r="K424" t="s">
        <v>58</v>
      </c>
      <c r="L424" t="s">
        <v>41</v>
      </c>
      <c r="M424" t="s">
        <v>150</v>
      </c>
      <c r="N424" t="s">
        <v>120</v>
      </c>
      <c r="O424" t="s">
        <v>622</v>
      </c>
      <c r="P424">
        <v>0.74</v>
      </c>
      <c r="Q424" t="s">
        <v>33</v>
      </c>
      <c r="R424" t="s">
        <v>34</v>
      </c>
      <c r="S424" t="str">
        <f>VLOOKUP(R424,Users!$A$1:$B$5,2,0)</f>
        <v>William</v>
      </c>
      <c r="T424" t="s">
        <v>102</v>
      </c>
      <c r="U424" t="s">
        <v>116</v>
      </c>
      <c r="V424">
        <v>97756</v>
      </c>
      <c r="W424" s="2">
        <v>42177</v>
      </c>
      <c r="X424" s="2" t="str">
        <f t="shared" si="31"/>
        <v>Mon</v>
      </c>
      <c r="Y424" s="2">
        <v>42178</v>
      </c>
      <c r="Z424" s="9">
        <f t="shared" si="32"/>
        <v>1</v>
      </c>
      <c r="AA424" s="9" t="str">
        <f t="shared" si="33"/>
        <v>After Discount</v>
      </c>
      <c r="AB424" s="6">
        <v>2800.12</v>
      </c>
      <c r="AC424">
        <v>21</v>
      </c>
      <c r="AD424" s="6">
        <v>3112.13</v>
      </c>
      <c r="AE424">
        <v>89327</v>
      </c>
      <c r="AF424" s="9">
        <f>IF(COUNTIF(AE$2:AE2375,AE424)=1,1,0)</f>
        <v>0</v>
      </c>
      <c r="AG424" t="str">
        <f>_xlfn.XLOOKUP(AE424,Returns!A:A,Returns!B:B,"Not Returned",0,1)</f>
        <v>Not Returned</v>
      </c>
      <c r="AH424">
        <f t="shared" si="34"/>
        <v>0</v>
      </c>
    </row>
    <row r="425" spans="1:34" x14ac:dyDescent="0.3">
      <c r="A425">
        <v>23534</v>
      </c>
      <c r="B425" t="s">
        <v>47</v>
      </c>
      <c r="C425" s="8">
        <v>0.05</v>
      </c>
      <c r="D425" s="6">
        <v>179.29</v>
      </c>
      <c r="E425" s="7">
        <v>29.21</v>
      </c>
      <c r="F425">
        <v>1603</v>
      </c>
      <c r="G425" t="s">
        <v>1593</v>
      </c>
      <c r="H425" t="str">
        <f>IF(COUNTIF(G$2:G425,G425)=1,"New Customer","Returning Customer")</f>
        <v>New Customer</v>
      </c>
      <c r="I425">
        <f t="shared" si="30"/>
        <v>1</v>
      </c>
      <c r="J425" t="s">
        <v>39</v>
      </c>
      <c r="K425" t="s">
        <v>58</v>
      </c>
      <c r="L425" t="s">
        <v>41</v>
      </c>
      <c r="M425" t="s">
        <v>150</v>
      </c>
      <c r="N425" t="s">
        <v>120</v>
      </c>
      <c r="O425" t="s">
        <v>622</v>
      </c>
      <c r="P425">
        <v>0.76</v>
      </c>
      <c r="Q425" t="s">
        <v>33</v>
      </c>
      <c r="R425" t="s">
        <v>53</v>
      </c>
      <c r="S425" t="str">
        <f>VLOOKUP(R425,Users!$A$1:$B$5,2,0)</f>
        <v>Erin</v>
      </c>
      <c r="T425" t="s">
        <v>71</v>
      </c>
      <c r="U425" t="s">
        <v>1595</v>
      </c>
      <c r="V425">
        <v>11598</v>
      </c>
      <c r="W425" s="2">
        <v>42020</v>
      </c>
      <c r="X425" s="2" t="str">
        <f t="shared" si="31"/>
        <v>Fri</v>
      </c>
      <c r="Y425" s="2">
        <v>42022</v>
      </c>
      <c r="Z425" s="9">
        <f t="shared" si="32"/>
        <v>2</v>
      </c>
      <c r="AA425" s="9" t="str">
        <f t="shared" si="33"/>
        <v>After Discount</v>
      </c>
      <c r="AB425" s="6">
        <v>-537.27977732000011</v>
      </c>
      <c r="AC425">
        <v>1</v>
      </c>
      <c r="AD425" s="6">
        <v>186.64</v>
      </c>
      <c r="AE425">
        <v>89679</v>
      </c>
      <c r="AF425" s="9">
        <f>IF(COUNTIF(AE$2:AE2376,AE425)=1,1,0)</f>
        <v>0</v>
      </c>
      <c r="AG425" t="str">
        <f>_xlfn.XLOOKUP(AE425,Returns!A:A,Returns!B:B,"Not Returned",0,1)</f>
        <v>Not Returned</v>
      </c>
      <c r="AH425">
        <f t="shared" si="34"/>
        <v>0</v>
      </c>
    </row>
    <row r="426" spans="1:34" x14ac:dyDescent="0.3">
      <c r="A426">
        <v>19053</v>
      </c>
      <c r="B426" t="s">
        <v>56</v>
      </c>
      <c r="C426" s="8">
        <v>0.02</v>
      </c>
      <c r="D426" s="6">
        <v>179.29</v>
      </c>
      <c r="E426" s="7">
        <v>29.21</v>
      </c>
      <c r="F426">
        <v>2345</v>
      </c>
      <c r="G426" t="s">
        <v>2194</v>
      </c>
      <c r="H426" t="str">
        <f>IF(COUNTIF(G$2:G426,G426)=1,"New Customer","Returning Customer")</f>
        <v>New Customer</v>
      </c>
      <c r="I426">
        <f t="shared" si="30"/>
        <v>1</v>
      </c>
      <c r="J426" t="s">
        <v>39</v>
      </c>
      <c r="K426" t="s">
        <v>28</v>
      </c>
      <c r="L426" t="s">
        <v>41</v>
      </c>
      <c r="M426" t="s">
        <v>150</v>
      </c>
      <c r="N426" t="s">
        <v>120</v>
      </c>
      <c r="O426" t="s">
        <v>622</v>
      </c>
      <c r="P426">
        <v>0.76</v>
      </c>
      <c r="Q426" t="s">
        <v>33</v>
      </c>
      <c r="R426" t="s">
        <v>135</v>
      </c>
      <c r="S426" t="str">
        <f>VLOOKUP(R426,Users!$A$1:$B$5,2,0)</f>
        <v>Sam</v>
      </c>
      <c r="T426" t="s">
        <v>606</v>
      </c>
      <c r="U426" t="s">
        <v>2111</v>
      </c>
      <c r="V426">
        <v>42003</v>
      </c>
      <c r="W426" s="2">
        <v>42077</v>
      </c>
      <c r="X426" s="2" t="str">
        <f t="shared" si="31"/>
        <v>Sat</v>
      </c>
      <c r="Y426" s="2">
        <v>42077</v>
      </c>
      <c r="Z426" s="9">
        <f t="shared" si="32"/>
        <v>0</v>
      </c>
      <c r="AA426" s="9" t="str">
        <f t="shared" si="33"/>
        <v>After Discount</v>
      </c>
      <c r="AB426" s="6">
        <v>-411.23599999999999</v>
      </c>
      <c r="AC426">
        <v>2</v>
      </c>
      <c r="AD426" s="6">
        <v>311.41000000000003</v>
      </c>
      <c r="AE426">
        <v>89504</v>
      </c>
      <c r="AF426" s="9">
        <f>IF(COUNTIF(AE$2:AE2377,AE426)=1,1,0)</f>
        <v>0</v>
      </c>
      <c r="AG426" t="str">
        <f>_xlfn.XLOOKUP(AE426,Returns!A:A,Returns!B:B,"Not Returned",0,1)</f>
        <v>Not Returned</v>
      </c>
      <c r="AH426">
        <f t="shared" si="34"/>
        <v>0</v>
      </c>
    </row>
    <row r="427" spans="1:34" x14ac:dyDescent="0.3">
      <c r="A427">
        <v>18311</v>
      </c>
      <c r="B427" t="s">
        <v>56</v>
      </c>
      <c r="C427" s="8">
        <v>0.01</v>
      </c>
      <c r="D427" s="6">
        <v>179.29</v>
      </c>
      <c r="E427" s="7">
        <v>29.21</v>
      </c>
      <c r="F427">
        <v>3374</v>
      </c>
      <c r="G427" t="s">
        <v>2982</v>
      </c>
      <c r="H427" t="str">
        <f>IF(COUNTIF(G$2:G427,G427)=1,"New Customer","Returning Customer")</f>
        <v>Returning Customer</v>
      </c>
      <c r="I427">
        <f t="shared" si="30"/>
        <v>0</v>
      </c>
      <c r="J427" t="s">
        <v>39</v>
      </c>
      <c r="K427" t="s">
        <v>28</v>
      </c>
      <c r="L427" t="s">
        <v>41</v>
      </c>
      <c r="M427" t="s">
        <v>150</v>
      </c>
      <c r="N427" t="s">
        <v>120</v>
      </c>
      <c r="O427" t="s">
        <v>622</v>
      </c>
      <c r="P427">
        <v>0.76</v>
      </c>
      <c r="Q427" t="s">
        <v>33</v>
      </c>
      <c r="R427" t="s">
        <v>53</v>
      </c>
      <c r="S427" t="str">
        <f>VLOOKUP(R427,Users!$A$1:$B$5,2,0)</f>
        <v>Erin</v>
      </c>
      <c r="T427" t="s">
        <v>409</v>
      </c>
      <c r="U427" t="s">
        <v>2983</v>
      </c>
      <c r="V427">
        <v>21113</v>
      </c>
      <c r="W427" s="2">
        <v>42157</v>
      </c>
      <c r="X427" s="2" t="str">
        <f t="shared" si="31"/>
        <v>Tue</v>
      </c>
      <c r="Y427" s="2">
        <v>42159</v>
      </c>
      <c r="Z427" s="9">
        <f t="shared" si="32"/>
        <v>2</v>
      </c>
      <c r="AA427" s="9" t="str">
        <f t="shared" si="33"/>
        <v>After Discount</v>
      </c>
      <c r="AB427" s="6">
        <v>66.362220000000008</v>
      </c>
      <c r="AC427">
        <v>8</v>
      </c>
      <c r="AD427" s="6">
        <v>1487.9</v>
      </c>
      <c r="AE427">
        <v>87473</v>
      </c>
      <c r="AF427" s="9">
        <f>IF(COUNTIF(AE$2:AE2378,AE427)=1,1,0)</f>
        <v>1</v>
      </c>
      <c r="AG427" t="str">
        <f>_xlfn.XLOOKUP(AE427,Returns!A:A,Returns!B:B,"Not Returned",0,1)</f>
        <v>Not Returned</v>
      </c>
      <c r="AH427">
        <f t="shared" si="34"/>
        <v>0</v>
      </c>
    </row>
    <row r="428" spans="1:34" x14ac:dyDescent="0.3">
      <c r="A428">
        <v>21153</v>
      </c>
      <c r="B428" t="s">
        <v>56</v>
      </c>
      <c r="C428" s="8">
        <v>0.02</v>
      </c>
      <c r="D428" s="6">
        <v>95.95</v>
      </c>
      <c r="E428" s="7">
        <v>74.349999999999994</v>
      </c>
      <c r="F428">
        <v>2115</v>
      </c>
      <c r="G428" t="s">
        <v>2009</v>
      </c>
      <c r="H428" t="str">
        <f>IF(COUNTIF(G$2:G428,G428)=1,"New Customer","Returning Customer")</f>
        <v>New Customer</v>
      </c>
      <c r="I428">
        <f t="shared" si="30"/>
        <v>1</v>
      </c>
      <c r="J428" t="s">
        <v>39</v>
      </c>
      <c r="K428" t="s">
        <v>28</v>
      </c>
      <c r="L428" t="s">
        <v>41</v>
      </c>
      <c r="M428" t="s">
        <v>42</v>
      </c>
      <c r="N428" t="s">
        <v>43</v>
      </c>
      <c r="O428" t="s">
        <v>2010</v>
      </c>
      <c r="P428">
        <v>0.56999999999999995</v>
      </c>
      <c r="Q428" t="s">
        <v>33</v>
      </c>
      <c r="R428" t="s">
        <v>135</v>
      </c>
      <c r="S428" t="str">
        <f>VLOOKUP(R428,Users!$A$1:$B$5,2,0)</f>
        <v>Sam</v>
      </c>
      <c r="T428" t="s">
        <v>136</v>
      </c>
      <c r="U428" t="s">
        <v>2011</v>
      </c>
      <c r="V428">
        <v>22124</v>
      </c>
      <c r="W428" s="2">
        <v>42123</v>
      </c>
      <c r="X428" s="2" t="str">
        <f t="shared" si="31"/>
        <v>Wed</v>
      </c>
      <c r="Y428" s="2">
        <v>42125</v>
      </c>
      <c r="Z428" s="9">
        <f t="shared" si="32"/>
        <v>2</v>
      </c>
      <c r="AA428" s="9" t="str">
        <f t="shared" si="33"/>
        <v>After Discount</v>
      </c>
      <c r="AB428" s="6">
        <v>636.52199999999993</v>
      </c>
      <c r="AC428">
        <v>14</v>
      </c>
      <c r="AD428" s="6">
        <v>1377.46</v>
      </c>
      <c r="AE428">
        <v>88406</v>
      </c>
      <c r="AF428" s="9">
        <f>IF(COUNTIF(AE$2:AE2379,AE428)=1,1,0)</f>
        <v>1</v>
      </c>
      <c r="AG428" t="str">
        <f>_xlfn.XLOOKUP(AE428,Returns!A:A,Returns!B:B,"Not Returned",0,1)</f>
        <v>Not Returned</v>
      </c>
      <c r="AH428">
        <f t="shared" si="34"/>
        <v>0</v>
      </c>
    </row>
    <row r="429" spans="1:34" x14ac:dyDescent="0.3">
      <c r="A429">
        <v>24094</v>
      </c>
      <c r="B429" t="s">
        <v>106</v>
      </c>
      <c r="C429" s="8">
        <v>0.09</v>
      </c>
      <c r="D429" s="6">
        <v>1.48</v>
      </c>
      <c r="E429" s="7">
        <v>0.7</v>
      </c>
      <c r="F429">
        <v>2081</v>
      </c>
      <c r="G429" t="s">
        <v>1986</v>
      </c>
      <c r="H429" t="str">
        <f>IF(COUNTIF(G$2:G429,G429)=1,"New Customer","Returning Customer")</f>
        <v>New Customer</v>
      </c>
      <c r="I429">
        <f t="shared" si="30"/>
        <v>1</v>
      </c>
      <c r="J429" t="s">
        <v>49</v>
      </c>
      <c r="K429" t="s">
        <v>28</v>
      </c>
      <c r="L429" t="s">
        <v>29</v>
      </c>
      <c r="M429" t="s">
        <v>66</v>
      </c>
      <c r="N429" t="s">
        <v>31</v>
      </c>
      <c r="O429" t="s">
        <v>1987</v>
      </c>
      <c r="P429">
        <v>0.37</v>
      </c>
      <c r="Q429" t="s">
        <v>33</v>
      </c>
      <c r="R429" t="s">
        <v>53</v>
      </c>
      <c r="S429" t="str">
        <f>VLOOKUP(R429,Users!$A$1:$B$5,2,0)</f>
        <v>Erin</v>
      </c>
      <c r="T429" t="s">
        <v>71</v>
      </c>
      <c r="U429" t="s">
        <v>1988</v>
      </c>
      <c r="V429">
        <v>14853</v>
      </c>
      <c r="W429" s="2">
        <v>42007</v>
      </c>
      <c r="X429" s="2" t="str">
        <f t="shared" si="31"/>
        <v>Sat</v>
      </c>
      <c r="Y429" s="2">
        <v>42009</v>
      </c>
      <c r="Z429" s="9">
        <f t="shared" si="32"/>
        <v>2</v>
      </c>
      <c r="AA429" s="9" t="str">
        <f t="shared" si="33"/>
        <v>After Discount</v>
      </c>
      <c r="AB429" s="6">
        <v>1.68</v>
      </c>
      <c r="AC429">
        <v>6</v>
      </c>
      <c r="AD429" s="6">
        <v>8.9499999999999993</v>
      </c>
      <c r="AE429">
        <v>86092</v>
      </c>
      <c r="AF429" s="9">
        <f>IF(COUNTIF(AE$2:AE2380,AE429)=1,1,0)</f>
        <v>1</v>
      </c>
      <c r="AG429" t="str">
        <f>_xlfn.XLOOKUP(AE429,Returns!A:A,Returns!B:B,"Not Returned",0,1)</f>
        <v>Not Returned</v>
      </c>
      <c r="AH429">
        <f t="shared" si="34"/>
        <v>0</v>
      </c>
    </row>
    <row r="430" spans="1:34" x14ac:dyDescent="0.3">
      <c r="A430">
        <v>26331</v>
      </c>
      <c r="B430" t="s">
        <v>37</v>
      </c>
      <c r="C430" s="8">
        <v>0</v>
      </c>
      <c r="D430" s="6">
        <v>1.48</v>
      </c>
      <c r="E430" s="7">
        <v>0.7</v>
      </c>
      <c r="F430">
        <v>2183</v>
      </c>
      <c r="G430" t="s">
        <v>2062</v>
      </c>
      <c r="H430" t="str">
        <f>IF(COUNTIF(G$2:G430,G430)=1,"New Customer","Returning Customer")</f>
        <v>New Customer</v>
      </c>
      <c r="I430">
        <f t="shared" si="30"/>
        <v>1</v>
      </c>
      <c r="J430" t="s">
        <v>49</v>
      </c>
      <c r="K430" t="s">
        <v>40</v>
      </c>
      <c r="L430" t="s">
        <v>29</v>
      </c>
      <c r="M430" t="s">
        <v>66</v>
      </c>
      <c r="N430" t="s">
        <v>31</v>
      </c>
      <c r="O430" t="s">
        <v>1987</v>
      </c>
      <c r="P430">
        <v>0.37</v>
      </c>
      <c r="Q430" t="s">
        <v>33</v>
      </c>
      <c r="R430" t="s">
        <v>135</v>
      </c>
      <c r="S430" t="str">
        <f>VLOOKUP(R430,Users!$A$1:$B$5,2,0)</f>
        <v>Sam</v>
      </c>
      <c r="T430" t="s">
        <v>606</v>
      </c>
      <c r="U430" t="s">
        <v>2063</v>
      </c>
      <c r="V430">
        <v>42301</v>
      </c>
      <c r="W430" s="2">
        <v>42170</v>
      </c>
      <c r="X430" s="2" t="str">
        <f t="shared" si="31"/>
        <v>Mon</v>
      </c>
      <c r="Y430" s="2">
        <v>42172</v>
      </c>
      <c r="Z430" s="9">
        <f t="shared" si="32"/>
        <v>2</v>
      </c>
      <c r="AA430" s="9" t="str">
        <f t="shared" si="33"/>
        <v>No Discount</v>
      </c>
      <c r="AB430" s="6">
        <v>-203.09799999999998</v>
      </c>
      <c r="AC430">
        <v>12</v>
      </c>
      <c r="AD430" s="6">
        <v>19.32</v>
      </c>
      <c r="AE430">
        <v>91571</v>
      </c>
      <c r="AF430" s="9">
        <f>IF(COUNTIF(AE$2:AE2381,AE430)=1,1,0)</f>
        <v>1</v>
      </c>
      <c r="AG430" t="str">
        <f>_xlfn.XLOOKUP(AE430,Returns!A:A,Returns!B:B,"Not Returned",0,1)</f>
        <v>Not Returned</v>
      </c>
      <c r="AH430">
        <f t="shared" si="34"/>
        <v>0</v>
      </c>
    </row>
    <row r="431" spans="1:34" x14ac:dyDescent="0.3">
      <c r="A431">
        <v>24791</v>
      </c>
      <c r="B431" t="s">
        <v>25</v>
      </c>
      <c r="C431" s="8">
        <v>0.08</v>
      </c>
      <c r="D431" s="6">
        <v>5.74</v>
      </c>
      <c r="E431" s="7">
        <v>5.01</v>
      </c>
      <c r="F431">
        <v>2151</v>
      </c>
      <c r="G431" t="s">
        <v>2042</v>
      </c>
      <c r="H431" t="str">
        <f>IF(COUNTIF(G$2:G431,G431)=1,"New Customer","Returning Customer")</f>
        <v>New Customer</v>
      </c>
      <c r="I431">
        <f t="shared" si="30"/>
        <v>1</v>
      </c>
      <c r="J431" t="s">
        <v>49</v>
      </c>
      <c r="K431" t="s">
        <v>28</v>
      </c>
      <c r="L431" t="s">
        <v>29</v>
      </c>
      <c r="M431" t="s">
        <v>109</v>
      </c>
      <c r="N431" t="s">
        <v>59</v>
      </c>
      <c r="O431" t="s">
        <v>2045</v>
      </c>
      <c r="P431">
        <v>0.39</v>
      </c>
      <c r="Q431" t="s">
        <v>33</v>
      </c>
      <c r="R431" t="s">
        <v>61</v>
      </c>
      <c r="S431" t="str">
        <f>VLOOKUP(R431,Users!$A$1:$B$5,2,0)</f>
        <v>Chris</v>
      </c>
      <c r="T431" t="s">
        <v>324</v>
      </c>
      <c r="U431" t="s">
        <v>2044</v>
      </c>
      <c r="V431">
        <v>52001</v>
      </c>
      <c r="W431" s="2">
        <v>42044</v>
      </c>
      <c r="X431" s="2" t="str">
        <f t="shared" si="31"/>
        <v>Mon</v>
      </c>
      <c r="Y431" s="2">
        <v>42046</v>
      </c>
      <c r="Z431" s="9">
        <f t="shared" si="32"/>
        <v>2</v>
      </c>
      <c r="AA431" s="9" t="str">
        <f t="shared" si="33"/>
        <v>After Discount</v>
      </c>
      <c r="AB431" s="6">
        <v>-6.9308200000000006</v>
      </c>
      <c r="AC431">
        <v>1</v>
      </c>
      <c r="AD431" s="6">
        <v>7.21</v>
      </c>
      <c r="AE431">
        <v>90405</v>
      </c>
      <c r="AF431" s="9">
        <f>IF(COUNTIF(AE$2:AE2382,AE431)=1,1,0)</f>
        <v>1</v>
      </c>
      <c r="AG431" t="str">
        <f>_xlfn.XLOOKUP(AE431,Returns!A:A,Returns!B:B,"Not Returned",0,1)</f>
        <v>Not Returned</v>
      </c>
      <c r="AH431">
        <f t="shared" si="34"/>
        <v>0</v>
      </c>
    </row>
    <row r="432" spans="1:34" x14ac:dyDescent="0.3">
      <c r="A432">
        <v>25970</v>
      </c>
      <c r="B432" t="s">
        <v>56</v>
      </c>
      <c r="C432" s="8">
        <v>0.08</v>
      </c>
      <c r="D432" s="6">
        <v>5.74</v>
      </c>
      <c r="E432" s="7">
        <v>5.01</v>
      </c>
      <c r="F432">
        <v>2952</v>
      </c>
      <c r="G432" t="s">
        <v>2661</v>
      </c>
      <c r="H432" t="str">
        <f>IF(COUNTIF(G$2:G432,G432)=1,"New Customer","Returning Customer")</f>
        <v>New Customer</v>
      </c>
      <c r="I432">
        <f t="shared" si="30"/>
        <v>1</v>
      </c>
      <c r="J432" t="s">
        <v>27</v>
      </c>
      <c r="K432" t="s">
        <v>28</v>
      </c>
      <c r="L432" t="s">
        <v>29</v>
      </c>
      <c r="M432" t="s">
        <v>109</v>
      </c>
      <c r="N432" t="s">
        <v>59</v>
      </c>
      <c r="O432" t="s">
        <v>2045</v>
      </c>
      <c r="P432">
        <v>0.39</v>
      </c>
      <c r="Q432" t="s">
        <v>33</v>
      </c>
      <c r="R432" t="s">
        <v>53</v>
      </c>
      <c r="S432" t="str">
        <f>VLOOKUP(R432,Users!$A$1:$B$5,2,0)</f>
        <v>Erin</v>
      </c>
      <c r="T432" t="s">
        <v>152</v>
      </c>
      <c r="U432" t="s">
        <v>2662</v>
      </c>
      <c r="V432">
        <v>43123</v>
      </c>
      <c r="W432" s="2">
        <v>42109</v>
      </c>
      <c r="X432" s="2" t="str">
        <f t="shared" si="31"/>
        <v>Wed</v>
      </c>
      <c r="Y432" s="2">
        <v>42111</v>
      </c>
      <c r="Z432" s="9">
        <f t="shared" si="32"/>
        <v>2</v>
      </c>
      <c r="AA432" s="9" t="str">
        <f t="shared" si="33"/>
        <v>After Discount</v>
      </c>
      <c r="AB432" s="6">
        <v>-61.628039999999999</v>
      </c>
      <c r="AC432">
        <v>12</v>
      </c>
      <c r="AD432" s="6">
        <v>70.03</v>
      </c>
      <c r="AE432">
        <v>91398</v>
      </c>
      <c r="AF432" s="9">
        <f>IF(COUNTIF(AE$2:AE2383,AE432)=1,1,0)</f>
        <v>1</v>
      </c>
      <c r="AG432" t="str">
        <f>_xlfn.XLOOKUP(AE432,Returns!A:A,Returns!B:B,"Not Returned",0,1)</f>
        <v>Not Returned</v>
      </c>
      <c r="AH432">
        <f t="shared" si="34"/>
        <v>0</v>
      </c>
    </row>
    <row r="433" spans="1:34" x14ac:dyDescent="0.3">
      <c r="A433">
        <v>19104</v>
      </c>
      <c r="B433" t="s">
        <v>106</v>
      </c>
      <c r="C433" s="8">
        <v>7.0000000000000007E-2</v>
      </c>
      <c r="D433" s="6">
        <v>29.17</v>
      </c>
      <c r="E433" s="7">
        <v>6.27</v>
      </c>
      <c r="F433">
        <v>408</v>
      </c>
      <c r="G433" t="s">
        <v>517</v>
      </c>
      <c r="H433" t="str">
        <f>IF(COUNTIF(G$2:G433,G433)=1,"New Customer","Returning Customer")</f>
        <v>New Customer</v>
      </c>
      <c r="I433">
        <f t="shared" si="30"/>
        <v>1</v>
      </c>
      <c r="J433" t="s">
        <v>49</v>
      </c>
      <c r="K433" t="s">
        <v>28</v>
      </c>
      <c r="L433" t="s">
        <v>29</v>
      </c>
      <c r="M433" t="s">
        <v>109</v>
      </c>
      <c r="N433" t="s">
        <v>59</v>
      </c>
      <c r="O433" t="s">
        <v>518</v>
      </c>
      <c r="P433">
        <v>0.37</v>
      </c>
      <c r="Q433" t="s">
        <v>33</v>
      </c>
      <c r="R433" t="s">
        <v>61</v>
      </c>
      <c r="S433" t="str">
        <f>VLOOKUP(R433,Users!$A$1:$B$5,2,0)</f>
        <v>Chris</v>
      </c>
      <c r="T433" t="s">
        <v>129</v>
      </c>
      <c r="U433" t="s">
        <v>519</v>
      </c>
      <c r="V433">
        <v>78589</v>
      </c>
      <c r="W433" s="2">
        <v>42126</v>
      </c>
      <c r="X433" s="2" t="str">
        <f t="shared" si="31"/>
        <v>Sat</v>
      </c>
      <c r="Y433" s="2">
        <v>42130</v>
      </c>
      <c r="Z433" s="9">
        <f t="shared" si="32"/>
        <v>4</v>
      </c>
      <c r="AA433" s="9" t="str">
        <f t="shared" si="33"/>
        <v>After Discount</v>
      </c>
      <c r="AB433" s="6">
        <v>236.2371</v>
      </c>
      <c r="AC433">
        <v>14</v>
      </c>
      <c r="AD433" s="6">
        <v>400.47</v>
      </c>
      <c r="AE433">
        <v>89639</v>
      </c>
      <c r="AF433" s="9">
        <f>IF(COUNTIF(AE$2:AE2384,AE433)=1,1,0)</f>
        <v>1</v>
      </c>
      <c r="AG433" t="str">
        <f>_xlfn.XLOOKUP(AE433,Returns!A:A,Returns!B:B,"Not Returned",0,1)</f>
        <v>Not Returned</v>
      </c>
      <c r="AH433">
        <f t="shared" si="34"/>
        <v>0</v>
      </c>
    </row>
    <row r="434" spans="1:34" x14ac:dyDescent="0.3">
      <c r="A434">
        <v>23812</v>
      </c>
      <c r="B434" t="s">
        <v>37</v>
      </c>
      <c r="C434" s="8">
        <v>0.02</v>
      </c>
      <c r="D434" s="6">
        <v>29.17</v>
      </c>
      <c r="E434" s="7">
        <v>6.27</v>
      </c>
      <c r="F434">
        <v>1910</v>
      </c>
      <c r="G434" t="s">
        <v>1850</v>
      </c>
      <c r="H434" t="str">
        <f>IF(COUNTIF(G$2:G434,G434)=1,"New Customer","Returning Customer")</f>
        <v>New Customer</v>
      </c>
      <c r="I434">
        <f t="shared" si="30"/>
        <v>1</v>
      </c>
      <c r="J434" t="s">
        <v>49</v>
      </c>
      <c r="K434" t="s">
        <v>40</v>
      </c>
      <c r="L434" t="s">
        <v>29</v>
      </c>
      <c r="M434" t="s">
        <v>109</v>
      </c>
      <c r="N434" t="s">
        <v>59</v>
      </c>
      <c r="O434" t="s">
        <v>518</v>
      </c>
      <c r="P434">
        <v>0.37</v>
      </c>
      <c r="Q434" t="s">
        <v>33</v>
      </c>
      <c r="R434" t="s">
        <v>135</v>
      </c>
      <c r="S434" t="str">
        <f>VLOOKUP(R434,Users!$A$1:$B$5,2,0)</f>
        <v>Sam</v>
      </c>
      <c r="T434" t="s">
        <v>381</v>
      </c>
      <c r="U434" t="s">
        <v>1851</v>
      </c>
      <c r="V434">
        <v>30269</v>
      </c>
      <c r="W434" s="2">
        <v>42005</v>
      </c>
      <c r="X434" s="2" t="str">
        <f t="shared" si="31"/>
        <v>Thu</v>
      </c>
      <c r="Y434" s="2">
        <v>42006</v>
      </c>
      <c r="Z434" s="9">
        <f t="shared" si="32"/>
        <v>1</v>
      </c>
      <c r="AA434" s="9" t="str">
        <f t="shared" si="33"/>
        <v>After Discount</v>
      </c>
      <c r="AB434" s="6">
        <v>36.905999999999999</v>
      </c>
      <c r="AC434">
        <v>2</v>
      </c>
      <c r="AD434" s="6">
        <v>63.32</v>
      </c>
      <c r="AE434">
        <v>91371</v>
      </c>
      <c r="AF434" s="9">
        <f>IF(COUNTIF(AE$2:AE2385,AE434)=1,1,0)</f>
        <v>1</v>
      </c>
      <c r="AG434" t="str">
        <f>_xlfn.XLOOKUP(AE434,Returns!A:A,Returns!B:B,"Not Returned",0,1)</f>
        <v>Not Returned</v>
      </c>
      <c r="AH434">
        <f t="shared" si="34"/>
        <v>0</v>
      </c>
    </row>
    <row r="435" spans="1:34" x14ac:dyDescent="0.3">
      <c r="A435">
        <v>25304</v>
      </c>
      <c r="B435" t="s">
        <v>37</v>
      </c>
      <c r="C435" s="8">
        <v>0.06</v>
      </c>
      <c r="D435" s="6">
        <v>2.2799999999999998</v>
      </c>
      <c r="E435" s="7">
        <v>5.2</v>
      </c>
      <c r="F435">
        <v>2443</v>
      </c>
      <c r="G435" t="s">
        <v>2277</v>
      </c>
      <c r="H435" t="str">
        <f>IF(COUNTIF(G$2:G435,G435)=1,"New Customer","Returning Customer")</f>
        <v>Returning Customer</v>
      </c>
      <c r="I435">
        <f t="shared" si="30"/>
        <v>0</v>
      </c>
      <c r="J435" t="s">
        <v>49</v>
      </c>
      <c r="K435" t="s">
        <v>28</v>
      </c>
      <c r="L435" t="s">
        <v>29</v>
      </c>
      <c r="M435" t="s">
        <v>30</v>
      </c>
      <c r="N435" t="s">
        <v>31</v>
      </c>
      <c r="O435" t="s">
        <v>2278</v>
      </c>
      <c r="P435">
        <v>0.41</v>
      </c>
      <c r="Q435" t="s">
        <v>33</v>
      </c>
      <c r="R435" t="s">
        <v>135</v>
      </c>
      <c r="S435" t="str">
        <f>VLOOKUP(R435,Users!$A$1:$B$5,2,0)</f>
        <v>Sam</v>
      </c>
      <c r="T435" t="s">
        <v>356</v>
      </c>
      <c r="U435" t="s">
        <v>441</v>
      </c>
      <c r="V435">
        <v>33142</v>
      </c>
      <c r="W435" s="2">
        <v>42156</v>
      </c>
      <c r="X435" s="2" t="str">
        <f t="shared" si="31"/>
        <v>Mon</v>
      </c>
      <c r="Y435" s="2">
        <v>42158</v>
      </c>
      <c r="Z435" s="9">
        <f t="shared" si="32"/>
        <v>2</v>
      </c>
      <c r="AA435" s="9" t="str">
        <f t="shared" si="33"/>
        <v>After Discount</v>
      </c>
      <c r="AB435" s="6">
        <v>-2002.6314000000002</v>
      </c>
      <c r="AC435">
        <v>13</v>
      </c>
      <c r="AD435" s="6">
        <v>30.47</v>
      </c>
      <c r="AE435">
        <v>89301</v>
      </c>
      <c r="AF435" s="9">
        <f>IF(COUNTIF(AE$2:AE2386,AE435)=1,1,0)</f>
        <v>1</v>
      </c>
      <c r="AG435" t="str">
        <f>_xlfn.XLOOKUP(AE435,Returns!A:A,Returns!B:B,"Not Returned",0,1)</f>
        <v>Not Returned</v>
      </c>
      <c r="AH435">
        <f t="shared" si="34"/>
        <v>0</v>
      </c>
    </row>
    <row r="436" spans="1:34" x14ac:dyDescent="0.3">
      <c r="A436">
        <v>20618</v>
      </c>
      <c r="B436" t="s">
        <v>106</v>
      </c>
      <c r="C436" s="8">
        <v>0</v>
      </c>
      <c r="D436" s="6">
        <v>17.52</v>
      </c>
      <c r="E436" s="7">
        <v>8.17</v>
      </c>
      <c r="F436">
        <v>2801</v>
      </c>
      <c r="G436" t="s">
        <v>2554</v>
      </c>
      <c r="H436" t="str">
        <f>IF(COUNTIF(G$2:G436,G436)=1,"New Customer","Returning Customer")</f>
        <v>New Customer</v>
      </c>
      <c r="I436">
        <f t="shared" si="30"/>
        <v>1</v>
      </c>
      <c r="J436" t="s">
        <v>49</v>
      </c>
      <c r="K436" t="s">
        <v>40</v>
      </c>
      <c r="L436" t="s">
        <v>29</v>
      </c>
      <c r="M436" t="s">
        <v>252</v>
      </c>
      <c r="N436" t="s">
        <v>86</v>
      </c>
      <c r="O436" t="s">
        <v>2555</v>
      </c>
      <c r="P436">
        <v>0.5</v>
      </c>
      <c r="Q436" t="s">
        <v>33</v>
      </c>
      <c r="R436" t="s">
        <v>34</v>
      </c>
      <c r="S436" t="str">
        <f>VLOOKUP(R436,Users!$A$1:$B$5,2,0)</f>
        <v>William</v>
      </c>
      <c r="T436" t="s">
        <v>372</v>
      </c>
      <c r="U436" t="s">
        <v>2507</v>
      </c>
      <c r="V436">
        <v>85224</v>
      </c>
      <c r="W436" s="2">
        <v>42183</v>
      </c>
      <c r="X436" s="2" t="str">
        <f t="shared" si="31"/>
        <v>Sun</v>
      </c>
      <c r="Y436" s="2">
        <v>42188</v>
      </c>
      <c r="Z436" s="9">
        <f t="shared" si="32"/>
        <v>5</v>
      </c>
      <c r="AA436" s="9" t="str">
        <f t="shared" si="33"/>
        <v>No Discount</v>
      </c>
      <c r="AB436" s="6">
        <v>52.763999999999996</v>
      </c>
      <c r="AC436">
        <v>15</v>
      </c>
      <c r="AD436" s="6">
        <v>284.33999999999997</v>
      </c>
      <c r="AE436">
        <v>91049</v>
      </c>
      <c r="AF436" s="9">
        <f>IF(COUNTIF(AE$2:AE2387,AE436)=1,1,0)</f>
        <v>1</v>
      </c>
      <c r="AG436" t="str">
        <f>_xlfn.XLOOKUP(AE436,Returns!A:A,Returns!B:B,"Not Returned",0,1)</f>
        <v>Not Returned</v>
      </c>
      <c r="AH436">
        <f t="shared" si="34"/>
        <v>0</v>
      </c>
    </row>
    <row r="437" spans="1:34" x14ac:dyDescent="0.3">
      <c r="A437">
        <v>19322</v>
      </c>
      <c r="B437" t="s">
        <v>106</v>
      </c>
      <c r="C437" s="8">
        <v>0.02</v>
      </c>
      <c r="D437" s="6">
        <v>46.89</v>
      </c>
      <c r="E437" s="7">
        <v>5.0999999999999996</v>
      </c>
      <c r="F437">
        <v>1253</v>
      </c>
      <c r="G437" t="s">
        <v>1332</v>
      </c>
      <c r="H437" t="str">
        <f>IF(COUNTIF(G$2:G437,G437)=1,"New Customer","Returning Customer")</f>
        <v>New Customer</v>
      </c>
      <c r="I437">
        <f t="shared" si="30"/>
        <v>1</v>
      </c>
      <c r="J437" t="s">
        <v>49</v>
      </c>
      <c r="K437" t="s">
        <v>40</v>
      </c>
      <c r="L437" t="s">
        <v>29</v>
      </c>
      <c r="M437" t="s">
        <v>252</v>
      </c>
      <c r="N437" t="s">
        <v>86</v>
      </c>
      <c r="O437" t="s">
        <v>1333</v>
      </c>
      <c r="P437">
        <v>0.46</v>
      </c>
      <c r="Q437" t="s">
        <v>33</v>
      </c>
      <c r="R437" t="s">
        <v>61</v>
      </c>
      <c r="S437" t="str">
        <f>VLOOKUP(R437,Users!$A$1:$B$5,2,0)</f>
        <v>Chris</v>
      </c>
      <c r="T437" t="s">
        <v>129</v>
      </c>
      <c r="U437" t="s">
        <v>1334</v>
      </c>
      <c r="V437">
        <v>78613</v>
      </c>
      <c r="W437" s="2">
        <v>42117</v>
      </c>
      <c r="X437" s="2" t="str">
        <f t="shared" si="31"/>
        <v>Thu</v>
      </c>
      <c r="Y437" s="2">
        <v>42117</v>
      </c>
      <c r="Z437" s="9">
        <f t="shared" si="32"/>
        <v>0</v>
      </c>
      <c r="AA437" s="9" t="str">
        <f t="shared" si="33"/>
        <v>After Discount</v>
      </c>
      <c r="AB437" s="6">
        <v>421.34849999999994</v>
      </c>
      <c r="AC437">
        <v>13</v>
      </c>
      <c r="AD437" s="6">
        <v>610.65</v>
      </c>
      <c r="AE437">
        <v>89981</v>
      </c>
      <c r="AF437" s="9">
        <f>IF(COUNTIF(AE$2:AE2388,AE437)=1,1,0)</f>
        <v>0</v>
      </c>
      <c r="AG437" t="str">
        <f>_xlfn.XLOOKUP(AE437,Returns!A:A,Returns!B:B,"Not Returned",0,1)</f>
        <v>Not Returned</v>
      </c>
      <c r="AH437">
        <f t="shared" si="34"/>
        <v>0</v>
      </c>
    </row>
    <row r="438" spans="1:34" x14ac:dyDescent="0.3">
      <c r="A438">
        <v>24722</v>
      </c>
      <c r="B438" t="s">
        <v>25</v>
      </c>
      <c r="C438" s="8">
        <v>0.04</v>
      </c>
      <c r="D438" s="6">
        <v>46.89</v>
      </c>
      <c r="E438" s="7">
        <v>5.0999999999999996</v>
      </c>
      <c r="F438">
        <v>1416</v>
      </c>
      <c r="G438" t="s">
        <v>1460</v>
      </c>
      <c r="H438" t="str">
        <f>IF(COUNTIF(G$2:G438,G438)=1,"New Customer","Returning Customer")</f>
        <v>New Customer</v>
      </c>
      <c r="I438">
        <f t="shared" si="30"/>
        <v>1</v>
      </c>
      <c r="J438" t="s">
        <v>49</v>
      </c>
      <c r="K438" t="s">
        <v>58</v>
      </c>
      <c r="L438" t="s">
        <v>29</v>
      </c>
      <c r="M438" t="s">
        <v>252</v>
      </c>
      <c r="N438" t="s">
        <v>86</v>
      </c>
      <c r="O438" t="s">
        <v>1333</v>
      </c>
      <c r="P438">
        <v>0.46</v>
      </c>
      <c r="Q438" t="s">
        <v>33</v>
      </c>
      <c r="R438" t="s">
        <v>61</v>
      </c>
      <c r="S438" t="str">
        <f>VLOOKUP(R438,Users!$A$1:$B$5,2,0)</f>
        <v>Chris</v>
      </c>
      <c r="T438" t="s">
        <v>695</v>
      </c>
      <c r="U438" t="s">
        <v>1461</v>
      </c>
      <c r="V438">
        <v>46203</v>
      </c>
      <c r="W438" s="2">
        <v>42180</v>
      </c>
      <c r="X438" s="2" t="str">
        <f t="shared" si="31"/>
        <v>Thu</v>
      </c>
      <c r="Y438" s="2">
        <v>42182</v>
      </c>
      <c r="Z438" s="9">
        <f t="shared" si="32"/>
        <v>2</v>
      </c>
      <c r="AA438" s="9" t="str">
        <f t="shared" si="33"/>
        <v>After Discount</v>
      </c>
      <c r="AB438" s="6">
        <v>87.12</v>
      </c>
      <c r="AC438">
        <v>4</v>
      </c>
      <c r="AD438" s="6">
        <v>182.61</v>
      </c>
      <c r="AE438">
        <v>90540</v>
      </c>
      <c r="AF438" s="9">
        <f>IF(COUNTIF(AE$2:AE2389,AE438)=1,1,0)</f>
        <v>0</v>
      </c>
      <c r="AG438" t="str">
        <f>_xlfn.XLOOKUP(AE438,Returns!A:A,Returns!B:B,"Not Returned",0,1)</f>
        <v>Not Returned</v>
      </c>
      <c r="AH438">
        <f t="shared" si="34"/>
        <v>0</v>
      </c>
    </row>
    <row r="439" spans="1:34" x14ac:dyDescent="0.3">
      <c r="A439">
        <v>21947</v>
      </c>
      <c r="B439" t="s">
        <v>47</v>
      </c>
      <c r="C439" s="8">
        <v>0.08</v>
      </c>
      <c r="D439" s="6">
        <v>46.89</v>
      </c>
      <c r="E439" s="7">
        <v>5.0999999999999996</v>
      </c>
      <c r="F439">
        <v>1648</v>
      </c>
      <c r="G439" t="s">
        <v>1644</v>
      </c>
      <c r="H439" t="str">
        <f>IF(COUNTIF(G$2:G439,G439)=1,"New Customer","Returning Customer")</f>
        <v>Returning Customer</v>
      </c>
      <c r="I439">
        <f t="shared" si="30"/>
        <v>0</v>
      </c>
      <c r="J439" t="s">
        <v>49</v>
      </c>
      <c r="K439" t="s">
        <v>28</v>
      </c>
      <c r="L439" t="s">
        <v>29</v>
      </c>
      <c r="M439" t="s">
        <v>252</v>
      </c>
      <c r="N439" t="s">
        <v>86</v>
      </c>
      <c r="O439" t="s">
        <v>1333</v>
      </c>
      <c r="P439">
        <v>0.46</v>
      </c>
      <c r="Q439" t="s">
        <v>33</v>
      </c>
      <c r="R439" t="s">
        <v>61</v>
      </c>
      <c r="S439" t="str">
        <f>VLOOKUP(R439,Users!$A$1:$B$5,2,0)</f>
        <v>Chris</v>
      </c>
      <c r="T439" t="s">
        <v>175</v>
      </c>
      <c r="U439" t="s">
        <v>1645</v>
      </c>
      <c r="V439">
        <v>60098</v>
      </c>
      <c r="W439" s="2">
        <v>42088</v>
      </c>
      <c r="X439" s="2" t="str">
        <f t="shared" si="31"/>
        <v>Wed</v>
      </c>
      <c r="Y439" s="2">
        <v>42090</v>
      </c>
      <c r="Z439" s="9">
        <f t="shared" si="32"/>
        <v>2</v>
      </c>
      <c r="AA439" s="9" t="str">
        <f t="shared" si="33"/>
        <v>After Discount</v>
      </c>
      <c r="AB439" s="6">
        <v>507.63299999999998</v>
      </c>
      <c r="AC439">
        <v>17</v>
      </c>
      <c r="AD439" s="6">
        <v>735.7</v>
      </c>
      <c r="AE439">
        <v>91043</v>
      </c>
      <c r="AF439" s="9">
        <f>IF(COUNTIF(AE$2:AE2390,AE439)=1,1,0)</f>
        <v>0</v>
      </c>
      <c r="AG439" t="str">
        <f>_xlfn.XLOOKUP(AE439,Returns!A:A,Returns!B:B,"Not Returned",0,1)</f>
        <v>Not Returned</v>
      </c>
      <c r="AH439">
        <f t="shared" si="34"/>
        <v>0</v>
      </c>
    </row>
    <row r="440" spans="1:34" x14ac:dyDescent="0.3">
      <c r="A440">
        <v>24224</v>
      </c>
      <c r="B440" t="s">
        <v>47</v>
      </c>
      <c r="C440" s="8">
        <v>0.09</v>
      </c>
      <c r="D440" s="6">
        <v>9.11</v>
      </c>
      <c r="E440" s="7">
        <v>2.15</v>
      </c>
      <c r="F440">
        <v>1155</v>
      </c>
      <c r="G440" t="s">
        <v>1246</v>
      </c>
      <c r="H440" t="str">
        <f>IF(COUNTIF(G$2:G440,G440)=1,"New Customer","Returning Customer")</f>
        <v>New Customer</v>
      </c>
      <c r="I440">
        <f t="shared" si="30"/>
        <v>1</v>
      </c>
      <c r="J440" t="s">
        <v>27</v>
      </c>
      <c r="K440" t="s">
        <v>114</v>
      </c>
      <c r="L440" t="s">
        <v>29</v>
      </c>
      <c r="M440" t="s">
        <v>93</v>
      </c>
      <c r="N440" t="s">
        <v>31</v>
      </c>
      <c r="O440" t="s">
        <v>1247</v>
      </c>
      <c r="P440">
        <v>0.4</v>
      </c>
      <c r="Q440" t="s">
        <v>33</v>
      </c>
      <c r="R440" t="s">
        <v>34</v>
      </c>
      <c r="S440" t="str">
        <f>VLOOKUP(R440,Users!$A$1:$B$5,2,0)</f>
        <v>William</v>
      </c>
      <c r="T440" t="s">
        <v>45</v>
      </c>
      <c r="U440" t="s">
        <v>1248</v>
      </c>
      <c r="V440">
        <v>90640</v>
      </c>
      <c r="W440" s="2">
        <v>42006</v>
      </c>
      <c r="X440" s="2" t="str">
        <f t="shared" si="31"/>
        <v>Fri</v>
      </c>
      <c r="Y440" s="2">
        <v>42008</v>
      </c>
      <c r="Z440" s="9">
        <f t="shared" si="32"/>
        <v>2</v>
      </c>
      <c r="AA440" s="9" t="str">
        <f t="shared" si="33"/>
        <v>After Discount</v>
      </c>
      <c r="AB440" s="6">
        <v>20.299600000000002</v>
      </c>
      <c r="AC440">
        <v>4</v>
      </c>
      <c r="AD440" s="6">
        <v>34.409999999999997</v>
      </c>
      <c r="AE440">
        <v>90853</v>
      </c>
      <c r="AF440" s="9">
        <f>IF(COUNTIF(AE$2:AE2391,AE440)=1,1,0)</f>
        <v>0</v>
      </c>
      <c r="AG440" t="str">
        <f>_xlfn.XLOOKUP(AE440,Returns!A:A,Returns!B:B,"Not Returned",0,1)</f>
        <v>Not Returned</v>
      </c>
      <c r="AH440">
        <f t="shared" si="34"/>
        <v>0</v>
      </c>
    </row>
    <row r="441" spans="1:34" x14ac:dyDescent="0.3">
      <c r="A441">
        <v>21928</v>
      </c>
      <c r="B441" t="s">
        <v>47</v>
      </c>
      <c r="C441" s="8">
        <v>0.1</v>
      </c>
      <c r="D441" s="6">
        <v>9.11</v>
      </c>
      <c r="E441" s="7">
        <v>2.15</v>
      </c>
      <c r="F441">
        <v>1602</v>
      </c>
      <c r="G441" t="s">
        <v>1591</v>
      </c>
      <c r="H441" t="str">
        <f>IF(COUNTIF(G$2:G441,G441)=1,"New Customer","Returning Customer")</f>
        <v>New Customer</v>
      </c>
      <c r="I441">
        <f t="shared" si="30"/>
        <v>1</v>
      </c>
      <c r="J441" t="s">
        <v>49</v>
      </c>
      <c r="K441" t="s">
        <v>40</v>
      </c>
      <c r="L441" t="s">
        <v>29</v>
      </c>
      <c r="M441" t="s">
        <v>93</v>
      </c>
      <c r="N441" t="s">
        <v>31</v>
      </c>
      <c r="O441" t="s">
        <v>1247</v>
      </c>
      <c r="P441">
        <v>0.4</v>
      </c>
      <c r="Q441" t="s">
        <v>33</v>
      </c>
      <c r="R441" t="s">
        <v>53</v>
      </c>
      <c r="S441" t="str">
        <f>VLOOKUP(R441,Users!$A$1:$B$5,2,0)</f>
        <v>Erin</v>
      </c>
      <c r="T441" t="s">
        <v>409</v>
      </c>
      <c r="U441" t="s">
        <v>1592</v>
      </c>
      <c r="V441">
        <v>20601</v>
      </c>
      <c r="W441" s="2">
        <v>42104</v>
      </c>
      <c r="X441" s="2" t="str">
        <f t="shared" si="31"/>
        <v>Fri</v>
      </c>
      <c r="Y441" s="2">
        <v>42106</v>
      </c>
      <c r="Z441" s="9">
        <f t="shared" si="32"/>
        <v>2</v>
      </c>
      <c r="AA441" s="9" t="str">
        <f t="shared" si="33"/>
        <v>After Discount</v>
      </c>
      <c r="AB441" s="6">
        <v>-3.9312</v>
      </c>
      <c r="AC441">
        <v>2</v>
      </c>
      <c r="AD441" s="6">
        <v>17.420000000000002</v>
      </c>
      <c r="AE441">
        <v>89680</v>
      </c>
      <c r="AF441" s="9">
        <f>IF(COUNTIF(AE$2:AE2392,AE441)=1,1,0)</f>
        <v>1</v>
      </c>
      <c r="AG441" t="str">
        <f>_xlfn.XLOOKUP(AE441,Returns!A:A,Returns!B:B,"Not Returned",0,1)</f>
        <v>Not Returned</v>
      </c>
      <c r="AH441">
        <f t="shared" si="34"/>
        <v>0</v>
      </c>
    </row>
    <row r="442" spans="1:34" x14ac:dyDescent="0.3">
      <c r="A442">
        <v>25271</v>
      </c>
      <c r="B442" t="s">
        <v>25</v>
      </c>
      <c r="C442" s="8">
        <v>0.04</v>
      </c>
      <c r="D442" s="6">
        <v>9.11</v>
      </c>
      <c r="E442" s="7">
        <v>2.15</v>
      </c>
      <c r="F442">
        <v>2420</v>
      </c>
      <c r="G442" t="s">
        <v>2252</v>
      </c>
      <c r="H442" t="str">
        <f>IF(COUNTIF(G$2:G442,G442)=1,"New Customer","Returning Customer")</f>
        <v>New Customer</v>
      </c>
      <c r="I442">
        <f t="shared" si="30"/>
        <v>1</v>
      </c>
      <c r="J442" t="s">
        <v>49</v>
      </c>
      <c r="K442" t="s">
        <v>114</v>
      </c>
      <c r="L442" t="s">
        <v>29</v>
      </c>
      <c r="M442" t="s">
        <v>93</v>
      </c>
      <c r="N442" t="s">
        <v>31</v>
      </c>
      <c r="O442" t="s">
        <v>1247</v>
      </c>
      <c r="P442">
        <v>0.4</v>
      </c>
      <c r="Q442" t="s">
        <v>33</v>
      </c>
      <c r="R442" t="s">
        <v>135</v>
      </c>
      <c r="S442" t="str">
        <f>VLOOKUP(R442,Users!$A$1:$B$5,2,0)</f>
        <v>Sam</v>
      </c>
      <c r="T442" t="s">
        <v>136</v>
      </c>
      <c r="U442" t="s">
        <v>1554</v>
      </c>
      <c r="V442">
        <v>23223</v>
      </c>
      <c r="W442" s="2">
        <v>42130</v>
      </c>
      <c r="X442" s="2" t="str">
        <f t="shared" si="31"/>
        <v>Wed</v>
      </c>
      <c r="Y442" s="2">
        <v>42130</v>
      </c>
      <c r="Z442" s="9">
        <f t="shared" si="32"/>
        <v>0</v>
      </c>
      <c r="AA442" s="9" t="str">
        <f t="shared" si="33"/>
        <v>After Discount</v>
      </c>
      <c r="AB442" s="6">
        <v>-23.072000000000003</v>
      </c>
      <c r="AC442">
        <v>11</v>
      </c>
      <c r="AD442" s="6">
        <v>100.87</v>
      </c>
      <c r="AE442">
        <v>86752</v>
      </c>
      <c r="AF442" s="9">
        <f>IF(COUNTIF(AE$2:AE2393,AE442)=1,1,0)</f>
        <v>1</v>
      </c>
      <c r="AG442" t="str">
        <f>_xlfn.XLOOKUP(AE442,Returns!A:A,Returns!B:B,"Not Returned",0,1)</f>
        <v>Not Returned</v>
      </c>
      <c r="AH442">
        <f t="shared" si="34"/>
        <v>0</v>
      </c>
    </row>
    <row r="443" spans="1:34" x14ac:dyDescent="0.3">
      <c r="A443">
        <v>23359</v>
      </c>
      <c r="B443" t="s">
        <v>37</v>
      </c>
      <c r="C443" s="8">
        <v>0.02</v>
      </c>
      <c r="D443" s="6">
        <v>9.11</v>
      </c>
      <c r="E443" s="7">
        <v>2.15</v>
      </c>
      <c r="F443">
        <v>3360</v>
      </c>
      <c r="G443" t="s">
        <v>2973</v>
      </c>
      <c r="H443" t="str">
        <f>IF(COUNTIF(G$2:G443,G443)=1,"New Customer","Returning Customer")</f>
        <v>New Customer</v>
      </c>
      <c r="I443">
        <f t="shared" si="30"/>
        <v>1</v>
      </c>
      <c r="J443" t="s">
        <v>49</v>
      </c>
      <c r="K443" t="s">
        <v>40</v>
      </c>
      <c r="L443" t="s">
        <v>29</v>
      </c>
      <c r="M443" t="s">
        <v>93</v>
      </c>
      <c r="N443" t="s">
        <v>31</v>
      </c>
      <c r="O443" t="s">
        <v>1247</v>
      </c>
      <c r="P443">
        <v>0.4</v>
      </c>
      <c r="Q443" t="s">
        <v>33</v>
      </c>
      <c r="R443" t="s">
        <v>61</v>
      </c>
      <c r="S443" t="str">
        <f>VLOOKUP(R443,Users!$A$1:$B$5,2,0)</f>
        <v>Chris</v>
      </c>
      <c r="T443" t="s">
        <v>1843</v>
      </c>
      <c r="U443" t="s">
        <v>2974</v>
      </c>
      <c r="V443">
        <v>53214</v>
      </c>
      <c r="W443" s="2">
        <v>42083</v>
      </c>
      <c r="X443" s="2" t="str">
        <f t="shared" si="31"/>
        <v>Fri</v>
      </c>
      <c r="Y443" s="2">
        <v>42085</v>
      </c>
      <c r="Z443" s="9">
        <f t="shared" si="32"/>
        <v>2</v>
      </c>
      <c r="AA443" s="9" t="str">
        <f t="shared" si="33"/>
        <v>After Discount</v>
      </c>
      <c r="AB443" s="6">
        <v>18.41</v>
      </c>
      <c r="AC443">
        <v>3</v>
      </c>
      <c r="AD443" s="6">
        <v>27.37</v>
      </c>
      <c r="AE443">
        <v>91435</v>
      </c>
      <c r="AF443" s="9">
        <f>IF(COUNTIF(AE$2:AE2394,AE443)=1,1,0)</f>
        <v>0</v>
      </c>
      <c r="AG443" t="str">
        <f>_xlfn.XLOOKUP(AE443,Returns!A:A,Returns!B:B,"Not Returned",0,1)</f>
        <v>Not Returned</v>
      </c>
      <c r="AH443">
        <f t="shared" si="34"/>
        <v>0</v>
      </c>
    </row>
    <row r="444" spans="1:34" x14ac:dyDescent="0.3">
      <c r="A444">
        <v>20531</v>
      </c>
      <c r="B444" t="s">
        <v>56</v>
      </c>
      <c r="C444" s="8">
        <v>0</v>
      </c>
      <c r="D444" s="6">
        <v>43.98</v>
      </c>
      <c r="E444" s="7">
        <v>8.99</v>
      </c>
      <c r="F444">
        <v>1015</v>
      </c>
      <c r="G444" t="s">
        <v>1106</v>
      </c>
      <c r="H444" t="str">
        <f>IF(COUNTIF(G$2:G444,G444)=1,"New Customer","Returning Customer")</f>
        <v>New Customer</v>
      </c>
      <c r="I444">
        <f t="shared" si="30"/>
        <v>1</v>
      </c>
      <c r="J444" t="s">
        <v>49</v>
      </c>
      <c r="K444" t="s">
        <v>40</v>
      </c>
      <c r="L444" t="s">
        <v>29</v>
      </c>
      <c r="M444" t="s">
        <v>30</v>
      </c>
      <c r="N444" t="s">
        <v>51</v>
      </c>
      <c r="O444" t="s">
        <v>1107</v>
      </c>
      <c r="P444">
        <v>0.57999999999999996</v>
      </c>
      <c r="Q444" t="s">
        <v>33</v>
      </c>
      <c r="R444" t="s">
        <v>135</v>
      </c>
      <c r="S444" t="str">
        <f>VLOOKUP(R444,Users!$A$1:$B$5,2,0)</f>
        <v>Sam</v>
      </c>
      <c r="T444" t="s">
        <v>316</v>
      </c>
      <c r="U444" t="s">
        <v>1108</v>
      </c>
      <c r="V444">
        <v>27502</v>
      </c>
      <c r="W444" s="2">
        <v>42081</v>
      </c>
      <c r="X444" s="2" t="str">
        <f t="shared" si="31"/>
        <v>Wed</v>
      </c>
      <c r="Y444" s="2">
        <v>42081</v>
      </c>
      <c r="Z444" s="9">
        <f t="shared" si="32"/>
        <v>0</v>
      </c>
      <c r="AA444" s="9" t="str">
        <f t="shared" si="33"/>
        <v>No Discount</v>
      </c>
      <c r="AB444" s="6">
        <v>829.46699999999998</v>
      </c>
      <c r="AC444">
        <v>14</v>
      </c>
      <c r="AD444" s="6">
        <v>650.70000000000005</v>
      </c>
      <c r="AE444">
        <v>88390</v>
      </c>
      <c r="AF444" s="9">
        <f>IF(COUNTIF(AE$2:AE2395,AE444)=1,1,0)</f>
        <v>1</v>
      </c>
      <c r="AG444" t="str">
        <f>_xlfn.XLOOKUP(AE444,Returns!A:A,Returns!B:B,"Not Returned",0,1)</f>
        <v>Not Returned</v>
      </c>
      <c r="AH444">
        <f t="shared" si="34"/>
        <v>0</v>
      </c>
    </row>
    <row r="445" spans="1:34" x14ac:dyDescent="0.3">
      <c r="A445">
        <v>20183</v>
      </c>
      <c r="B445" t="s">
        <v>47</v>
      </c>
      <c r="C445" s="8">
        <v>0.03</v>
      </c>
      <c r="D445" s="6">
        <v>43.98</v>
      </c>
      <c r="E445" s="7">
        <v>8.99</v>
      </c>
      <c r="F445">
        <v>2980</v>
      </c>
      <c r="G445" t="s">
        <v>2688</v>
      </c>
      <c r="H445" t="str">
        <f>IF(COUNTIF(G$2:G445,G445)=1,"New Customer","Returning Customer")</f>
        <v>Returning Customer</v>
      </c>
      <c r="I445">
        <f t="shared" si="30"/>
        <v>0</v>
      </c>
      <c r="J445" t="s">
        <v>49</v>
      </c>
      <c r="K445" t="s">
        <v>28</v>
      </c>
      <c r="L445" t="s">
        <v>29</v>
      </c>
      <c r="M445" t="s">
        <v>30</v>
      </c>
      <c r="N445" t="s">
        <v>51</v>
      </c>
      <c r="O445" t="s">
        <v>1107</v>
      </c>
      <c r="P445">
        <v>0.57999999999999996</v>
      </c>
      <c r="Q445" t="s">
        <v>33</v>
      </c>
      <c r="R445" t="s">
        <v>53</v>
      </c>
      <c r="S445" t="str">
        <f>VLOOKUP(R445,Users!$A$1:$B$5,2,0)</f>
        <v>Erin</v>
      </c>
      <c r="T445" t="s">
        <v>152</v>
      </c>
      <c r="U445" t="s">
        <v>2689</v>
      </c>
      <c r="V445">
        <v>44870</v>
      </c>
      <c r="W445" s="2">
        <v>42031</v>
      </c>
      <c r="X445" s="2" t="str">
        <f t="shared" si="31"/>
        <v>Tue</v>
      </c>
      <c r="Y445" s="2">
        <v>42033</v>
      </c>
      <c r="Z445" s="9">
        <f t="shared" si="32"/>
        <v>2</v>
      </c>
      <c r="AA445" s="9" t="str">
        <f t="shared" si="33"/>
        <v>After Discount</v>
      </c>
      <c r="AB445" s="6">
        <v>274.0788</v>
      </c>
      <c r="AC445">
        <v>10</v>
      </c>
      <c r="AD445" s="6">
        <v>454.4</v>
      </c>
      <c r="AE445">
        <v>86544</v>
      </c>
      <c r="AF445" s="9">
        <f>IF(COUNTIF(AE$2:AE2396,AE445)=1,1,0)</f>
        <v>0</v>
      </c>
      <c r="AG445" t="str">
        <f>_xlfn.XLOOKUP(AE445,Returns!A:A,Returns!B:B,"Not Returned",0,1)</f>
        <v>Not Returned</v>
      </c>
      <c r="AH445">
        <f t="shared" si="34"/>
        <v>0</v>
      </c>
    </row>
    <row r="446" spans="1:34" x14ac:dyDescent="0.3">
      <c r="A446">
        <v>24737</v>
      </c>
      <c r="B446" t="s">
        <v>56</v>
      </c>
      <c r="C446" s="8">
        <v>0.02</v>
      </c>
      <c r="D446" s="6">
        <v>15.94</v>
      </c>
      <c r="E446" s="7">
        <v>5.45</v>
      </c>
      <c r="F446">
        <v>1069</v>
      </c>
      <c r="G446" t="s">
        <v>1171</v>
      </c>
      <c r="H446" t="str">
        <f>IF(COUNTIF(G$2:G446,G446)=1,"New Customer","Returning Customer")</f>
        <v>New Customer</v>
      </c>
      <c r="I446">
        <f t="shared" si="30"/>
        <v>1</v>
      </c>
      <c r="J446" t="s">
        <v>49</v>
      </c>
      <c r="K446" t="s">
        <v>40</v>
      </c>
      <c r="L446" t="s">
        <v>29</v>
      </c>
      <c r="M446" t="s">
        <v>30</v>
      </c>
      <c r="N446" t="s">
        <v>51</v>
      </c>
      <c r="O446" t="s">
        <v>1172</v>
      </c>
      <c r="P446">
        <v>0.55000000000000004</v>
      </c>
      <c r="Q446" t="s">
        <v>33</v>
      </c>
      <c r="R446" t="s">
        <v>61</v>
      </c>
      <c r="S446" t="str">
        <f>VLOOKUP(R446,Users!$A$1:$B$5,2,0)</f>
        <v>Chris</v>
      </c>
      <c r="T446" t="s">
        <v>175</v>
      </c>
      <c r="U446" t="s">
        <v>1173</v>
      </c>
      <c r="V446">
        <v>62901</v>
      </c>
      <c r="W446" s="2">
        <v>42138</v>
      </c>
      <c r="X446" s="2" t="str">
        <f t="shared" si="31"/>
        <v>Thu</v>
      </c>
      <c r="Y446" s="2">
        <v>42139</v>
      </c>
      <c r="Z446" s="9">
        <f t="shared" si="32"/>
        <v>1</v>
      </c>
      <c r="AA446" s="9" t="str">
        <f t="shared" si="33"/>
        <v>After Discount</v>
      </c>
      <c r="AB446" s="6">
        <v>139.61200000000002</v>
      </c>
      <c r="AC446">
        <v>41</v>
      </c>
      <c r="AD446" s="6">
        <v>664.34</v>
      </c>
      <c r="AE446">
        <v>87110</v>
      </c>
      <c r="AF446" s="9">
        <f>IF(COUNTIF(AE$2:AE2397,AE446)=1,1,0)</f>
        <v>1</v>
      </c>
      <c r="AG446" t="str">
        <f>_xlfn.XLOOKUP(AE446,Returns!A:A,Returns!B:B,"Not Returned",0,1)</f>
        <v>Not Returned</v>
      </c>
      <c r="AH446">
        <f t="shared" si="34"/>
        <v>0</v>
      </c>
    </row>
    <row r="447" spans="1:34" x14ac:dyDescent="0.3">
      <c r="A447">
        <v>19173</v>
      </c>
      <c r="B447" t="s">
        <v>25</v>
      </c>
      <c r="C447" s="8">
        <v>0</v>
      </c>
      <c r="D447" s="6">
        <v>11.66</v>
      </c>
      <c r="E447" s="7">
        <v>8.99</v>
      </c>
      <c r="F447">
        <v>833</v>
      </c>
      <c r="G447" t="s">
        <v>953</v>
      </c>
      <c r="H447" t="str">
        <f>IF(COUNTIF(G$2:G447,G447)=1,"New Customer","Returning Customer")</f>
        <v>New Customer</v>
      </c>
      <c r="I447">
        <f t="shared" si="30"/>
        <v>1</v>
      </c>
      <c r="J447" t="s">
        <v>27</v>
      </c>
      <c r="K447" t="s">
        <v>28</v>
      </c>
      <c r="L447" t="s">
        <v>29</v>
      </c>
      <c r="M447" t="s">
        <v>30</v>
      </c>
      <c r="N447" t="s">
        <v>51</v>
      </c>
      <c r="O447" t="s">
        <v>954</v>
      </c>
      <c r="P447">
        <v>0.59</v>
      </c>
      <c r="Q447" t="s">
        <v>33</v>
      </c>
      <c r="R447" t="s">
        <v>34</v>
      </c>
      <c r="S447" t="str">
        <f>VLOOKUP(R447,Users!$A$1:$B$5,2,0)</f>
        <v>William</v>
      </c>
      <c r="T447" t="s">
        <v>45</v>
      </c>
      <c r="U447" t="s">
        <v>955</v>
      </c>
      <c r="V447">
        <v>95020</v>
      </c>
      <c r="W447" s="2">
        <v>42013</v>
      </c>
      <c r="X447" s="2" t="str">
        <f t="shared" si="31"/>
        <v>Fri</v>
      </c>
      <c r="Y447" s="2">
        <v>42015</v>
      </c>
      <c r="Z447" s="9">
        <f t="shared" si="32"/>
        <v>2</v>
      </c>
      <c r="AA447" s="9" t="str">
        <f t="shared" si="33"/>
        <v>No Discount</v>
      </c>
      <c r="AB447" s="6">
        <v>-203.67000000000002</v>
      </c>
      <c r="AC447">
        <v>11</v>
      </c>
      <c r="AD447" s="6">
        <v>138.51</v>
      </c>
      <c r="AE447">
        <v>89770</v>
      </c>
      <c r="AF447" s="9">
        <f>IF(COUNTIF(AE$2:AE2398,AE447)=1,1,0)</f>
        <v>1</v>
      </c>
      <c r="AG447" t="str">
        <f>_xlfn.XLOOKUP(AE447,Returns!A:A,Returns!B:B,"Not Returned",0,1)</f>
        <v>Not Returned</v>
      </c>
      <c r="AH447">
        <f t="shared" si="34"/>
        <v>0</v>
      </c>
    </row>
    <row r="448" spans="1:34" x14ac:dyDescent="0.3">
      <c r="A448">
        <v>18411</v>
      </c>
      <c r="B448" t="s">
        <v>25</v>
      </c>
      <c r="C448" s="8">
        <v>0.03</v>
      </c>
      <c r="D448" s="6">
        <v>22.01</v>
      </c>
      <c r="E448" s="7">
        <v>5.53</v>
      </c>
      <c r="F448">
        <v>2141</v>
      </c>
      <c r="G448" t="s">
        <v>2034</v>
      </c>
      <c r="H448" t="str">
        <f>IF(COUNTIF(G$2:G448,G448)=1,"New Customer","Returning Customer")</f>
        <v>New Customer</v>
      </c>
      <c r="I448">
        <f t="shared" si="30"/>
        <v>1</v>
      </c>
      <c r="J448" t="s">
        <v>27</v>
      </c>
      <c r="K448" t="s">
        <v>40</v>
      </c>
      <c r="L448" t="s">
        <v>29</v>
      </c>
      <c r="M448" t="s">
        <v>30</v>
      </c>
      <c r="N448" t="s">
        <v>51</v>
      </c>
      <c r="O448" t="s">
        <v>2035</v>
      </c>
      <c r="P448">
        <v>0.59</v>
      </c>
      <c r="Q448" t="s">
        <v>33</v>
      </c>
      <c r="R448" t="s">
        <v>34</v>
      </c>
      <c r="S448" t="str">
        <f>VLOOKUP(R448,Users!$A$1:$B$5,2,0)</f>
        <v>William</v>
      </c>
      <c r="T448" t="s">
        <v>250</v>
      </c>
      <c r="U448" t="s">
        <v>1931</v>
      </c>
      <c r="V448">
        <v>81301</v>
      </c>
      <c r="W448" s="2">
        <v>42053</v>
      </c>
      <c r="X448" s="2" t="str">
        <f t="shared" si="31"/>
        <v>Wed</v>
      </c>
      <c r="Y448" s="2">
        <v>42054</v>
      </c>
      <c r="Z448" s="9">
        <f t="shared" si="32"/>
        <v>1</v>
      </c>
      <c r="AA448" s="9" t="str">
        <f t="shared" si="33"/>
        <v>After Discount</v>
      </c>
      <c r="AB448" s="6">
        <v>12.5504</v>
      </c>
      <c r="AC448">
        <v>7</v>
      </c>
      <c r="AD448" s="6">
        <v>154.11000000000001</v>
      </c>
      <c r="AE448">
        <v>87570</v>
      </c>
      <c r="AF448" s="9">
        <f>IF(COUNTIF(AE$2:AE2399,AE448)=1,1,0)</f>
        <v>0</v>
      </c>
      <c r="AG448" t="str">
        <f>_xlfn.XLOOKUP(AE448,Returns!A:A,Returns!B:B,"Not Returned",0,1)</f>
        <v>Not Returned</v>
      </c>
      <c r="AH448">
        <f t="shared" si="34"/>
        <v>0</v>
      </c>
    </row>
    <row r="449" spans="1:34" x14ac:dyDescent="0.3">
      <c r="A449">
        <v>21630</v>
      </c>
      <c r="B449" t="s">
        <v>56</v>
      </c>
      <c r="C449" s="8">
        <v>0.08</v>
      </c>
      <c r="D449" s="6">
        <v>22.01</v>
      </c>
      <c r="E449" s="7">
        <v>5.53</v>
      </c>
      <c r="F449">
        <v>2760</v>
      </c>
      <c r="G449" t="s">
        <v>2512</v>
      </c>
      <c r="H449" t="str">
        <f>IF(COUNTIF(G$2:G449,G449)=1,"New Customer","Returning Customer")</f>
        <v>New Customer</v>
      </c>
      <c r="I449">
        <f t="shared" si="30"/>
        <v>1</v>
      </c>
      <c r="J449" t="s">
        <v>49</v>
      </c>
      <c r="K449" t="s">
        <v>28</v>
      </c>
      <c r="L449" t="s">
        <v>29</v>
      </c>
      <c r="M449" t="s">
        <v>30</v>
      </c>
      <c r="N449" t="s">
        <v>51</v>
      </c>
      <c r="O449" t="s">
        <v>2035</v>
      </c>
      <c r="P449">
        <v>0.59</v>
      </c>
      <c r="Q449" t="s">
        <v>33</v>
      </c>
      <c r="R449" t="s">
        <v>53</v>
      </c>
      <c r="S449" t="str">
        <f>VLOOKUP(R449,Users!$A$1:$B$5,2,0)</f>
        <v>Erin</v>
      </c>
      <c r="T449" t="s">
        <v>223</v>
      </c>
      <c r="U449" t="s">
        <v>2513</v>
      </c>
      <c r="V449">
        <v>6708</v>
      </c>
      <c r="W449" s="2">
        <v>42116</v>
      </c>
      <c r="X449" s="2" t="str">
        <f t="shared" si="31"/>
        <v>Wed</v>
      </c>
      <c r="Y449" s="2">
        <v>42118</v>
      </c>
      <c r="Z449" s="9">
        <f t="shared" si="32"/>
        <v>2</v>
      </c>
      <c r="AA449" s="9" t="str">
        <f t="shared" si="33"/>
        <v>After Discount</v>
      </c>
      <c r="AB449" s="6">
        <v>105.7</v>
      </c>
      <c r="AC449">
        <v>11</v>
      </c>
      <c r="AD449" s="6">
        <v>241.97</v>
      </c>
      <c r="AE449">
        <v>90724</v>
      </c>
      <c r="AF449" s="9">
        <f>IF(COUNTIF(AE$2:AE2400,AE449)=1,1,0)</f>
        <v>0</v>
      </c>
      <c r="AG449" t="str">
        <f>_xlfn.XLOOKUP(AE449,Returns!A:A,Returns!B:B,"Not Returned",0,1)</f>
        <v>Not Returned</v>
      </c>
      <c r="AH449">
        <f t="shared" si="34"/>
        <v>0</v>
      </c>
    </row>
    <row r="450" spans="1:34" x14ac:dyDescent="0.3">
      <c r="A450">
        <v>24746</v>
      </c>
      <c r="B450" t="s">
        <v>37</v>
      </c>
      <c r="C450" s="8">
        <v>0.1</v>
      </c>
      <c r="D450" s="6">
        <v>22.01</v>
      </c>
      <c r="E450" s="7">
        <v>5.53</v>
      </c>
      <c r="F450">
        <v>2820</v>
      </c>
      <c r="G450" t="s">
        <v>2564</v>
      </c>
      <c r="H450" t="str">
        <f>IF(COUNTIF(G$2:G450,G450)=1,"New Customer","Returning Customer")</f>
        <v>New Customer</v>
      </c>
      <c r="I450">
        <f t="shared" ref="I450:I513" si="35">IF(H450="New Customer",1,0)</f>
        <v>1</v>
      </c>
      <c r="J450" t="s">
        <v>49</v>
      </c>
      <c r="K450" t="s">
        <v>40</v>
      </c>
      <c r="L450" t="s">
        <v>29</v>
      </c>
      <c r="M450" t="s">
        <v>30</v>
      </c>
      <c r="N450" t="s">
        <v>51</v>
      </c>
      <c r="O450" t="s">
        <v>2035</v>
      </c>
      <c r="P450">
        <v>0.59</v>
      </c>
      <c r="Q450" t="s">
        <v>33</v>
      </c>
      <c r="R450" t="s">
        <v>61</v>
      </c>
      <c r="S450" t="str">
        <f>VLOOKUP(R450,Users!$A$1:$B$5,2,0)</f>
        <v>Chris</v>
      </c>
      <c r="T450" t="s">
        <v>499</v>
      </c>
      <c r="U450" t="s">
        <v>2565</v>
      </c>
      <c r="V450">
        <v>63129</v>
      </c>
      <c r="W450" s="2">
        <v>42018</v>
      </c>
      <c r="X450" s="2" t="str">
        <f t="shared" ref="X450:X513" si="36">TEXT(W450,"ddd")</f>
        <v>Wed</v>
      </c>
      <c r="Y450" s="2">
        <v>42019</v>
      </c>
      <c r="Z450" s="9">
        <f t="shared" ref="Z450:Z513" si="37">Y450-W450</f>
        <v>1</v>
      </c>
      <c r="AA450" s="9" t="str">
        <f t="shared" ref="AA450:AA513" si="38">IF(C450=0,"No Discount","After Discount")</f>
        <v>After Discount</v>
      </c>
      <c r="AB450" s="6">
        <v>31.59</v>
      </c>
      <c r="AC450">
        <v>14</v>
      </c>
      <c r="AD450" s="6">
        <v>281.75</v>
      </c>
      <c r="AE450">
        <v>87900</v>
      </c>
      <c r="AF450" s="9">
        <f>IF(COUNTIF(AE$2:AE2401,AE450)=1,1,0)</f>
        <v>1</v>
      </c>
      <c r="AG450" t="str">
        <f>_xlfn.XLOOKUP(AE450,Returns!A:A,Returns!B:B,"Not Returned",0,1)</f>
        <v>Not Returned</v>
      </c>
      <c r="AH450">
        <f t="shared" ref="AH450:AH513" si="39">IF(AG450="Not Returned",0,1)</f>
        <v>0</v>
      </c>
    </row>
    <row r="451" spans="1:34" x14ac:dyDescent="0.3">
      <c r="A451">
        <v>26049</v>
      </c>
      <c r="B451" t="s">
        <v>25</v>
      </c>
      <c r="C451" s="8">
        <v>0.04</v>
      </c>
      <c r="D451" s="6">
        <v>21.38</v>
      </c>
      <c r="E451" s="7">
        <v>8.99</v>
      </c>
      <c r="F451">
        <v>2323</v>
      </c>
      <c r="G451" t="s">
        <v>2178</v>
      </c>
      <c r="H451" t="str">
        <f>IF(COUNTIF(G$2:G451,G451)=1,"New Customer","Returning Customer")</f>
        <v>New Customer</v>
      </c>
      <c r="I451">
        <f t="shared" si="35"/>
        <v>1</v>
      </c>
      <c r="J451" t="s">
        <v>49</v>
      </c>
      <c r="K451" t="s">
        <v>58</v>
      </c>
      <c r="L451" t="s">
        <v>29</v>
      </c>
      <c r="M451" t="s">
        <v>30</v>
      </c>
      <c r="N451" t="s">
        <v>51</v>
      </c>
      <c r="O451" t="s">
        <v>2181</v>
      </c>
      <c r="P451">
        <v>0.59</v>
      </c>
      <c r="Q451" t="s">
        <v>33</v>
      </c>
      <c r="R451" t="s">
        <v>34</v>
      </c>
      <c r="S451" t="str">
        <f>VLOOKUP(R451,Users!$A$1:$B$5,2,0)</f>
        <v>William</v>
      </c>
      <c r="T451" t="s">
        <v>45</v>
      </c>
      <c r="U451" t="s">
        <v>2180</v>
      </c>
      <c r="V451">
        <v>92236</v>
      </c>
      <c r="W451" s="2">
        <v>42079</v>
      </c>
      <c r="X451" s="2" t="str">
        <f t="shared" si="36"/>
        <v>Mon</v>
      </c>
      <c r="Y451" s="2">
        <v>42081</v>
      </c>
      <c r="Z451" s="9">
        <f t="shared" si="37"/>
        <v>2</v>
      </c>
      <c r="AA451" s="9" t="str">
        <f t="shared" si="38"/>
        <v>After Discount</v>
      </c>
      <c r="AB451" s="6">
        <v>-52.12</v>
      </c>
      <c r="AC451">
        <v>4</v>
      </c>
      <c r="AD451" s="6">
        <v>84.21</v>
      </c>
      <c r="AE451">
        <v>88721</v>
      </c>
      <c r="AF451" s="9">
        <f>IF(COUNTIF(AE$2:AE2402,AE451)=1,1,0)</f>
        <v>0</v>
      </c>
      <c r="AG451" t="str">
        <f>_xlfn.XLOOKUP(AE451,Returns!A:A,Returns!B:B,"Not Returned",0,1)</f>
        <v>Not Returned</v>
      </c>
      <c r="AH451">
        <f t="shared" si="39"/>
        <v>0</v>
      </c>
    </row>
    <row r="452" spans="1:34" x14ac:dyDescent="0.3">
      <c r="A452">
        <v>18867</v>
      </c>
      <c r="B452" t="s">
        <v>47</v>
      </c>
      <c r="C452" s="8">
        <v>7.0000000000000007E-2</v>
      </c>
      <c r="D452" s="6">
        <v>21.38</v>
      </c>
      <c r="E452" s="7">
        <v>8.99</v>
      </c>
      <c r="F452">
        <v>2527</v>
      </c>
      <c r="G452" t="s">
        <v>2349</v>
      </c>
      <c r="H452" t="str">
        <f>IF(COUNTIF(G$2:G452,G452)=1,"New Customer","Returning Customer")</f>
        <v>New Customer</v>
      </c>
      <c r="I452">
        <f t="shared" si="35"/>
        <v>1</v>
      </c>
      <c r="J452" t="s">
        <v>49</v>
      </c>
      <c r="K452" t="s">
        <v>28</v>
      </c>
      <c r="L452" t="s">
        <v>29</v>
      </c>
      <c r="M452" t="s">
        <v>30</v>
      </c>
      <c r="N452" t="s">
        <v>51</v>
      </c>
      <c r="O452" t="s">
        <v>2181</v>
      </c>
      <c r="P452">
        <v>0.59</v>
      </c>
      <c r="Q452" t="s">
        <v>33</v>
      </c>
      <c r="R452" t="s">
        <v>135</v>
      </c>
      <c r="S452" t="str">
        <f>VLOOKUP(R452,Users!$A$1:$B$5,2,0)</f>
        <v>Sam</v>
      </c>
      <c r="T452" t="s">
        <v>168</v>
      </c>
      <c r="U452" t="s">
        <v>2350</v>
      </c>
      <c r="V452">
        <v>70601</v>
      </c>
      <c r="W452" s="2">
        <v>42147</v>
      </c>
      <c r="X452" s="2" t="str">
        <f t="shared" si="36"/>
        <v>Sat</v>
      </c>
      <c r="Y452" s="2">
        <v>42149</v>
      </c>
      <c r="Z452" s="9">
        <f t="shared" si="37"/>
        <v>2</v>
      </c>
      <c r="AA452" s="9" t="str">
        <f t="shared" si="38"/>
        <v>After Discount</v>
      </c>
      <c r="AB452" s="6">
        <v>-39.396000000000001</v>
      </c>
      <c r="AC452">
        <v>3</v>
      </c>
      <c r="AD452" s="6">
        <v>68.64</v>
      </c>
      <c r="AE452">
        <v>87208</v>
      </c>
      <c r="AF452" s="9">
        <f>IF(COUNTIF(AE$2:AE2403,AE452)=1,1,0)</f>
        <v>0</v>
      </c>
      <c r="AG452" t="str">
        <f>_xlfn.XLOOKUP(AE452,Returns!A:A,Returns!B:B,"Not Returned",0,1)</f>
        <v>Not Returned</v>
      </c>
      <c r="AH452">
        <f t="shared" si="39"/>
        <v>0</v>
      </c>
    </row>
    <row r="453" spans="1:34" x14ac:dyDescent="0.3">
      <c r="A453">
        <v>18635</v>
      </c>
      <c r="B453" t="s">
        <v>47</v>
      </c>
      <c r="C453" s="8">
        <v>0.04</v>
      </c>
      <c r="D453" s="6">
        <v>21.38</v>
      </c>
      <c r="E453" s="7">
        <v>8.99</v>
      </c>
      <c r="F453">
        <v>3154</v>
      </c>
      <c r="G453" t="s">
        <v>2828</v>
      </c>
      <c r="H453" t="str">
        <f>IF(COUNTIF(G$2:G453,G453)=1,"New Customer","Returning Customer")</f>
        <v>New Customer</v>
      </c>
      <c r="I453">
        <f t="shared" si="35"/>
        <v>1</v>
      </c>
      <c r="J453" t="s">
        <v>49</v>
      </c>
      <c r="K453" t="s">
        <v>28</v>
      </c>
      <c r="L453" t="s">
        <v>29</v>
      </c>
      <c r="M453" t="s">
        <v>30</v>
      </c>
      <c r="N453" t="s">
        <v>51</v>
      </c>
      <c r="O453" t="s">
        <v>2181</v>
      </c>
      <c r="P453">
        <v>0.59</v>
      </c>
      <c r="Q453" t="s">
        <v>33</v>
      </c>
      <c r="R453" t="s">
        <v>135</v>
      </c>
      <c r="S453" t="str">
        <f>VLOOKUP(R453,Users!$A$1:$B$5,2,0)</f>
        <v>Sam</v>
      </c>
      <c r="T453" t="s">
        <v>356</v>
      </c>
      <c r="U453" t="s">
        <v>2829</v>
      </c>
      <c r="V453">
        <v>33710</v>
      </c>
      <c r="W453" s="2">
        <v>42093</v>
      </c>
      <c r="X453" s="2" t="str">
        <f t="shared" si="36"/>
        <v>Mon</v>
      </c>
      <c r="Y453" s="2">
        <v>42093</v>
      </c>
      <c r="Z453" s="9">
        <f t="shared" si="37"/>
        <v>0</v>
      </c>
      <c r="AA453" s="9" t="str">
        <f t="shared" si="38"/>
        <v>After Discount</v>
      </c>
      <c r="AB453" s="6">
        <v>-51.66</v>
      </c>
      <c r="AC453">
        <v>21</v>
      </c>
      <c r="AD453" s="6">
        <v>443.66</v>
      </c>
      <c r="AE453">
        <v>86901</v>
      </c>
      <c r="AF453" s="9">
        <f>IF(COUNTIF(AE$2:AE2404,AE453)=1,1,0)</f>
        <v>1</v>
      </c>
      <c r="AG453" t="str">
        <f>_xlfn.XLOOKUP(AE453,Returns!A:A,Returns!B:B,"Not Returned",0,1)</f>
        <v>Not Returned</v>
      </c>
      <c r="AH453">
        <f t="shared" si="39"/>
        <v>0</v>
      </c>
    </row>
    <row r="454" spans="1:34" x14ac:dyDescent="0.3">
      <c r="A454">
        <v>26083</v>
      </c>
      <c r="B454" t="s">
        <v>37</v>
      </c>
      <c r="C454" s="8">
        <v>0.03</v>
      </c>
      <c r="D454" s="6">
        <v>25.98</v>
      </c>
      <c r="E454" s="7">
        <v>4.08</v>
      </c>
      <c r="F454">
        <v>2198</v>
      </c>
      <c r="G454" t="s">
        <v>2077</v>
      </c>
      <c r="H454" t="str">
        <f>IF(COUNTIF(G$2:G454,G454)=1,"New Customer","Returning Customer")</f>
        <v>New Customer</v>
      </c>
      <c r="I454">
        <f t="shared" si="35"/>
        <v>1</v>
      </c>
      <c r="J454" t="s">
        <v>49</v>
      </c>
      <c r="K454" t="s">
        <v>58</v>
      </c>
      <c r="L454" t="s">
        <v>29</v>
      </c>
      <c r="M454" t="s">
        <v>30</v>
      </c>
      <c r="N454" t="s">
        <v>51</v>
      </c>
      <c r="O454" t="s">
        <v>2078</v>
      </c>
      <c r="P454">
        <v>0.56999999999999995</v>
      </c>
      <c r="Q454" t="s">
        <v>33</v>
      </c>
      <c r="R454" t="s">
        <v>53</v>
      </c>
      <c r="S454" t="str">
        <f>VLOOKUP(R454,Users!$A$1:$B$5,2,0)</f>
        <v>Erin</v>
      </c>
      <c r="T454" t="s">
        <v>71</v>
      </c>
      <c r="U454" t="s">
        <v>2079</v>
      </c>
      <c r="V454">
        <v>11757</v>
      </c>
      <c r="W454" s="2">
        <v>42146</v>
      </c>
      <c r="X454" s="2" t="str">
        <f t="shared" si="36"/>
        <v>Fri</v>
      </c>
      <c r="Y454" s="2">
        <v>42149</v>
      </c>
      <c r="Z454" s="9">
        <f t="shared" si="37"/>
        <v>3</v>
      </c>
      <c r="AA454" s="9" t="str">
        <f t="shared" si="38"/>
        <v>After Discount</v>
      </c>
      <c r="AB454" s="6">
        <v>295.90649999999999</v>
      </c>
      <c r="AC454">
        <v>16</v>
      </c>
      <c r="AD454" s="6">
        <v>428.85</v>
      </c>
      <c r="AE454">
        <v>89174</v>
      </c>
      <c r="AF454" s="9">
        <f>IF(COUNTIF(AE$2:AE2405,AE454)=1,1,0)</f>
        <v>0</v>
      </c>
      <c r="AG454" t="str">
        <f>_xlfn.XLOOKUP(AE454,Returns!A:A,Returns!B:B,"Not Returned",0,1)</f>
        <v>Not Returned</v>
      </c>
      <c r="AH454">
        <f t="shared" si="39"/>
        <v>0</v>
      </c>
    </row>
    <row r="455" spans="1:34" x14ac:dyDescent="0.3">
      <c r="A455">
        <v>5778</v>
      </c>
      <c r="B455" t="s">
        <v>106</v>
      </c>
      <c r="C455" s="8">
        <v>0.05</v>
      </c>
      <c r="D455" s="6">
        <v>22.99</v>
      </c>
      <c r="E455" s="7">
        <v>8.99</v>
      </c>
      <c r="F455">
        <v>2548</v>
      </c>
      <c r="G455" t="s">
        <v>2365</v>
      </c>
      <c r="H455" t="str">
        <f>IF(COUNTIF(G$2:G455,G455)=1,"New Customer","Returning Customer")</f>
        <v>Returning Customer</v>
      </c>
      <c r="I455">
        <f t="shared" si="35"/>
        <v>0</v>
      </c>
      <c r="J455" t="s">
        <v>49</v>
      </c>
      <c r="K455" t="s">
        <v>58</v>
      </c>
      <c r="L455" t="s">
        <v>29</v>
      </c>
      <c r="M455" t="s">
        <v>30</v>
      </c>
      <c r="N455" t="s">
        <v>51</v>
      </c>
      <c r="O455" t="s">
        <v>2367</v>
      </c>
      <c r="P455">
        <v>0.56999999999999995</v>
      </c>
      <c r="Q455" t="s">
        <v>33</v>
      </c>
      <c r="R455" t="s">
        <v>34</v>
      </c>
      <c r="S455" t="str">
        <f>VLOOKUP(R455,Users!$A$1:$B$5,2,0)</f>
        <v>William</v>
      </c>
      <c r="T455" t="s">
        <v>45</v>
      </c>
      <c r="U455" t="s">
        <v>655</v>
      </c>
      <c r="V455">
        <v>90068</v>
      </c>
      <c r="W455" s="2">
        <v>42115</v>
      </c>
      <c r="X455" s="2" t="str">
        <f t="shared" si="36"/>
        <v>Tue</v>
      </c>
      <c r="Y455" s="2">
        <v>42122</v>
      </c>
      <c r="Z455" s="9">
        <f t="shared" si="37"/>
        <v>7</v>
      </c>
      <c r="AA455" s="9" t="str">
        <f t="shared" si="38"/>
        <v>After Discount</v>
      </c>
      <c r="AB455" s="6">
        <v>18.27</v>
      </c>
      <c r="AC455">
        <v>37</v>
      </c>
      <c r="AD455" s="6">
        <v>881.74</v>
      </c>
      <c r="AE455">
        <v>40997</v>
      </c>
      <c r="AF455" s="9">
        <f>IF(COUNTIF(AE$2:AE2406,AE455)=1,1,0)</f>
        <v>0</v>
      </c>
      <c r="AG455" t="str">
        <f>_xlfn.XLOOKUP(AE455,Returns!A:A,Returns!B:B,"Not Returned",0,1)</f>
        <v>Not Returned</v>
      </c>
      <c r="AH455">
        <f t="shared" si="39"/>
        <v>0</v>
      </c>
    </row>
    <row r="456" spans="1:34" x14ac:dyDescent="0.3">
      <c r="A456">
        <v>23778</v>
      </c>
      <c r="B456" t="s">
        <v>106</v>
      </c>
      <c r="C456" s="8">
        <v>0.05</v>
      </c>
      <c r="D456" s="6">
        <v>22.99</v>
      </c>
      <c r="E456" s="7">
        <v>8.99</v>
      </c>
      <c r="F456">
        <v>2549</v>
      </c>
      <c r="G456" t="s">
        <v>2369</v>
      </c>
      <c r="H456" t="str">
        <f>IF(COUNTIF(G$2:G456,G456)=1,"New Customer","Returning Customer")</f>
        <v>New Customer</v>
      </c>
      <c r="I456">
        <f t="shared" si="35"/>
        <v>1</v>
      </c>
      <c r="J456" t="s">
        <v>49</v>
      </c>
      <c r="K456" t="s">
        <v>58</v>
      </c>
      <c r="L456" t="s">
        <v>29</v>
      </c>
      <c r="M456" t="s">
        <v>30</v>
      </c>
      <c r="N456" t="s">
        <v>51</v>
      </c>
      <c r="O456" t="s">
        <v>2367</v>
      </c>
      <c r="P456">
        <v>0.56999999999999995</v>
      </c>
      <c r="Q456" t="s">
        <v>33</v>
      </c>
      <c r="R456" t="s">
        <v>53</v>
      </c>
      <c r="S456" t="str">
        <f>VLOOKUP(R456,Users!$A$1:$B$5,2,0)</f>
        <v>Erin</v>
      </c>
      <c r="T456" t="s">
        <v>152</v>
      </c>
      <c r="U456" t="s">
        <v>2370</v>
      </c>
      <c r="V456">
        <v>43213</v>
      </c>
      <c r="W456" s="2">
        <v>42115</v>
      </c>
      <c r="X456" s="2" t="str">
        <f t="shared" si="36"/>
        <v>Tue</v>
      </c>
      <c r="Y456" s="2">
        <v>42122</v>
      </c>
      <c r="Z456" s="9">
        <f t="shared" si="37"/>
        <v>7</v>
      </c>
      <c r="AA456" s="9" t="str">
        <f t="shared" si="38"/>
        <v>After Discount</v>
      </c>
      <c r="AB456" s="6">
        <v>18.27</v>
      </c>
      <c r="AC456">
        <v>9</v>
      </c>
      <c r="AD456" s="6">
        <v>214.48</v>
      </c>
      <c r="AE456">
        <v>88657</v>
      </c>
      <c r="AF456" s="9">
        <f>IF(COUNTIF(AE$2:AE2407,AE456)=1,1,0)</f>
        <v>0</v>
      </c>
      <c r="AG456" t="str">
        <f>_xlfn.XLOOKUP(AE456,Returns!A:A,Returns!B:B,"Not Returned",0,1)</f>
        <v>Not Returned</v>
      </c>
      <c r="AH456">
        <f t="shared" si="39"/>
        <v>0</v>
      </c>
    </row>
    <row r="457" spans="1:34" x14ac:dyDescent="0.3">
      <c r="A457">
        <v>20066</v>
      </c>
      <c r="B457" t="s">
        <v>25</v>
      </c>
      <c r="C457" s="8">
        <v>0.02</v>
      </c>
      <c r="D457" s="6">
        <v>28.15</v>
      </c>
      <c r="E457" s="7">
        <v>6.17</v>
      </c>
      <c r="F457">
        <v>2488</v>
      </c>
      <c r="G457" t="s">
        <v>2316</v>
      </c>
      <c r="H457" t="str">
        <f>IF(COUNTIF(G$2:G457,G457)=1,"New Customer","Returning Customer")</f>
        <v>Returning Customer</v>
      </c>
      <c r="I457">
        <f t="shared" si="35"/>
        <v>0</v>
      </c>
      <c r="J457" t="s">
        <v>49</v>
      </c>
      <c r="K457" t="s">
        <v>114</v>
      </c>
      <c r="L457" t="s">
        <v>29</v>
      </c>
      <c r="M457" t="s">
        <v>30</v>
      </c>
      <c r="N457" t="s">
        <v>51</v>
      </c>
      <c r="O457" t="s">
        <v>2318</v>
      </c>
      <c r="P457">
        <v>0.55000000000000004</v>
      </c>
      <c r="Q457" t="s">
        <v>33</v>
      </c>
      <c r="R457" t="s">
        <v>135</v>
      </c>
      <c r="S457" t="str">
        <f>VLOOKUP(R457,Users!$A$1:$B$5,2,0)</f>
        <v>Sam</v>
      </c>
      <c r="T457" t="s">
        <v>949</v>
      </c>
      <c r="U457" t="s">
        <v>2317</v>
      </c>
      <c r="V457">
        <v>72023</v>
      </c>
      <c r="W457" s="2">
        <v>42103</v>
      </c>
      <c r="X457" s="2" t="str">
        <f t="shared" si="36"/>
        <v>Thu</v>
      </c>
      <c r="Y457" s="2">
        <v>42104</v>
      </c>
      <c r="Z457" s="9">
        <f t="shared" si="37"/>
        <v>1</v>
      </c>
      <c r="AA457" s="9" t="str">
        <f t="shared" si="38"/>
        <v>After Discount</v>
      </c>
      <c r="AB457" s="6">
        <v>160.8066</v>
      </c>
      <c r="AC457">
        <v>11</v>
      </c>
      <c r="AD457" s="6">
        <v>327.41000000000003</v>
      </c>
      <c r="AE457">
        <v>86887</v>
      </c>
      <c r="AF457" s="9">
        <f>IF(COUNTIF(AE$2:AE2408,AE457)=1,1,0)</f>
        <v>0</v>
      </c>
      <c r="AG457" t="str">
        <f>_xlfn.XLOOKUP(AE457,Returns!A:A,Returns!B:B,"Not Returned",0,1)</f>
        <v>Not Returned</v>
      </c>
      <c r="AH457">
        <f t="shared" si="39"/>
        <v>0</v>
      </c>
    </row>
    <row r="458" spans="1:34" x14ac:dyDescent="0.3">
      <c r="A458">
        <v>2066</v>
      </c>
      <c r="B458" t="s">
        <v>25</v>
      </c>
      <c r="C458" s="8">
        <v>0.02</v>
      </c>
      <c r="D458" s="6">
        <v>28.15</v>
      </c>
      <c r="E458" s="7">
        <v>6.17</v>
      </c>
      <c r="F458">
        <v>2491</v>
      </c>
      <c r="G458" t="s">
        <v>2323</v>
      </c>
      <c r="H458" t="str">
        <f>IF(COUNTIF(G$2:G458,G458)=1,"New Customer","Returning Customer")</f>
        <v>Returning Customer</v>
      </c>
      <c r="I458">
        <f t="shared" si="35"/>
        <v>0</v>
      </c>
      <c r="J458" t="s">
        <v>49</v>
      </c>
      <c r="K458" t="s">
        <v>114</v>
      </c>
      <c r="L458" t="s">
        <v>29</v>
      </c>
      <c r="M458" t="s">
        <v>30</v>
      </c>
      <c r="N458" t="s">
        <v>51</v>
      </c>
      <c r="O458" t="s">
        <v>2318</v>
      </c>
      <c r="P458">
        <v>0.55000000000000004</v>
      </c>
      <c r="Q458" t="s">
        <v>33</v>
      </c>
      <c r="R458" t="s">
        <v>34</v>
      </c>
      <c r="S458" t="str">
        <f>VLOOKUP(R458,Users!$A$1:$B$5,2,0)</f>
        <v>William</v>
      </c>
      <c r="T458" t="s">
        <v>45</v>
      </c>
      <c r="U458" t="s">
        <v>655</v>
      </c>
      <c r="V458">
        <v>90045</v>
      </c>
      <c r="W458" s="2">
        <v>42103</v>
      </c>
      <c r="X458" s="2" t="str">
        <f t="shared" si="36"/>
        <v>Thu</v>
      </c>
      <c r="Y458" s="2">
        <v>42104</v>
      </c>
      <c r="Z458" s="9">
        <f t="shared" si="37"/>
        <v>1</v>
      </c>
      <c r="AA458" s="9" t="str">
        <f t="shared" si="38"/>
        <v>After Discount</v>
      </c>
      <c r="AB458" s="6">
        <v>117.208</v>
      </c>
      <c r="AC458">
        <v>45</v>
      </c>
      <c r="AD458" s="6">
        <v>1339.42</v>
      </c>
      <c r="AE458">
        <v>14785</v>
      </c>
      <c r="AF458" s="9">
        <f>IF(COUNTIF(AE$2:AE2409,AE458)=1,1,0)</f>
        <v>0</v>
      </c>
      <c r="AG458" t="str">
        <f>_xlfn.XLOOKUP(AE458,Returns!A:A,Returns!B:B,"Not Returned",0,1)</f>
        <v>Not Returned</v>
      </c>
      <c r="AH458">
        <f t="shared" si="39"/>
        <v>0</v>
      </c>
    </row>
    <row r="459" spans="1:34" x14ac:dyDescent="0.3">
      <c r="A459">
        <v>22612</v>
      </c>
      <c r="B459" t="s">
        <v>37</v>
      </c>
      <c r="C459" s="8">
        <v>0.05</v>
      </c>
      <c r="D459" s="6">
        <v>28.15</v>
      </c>
      <c r="E459" s="7">
        <v>6.17</v>
      </c>
      <c r="F459">
        <v>2725</v>
      </c>
      <c r="G459" t="s">
        <v>2497</v>
      </c>
      <c r="H459" t="str">
        <f>IF(COUNTIF(G$2:G459,G459)=1,"New Customer","Returning Customer")</f>
        <v>New Customer</v>
      </c>
      <c r="I459">
        <f t="shared" si="35"/>
        <v>1</v>
      </c>
      <c r="J459" t="s">
        <v>49</v>
      </c>
      <c r="K459" t="s">
        <v>40</v>
      </c>
      <c r="L459" t="s">
        <v>29</v>
      </c>
      <c r="M459" t="s">
        <v>30</v>
      </c>
      <c r="N459" t="s">
        <v>51</v>
      </c>
      <c r="O459" t="s">
        <v>2318</v>
      </c>
      <c r="P459">
        <v>0.55000000000000004</v>
      </c>
      <c r="Q459" t="s">
        <v>33</v>
      </c>
      <c r="R459" t="s">
        <v>135</v>
      </c>
      <c r="S459" t="str">
        <f>VLOOKUP(R459,Users!$A$1:$B$5,2,0)</f>
        <v>Sam</v>
      </c>
      <c r="T459" t="s">
        <v>239</v>
      </c>
      <c r="U459" t="s">
        <v>2498</v>
      </c>
      <c r="V459">
        <v>37042</v>
      </c>
      <c r="W459" s="2">
        <v>42021</v>
      </c>
      <c r="X459" s="2" t="str">
        <f t="shared" si="36"/>
        <v>Sat</v>
      </c>
      <c r="Y459" s="2">
        <v>42022</v>
      </c>
      <c r="Z459" s="9">
        <f t="shared" si="37"/>
        <v>1</v>
      </c>
      <c r="AA459" s="9" t="str">
        <f t="shared" si="38"/>
        <v>After Discount</v>
      </c>
      <c r="AB459" s="6">
        <v>-66.248000000000005</v>
      </c>
      <c r="AC459">
        <v>10</v>
      </c>
      <c r="AD459" s="6">
        <v>282.38</v>
      </c>
      <c r="AE459">
        <v>88958</v>
      </c>
      <c r="AF459" s="9">
        <f>IF(COUNTIF(AE$2:AE2410,AE459)=1,1,0)</f>
        <v>1</v>
      </c>
      <c r="AG459" t="str">
        <f>_xlfn.XLOOKUP(AE459,Returns!A:A,Returns!B:B,"Not Returned",0,1)</f>
        <v>Not Returned</v>
      </c>
      <c r="AH459">
        <f t="shared" si="39"/>
        <v>0</v>
      </c>
    </row>
    <row r="460" spans="1:34" x14ac:dyDescent="0.3">
      <c r="A460">
        <v>24974</v>
      </c>
      <c r="B460" t="s">
        <v>47</v>
      </c>
      <c r="C460" s="8">
        <v>0.03</v>
      </c>
      <c r="D460" s="6">
        <v>30.98</v>
      </c>
      <c r="E460" s="7">
        <v>8.99</v>
      </c>
      <c r="F460">
        <v>1527</v>
      </c>
      <c r="G460" t="s">
        <v>1541</v>
      </c>
      <c r="H460" t="str">
        <f>IF(COUNTIF(G$2:G460,G460)=1,"New Customer","Returning Customer")</f>
        <v>Returning Customer</v>
      </c>
      <c r="I460">
        <f t="shared" si="35"/>
        <v>0</v>
      </c>
      <c r="J460" t="s">
        <v>27</v>
      </c>
      <c r="K460" t="s">
        <v>58</v>
      </c>
      <c r="L460" t="s">
        <v>29</v>
      </c>
      <c r="M460" t="s">
        <v>30</v>
      </c>
      <c r="N460" t="s">
        <v>51</v>
      </c>
      <c r="O460" t="s">
        <v>1542</v>
      </c>
      <c r="P460">
        <v>0.57999999999999996</v>
      </c>
      <c r="Q460" t="s">
        <v>33</v>
      </c>
      <c r="R460" t="s">
        <v>135</v>
      </c>
      <c r="S460" t="str">
        <f>VLOOKUP(R460,Users!$A$1:$B$5,2,0)</f>
        <v>Sam</v>
      </c>
      <c r="T460" t="s">
        <v>1266</v>
      </c>
      <c r="U460" t="s">
        <v>1543</v>
      </c>
      <c r="V460">
        <v>35601</v>
      </c>
      <c r="W460" s="2">
        <v>42013</v>
      </c>
      <c r="X460" s="2" t="str">
        <f t="shared" si="36"/>
        <v>Fri</v>
      </c>
      <c r="Y460" s="2">
        <v>42015</v>
      </c>
      <c r="Z460" s="9">
        <f t="shared" si="37"/>
        <v>2</v>
      </c>
      <c r="AA460" s="9" t="str">
        <f t="shared" si="38"/>
        <v>After Discount</v>
      </c>
      <c r="AB460" s="6">
        <v>0.50999999999999868</v>
      </c>
      <c r="AC460">
        <v>5</v>
      </c>
      <c r="AD460" s="6">
        <v>162.38999999999999</v>
      </c>
      <c r="AE460">
        <v>86813</v>
      </c>
      <c r="AF460" s="9">
        <f>IF(COUNTIF(AE$2:AE2411,AE460)=1,1,0)</f>
        <v>0</v>
      </c>
      <c r="AG460" t="str">
        <f>_xlfn.XLOOKUP(AE460,Returns!A:A,Returns!B:B,"Not Returned",0,1)</f>
        <v>Not Returned</v>
      </c>
      <c r="AH460">
        <f t="shared" si="39"/>
        <v>0</v>
      </c>
    </row>
    <row r="461" spans="1:34" x14ac:dyDescent="0.3">
      <c r="A461">
        <v>18461</v>
      </c>
      <c r="B461" t="s">
        <v>37</v>
      </c>
      <c r="C461" s="8">
        <v>0.1</v>
      </c>
      <c r="D461" s="6">
        <v>30.98</v>
      </c>
      <c r="E461" s="7">
        <v>8.99</v>
      </c>
      <c r="F461">
        <v>2619</v>
      </c>
      <c r="G461" t="s">
        <v>2420</v>
      </c>
      <c r="H461" t="str">
        <f>IF(COUNTIF(G$2:G461,G461)=1,"New Customer","Returning Customer")</f>
        <v>Returning Customer</v>
      </c>
      <c r="I461">
        <f t="shared" si="35"/>
        <v>0</v>
      </c>
      <c r="J461" t="s">
        <v>49</v>
      </c>
      <c r="K461" t="s">
        <v>28</v>
      </c>
      <c r="L461" t="s">
        <v>29</v>
      </c>
      <c r="M461" t="s">
        <v>30</v>
      </c>
      <c r="N461" t="s">
        <v>51</v>
      </c>
      <c r="O461" t="s">
        <v>1542</v>
      </c>
      <c r="P461">
        <v>0.57999999999999996</v>
      </c>
      <c r="Q461" t="s">
        <v>33</v>
      </c>
      <c r="R461" t="s">
        <v>61</v>
      </c>
      <c r="S461" t="str">
        <f>VLOOKUP(R461,Users!$A$1:$B$5,2,0)</f>
        <v>Chris</v>
      </c>
      <c r="T461" t="s">
        <v>2175</v>
      </c>
      <c r="U461" t="s">
        <v>2421</v>
      </c>
      <c r="V461">
        <v>57103</v>
      </c>
      <c r="W461" s="2">
        <v>42044</v>
      </c>
      <c r="X461" s="2" t="str">
        <f t="shared" si="36"/>
        <v>Mon</v>
      </c>
      <c r="Y461" s="2">
        <v>42046</v>
      </c>
      <c r="Z461" s="9">
        <f t="shared" si="37"/>
        <v>2</v>
      </c>
      <c r="AA461" s="9" t="str">
        <f t="shared" si="38"/>
        <v>After Discount</v>
      </c>
      <c r="AB461" s="6">
        <v>-20.222799999999999</v>
      </c>
      <c r="AC461">
        <v>4</v>
      </c>
      <c r="AD461" s="6">
        <v>119.37</v>
      </c>
      <c r="AE461">
        <v>88015</v>
      </c>
      <c r="AF461" s="9">
        <f>IF(COUNTIF(AE$2:AE2412,AE461)=1,1,0)</f>
        <v>1</v>
      </c>
      <c r="AG461" t="str">
        <f>_xlfn.XLOOKUP(AE461,Returns!A:A,Returns!B:B,"Not Returned",0,1)</f>
        <v>Not Returned</v>
      </c>
      <c r="AH461">
        <f t="shared" si="39"/>
        <v>0</v>
      </c>
    </row>
    <row r="462" spans="1:34" x14ac:dyDescent="0.3">
      <c r="A462">
        <v>20359</v>
      </c>
      <c r="B462" t="s">
        <v>25</v>
      </c>
      <c r="C462" s="8">
        <v>0.02</v>
      </c>
      <c r="D462" s="6">
        <v>25.99</v>
      </c>
      <c r="E462" s="7">
        <v>5.37</v>
      </c>
      <c r="F462">
        <v>1632</v>
      </c>
      <c r="G462" t="s">
        <v>1624</v>
      </c>
      <c r="H462" t="str">
        <f>IF(COUNTIF(G$2:G462,G462)=1,"New Customer","Returning Customer")</f>
        <v>Returning Customer</v>
      </c>
      <c r="I462">
        <f t="shared" si="35"/>
        <v>0</v>
      </c>
      <c r="J462" t="s">
        <v>49</v>
      </c>
      <c r="K462" t="s">
        <v>40</v>
      </c>
      <c r="L462" t="s">
        <v>29</v>
      </c>
      <c r="M462" t="s">
        <v>30</v>
      </c>
      <c r="N462" t="s">
        <v>59</v>
      </c>
      <c r="O462" t="s">
        <v>1626</v>
      </c>
      <c r="P462">
        <v>0.56000000000000005</v>
      </c>
      <c r="Q462" t="s">
        <v>33</v>
      </c>
      <c r="R462" t="s">
        <v>135</v>
      </c>
      <c r="S462" t="str">
        <f>VLOOKUP(R462,Users!$A$1:$B$5,2,0)</f>
        <v>Sam</v>
      </c>
      <c r="T462" t="s">
        <v>663</v>
      </c>
      <c r="U462" t="s">
        <v>1625</v>
      </c>
      <c r="V462">
        <v>39401</v>
      </c>
      <c r="W462" s="2">
        <v>42109</v>
      </c>
      <c r="X462" s="2" t="str">
        <f t="shared" si="36"/>
        <v>Wed</v>
      </c>
      <c r="Y462" s="2">
        <v>42111</v>
      </c>
      <c r="Z462" s="9">
        <f t="shared" si="37"/>
        <v>2</v>
      </c>
      <c r="AA462" s="9" t="str">
        <f t="shared" si="38"/>
        <v>After Discount</v>
      </c>
      <c r="AB462" s="6">
        <v>-88.158000000000001</v>
      </c>
      <c r="AC462">
        <v>9</v>
      </c>
      <c r="AD462" s="6">
        <v>243.24</v>
      </c>
      <c r="AE462">
        <v>90533</v>
      </c>
      <c r="AF462" s="9">
        <f>IF(COUNTIF(AE$2:AE2413,AE462)=1,1,0)</f>
        <v>1</v>
      </c>
      <c r="AG462" t="str">
        <f>_xlfn.XLOOKUP(AE462,Returns!A:A,Returns!B:B,"Not Returned",0,1)</f>
        <v>Not Returned</v>
      </c>
      <c r="AH462">
        <f t="shared" si="39"/>
        <v>0</v>
      </c>
    </row>
    <row r="463" spans="1:34" x14ac:dyDescent="0.3">
      <c r="A463">
        <v>23322</v>
      </c>
      <c r="B463" t="s">
        <v>37</v>
      </c>
      <c r="C463" s="8">
        <v>0.05</v>
      </c>
      <c r="D463" s="6">
        <v>25.99</v>
      </c>
      <c r="E463" s="7">
        <v>5.37</v>
      </c>
      <c r="F463">
        <v>3151</v>
      </c>
      <c r="G463" t="s">
        <v>2824</v>
      </c>
      <c r="H463" t="str">
        <f>IF(COUNTIF(G$2:G463,G463)=1,"New Customer","Returning Customer")</f>
        <v>Returning Customer</v>
      </c>
      <c r="I463">
        <f t="shared" si="35"/>
        <v>0</v>
      </c>
      <c r="J463" t="s">
        <v>27</v>
      </c>
      <c r="K463" t="s">
        <v>28</v>
      </c>
      <c r="L463" t="s">
        <v>29</v>
      </c>
      <c r="M463" t="s">
        <v>30</v>
      </c>
      <c r="N463" t="s">
        <v>59</v>
      </c>
      <c r="O463" t="s">
        <v>1626</v>
      </c>
      <c r="P463">
        <v>0.56000000000000005</v>
      </c>
      <c r="Q463" t="s">
        <v>33</v>
      </c>
      <c r="R463" t="s">
        <v>34</v>
      </c>
      <c r="S463" t="str">
        <f>VLOOKUP(R463,Users!$A$1:$B$5,2,0)</f>
        <v>William</v>
      </c>
      <c r="T463" t="s">
        <v>45</v>
      </c>
      <c r="U463" t="s">
        <v>2826</v>
      </c>
      <c r="V463">
        <v>92277</v>
      </c>
      <c r="W463" s="2">
        <v>42051</v>
      </c>
      <c r="X463" s="2" t="str">
        <f t="shared" si="36"/>
        <v>Mon</v>
      </c>
      <c r="Y463" s="2">
        <v>42053</v>
      </c>
      <c r="Z463" s="9">
        <f t="shared" si="37"/>
        <v>2</v>
      </c>
      <c r="AA463" s="9" t="str">
        <f t="shared" si="38"/>
        <v>After Discount</v>
      </c>
      <c r="AB463" s="6">
        <v>220.35719999999998</v>
      </c>
      <c r="AC463">
        <v>18</v>
      </c>
      <c r="AD463" s="6">
        <v>451.35</v>
      </c>
      <c r="AE463">
        <v>88545</v>
      </c>
      <c r="AF463" s="9">
        <f>IF(COUNTIF(AE$2:AE2414,AE463)=1,1,0)</f>
        <v>1</v>
      </c>
      <c r="AG463" t="str">
        <f>_xlfn.XLOOKUP(AE463,Returns!A:A,Returns!B:B,"Not Returned",0,1)</f>
        <v>Not Returned</v>
      </c>
      <c r="AH463">
        <f t="shared" si="39"/>
        <v>0</v>
      </c>
    </row>
    <row r="464" spans="1:34" x14ac:dyDescent="0.3">
      <c r="A464">
        <v>24133</v>
      </c>
      <c r="B464" t="s">
        <v>25</v>
      </c>
      <c r="C464" s="8">
        <v>0.1</v>
      </c>
      <c r="D464" s="6">
        <v>218.75</v>
      </c>
      <c r="E464" s="7">
        <v>69.64</v>
      </c>
      <c r="F464">
        <v>550</v>
      </c>
      <c r="G464" t="s">
        <v>646</v>
      </c>
      <c r="H464" t="str">
        <f>IF(COUNTIF(G$2:G464,G464)=1,"New Customer","Returning Customer")</f>
        <v>Returning Customer</v>
      </c>
      <c r="I464">
        <f t="shared" si="35"/>
        <v>0</v>
      </c>
      <c r="J464" t="s">
        <v>39</v>
      </c>
      <c r="K464" t="s">
        <v>28</v>
      </c>
      <c r="L464" t="s">
        <v>41</v>
      </c>
      <c r="M464" t="s">
        <v>150</v>
      </c>
      <c r="N464" t="s">
        <v>120</v>
      </c>
      <c r="O464" t="s">
        <v>648</v>
      </c>
      <c r="P464">
        <v>0.77</v>
      </c>
      <c r="Q464" t="s">
        <v>33</v>
      </c>
      <c r="R464" t="s">
        <v>61</v>
      </c>
      <c r="S464" t="str">
        <f>VLOOKUP(R464,Users!$A$1:$B$5,2,0)</f>
        <v>Chris</v>
      </c>
      <c r="T464" t="s">
        <v>129</v>
      </c>
      <c r="U464" t="s">
        <v>647</v>
      </c>
      <c r="V464">
        <v>78155</v>
      </c>
      <c r="W464" s="2">
        <v>42034</v>
      </c>
      <c r="X464" s="2" t="str">
        <f t="shared" si="36"/>
        <v>Fri</v>
      </c>
      <c r="Y464" s="2">
        <v>42036</v>
      </c>
      <c r="Z464" s="9">
        <f t="shared" si="37"/>
        <v>2</v>
      </c>
      <c r="AA464" s="9" t="str">
        <f t="shared" si="38"/>
        <v>After Discount</v>
      </c>
      <c r="AB464" s="6">
        <v>-201.27599999999998</v>
      </c>
      <c r="AC464">
        <v>1</v>
      </c>
      <c r="AD464" s="6">
        <v>188.51</v>
      </c>
      <c r="AE464">
        <v>90909</v>
      </c>
      <c r="AF464" s="9">
        <f>IF(COUNTIF(AE$2:AE2415,AE464)=1,1,0)</f>
        <v>0</v>
      </c>
      <c r="AG464" t="str">
        <f>_xlfn.XLOOKUP(AE464,Returns!A:A,Returns!B:B,"Not Returned",0,1)</f>
        <v>Not Returned</v>
      </c>
      <c r="AH464">
        <f t="shared" si="39"/>
        <v>0</v>
      </c>
    </row>
    <row r="465" spans="1:34" x14ac:dyDescent="0.3">
      <c r="A465">
        <v>25291</v>
      </c>
      <c r="B465" t="s">
        <v>25</v>
      </c>
      <c r="C465" s="8">
        <v>0.06</v>
      </c>
      <c r="D465" s="6">
        <v>218.75</v>
      </c>
      <c r="E465" s="7">
        <v>69.64</v>
      </c>
      <c r="F465">
        <v>754</v>
      </c>
      <c r="G465" t="s">
        <v>879</v>
      </c>
      <c r="H465" t="str">
        <f>IF(COUNTIF(G$2:G465,G465)=1,"New Customer","Returning Customer")</f>
        <v>New Customer</v>
      </c>
      <c r="I465">
        <f t="shared" si="35"/>
        <v>1</v>
      </c>
      <c r="J465" t="s">
        <v>39</v>
      </c>
      <c r="K465" t="s">
        <v>28</v>
      </c>
      <c r="L465" t="s">
        <v>41</v>
      </c>
      <c r="M465" t="s">
        <v>150</v>
      </c>
      <c r="N465" t="s">
        <v>120</v>
      </c>
      <c r="O465" t="s">
        <v>648</v>
      </c>
      <c r="P465">
        <v>0.77</v>
      </c>
      <c r="Q465" t="s">
        <v>33</v>
      </c>
      <c r="R465" t="s">
        <v>34</v>
      </c>
      <c r="S465" t="str">
        <f>VLOOKUP(R465,Users!$A$1:$B$5,2,0)</f>
        <v>William</v>
      </c>
      <c r="T465" t="s">
        <v>372</v>
      </c>
      <c r="U465" t="s">
        <v>880</v>
      </c>
      <c r="V465">
        <v>86314</v>
      </c>
      <c r="W465" s="2">
        <v>42159</v>
      </c>
      <c r="X465" s="2" t="str">
        <f t="shared" si="36"/>
        <v>Thu</v>
      </c>
      <c r="Y465" s="2">
        <v>42160</v>
      </c>
      <c r="Z465" s="9">
        <f t="shared" si="37"/>
        <v>1</v>
      </c>
      <c r="AA465" s="9" t="str">
        <f t="shared" si="38"/>
        <v>After Discount</v>
      </c>
      <c r="AB465" s="6">
        <v>-453.2</v>
      </c>
      <c r="AC465">
        <v>4</v>
      </c>
      <c r="AD465" s="6">
        <v>905.4</v>
      </c>
      <c r="AE465">
        <v>90437</v>
      </c>
      <c r="AF465" s="9">
        <f>IF(COUNTIF(AE$2:AE2416,AE465)=1,1,0)</f>
        <v>1</v>
      </c>
      <c r="AG465" t="str">
        <f>_xlfn.XLOOKUP(AE465,Returns!A:A,Returns!B:B,"Not Returned",0,1)</f>
        <v>Not Returned</v>
      </c>
      <c r="AH465">
        <f t="shared" si="39"/>
        <v>0</v>
      </c>
    </row>
    <row r="466" spans="1:34" x14ac:dyDescent="0.3">
      <c r="A466">
        <v>25357</v>
      </c>
      <c r="B466" t="s">
        <v>37</v>
      </c>
      <c r="C466" s="8">
        <v>0.04</v>
      </c>
      <c r="D466" s="6">
        <v>218.75</v>
      </c>
      <c r="E466" s="7">
        <v>69.64</v>
      </c>
      <c r="F466">
        <v>911</v>
      </c>
      <c r="G466" t="s">
        <v>1015</v>
      </c>
      <c r="H466" t="str">
        <f>IF(COUNTIF(G$2:G466,G466)=1,"New Customer","Returning Customer")</f>
        <v>Returning Customer</v>
      </c>
      <c r="I466">
        <f t="shared" si="35"/>
        <v>0</v>
      </c>
      <c r="J466" t="s">
        <v>39</v>
      </c>
      <c r="K466" t="s">
        <v>28</v>
      </c>
      <c r="L466" t="s">
        <v>41</v>
      </c>
      <c r="M466" t="s">
        <v>150</v>
      </c>
      <c r="N466" t="s">
        <v>120</v>
      </c>
      <c r="O466" t="s">
        <v>648</v>
      </c>
      <c r="P466">
        <v>0.72</v>
      </c>
      <c r="Q466" t="s">
        <v>33</v>
      </c>
      <c r="R466" t="s">
        <v>53</v>
      </c>
      <c r="S466" t="str">
        <f>VLOOKUP(R466,Users!$A$1:$B$5,2,0)</f>
        <v>Erin</v>
      </c>
      <c r="T466" t="s">
        <v>641</v>
      </c>
      <c r="U466" t="s">
        <v>1017</v>
      </c>
      <c r="V466">
        <v>26003</v>
      </c>
      <c r="W466" s="2">
        <v>42035</v>
      </c>
      <c r="X466" s="2" t="str">
        <f t="shared" si="36"/>
        <v>Sat</v>
      </c>
      <c r="Y466" s="2">
        <v>42036</v>
      </c>
      <c r="Z466" s="9">
        <f t="shared" si="37"/>
        <v>1</v>
      </c>
      <c r="AA466" s="9" t="str">
        <f t="shared" si="38"/>
        <v>After Discount</v>
      </c>
      <c r="AB466" s="6">
        <v>-655.52987500000006</v>
      </c>
      <c r="AC466">
        <v>10</v>
      </c>
      <c r="AD466" s="6">
        <v>2285.41</v>
      </c>
      <c r="AE466">
        <v>90185</v>
      </c>
      <c r="AF466" s="9">
        <f>IF(COUNTIF(AE$2:AE2417,AE466)=1,1,0)</f>
        <v>0</v>
      </c>
      <c r="AG466" t="str">
        <f>_xlfn.XLOOKUP(AE466,Returns!A:A,Returns!B:B,"Not Returned",0,1)</f>
        <v>Not Returned</v>
      </c>
      <c r="AH466">
        <f t="shared" si="39"/>
        <v>0</v>
      </c>
    </row>
    <row r="467" spans="1:34" x14ac:dyDescent="0.3">
      <c r="A467">
        <v>21627</v>
      </c>
      <c r="B467" t="s">
        <v>25</v>
      </c>
      <c r="C467" s="8">
        <v>0.1</v>
      </c>
      <c r="D467" s="6">
        <v>218.75</v>
      </c>
      <c r="E467" s="7">
        <v>69.64</v>
      </c>
      <c r="F467">
        <v>2346</v>
      </c>
      <c r="G467" t="s">
        <v>2196</v>
      </c>
      <c r="H467" t="str">
        <f>IF(COUNTIF(G$2:G467,G467)=1,"New Customer","Returning Customer")</f>
        <v>New Customer</v>
      </c>
      <c r="I467">
        <f t="shared" si="35"/>
        <v>1</v>
      </c>
      <c r="J467" t="s">
        <v>39</v>
      </c>
      <c r="K467" t="s">
        <v>28</v>
      </c>
      <c r="L467" t="s">
        <v>41</v>
      </c>
      <c r="M467" t="s">
        <v>150</v>
      </c>
      <c r="N467" t="s">
        <v>120</v>
      </c>
      <c r="O467" t="s">
        <v>648</v>
      </c>
      <c r="P467">
        <v>0.77</v>
      </c>
      <c r="Q467" t="s">
        <v>33</v>
      </c>
      <c r="R467" t="s">
        <v>135</v>
      </c>
      <c r="S467" t="str">
        <f>VLOOKUP(R467,Users!$A$1:$B$5,2,0)</f>
        <v>Sam</v>
      </c>
      <c r="T467" t="s">
        <v>606</v>
      </c>
      <c r="U467" t="s">
        <v>2197</v>
      </c>
      <c r="V467">
        <v>40258</v>
      </c>
      <c r="W467" s="2">
        <v>42144</v>
      </c>
      <c r="X467" s="2" t="str">
        <f t="shared" si="36"/>
        <v>Wed</v>
      </c>
      <c r="Y467" s="2">
        <v>42145</v>
      </c>
      <c r="Z467" s="9">
        <f t="shared" si="37"/>
        <v>1</v>
      </c>
      <c r="AA467" s="9" t="str">
        <f t="shared" si="38"/>
        <v>After Discount</v>
      </c>
      <c r="AB467" s="6">
        <v>62.297999999999995</v>
      </c>
      <c r="AC467">
        <v>17</v>
      </c>
      <c r="AD467" s="6">
        <v>2805.18</v>
      </c>
      <c r="AE467">
        <v>89505</v>
      </c>
      <c r="AF467" s="9">
        <f>IF(COUNTIF(AE$2:AE2418,AE467)=1,1,0)</f>
        <v>1</v>
      </c>
      <c r="AG467" t="str">
        <f>_xlfn.XLOOKUP(AE467,Returns!A:A,Returns!B:B,"Not Returned",0,1)</f>
        <v>Not Returned</v>
      </c>
      <c r="AH467">
        <f t="shared" si="39"/>
        <v>0</v>
      </c>
    </row>
    <row r="468" spans="1:34" x14ac:dyDescent="0.3">
      <c r="A468">
        <v>2297</v>
      </c>
      <c r="B468" t="s">
        <v>37</v>
      </c>
      <c r="C468" s="8">
        <v>0.04</v>
      </c>
      <c r="D468" s="6">
        <v>218.75</v>
      </c>
      <c r="E468" s="7">
        <v>69.64</v>
      </c>
      <c r="F468">
        <v>2498</v>
      </c>
      <c r="G468" t="s">
        <v>2325</v>
      </c>
      <c r="H468" t="str">
        <f>IF(COUNTIF(G$2:G468,G468)=1,"New Customer","Returning Customer")</f>
        <v>New Customer</v>
      </c>
      <c r="I468">
        <f t="shared" si="35"/>
        <v>1</v>
      </c>
      <c r="J468" t="s">
        <v>39</v>
      </c>
      <c r="K468" t="s">
        <v>28</v>
      </c>
      <c r="L468" t="s">
        <v>41</v>
      </c>
      <c r="M468" t="s">
        <v>150</v>
      </c>
      <c r="N468" t="s">
        <v>120</v>
      </c>
      <c r="O468" t="s">
        <v>648</v>
      </c>
      <c r="P468">
        <v>0.77</v>
      </c>
      <c r="Q468" t="s">
        <v>33</v>
      </c>
      <c r="R468" t="s">
        <v>34</v>
      </c>
      <c r="S468" t="str">
        <f>VLOOKUP(R468,Users!$A$1:$B$5,2,0)</f>
        <v>William</v>
      </c>
      <c r="T468" t="s">
        <v>45</v>
      </c>
      <c r="U468" t="s">
        <v>1718</v>
      </c>
      <c r="V468">
        <v>92024</v>
      </c>
      <c r="W468" s="2">
        <v>42053</v>
      </c>
      <c r="X468" s="2" t="str">
        <f t="shared" si="36"/>
        <v>Wed</v>
      </c>
      <c r="Y468" s="2">
        <v>42053</v>
      </c>
      <c r="Z468" s="9">
        <f t="shared" si="37"/>
        <v>0</v>
      </c>
      <c r="AA468" s="9" t="str">
        <f t="shared" si="38"/>
        <v>After Discount</v>
      </c>
      <c r="AB468" s="6">
        <v>-533.23200000000008</v>
      </c>
      <c r="AC468">
        <v>8</v>
      </c>
      <c r="AD468" s="6">
        <v>1749.64</v>
      </c>
      <c r="AE468">
        <v>16547</v>
      </c>
      <c r="AF468" s="9">
        <f>IF(COUNTIF(AE$2:AE2419,AE468)=1,1,0)</f>
        <v>0</v>
      </c>
      <c r="AG468" t="str">
        <f>_xlfn.XLOOKUP(AE468,Returns!A:A,Returns!B:B,"Not Returned",0,1)</f>
        <v>Not Returned</v>
      </c>
      <c r="AH468">
        <f t="shared" si="39"/>
        <v>0</v>
      </c>
    </row>
    <row r="469" spans="1:34" x14ac:dyDescent="0.3">
      <c r="A469">
        <v>18849</v>
      </c>
      <c r="B469" t="s">
        <v>56</v>
      </c>
      <c r="C469" s="8">
        <v>0.02</v>
      </c>
      <c r="D469" s="6">
        <v>146.05000000000001</v>
      </c>
      <c r="E469" s="7">
        <v>80.2</v>
      </c>
      <c r="F469">
        <v>247</v>
      </c>
      <c r="G469" t="s">
        <v>340</v>
      </c>
      <c r="H469" t="str">
        <f>IF(COUNTIF(G$2:G469,G469)=1,"New Customer","Returning Customer")</f>
        <v>Returning Customer</v>
      </c>
      <c r="I469">
        <f t="shared" si="35"/>
        <v>0</v>
      </c>
      <c r="J469" t="s">
        <v>39</v>
      </c>
      <c r="K469" t="s">
        <v>28</v>
      </c>
      <c r="L469" t="s">
        <v>41</v>
      </c>
      <c r="M469" t="s">
        <v>150</v>
      </c>
      <c r="N469" t="s">
        <v>120</v>
      </c>
      <c r="O469" t="s">
        <v>341</v>
      </c>
      <c r="P469">
        <v>0.71</v>
      </c>
      <c r="Q469" t="s">
        <v>33</v>
      </c>
      <c r="R469" t="s">
        <v>135</v>
      </c>
      <c r="S469" t="str">
        <f>VLOOKUP(R469,Users!$A$1:$B$5,2,0)</f>
        <v>Sam</v>
      </c>
      <c r="T469" t="s">
        <v>239</v>
      </c>
      <c r="U469" t="s">
        <v>342</v>
      </c>
      <c r="V469">
        <v>37804</v>
      </c>
      <c r="W469" s="2">
        <v>42058</v>
      </c>
      <c r="X469" s="2" t="str">
        <f t="shared" si="36"/>
        <v>Mon</v>
      </c>
      <c r="Y469" s="2">
        <v>42058</v>
      </c>
      <c r="Z469" s="9">
        <f t="shared" si="37"/>
        <v>0</v>
      </c>
      <c r="AA469" s="9" t="str">
        <f t="shared" si="38"/>
        <v>After Discount</v>
      </c>
      <c r="AB469" s="6">
        <v>-101.19200000000001</v>
      </c>
      <c r="AC469">
        <v>5</v>
      </c>
      <c r="AD469" s="6">
        <v>798.69</v>
      </c>
      <c r="AE469">
        <v>89139</v>
      </c>
      <c r="AF469" s="9">
        <f>IF(COUNTIF(AE$2:AE2420,AE469)=1,1,0)</f>
        <v>0</v>
      </c>
      <c r="AG469" t="str">
        <f>_xlfn.XLOOKUP(AE469,Returns!A:A,Returns!B:B,"Not Returned",0,1)</f>
        <v>Not Returned</v>
      </c>
      <c r="AH469">
        <f t="shared" si="39"/>
        <v>0</v>
      </c>
    </row>
    <row r="470" spans="1:34" x14ac:dyDescent="0.3">
      <c r="A470">
        <v>20018</v>
      </c>
      <c r="B470" t="s">
        <v>56</v>
      </c>
      <c r="C470" s="8">
        <v>0.08</v>
      </c>
      <c r="D470" s="6">
        <v>146.05000000000001</v>
      </c>
      <c r="E470" s="7">
        <v>80.2</v>
      </c>
      <c r="F470">
        <v>1499</v>
      </c>
      <c r="G470" t="s">
        <v>1522</v>
      </c>
      <c r="H470" t="str">
        <f>IF(COUNTIF(G$2:G470,G470)=1,"New Customer","Returning Customer")</f>
        <v>New Customer</v>
      </c>
      <c r="I470">
        <f t="shared" si="35"/>
        <v>1</v>
      </c>
      <c r="J470" t="s">
        <v>39</v>
      </c>
      <c r="K470" t="s">
        <v>40</v>
      </c>
      <c r="L470" t="s">
        <v>41</v>
      </c>
      <c r="M470" t="s">
        <v>150</v>
      </c>
      <c r="N470" t="s">
        <v>120</v>
      </c>
      <c r="O470" t="s">
        <v>341</v>
      </c>
      <c r="P470">
        <v>0.71</v>
      </c>
      <c r="Q470" t="s">
        <v>33</v>
      </c>
      <c r="R470" t="s">
        <v>135</v>
      </c>
      <c r="S470" t="str">
        <f>VLOOKUP(R470,Users!$A$1:$B$5,2,0)</f>
        <v>Sam</v>
      </c>
      <c r="T470" t="s">
        <v>356</v>
      </c>
      <c r="U470" t="s">
        <v>1524</v>
      </c>
      <c r="V470">
        <v>33134</v>
      </c>
      <c r="W470" s="2">
        <v>42039</v>
      </c>
      <c r="X470" s="2" t="str">
        <f t="shared" si="36"/>
        <v>Wed</v>
      </c>
      <c r="Y470" s="2">
        <v>42040</v>
      </c>
      <c r="Z470" s="9">
        <f t="shared" si="37"/>
        <v>1</v>
      </c>
      <c r="AA470" s="9" t="str">
        <f t="shared" si="38"/>
        <v>After Discount</v>
      </c>
      <c r="AB470" s="6">
        <v>-27.951000000000001</v>
      </c>
      <c r="AC470">
        <v>11</v>
      </c>
      <c r="AD470" s="6">
        <v>1557.66</v>
      </c>
      <c r="AE470">
        <v>90731</v>
      </c>
      <c r="AF470" s="9">
        <f>IF(COUNTIF(AE$2:AE2421,AE470)=1,1,0)</f>
        <v>0</v>
      </c>
      <c r="AG470" t="str">
        <f>_xlfn.XLOOKUP(AE470,Returns!A:A,Returns!B:B,"Not Returned",0,1)</f>
        <v>Not Returned</v>
      </c>
      <c r="AH470">
        <f t="shared" si="39"/>
        <v>0</v>
      </c>
    </row>
    <row r="471" spans="1:34" x14ac:dyDescent="0.3">
      <c r="A471">
        <v>19698</v>
      </c>
      <c r="B471" t="s">
        <v>106</v>
      </c>
      <c r="C471" s="8">
        <v>0.06</v>
      </c>
      <c r="D471" s="6">
        <v>3.25</v>
      </c>
      <c r="E471" s="7">
        <v>49</v>
      </c>
      <c r="F471">
        <v>1935</v>
      </c>
      <c r="G471" t="s">
        <v>1872</v>
      </c>
      <c r="H471" t="str">
        <f>IF(COUNTIF(G$2:G471,G471)=1,"New Customer","Returning Customer")</f>
        <v>Returning Customer</v>
      </c>
      <c r="I471">
        <f t="shared" si="35"/>
        <v>0</v>
      </c>
      <c r="J471" t="s">
        <v>49</v>
      </c>
      <c r="K471" t="s">
        <v>40</v>
      </c>
      <c r="L471" t="s">
        <v>29</v>
      </c>
      <c r="M471" t="s">
        <v>252</v>
      </c>
      <c r="N471" t="s">
        <v>231</v>
      </c>
      <c r="O471" t="s">
        <v>1875</v>
      </c>
      <c r="P471">
        <v>0.56000000000000005</v>
      </c>
      <c r="Q471" t="s">
        <v>33</v>
      </c>
      <c r="R471" t="s">
        <v>61</v>
      </c>
      <c r="S471" t="str">
        <f>VLOOKUP(R471,Users!$A$1:$B$5,2,0)</f>
        <v>Chris</v>
      </c>
      <c r="T471" t="s">
        <v>129</v>
      </c>
      <c r="U471" t="s">
        <v>1874</v>
      </c>
      <c r="V471">
        <v>75051</v>
      </c>
      <c r="W471" s="2">
        <v>42154</v>
      </c>
      <c r="X471" s="2" t="str">
        <f t="shared" si="36"/>
        <v>Sat</v>
      </c>
      <c r="Y471" s="2">
        <v>42160</v>
      </c>
      <c r="Z471" s="9">
        <f t="shared" si="37"/>
        <v>6</v>
      </c>
      <c r="AA471" s="9" t="str">
        <f t="shared" si="38"/>
        <v>After Discount</v>
      </c>
      <c r="AB471" s="6">
        <v>10.50800000000001</v>
      </c>
      <c r="AC471">
        <v>2</v>
      </c>
      <c r="AD471" s="6">
        <v>55.6</v>
      </c>
      <c r="AE471">
        <v>86688</v>
      </c>
      <c r="AF471" s="9">
        <f>IF(COUNTIF(AE$2:AE2422,AE471)=1,1,0)</f>
        <v>0</v>
      </c>
      <c r="AG471" t="str">
        <f>_xlfn.XLOOKUP(AE471,Returns!A:A,Returns!B:B,"Not Returned",0,1)</f>
        <v>Not Returned</v>
      </c>
      <c r="AH471">
        <f t="shared" si="39"/>
        <v>0</v>
      </c>
    </row>
    <row r="472" spans="1:34" x14ac:dyDescent="0.3">
      <c r="A472">
        <v>25478</v>
      </c>
      <c r="B472" t="s">
        <v>37</v>
      </c>
      <c r="C472" s="8">
        <v>0.1</v>
      </c>
      <c r="D472" s="6">
        <v>3.25</v>
      </c>
      <c r="E472" s="7">
        <v>49</v>
      </c>
      <c r="F472">
        <v>2617</v>
      </c>
      <c r="G472" t="s">
        <v>2416</v>
      </c>
      <c r="H472" t="str">
        <f>IF(COUNTIF(G$2:G472,G472)=1,"New Customer","Returning Customer")</f>
        <v>New Customer</v>
      </c>
      <c r="I472">
        <f t="shared" si="35"/>
        <v>1</v>
      </c>
      <c r="J472" t="s">
        <v>49</v>
      </c>
      <c r="K472" t="s">
        <v>28</v>
      </c>
      <c r="L472" t="s">
        <v>29</v>
      </c>
      <c r="M472" t="s">
        <v>252</v>
      </c>
      <c r="N472" t="s">
        <v>231</v>
      </c>
      <c r="O472" t="s">
        <v>1875</v>
      </c>
      <c r="P472">
        <v>0.56000000000000005</v>
      </c>
      <c r="Q472" t="s">
        <v>33</v>
      </c>
      <c r="R472" t="s">
        <v>61</v>
      </c>
      <c r="S472" t="str">
        <f>VLOOKUP(R472,Users!$A$1:$B$5,2,0)</f>
        <v>Chris</v>
      </c>
      <c r="T472" t="s">
        <v>2175</v>
      </c>
      <c r="U472" t="s">
        <v>2417</v>
      </c>
      <c r="V472">
        <v>57401</v>
      </c>
      <c r="W472" s="2">
        <v>42182</v>
      </c>
      <c r="X472" s="2" t="str">
        <f t="shared" si="36"/>
        <v>Sat</v>
      </c>
      <c r="Y472" s="2">
        <v>42183</v>
      </c>
      <c r="Z472" s="9">
        <f t="shared" si="37"/>
        <v>1</v>
      </c>
      <c r="AA472" s="9" t="str">
        <f t="shared" si="38"/>
        <v>After Discount</v>
      </c>
      <c r="AB472" s="6">
        <v>-286.245</v>
      </c>
      <c r="AC472">
        <v>6</v>
      </c>
      <c r="AD472" s="6">
        <v>40.69</v>
      </c>
      <c r="AE472">
        <v>91496</v>
      </c>
      <c r="AF472" s="9">
        <f>IF(COUNTIF(AE$2:AE2423,AE472)=1,1,0)</f>
        <v>1</v>
      </c>
      <c r="AG472" t="str">
        <f>_xlfn.XLOOKUP(AE472,Returns!A:A,Returns!B:B,"Not Returned",0,1)</f>
        <v>Not Returned</v>
      </c>
      <c r="AH472">
        <f t="shared" si="39"/>
        <v>0</v>
      </c>
    </row>
    <row r="473" spans="1:34" x14ac:dyDescent="0.3">
      <c r="A473">
        <v>24482</v>
      </c>
      <c r="B473" t="s">
        <v>47</v>
      </c>
      <c r="C473" s="8">
        <v>7.0000000000000007E-2</v>
      </c>
      <c r="D473" s="6">
        <v>417.4</v>
      </c>
      <c r="E473" s="7">
        <v>75.23</v>
      </c>
      <c r="F473">
        <v>596</v>
      </c>
      <c r="G473" t="s">
        <v>699</v>
      </c>
      <c r="H473" t="str">
        <f>IF(COUNTIF(G$2:G473,G473)=1,"New Customer","Returning Customer")</f>
        <v>Returning Customer</v>
      </c>
      <c r="I473">
        <f t="shared" si="35"/>
        <v>0</v>
      </c>
      <c r="J473" t="s">
        <v>39</v>
      </c>
      <c r="K473" t="s">
        <v>114</v>
      </c>
      <c r="L473" t="s">
        <v>41</v>
      </c>
      <c r="M473" t="s">
        <v>150</v>
      </c>
      <c r="N473" t="s">
        <v>120</v>
      </c>
      <c r="O473" t="s">
        <v>702</v>
      </c>
      <c r="P473">
        <v>0.79</v>
      </c>
      <c r="Q473" t="s">
        <v>33</v>
      </c>
      <c r="R473" t="s">
        <v>61</v>
      </c>
      <c r="S473" t="str">
        <f>VLOOKUP(R473,Users!$A$1:$B$5,2,0)</f>
        <v>Chris</v>
      </c>
      <c r="T473" t="s">
        <v>695</v>
      </c>
      <c r="U473" t="s">
        <v>700</v>
      </c>
      <c r="V473">
        <v>46032</v>
      </c>
      <c r="W473" s="2">
        <v>42050</v>
      </c>
      <c r="X473" s="2" t="str">
        <f t="shared" si="36"/>
        <v>Sun</v>
      </c>
      <c r="Y473" s="2">
        <v>42051</v>
      </c>
      <c r="Z473" s="9">
        <f t="shared" si="37"/>
        <v>1</v>
      </c>
      <c r="AA473" s="9" t="str">
        <f t="shared" si="38"/>
        <v>After Discount</v>
      </c>
      <c r="AB473" s="6">
        <v>-575.35199999999998</v>
      </c>
      <c r="AC473">
        <v>12</v>
      </c>
      <c r="AD473" s="6">
        <v>4910.72</v>
      </c>
      <c r="AE473">
        <v>86308</v>
      </c>
      <c r="AF473" s="9">
        <f>IF(COUNTIF(AE$2:AE2424,AE473)=1,1,0)</f>
        <v>0</v>
      </c>
      <c r="AG473" t="str">
        <f>_xlfn.XLOOKUP(AE473,Returns!A:A,Returns!B:B,"Not Returned",0,1)</f>
        <v>Not Returned</v>
      </c>
      <c r="AH473">
        <f t="shared" si="39"/>
        <v>0</v>
      </c>
    </row>
    <row r="474" spans="1:34" x14ac:dyDescent="0.3">
      <c r="A474">
        <v>25129</v>
      </c>
      <c r="B474" t="s">
        <v>47</v>
      </c>
      <c r="C474" s="8">
        <v>0.02</v>
      </c>
      <c r="D474" s="6">
        <v>417.4</v>
      </c>
      <c r="E474" s="7">
        <v>75.23</v>
      </c>
      <c r="F474">
        <v>1416</v>
      </c>
      <c r="G474" t="s">
        <v>1460</v>
      </c>
      <c r="H474" t="str">
        <f>IF(COUNTIF(G$2:G474,G474)=1,"New Customer","Returning Customer")</f>
        <v>Returning Customer</v>
      </c>
      <c r="I474">
        <f t="shared" si="35"/>
        <v>0</v>
      </c>
      <c r="J474" t="s">
        <v>39</v>
      </c>
      <c r="K474" t="s">
        <v>58</v>
      </c>
      <c r="L474" t="s">
        <v>41</v>
      </c>
      <c r="M474" t="s">
        <v>150</v>
      </c>
      <c r="N474" t="s">
        <v>120</v>
      </c>
      <c r="O474" t="s">
        <v>702</v>
      </c>
      <c r="P474">
        <v>0.79</v>
      </c>
      <c r="Q474" t="s">
        <v>33</v>
      </c>
      <c r="R474" t="s">
        <v>61</v>
      </c>
      <c r="S474" t="str">
        <f>VLOOKUP(R474,Users!$A$1:$B$5,2,0)</f>
        <v>Chris</v>
      </c>
      <c r="T474" t="s">
        <v>695</v>
      </c>
      <c r="U474" t="s">
        <v>1461</v>
      </c>
      <c r="V474">
        <v>46203</v>
      </c>
      <c r="W474" s="2">
        <v>42130</v>
      </c>
      <c r="X474" s="2" t="str">
        <f t="shared" si="36"/>
        <v>Wed</v>
      </c>
      <c r="Y474" s="2">
        <v>42131</v>
      </c>
      <c r="Z474" s="9">
        <f t="shared" si="37"/>
        <v>1</v>
      </c>
      <c r="AA474" s="9" t="str">
        <f t="shared" si="38"/>
        <v>After Discount</v>
      </c>
      <c r="AB474" s="6">
        <v>-634.86540000000002</v>
      </c>
      <c r="AC474">
        <v>1</v>
      </c>
      <c r="AD474" s="6">
        <v>471.21</v>
      </c>
      <c r="AE474">
        <v>90538</v>
      </c>
      <c r="AF474" s="9">
        <f>IF(COUNTIF(AE$2:AE2425,AE474)=1,1,0)</f>
        <v>1</v>
      </c>
      <c r="AG474" t="str">
        <f>_xlfn.XLOOKUP(AE474,Returns!A:A,Returns!B:B,"Not Returned",0,1)</f>
        <v>Not Returned</v>
      </c>
      <c r="AH474">
        <f t="shared" si="39"/>
        <v>0</v>
      </c>
    </row>
    <row r="475" spans="1:34" x14ac:dyDescent="0.3">
      <c r="A475">
        <v>20993</v>
      </c>
      <c r="B475" t="s">
        <v>47</v>
      </c>
      <c r="C475" s="8">
        <v>0.01</v>
      </c>
      <c r="D475" s="6">
        <v>348.21</v>
      </c>
      <c r="E475" s="7">
        <v>40.19</v>
      </c>
      <c r="F475">
        <v>1552</v>
      </c>
      <c r="G475" t="s">
        <v>1558</v>
      </c>
      <c r="H475" t="str">
        <f>IF(COUNTIF(G$2:G475,G475)=1,"New Customer","Returning Customer")</f>
        <v>New Customer</v>
      </c>
      <c r="I475">
        <f t="shared" si="35"/>
        <v>1</v>
      </c>
      <c r="J475" t="s">
        <v>39</v>
      </c>
      <c r="K475" t="s">
        <v>58</v>
      </c>
      <c r="L475" t="s">
        <v>41</v>
      </c>
      <c r="M475" t="s">
        <v>150</v>
      </c>
      <c r="N475" t="s">
        <v>120</v>
      </c>
      <c r="O475" t="s">
        <v>1559</v>
      </c>
      <c r="P475">
        <v>0.62</v>
      </c>
      <c r="Q475" t="s">
        <v>33</v>
      </c>
      <c r="R475" t="s">
        <v>135</v>
      </c>
      <c r="S475" t="str">
        <f>VLOOKUP(R475,Users!$A$1:$B$5,2,0)</f>
        <v>Sam</v>
      </c>
      <c r="T475" t="s">
        <v>663</v>
      </c>
      <c r="U475" t="s">
        <v>1560</v>
      </c>
      <c r="V475">
        <v>39056</v>
      </c>
      <c r="W475" s="2">
        <v>42005</v>
      </c>
      <c r="X475" s="2" t="str">
        <f t="shared" si="36"/>
        <v>Thu</v>
      </c>
      <c r="Y475" s="2">
        <v>42008</v>
      </c>
      <c r="Z475" s="9">
        <f t="shared" si="37"/>
        <v>3</v>
      </c>
      <c r="AA475" s="9" t="str">
        <f t="shared" si="38"/>
        <v>After Discount</v>
      </c>
      <c r="AB475" s="6">
        <v>-337.09199999999998</v>
      </c>
      <c r="AC475">
        <v>2</v>
      </c>
      <c r="AD475" s="6">
        <v>723.54</v>
      </c>
      <c r="AE475">
        <v>87486</v>
      </c>
      <c r="AF475" s="9">
        <f>IF(COUNTIF(AE$2:AE2426,AE475)=1,1,0)</f>
        <v>1</v>
      </c>
      <c r="AG475" t="str">
        <f>_xlfn.XLOOKUP(AE475,Returns!A:A,Returns!B:B,"Not Returned",0,1)</f>
        <v>Not Returned</v>
      </c>
      <c r="AH475">
        <f t="shared" si="39"/>
        <v>0</v>
      </c>
    </row>
    <row r="476" spans="1:34" x14ac:dyDescent="0.3">
      <c r="A476">
        <v>24856</v>
      </c>
      <c r="B476" t="s">
        <v>47</v>
      </c>
      <c r="C476" s="8">
        <v>0.09</v>
      </c>
      <c r="D476" s="6">
        <v>348.21</v>
      </c>
      <c r="E476" s="7">
        <v>40.19</v>
      </c>
      <c r="F476">
        <v>2490</v>
      </c>
      <c r="G476" t="s">
        <v>2320</v>
      </c>
      <c r="H476" t="str">
        <f>IF(COUNTIF(G$2:G476,G476)=1,"New Customer","Returning Customer")</f>
        <v>New Customer</v>
      </c>
      <c r="I476">
        <f t="shared" si="35"/>
        <v>1</v>
      </c>
      <c r="J476" t="s">
        <v>39</v>
      </c>
      <c r="K476" t="s">
        <v>40</v>
      </c>
      <c r="L476" t="s">
        <v>41</v>
      </c>
      <c r="M476" t="s">
        <v>150</v>
      </c>
      <c r="N476" t="s">
        <v>120</v>
      </c>
      <c r="O476" t="s">
        <v>1559</v>
      </c>
      <c r="P476">
        <v>0.62</v>
      </c>
      <c r="Q476" t="s">
        <v>33</v>
      </c>
      <c r="R476" t="s">
        <v>34</v>
      </c>
      <c r="S476" t="str">
        <f>VLOOKUP(R476,Users!$A$1:$B$5,2,0)</f>
        <v>William</v>
      </c>
      <c r="T476" t="s">
        <v>45</v>
      </c>
      <c r="U476" t="s">
        <v>2321</v>
      </c>
      <c r="V476">
        <v>92627</v>
      </c>
      <c r="W476" s="2">
        <v>42049</v>
      </c>
      <c r="X476" s="2" t="str">
        <f t="shared" si="36"/>
        <v>Sat</v>
      </c>
      <c r="Y476" s="2">
        <v>42051</v>
      </c>
      <c r="Z476" s="9">
        <f t="shared" si="37"/>
        <v>2</v>
      </c>
      <c r="AA476" s="9" t="str">
        <f t="shared" si="38"/>
        <v>After Discount</v>
      </c>
      <c r="AB476" s="6">
        <v>-93.849999999999909</v>
      </c>
      <c r="AC476">
        <v>2</v>
      </c>
      <c r="AD476" s="6">
        <v>662.8</v>
      </c>
      <c r="AE476">
        <v>86884</v>
      </c>
      <c r="AF476" s="9">
        <f>IF(COUNTIF(AE$2:AE2427,AE476)=1,1,0)</f>
        <v>1</v>
      </c>
      <c r="AG476" t="str">
        <f>_xlfn.XLOOKUP(AE476,Returns!A:A,Returns!B:B,"Not Returned",0,1)</f>
        <v>Not Returned</v>
      </c>
      <c r="AH476">
        <f t="shared" si="39"/>
        <v>0</v>
      </c>
    </row>
    <row r="477" spans="1:34" x14ac:dyDescent="0.3">
      <c r="A477">
        <v>6856</v>
      </c>
      <c r="B477" t="s">
        <v>47</v>
      </c>
      <c r="C477" s="8">
        <v>0.09</v>
      </c>
      <c r="D477" s="6">
        <v>348.21</v>
      </c>
      <c r="E477" s="7">
        <v>40.19</v>
      </c>
      <c r="F477">
        <v>2491</v>
      </c>
      <c r="G477" t="s">
        <v>2323</v>
      </c>
      <c r="H477" t="str">
        <f>IF(COUNTIF(G$2:G477,G477)=1,"New Customer","Returning Customer")</f>
        <v>Returning Customer</v>
      </c>
      <c r="I477">
        <f t="shared" si="35"/>
        <v>0</v>
      </c>
      <c r="J477" t="s">
        <v>39</v>
      </c>
      <c r="K477" t="s">
        <v>40</v>
      </c>
      <c r="L477" t="s">
        <v>41</v>
      </c>
      <c r="M477" t="s">
        <v>150</v>
      </c>
      <c r="N477" t="s">
        <v>120</v>
      </c>
      <c r="O477" t="s">
        <v>1559</v>
      </c>
      <c r="P477">
        <v>0.62</v>
      </c>
      <c r="Q477" t="s">
        <v>33</v>
      </c>
      <c r="R477" t="s">
        <v>34</v>
      </c>
      <c r="S477" t="str">
        <f>VLOOKUP(R477,Users!$A$1:$B$5,2,0)</f>
        <v>William</v>
      </c>
      <c r="T477" t="s">
        <v>45</v>
      </c>
      <c r="U477" t="s">
        <v>655</v>
      </c>
      <c r="V477">
        <v>90045</v>
      </c>
      <c r="W477" s="2">
        <v>42049</v>
      </c>
      <c r="X477" s="2" t="str">
        <f t="shared" si="36"/>
        <v>Sat</v>
      </c>
      <c r="Y477" s="2">
        <v>42051</v>
      </c>
      <c r="Z477" s="9">
        <f t="shared" si="37"/>
        <v>2</v>
      </c>
      <c r="AA477" s="9" t="str">
        <f t="shared" si="38"/>
        <v>After Discount</v>
      </c>
      <c r="AB477" s="6">
        <v>-93.849999999999909</v>
      </c>
      <c r="AC477">
        <v>8</v>
      </c>
      <c r="AD477" s="6">
        <v>2651.21</v>
      </c>
      <c r="AE477">
        <v>48836</v>
      </c>
      <c r="AF477" s="9">
        <f>IF(COUNTIF(AE$2:AE2428,AE477)=1,1,0)</f>
        <v>1</v>
      </c>
      <c r="AG477" t="str">
        <f>_xlfn.XLOOKUP(AE477,Returns!A:A,Returns!B:B,"Not Returned",0,1)</f>
        <v>Not Returned</v>
      </c>
      <c r="AH477">
        <f t="shared" si="39"/>
        <v>0</v>
      </c>
    </row>
    <row r="478" spans="1:34" x14ac:dyDescent="0.3">
      <c r="A478">
        <v>18856</v>
      </c>
      <c r="B478" t="s">
        <v>47</v>
      </c>
      <c r="C478" s="8">
        <v>0.03</v>
      </c>
      <c r="D478" s="6">
        <v>348.21</v>
      </c>
      <c r="E478" s="7">
        <v>40.19</v>
      </c>
      <c r="F478">
        <v>2713</v>
      </c>
      <c r="G478" t="s">
        <v>2486</v>
      </c>
      <c r="H478" t="str">
        <f>IF(COUNTIF(G$2:G478,G478)=1,"New Customer","Returning Customer")</f>
        <v>Returning Customer</v>
      </c>
      <c r="I478">
        <f t="shared" si="35"/>
        <v>0</v>
      </c>
      <c r="J478" t="s">
        <v>39</v>
      </c>
      <c r="K478" t="s">
        <v>28</v>
      </c>
      <c r="L478" t="s">
        <v>41</v>
      </c>
      <c r="M478" t="s">
        <v>150</v>
      </c>
      <c r="N478" t="s">
        <v>120</v>
      </c>
      <c r="O478" t="s">
        <v>1559</v>
      </c>
      <c r="P478">
        <v>0.62</v>
      </c>
      <c r="Q478" t="s">
        <v>33</v>
      </c>
      <c r="R478" t="s">
        <v>61</v>
      </c>
      <c r="S478" t="str">
        <f>VLOOKUP(R478,Users!$A$1:$B$5,2,0)</f>
        <v>Chris</v>
      </c>
      <c r="T478" t="s">
        <v>295</v>
      </c>
      <c r="U478" t="s">
        <v>2488</v>
      </c>
      <c r="V478">
        <v>49001</v>
      </c>
      <c r="W478" s="2">
        <v>42176</v>
      </c>
      <c r="X478" s="2" t="str">
        <f t="shared" si="36"/>
        <v>Sun</v>
      </c>
      <c r="Y478" s="2">
        <v>42177</v>
      </c>
      <c r="Z478" s="9">
        <f t="shared" si="37"/>
        <v>1</v>
      </c>
      <c r="AA478" s="9" t="str">
        <f t="shared" si="38"/>
        <v>After Discount</v>
      </c>
      <c r="AB478" s="6">
        <v>-178.86960000000002</v>
      </c>
      <c r="AC478">
        <v>2</v>
      </c>
      <c r="AD478" s="6">
        <v>736.16</v>
      </c>
      <c r="AE478">
        <v>88701</v>
      </c>
      <c r="AF478" s="9">
        <f>IF(COUNTIF(AE$2:AE2429,AE478)=1,1,0)</f>
        <v>0</v>
      </c>
      <c r="AG478" t="str">
        <f>_xlfn.XLOOKUP(AE478,Returns!A:A,Returns!B:B,"Not Returned",0,1)</f>
        <v>Not Returned</v>
      </c>
      <c r="AH478">
        <f t="shared" si="39"/>
        <v>0</v>
      </c>
    </row>
    <row r="479" spans="1:34" x14ac:dyDescent="0.3">
      <c r="A479">
        <v>19004</v>
      </c>
      <c r="B479" t="s">
        <v>25</v>
      </c>
      <c r="C479" s="8">
        <v>0.1</v>
      </c>
      <c r="D479" s="6">
        <v>400.98</v>
      </c>
      <c r="E479" s="7">
        <v>76.37</v>
      </c>
      <c r="F479">
        <v>994</v>
      </c>
      <c r="G479" t="s">
        <v>1082</v>
      </c>
      <c r="H479" t="str">
        <f>IF(COUNTIF(G$2:G479,G479)=1,"New Customer","Returning Customer")</f>
        <v>New Customer</v>
      </c>
      <c r="I479">
        <f t="shared" si="35"/>
        <v>1</v>
      </c>
      <c r="J479" t="s">
        <v>39</v>
      </c>
      <c r="K479" t="s">
        <v>58</v>
      </c>
      <c r="L479" t="s">
        <v>41</v>
      </c>
      <c r="M479" t="s">
        <v>150</v>
      </c>
      <c r="N479" t="s">
        <v>120</v>
      </c>
      <c r="O479" t="s">
        <v>1083</v>
      </c>
      <c r="P479">
        <v>0.6</v>
      </c>
      <c r="Q479" t="s">
        <v>33</v>
      </c>
      <c r="R479" t="s">
        <v>53</v>
      </c>
      <c r="S479" t="str">
        <f>VLOOKUP(R479,Users!$A$1:$B$5,2,0)</f>
        <v>Erin</v>
      </c>
      <c r="T479" t="s">
        <v>184</v>
      </c>
      <c r="U479" t="s">
        <v>427</v>
      </c>
      <c r="V479">
        <v>4073</v>
      </c>
      <c r="W479" s="2">
        <v>42077</v>
      </c>
      <c r="X479" s="2" t="str">
        <f t="shared" si="36"/>
        <v>Sat</v>
      </c>
      <c r="Y479" s="2">
        <v>42078</v>
      </c>
      <c r="Z479" s="9">
        <f t="shared" si="37"/>
        <v>1</v>
      </c>
      <c r="AA479" s="9" t="str">
        <f t="shared" si="38"/>
        <v>After Discount</v>
      </c>
      <c r="AB479" s="6">
        <v>-969.0483660000001</v>
      </c>
      <c r="AC479">
        <v>2</v>
      </c>
      <c r="AD479" s="6">
        <v>810.47</v>
      </c>
      <c r="AE479">
        <v>89433</v>
      </c>
      <c r="AF479" s="9">
        <f>IF(COUNTIF(AE$2:AE2430,AE479)=1,1,0)</f>
        <v>0</v>
      </c>
      <c r="AG479" t="str">
        <f>_xlfn.XLOOKUP(AE479,Returns!A:A,Returns!B:B,"Not Returned",0,1)</f>
        <v>Not Returned</v>
      </c>
      <c r="AH479">
        <f t="shared" si="39"/>
        <v>0</v>
      </c>
    </row>
    <row r="480" spans="1:34" x14ac:dyDescent="0.3">
      <c r="A480">
        <v>18696</v>
      </c>
      <c r="B480" t="s">
        <v>56</v>
      </c>
      <c r="C480" s="8">
        <v>0.08</v>
      </c>
      <c r="D480" s="6">
        <v>400.98</v>
      </c>
      <c r="E480" s="7">
        <v>42.52</v>
      </c>
      <c r="F480">
        <v>2094</v>
      </c>
      <c r="G480" t="s">
        <v>1994</v>
      </c>
      <c r="H480" t="str">
        <f>IF(COUNTIF(G$2:G480,G480)=1,"New Customer","Returning Customer")</f>
        <v>New Customer</v>
      </c>
      <c r="I480">
        <f t="shared" si="35"/>
        <v>1</v>
      </c>
      <c r="J480" t="s">
        <v>39</v>
      </c>
      <c r="K480" t="s">
        <v>28</v>
      </c>
      <c r="L480" t="s">
        <v>41</v>
      </c>
      <c r="M480" t="s">
        <v>150</v>
      </c>
      <c r="N480" t="s">
        <v>120</v>
      </c>
      <c r="O480" t="s">
        <v>1083</v>
      </c>
      <c r="P480">
        <v>0.71</v>
      </c>
      <c r="Q480" t="s">
        <v>33</v>
      </c>
      <c r="R480" t="s">
        <v>34</v>
      </c>
      <c r="S480" t="str">
        <f>VLOOKUP(R480,Users!$A$1:$B$5,2,0)</f>
        <v>William</v>
      </c>
      <c r="T480" t="s">
        <v>45</v>
      </c>
      <c r="U480" t="s">
        <v>1995</v>
      </c>
      <c r="V480">
        <v>95928</v>
      </c>
      <c r="W480" s="2">
        <v>42040</v>
      </c>
      <c r="X480" s="2" t="str">
        <f t="shared" si="36"/>
        <v>Thu</v>
      </c>
      <c r="Y480" s="2">
        <v>42041</v>
      </c>
      <c r="Z480" s="9">
        <f t="shared" si="37"/>
        <v>1</v>
      </c>
      <c r="AA480" s="9" t="str">
        <f t="shared" si="38"/>
        <v>After Discount</v>
      </c>
      <c r="AB480" s="6">
        <v>3031.9724000000001</v>
      </c>
      <c r="AC480">
        <v>20</v>
      </c>
      <c r="AD480" s="6">
        <v>7840.04</v>
      </c>
      <c r="AE480">
        <v>86629</v>
      </c>
      <c r="AF480" s="9">
        <f>IF(COUNTIF(AE$2:AE2431,AE480)=1,1,0)</f>
        <v>1</v>
      </c>
      <c r="AG480" t="str">
        <f>_xlfn.XLOOKUP(AE480,Returns!A:A,Returns!B:B,"Not Returned",0,1)</f>
        <v>Not Returned</v>
      </c>
      <c r="AH480">
        <f t="shared" si="39"/>
        <v>0</v>
      </c>
    </row>
    <row r="481" spans="1:34" x14ac:dyDescent="0.3">
      <c r="A481">
        <v>22971</v>
      </c>
      <c r="B481" t="s">
        <v>47</v>
      </c>
      <c r="C481" s="8">
        <v>0.06</v>
      </c>
      <c r="D481" s="6">
        <v>376.13</v>
      </c>
      <c r="E481" s="7">
        <v>85.63</v>
      </c>
      <c r="F481">
        <v>2046</v>
      </c>
      <c r="G481" t="s">
        <v>1948</v>
      </c>
      <c r="H481" t="str">
        <f>IF(COUNTIF(G$2:G481,G481)=1,"New Customer","Returning Customer")</f>
        <v>New Customer</v>
      </c>
      <c r="I481">
        <f t="shared" si="35"/>
        <v>1</v>
      </c>
      <c r="J481" t="s">
        <v>39</v>
      </c>
      <c r="K481" t="s">
        <v>28</v>
      </c>
      <c r="L481" t="s">
        <v>41</v>
      </c>
      <c r="M481" t="s">
        <v>150</v>
      </c>
      <c r="N481" t="s">
        <v>120</v>
      </c>
      <c r="O481" t="s">
        <v>1951</v>
      </c>
      <c r="P481">
        <v>0.74</v>
      </c>
      <c r="Q481" t="s">
        <v>33</v>
      </c>
      <c r="R481" t="s">
        <v>61</v>
      </c>
      <c r="S481" t="str">
        <f>VLOOKUP(R481,Users!$A$1:$B$5,2,0)</f>
        <v>Chris</v>
      </c>
      <c r="T481" t="s">
        <v>180</v>
      </c>
      <c r="U481" t="s">
        <v>1950</v>
      </c>
      <c r="V481">
        <v>67901</v>
      </c>
      <c r="W481" s="2">
        <v>42167</v>
      </c>
      <c r="X481" s="2" t="str">
        <f t="shared" si="36"/>
        <v>Fri</v>
      </c>
      <c r="Y481" s="2">
        <v>42169</v>
      </c>
      <c r="Z481" s="9">
        <f t="shared" si="37"/>
        <v>2</v>
      </c>
      <c r="AA481" s="9" t="str">
        <f t="shared" si="38"/>
        <v>After Discount</v>
      </c>
      <c r="AB481" s="6">
        <v>-435.75749999999999</v>
      </c>
      <c r="AC481">
        <v>13</v>
      </c>
      <c r="AD481" s="6">
        <v>4634.6899999999996</v>
      </c>
      <c r="AE481">
        <v>88219</v>
      </c>
      <c r="AF481" s="9">
        <f>IF(COUNTIF(AE$2:AE2432,AE481)=1,1,0)</f>
        <v>0</v>
      </c>
      <c r="AG481" t="str">
        <f>_xlfn.XLOOKUP(AE481,Returns!A:A,Returns!B:B,"Not Returned",0,1)</f>
        <v>Not Returned</v>
      </c>
      <c r="AH481">
        <f t="shared" si="39"/>
        <v>0</v>
      </c>
    </row>
    <row r="482" spans="1:34" x14ac:dyDescent="0.3">
      <c r="A482">
        <v>23504</v>
      </c>
      <c r="B482" t="s">
        <v>47</v>
      </c>
      <c r="C482" s="8">
        <v>0.04</v>
      </c>
      <c r="D482" s="6">
        <v>1.98</v>
      </c>
      <c r="E482" s="7">
        <v>0.7</v>
      </c>
      <c r="F482">
        <v>276</v>
      </c>
      <c r="G482" t="s">
        <v>388</v>
      </c>
      <c r="H482" t="str">
        <f>IF(COUNTIF(G$2:G482,G482)=1,"New Customer","Returning Customer")</f>
        <v>New Customer</v>
      </c>
      <c r="I482">
        <f t="shared" si="35"/>
        <v>1</v>
      </c>
      <c r="J482" t="s">
        <v>27</v>
      </c>
      <c r="K482" t="s">
        <v>28</v>
      </c>
      <c r="L482" t="s">
        <v>29</v>
      </c>
      <c r="M482" t="s">
        <v>66</v>
      </c>
      <c r="N482" t="s">
        <v>31</v>
      </c>
      <c r="O482" t="s">
        <v>389</v>
      </c>
      <c r="P482">
        <v>0.83</v>
      </c>
      <c r="Q482" t="s">
        <v>33</v>
      </c>
      <c r="R482" t="s">
        <v>53</v>
      </c>
      <c r="S482" t="str">
        <f>VLOOKUP(R482,Users!$A$1:$B$5,2,0)</f>
        <v>Erin</v>
      </c>
      <c r="T482" t="s">
        <v>223</v>
      </c>
      <c r="U482" t="s">
        <v>390</v>
      </c>
      <c r="V482">
        <v>6111</v>
      </c>
      <c r="W482" s="2">
        <v>42145</v>
      </c>
      <c r="X482" s="2" t="str">
        <f t="shared" si="36"/>
        <v>Thu</v>
      </c>
      <c r="Y482" s="2">
        <v>42146</v>
      </c>
      <c r="Z482" s="9">
        <f t="shared" si="37"/>
        <v>1</v>
      </c>
      <c r="AA482" s="9" t="str">
        <f t="shared" si="38"/>
        <v>After Discount</v>
      </c>
      <c r="AB482" s="6">
        <v>-1</v>
      </c>
      <c r="AC482">
        <v>3</v>
      </c>
      <c r="AD482" s="6">
        <v>8.3000000000000007</v>
      </c>
      <c r="AE482">
        <v>89291</v>
      </c>
      <c r="AF482" s="9">
        <f>IF(COUNTIF(AE$2:AE2433,AE482)=1,1,0)</f>
        <v>0</v>
      </c>
      <c r="AG482" t="str">
        <f>_xlfn.XLOOKUP(AE482,Returns!A:A,Returns!B:B,"Not Returned",0,1)</f>
        <v>Not Returned</v>
      </c>
      <c r="AH482">
        <f t="shared" si="39"/>
        <v>0</v>
      </c>
    </row>
    <row r="483" spans="1:34" x14ac:dyDescent="0.3">
      <c r="A483">
        <v>19026</v>
      </c>
      <c r="B483" t="s">
        <v>106</v>
      </c>
      <c r="C483" s="8">
        <v>0.02</v>
      </c>
      <c r="D483" s="6">
        <v>1.98</v>
      </c>
      <c r="E483" s="7">
        <v>0.7</v>
      </c>
      <c r="F483">
        <v>1424</v>
      </c>
      <c r="G483" t="s">
        <v>1467</v>
      </c>
      <c r="H483" t="str">
        <f>IF(COUNTIF(G$2:G483,G483)=1,"New Customer","Returning Customer")</f>
        <v>Returning Customer</v>
      </c>
      <c r="I483">
        <f t="shared" si="35"/>
        <v>0</v>
      </c>
      <c r="J483" t="s">
        <v>49</v>
      </c>
      <c r="K483" t="s">
        <v>40</v>
      </c>
      <c r="L483" t="s">
        <v>29</v>
      </c>
      <c r="M483" t="s">
        <v>66</v>
      </c>
      <c r="N483" t="s">
        <v>31</v>
      </c>
      <c r="O483" t="s">
        <v>389</v>
      </c>
      <c r="P483">
        <v>0.83</v>
      </c>
      <c r="Q483" t="s">
        <v>33</v>
      </c>
      <c r="R483" t="s">
        <v>34</v>
      </c>
      <c r="S483" t="str">
        <f>VLOOKUP(R483,Users!$A$1:$B$5,2,0)</f>
        <v>William</v>
      </c>
      <c r="T483" t="s">
        <v>250</v>
      </c>
      <c r="U483" t="s">
        <v>1468</v>
      </c>
      <c r="V483">
        <v>80112</v>
      </c>
      <c r="W483" s="2">
        <v>42016</v>
      </c>
      <c r="X483" s="2" t="str">
        <f t="shared" si="36"/>
        <v>Mon</v>
      </c>
      <c r="Y483" s="2">
        <v>42020</v>
      </c>
      <c r="Z483" s="9">
        <f t="shared" si="37"/>
        <v>4</v>
      </c>
      <c r="AA483" s="9" t="str">
        <f t="shared" si="38"/>
        <v>After Discount</v>
      </c>
      <c r="AB483" s="6">
        <v>-20.732799999999997</v>
      </c>
      <c r="AC483">
        <v>11</v>
      </c>
      <c r="AD483" s="6">
        <v>22.59</v>
      </c>
      <c r="AE483">
        <v>89448</v>
      </c>
      <c r="AF483" s="9">
        <f>IF(COUNTIF(AE$2:AE2434,AE483)=1,1,0)</f>
        <v>0</v>
      </c>
      <c r="AG483" t="str">
        <f>_xlfn.XLOOKUP(AE483,Returns!A:A,Returns!B:B,"Not Returned",0,1)</f>
        <v>Not Returned</v>
      </c>
      <c r="AH483">
        <f t="shared" si="39"/>
        <v>0</v>
      </c>
    </row>
    <row r="484" spans="1:34" x14ac:dyDescent="0.3">
      <c r="A484">
        <v>18661</v>
      </c>
      <c r="B484" t="s">
        <v>47</v>
      </c>
      <c r="C484" s="8">
        <v>0</v>
      </c>
      <c r="D484" s="6">
        <v>299.99</v>
      </c>
      <c r="E484" s="7">
        <v>11.64</v>
      </c>
      <c r="F484">
        <v>771</v>
      </c>
      <c r="G484" t="s">
        <v>895</v>
      </c>
      <c r="H484" t="str">
        <f>IF(COUNTIF(G$2:G484,G484)=1,"New Customer","Returning Customer")</f>
        <v>Returning Customer</v>
      </c>
      <c r="I484">
        <f t="shared" si="35"/>
        <v>0</v>
      </c>
      <c r="J484" t="s">
        <v>49</v>
      </c>
      <c r="K484" t="s">
        <v>58</v>
      </c>
      <c r="L484" t="s">
        <v>77</v>
      </c>
      <c r="M484" t="s">
        <v>580</v>
      </c>
      <c r="N484" t="s">
        <v>231</v>
      </c>
      <c r="O484" t="s">
        <v>898</v>
      </c>
      <c r="P484">
        <v>0.5</v>
      </c>
      <c r="Q484" t="s">
        <v>33</v>
      </c>
      <c r="R484" t="s">
        <v>34</v>
      </c>
      <c r="S484" t="str">
        <f>VLOOKUP(R484,Users!$A$1:$B$5,2,0)</f>
        <v>William</v>
      </c>
      <c r="T484" t="s">
        <v>102</v>
      </c>
      <c r="U484" t="s">
        <v>897</v>
      </c>
      <c r="V484">
        <v>97068</v>
      </c>
      <c r="W484" s="2">
        <v>42082</v>
      </c>
      <c r="X484" s="2" t="str">
        <f t="shared" si="36"/>
        <v>Thu</v>
      </c>
      <c r="Y484" s="2">
        <v>42084</v>
      </c>
      <c r="Z484" s="9">
        <f t="shared" si="37"/>
        <v>2</v>
      </c>
      <c r="AA484" s="9" t="str">
        <f t="shared" si="38"/>
        <v>No Discount</v>
      </c>
      <c r="AB484" s="6">
        <v>285.95</v>
      </c>
      <c r="AC484">
        <v>5</v>
      </c>
      <c r="AD484" s="6">
        <v>1619.95</v>
      </c>
      <c r="AE484">
        <v>88667</v>
      </c>
      <c r="AF484" s="9">
        <f>IF(COUNTIF(AE$2:AE2435,AE484)=1,1,0)</f>
        <v>0</v>
      </c>
      <c r="AG484" t="str">
        <f>_xlfn.XLOOKUP(AE484,Returns!A:A,Returns!B:B,"Not Returned",0,1)</f>
        <v>Not Returned</v>
      </c>
      <c r="AH484">
        <f t="shared" si="39"/>
        <v>0</v>
      </c>
    </row>
    <row r="485" spans="1:34" x14ac:dyDescent="0.3">
      <c r="A485">
        <v>19008</v>
      </c>
      <c r="B485" t="s">
        <v>25</v>
      </c>
      <c r="C485" s="8">
        <v>0.09</v>
      </c>
      <c r="D485" s="6">
        <v>16.98</v>
      </c>
      <c r="E485" s="7">
        <v>12.39</v>
      </c>
      <c r="F485">
        <v>2187</v>
      </c>
      <c r="G485" t="s">
        <v>2064</v>
      </c>
      <c r="H485" t="str">
        <f>IF(COUNTIF(G$2:G485,G485)=1,"New Customer","Returning Customer")</f>
        <v>New Customer</v>
      </c>
      <c r="I485">
        <f t="shared" si="35"/>
        <v>1</v>
      </c>
      <c r="J485" t="s">
        <v>49</v>
      </c>
      <c r="K485" t="s">
        <v>28</v>
      </c>
      <c r="L485" t="s">
        <v>29</v>
      </c>
      <c r="M485" t="s">
        <v>69</v>
      </c>
      <c r="N485" t="s">
        <v>59</v>
      </c>
      <c r="O485" t="s">
        <v>2065</v>
      </c>
      <c r="P485">
        <v>0.35</v>
      </c>
      <c r="Q485" t="s">
        <v>33</v>
      </c>
      <c r="R485" t="s">
        <v>61</v>
      </c>
      <c r="S485" t="str">
        <f>VLOOKUP(R485,Users!$A$1:$B$5,2,0)</f>
        <v>Chris</v>
      </c>
      <c r="T485" t="s">
        <v>499</v>
      </c>
      <c r="U485" t="s">
        <v>2066</v>
      </c>
      <c r="V485">
        <v>64055</v>
      </c>
      <c r="W485" s="2">
        <v>42132</v>
      </c>
      <c r="X485" s="2" t="str">
        <f t="shared" si="36"/>
        <v>Fri</v>
      </c>
      <c r="Y485" s="2">
        <v>42134</v>
      </c>
      <c r="Z485" s="9">
        <f t="shared" si="37"/>
        <v>2</v>
      </c>
      <c r="AA485" s="9" t="str">
        <f t="shared" si="38"/>
        <v>After Discount</v>
      </c>
      <c r="AB485" s="6">
        <v>-48.57</v>
      </c>
      <c r="AC485">
        <v>5</v>
      </c>
      <c r="AD485" s="6">
        <v>86.8</v>
      </c>
      <c r="AE485">
        <v>89440</v>
      </c>
      <c r="AF485" s="9">
        <f>IF(COUNTIF(AE$2:AE2436,AE485)=1,1,0)</f>
        <v>1</v>
      </c>
      <c r="AG485" t="str">
        <f>_xlfn.XLOOKUP(AE485,Returns!A:A,Returns!B:B,"Not Returned",0,1)</f>
        <v>Not Returned</v>
      </c>
      <c r="AH485">
        <f t="shared" si="39"/>
        <v>0</v>
      </c>
    </row>
    <row r="486" spans="1:34" x14ac:dyDescent="0.3">
      <c r="A486">
        <v>1008</v>
      </c>
      <c r="B486" t="s">
        <v>25</v>
      </c>
      <c r="C486" s="8">
        <v>0.09</v>
      </c>
      <c r="D486" s="6">
        <v>16.98</v>
      </c>
      <c r="E486" s="7">
        <v>12.39</v>
      </c>
      <c r="F486">
        <v>2189</v>
      </c>
      <c r="G486" t="s">
        <v>2067</v>
      </c>
      <c r="H486" t="str">
        <f>IF(COUNTIF(G$2:G486,G486)=1,"New Customer","Returning Customer")</f>
        <v>New Customer</v>
      </c>
      <c r="I486">
        <f t="shared" si="35"/>
        <v>1</v>
      </c>
      <c r="J486" t="s">
        <v>49</v>
      </c>
      <c r="K486" t="s">
        <v>28</v>
      </c>
      <c r="L486" t="s">
        <v>29</v>
      </c>
      <c r="M486" t="s">
        <v>69</v>
      </c>
      <c r="N486" t="s">
        <v>59</v>
      </c>
      <c r="O486" t="s">
        <v>2065</v>
      </c>
      <c r="P486">
        <v>0.35</v>
      </c>
      <c r="Q486" t="s">
        <v>33</v>
      </c>
      <c r="R486" t="s">
        <v>53</v>
      </c>
      <c r="S486" t="str">
        <f>VLOOKUP(R486,Users!$A$1:$B$5,2,0)</f>
        <v>Erin</v>
      </c>
      <c r="T486" t="s">
        <v>71</v>
      </c>
      <c r="U486" t="s">
        <v>90</v>
      </c>
      <c r="V486">
        <v>10177</v>
      </c>
      <c r="W486" s="2">
        <v>42132</v>
      </c>
      <c r="X486" s="2" t="str">
        <f t="shared" si="36"/>
        <v>Fri</v>
      </c>
      <c r="Y486" s="2">
        <v>42134</v>
      </c>
      <c r="Z486" s="9">
        <f t="shared" si="37"/>
        <v>2</v>
      </c>
      <c r="AA486" s="9" t="str">
        <f t="shared" si="38"/>
        <v>After Discount</v>
      </c>
      <c r="AB486" s="6">
        <v>-48.57</v>
      </c>
      <c r="AC486">
        <v>22</v>
      </c>
      <c r="AD486" s="6">
        <v>381.91</v>
      </c>
      <c r="AE486">
        <v>7364</v>
      </c>
      <c r="AF486" s="9">
        <f>IF(COUNTIF(AE$2:AE2437,AE486)=1,1,0)</f>
        <v>1</v>
      </c>
      <c r="AG486" t="str">
        <f>_xlfn.XLOOKUP(AE486,Returns!A:A,Returns!B:B,"Not Returned",0,1)</f>
        <v>Returned</v>
      </c>
      <c r="AH486">
        <f t="shared" si="39"/>
        <v>1</v>
      </c>
    </row>
    <row r="487" spans="1:34" x14ac:dyDescent="0.3">
      <c r="A487">
        <v>21762</v>
      </c>
      <c r="B487" t="s">
        <v>106</v>
      </c>
      <c r="C487" s="8">
        <v>0.05</v>
      </c>
      <c r="D487" s="6">
        <v>424.21</v>
      </c>
      <c r="E487" s="7">
        <v>110.2</v>
      </c>
      <c r="F487">
        <v>1949</v>
      </c>
      <c r="G487" t="s">
        <v>1884</v>
      </c>
      <c r="H487" t="str">
        <f>IF(COUNTIF(G$2:G487,G487)=1,"New Customer","Returning Customer")</f>
        <v>New Customer</v>
      </c>
      <c r="I487">
        <f t="shared" si="35"/>
        <v>1</v>
      </c>
      <c r="J487" t="s">
        <v>39</v>
      </c>
      <c r="K487" t="s">
        <v>58</v>
      </c>
      <c r="L487" t="s">
        <v>41</v>
      </c>
      <c r="M487" t="s">
        <v>150</v>
      </c>
      <c r="N487" t="s">
        <v>120</v>
      </c>
      <c r="O487" t="s">
        <v>1885</v>
      </c>
      <c r="P487">
        <v>0.67</v>
      </c>
      <c r="Q487" t="s">
        <v>33</v>
      </c>
      <c r="R487" t="s">
        <v>34</v>
      </c>
      <c r="S487" t="str">
        <f>VLOOKUP(R487,Users!$A$1:$B$5,2,0)</f>
        <v>William</v>
      </c>
      <c r="T487" t="s">
        <v>82</v>
      </c>
      <c r="U487" t="s">
        <v>1886</v>
      </c>
      <c r="V487">
        <v>59715</v>
      </c>
      <c r="W487" s="2">
        <v>42036</v>
      </c>
      <c r="X487" s="2" t="str">
        <f t="shared" si="36"/>
        <v>Sun</v>
      </c>
      <c r="Y487" s="2">
        <v>42040</v>
      </c>
      <c r="Z487" s="9">
        <f t="shared" si="37"/>
        <v>4</v>
      </c>
      <c r="AA487" s="9" t="str">
        <f t="shared" si="38"/>
        <v>After Discount</v>
      </c>
      <c r="AB487" s="6">
        <v>-213.40280000000001</v>
      </c>
      <c r="AC487">
        <v>12</v>
      </c>
      <c r="AD487" s="6">
        <v>4935.22</v>
      </c>
      <c r="AE487">
        <v>90415</v>
      </c>
      <c r="AF487" s="9">
        <f>IF(COUNTIF(AE$2:AE2438,AE487)=1,1,0)</f>
        <v>1</v>
      </c>
      <c r="AG487" t="str">
        <f>_xlfn.XLOOKUP(AE487,Returns!A:A,Returns!B:B,"Not Returned",0,1)</f>
        <v>Not Returned</v>
      </c>
      <c r="AH487">
        <f t="shared" si="39"/>
        <v>0</v>
      </c>
    </row>
    <row r="488" spans="1:34" x14ac:dyDescent="0.3">
      <c r="A488">
        <v>22972</v>
      </c>
      <c r="B488" t="s">
        <v>47</v>
      </c>
      <c r="C488" s="8">
        <v>0.06</v>
      </c>
      <c r="D488" s="6">
        <v>424.21</v>
      </c>
      <c r="E488" s="7">
        <v>110.2</v>
      </c>
      <c r="F488">
        <v>2046</v>
      </c>
      <c r="G488" t="s">
        <v>1948</v>
      </c>
      <c r="H488" t="str">
        <f>IF(COUNTIF(G$2:G488,G488)=1,"New Customer","Returning Customer")</f>
        <v>Returning Customer</v>
      </c>
      <c r="I488">
        <f t="shared" si="35"/>
        <v>0</v>
      </c>
      <c r="J488" t="s">
        <v>39</v>
      </c>
      <c r="K488" t="s">
        <v>28</v>
      </c>
      <c r="L488" t="s">
        <v>41</v>
      </c>
      <c r="M488" t="s">
        <v>150</v>
      </c>
      <c r="N488" t="s">
        <v>120</v>
      </c>
      <c r="O488" t="s">
        <v>1885</v>
      </c>
      <c r="P488">
        <v>0.67</v>
      </c>
      <c r="Q488" t="s">
        <v>33</v>
      </c>
      <c r="R488" t="s">
        <v>61</v>
      </c>
      <c r="S488" t="str">
        <f>VLOOKUP(R488,Users!$A$1:$B$5,2,0)</f>
        <v>Chris</v>
      </c>
      <c r="T488" t="s">
        <v>180</v>
      </c>
      <c r="U488" t="s">
        <v>1950</v>
      </c>
      <c r="V488">
        <v>67901</v>
      </c>
      <c r="W488" s="2">
        <v>42167</v>
      </c>
      <c r="X488" s="2" t="str">
        <f t="shared" si="36"/>
        <v>Fri</v>
      </c>
      <c r="Y488" s="2">
        <v>42168</v>
      </c>
      <c r="Z488" s="9">
        <f t="shared" si="37"/>
        <v>1</v>
      </c>
      <c r="AA488" s="9" t="str">
        <f t="shared" si="38"/>
        <v>After Discount</v>
      </c>
      <c r="AB488" s="6">
        <v>682.53</v>
      </c>
      <c r="AC488">
        <v>17</v>
      </c>
      <c r="AD488" s="6">
        <v>7304.03</v>
      </c>
      <c r="AE488">
        <v>88219</v>
      </c>
      <c r="AF488" s="9">
        <f>IF(COUNTIF(AE$2:AE2439,AE488)=1,1,0)</f>
        <v>0</v>
      </c>
      <c r="AG488" t="str">
        <f>_xlfn.XLOOKUP(AE488,Returns!A:A,Returns!B:B,"Not Returned",0,1)</f>
        <v>Not Returned</v>
      </c>
      <c r="AH488">
        <f t="shared" si="39"/>
        <v>0</v>
      </c>
    </row>
    <row r="489" spans="1:34" x14ac:dyDescent="0.3">
      <c r="A489">
        <v>19324</v>
      </c>
      <c r="B489" t="s">
        <v>106</v>
      </c>
      <c r="C489" s="8">
        <v>0.1</v>
      </c>
      <c r="D489" s="6">
        <v>212.6</v>
      </c>
      <c r="E489" s="7">
        <v>110.2</v>
      </c>
      <c r="F489">
        <v>1253</v>
      </c>
      <c r="G489" t="s">
        <v>1332</v>
      </c>
      <c r="H489" t="str">
        <f>IF(COUNTIF(G$2:G489,G489)=1,"New Customer","Returning Customer")</f>
        <v>Returning Customer</v>
      </c>
      <c r="I489">
        <f t="shared" si="35"/>
        <v>0</v>
      </c>
      <c r="J489" t="s">
        <v>39</v>
      </c>
      <c r="K489" t="s">
        <v>40</v>
      </c>
      <c r="L489" t="s">
        <v>41</v>
      </c>
      <c r="M489" t="s">
        <v>150</v>
      </c>
      <c r="N489" t="s">
        <v>120</v>
      </c>
      <c r="O489" t="s">
        <v>1336</v>
      </c>
      <c r="P489">
        <v>0.73</v>
      </c>
      <c r="Q489" t="s">
        <v>33</v>
      </c>
      <c r="R489" t="s">
        <v>61</v>
      </c>
      <c r="S489" t="str">
        <f>VLOOKUP(R489,Users!$A$1:$B$5,2,0)</f>
        <v>Chris</v>
      </c>
      <c r="T489" t="s">
        <v>129</v>
      </c>
      <c r="U489" t="s">
        <v>1334</v>
      </c>
      <c r="V489">
        <v>78613</v>
      </c>
      <c r="W489" s="2">
        <v>42117</v>
      </c>
      <c r="X489" s="2" t="str">
        <f t="shared" si="36"/>
        <v>Thu</v>
      </c>
      <c r="Y489" s="2">
        <v>42119</v>
      </c>
      <c r="Z489" s="9">
        <f t="shared" si="37"/>
        <v>2</v>
      </c>
      <c r="AA489" s="9" t="str">
        <f t="shared" si="38"/>
        <v>After Discount</v>
      </c>
      <c r="AB489" s="6">
        <v>-3465.0720000000001</v>
      </c>
      <c r="AC489">
        <v>12</v>
      </c>
      <c r="AD489" s="6">
        <v>2346.0300000000002</v>
      </c>
      <c r="AE489">
        <v>89981</v>
      </c>
      <c r="AF489" s="9">
        <f>IF(COUNTIF(AE$2:AE2440,AE489)=1,1,0)</f>
        <v>0</v>
      </c>
      <c r="AG489" t="str">
        <f>_xlfn.XLOOKUP(AE489,Returns!A:A,Returns!B:B,"Not Returned",0,1)</f>
        <v>Not Returned</v>
      </c>
      <c r="AH489">
        <f t="shared" si="39"/>
        <v>0</v>
      </c>
    </row>
    <row r="490" spans="1:34" x14ac:dyDescent="0.3">
      <c r="A490">
        <v>5780</v>
      </c>
      <c r="B490" t="s">
        <v>106</v>
      </c>
      <c r="C490" s="8">
        <v>0.04</v>
      </c>
      <c r="D490" s="6">
        <v>212.6</v>
      </c>
      <c r="E490" s="7">
        <v>110.2</v>
      </c>
      <c r="F490">
        <v>2548</v>
      </c>
      <c r="G490" t="s">
        <v>2365</v>
      </c>
      <c r="H490" t="str">
        <f>IF(COUNTIF(G$2:G490,G490)=1,"New Customer","Returning Customer")</f>
        <v>Returning Customer</v>
      </c>
      <c r="I490">
        <f t="shared" si="35"/>
        <v>0</v>
      </c>
      <c r="J490" t="s">
        <v>39</v>
      </c>
      <c r="K490" t="s">
        <v>58</v>
      </c>
      <c r="L490" t="s">
        <v>41</v>
      </c>
      <c r="M490" t="s">
        <v>150</v>
      </c>
      <c r="N490" t="s">
        <v>120</v>
      </c>
      <c r="O490" t="s">
        <v>1336</v>
      </c>
      <c r="P490">
        <v>0.73</v>
      </c>
      <c r="Q490" t="s">
        <v>33</v>
      </c>
      <c r="R490" t="s">
        <v>34</v>
      </c>
      <c r="S490" t="str">
        <f>VLOOKUP(R490,Users!$A$1:$B$5,2,0)</f>
        <v>William</v>
      </c>
      <c r="T490" t="s">
        <v>45</v>
      </c>
      <c r="U490" t="s">
        <v>655</v>
      </c>
      <c r="V490">
        <v>90068</v>
      </c>
      <c r="W490" s="2">
        <v>42115</v>
      </c>
      <c r="X490" s="2" t="str">
        <f t="shared" si="36"/>
        <v>Tue</v>
      </c>
      <c r="Y490" s="2">
        <v>42119</v>
      </c>
      <c r="Z490" s="9">
        <f t="shared" si="37"/>
        <v>4</v>
      </c>
      <c r="AA490" s="9" t="str">
        <f t="shared" si="38"/>
        <v>After Discount</v>
      </c>
      <c r="AB490" s="6">
        <v>-513.79042000000004</v>
      </c>
      <c r="AC490">
        <v>33</v>
      </c>
      <c r="AD490" s="6">
        <v>7384.18</v>
      </c>
      <c r="AE490">
        <v>40997</v>
      </c>
      <c r="AF490" s="9">
        <f>IF(COUNTIF(AE$2:AE2441,AE490)=1,1,0)</f>
        <v>0</v>
      </c>
      <c r="AG490" t="str">
        <f>_xlfn.XLOOKUP(AE490,Returns!A:A,Returns!B:B,"Not Returned",0,1)</f>
        <v>Not Returned</v>
      </c>
      <c r="AH490">
        <f t="shared" si="39"/>
        <v>0</v>
      </c>
    </row>
    <row r="491" spans="1:34" x14ac:dyDescent="0.3">
      <c r="A491">
        <v>23780</v>
      </c>
      <c r="B491" t="s">
        <v>106</v>
      </c>
      <c r="C491" s="8">
        <v>0.04</v>
      </c>
      <c r="D491" s="6">
        <v>212.6</v>
      </c>
      <c r="E491" s="7">
        <v>110.2</v>
      </c>
      <c r="F491">
        <v>2549</v>
      </c>
      <c r="G491" t="s">
        <v>2369</v>
      </c>
      <c r="H491" t="str">
        <f>IF(COUNTIF(G$2:G491,G491)=1,"New Customer","Returning Customer")</f>
        <v>Returning Customer</v>
      </c>
      <c r="I491">
        <f t="shared" si="35"/>
        <v>0</v>
      </c>
      <c r="J491" t="s">
        <v>39</v>
      </c>
      <c r="K491" t="s">
        <v>58</v>
      </c>
      <c r="L491" t="s">
        <v>41</v>
      </c>
      <c r="M491" t="s">
        <v>150</v>
      </c>
      <c r="N491" t="s">
        <v>120</v>
      </c>
      <c r="O491" t="s">
        <v>1336</v>
      </c>
      <c r="P491">
        <v>0.73</v>
      </c>
      <c r="Q491" t="s">
        <v>33</v>
      </c>
      <c r="R491" t="s">
        <v>53</v>
      </c>
      <c r="S491" t="str">
        <f>VLOOKUP(R491,Users!$A$1:$B$5,2,0)</f>
        <v>Erin</v>
      </c>
      <c r="T491" t="s">
        <v>152</v>
      </c>
      <c r="U491" t="s">
        <v>2370</v>
      </c>
      <c r="V491">
        <v>43213</v>
      </c>
      <c r="W491" s="2">
        <v>42115</v>
      </c>
      <c r="X491" s="2" t="str">
        <f t="shared" si="36"/>
        <v>Tue</v>
      </c>
      <c r="Y491" s="2">
        <v>42119</v>
      </c>
      <c r="Z491" s="9">
        <f t="shared" si="37"/>
        <v>4</v>
      </c>
      <c r="AA491" s="9" t="str">
        <f t="shared" si="38"/>
        <v>After Discount</v>
      </c>
      <c r="AB491" s="6">
        <v>-513.79042000000004</v>
      </c>
      <c r="AC491">
        <v>8</v>
      </c>
      <c r="AD491" s="6">
        <v>1790.1</v>
      </c>
      <c r="AE491">
        <v>88657</v>
      </c>
      <c r="AF491" s="9">
        <f>IF(COUNTIF(AE$2:AE2442,AE491)=1,1,0)</f>
        <v>0</v>
      </c>
      <c r="AG491" t="str">
        <f>_xlfn.XLOOKUP(AE491,Returns!A:A,Returns!B:B,"Not Returned",0,1)</f>
        <v>Not Returned</v>
      </c>
      <c r="AH491">
        <f t="shared" si="39"/>
        <v>0</v>
      </c>
    </row>
    <row r="492" spans="1:34" x14ac:dyDescent="0.3">
      <c r="A492">
        <v>23705</v>
      </c>
      <c r="B492" t="s">
        <v>25</v>
      </c>
      <c r="C492" s="8">
        <v>0.09</v>
      </c>
      <c r="D492" s="6">
        <v>212.6</v>
      </c>
      <c r="E492" s="7">
        <v>52.2</v>
      </c>
      <c r="F492">
        <v>2579</v>
      </c>
      <c r="G492" t="s">
        <v>2390</v>
      </c>
      <c r="H492" t="str">
        <f>IF(COUNTIF(G$2:G492,G492)=1,"New Customer","Returning Customer")</f>
        <v>New Customer</v>
      </c>
      <c r="I492">
        <f t="shared" si="35"/>
        <v>1</v>
      </c>
      <c r="J492" t="s">
        <v>39</v>
      </c>
      <c r="K492" t="s">
        <v>40</v>
      </c>
      <c r="L492" t="s">
        <v>41</v>
      </c>
      <c r="M492" t="s">
        <v>150</v>
      </c>
      <c r="N492" t="s">
        <v>120</v>
      </c>
      <c r="O492" t="s">
        <v>1336</v>
      </c>
      <c r="P492">
        <v>0.64</v>
      </c>
      <c r="Q492" t="s">
        <v>33</v>
      </c>
      <c r="R492" t="s">
        <v>135</v>
      </c>
      <c r="S492" t="str">
        <f>VLOOKUP(R492,Users!$A$1:$B$5,2,0)</f>
        <v>Sam</v>
      </c>
      <c r="T492" t="s">
        <v>1266</v>
      </c>
      <c r="U492" t="s">
        <v>2391</v>
      </c>
      <c r="V492">
        <v>36869</v>
      </c>
      <c r="W492" s="2">
        <v>42007</v>
      </c>
      <c r="X492" s="2" t="str">
        <f t="shared" si="36"/>
        <v>Sat</v>
      </c>
      <c r="Y492" s="2">
        <v>42008</v>
      </c>
      <c r="Z492" s="9">
        <f t="shared" si="37"/>
        <v>1</v>
      </c>
      <c r="AA492" s="9" t="str">
        <f t="shared" si="38"/>
        <v>After Discount</v>
      </c>
      <c r="AB492" s="6">
        <v>-274.49799999999999</v>
      </c>
      <c r="AC492">
        <v>1</v>
      </c>
      <c r="AD492" s="6">
        <v>174.5</v>
      </c>
      <c r="AE492">
        <v>88296</v>
      </c>
      <c r="AF492" s="9">
        <f>IF(COUNTIF(AE$2:AE2443,AE492)=1,1,0)</f>
        <v>1</v>
      </c>
      <c r="AG492" t="str">
        <f>_xlfn.XLOOKUP(AE492,Returns!A:A,Returns!B:B,"Not Returned",0,1)</f>
        <v>Not Returned</v>
      </c>
      <c r="AH492">
        <f t="shared" si="39"/>
        <v>0</v>
      </c>
    </row>
    <row r="493" spans="1:34" x14ac:dyDescent="0.3">
      <c r="A493">
        <v>21323</v>
      </c>
      <c r="B493" t="s">
        <v>56</v>
      </c>
      <c r="C493" s="8">
        <v>0.01</v>
      </c>
      <c r="D493" s="6">
        <v>220.98</v>
      </c>
      <c r="E493" s="7">
        <v>64.66</v>
      </c>
      <c r="F493">
        <v>2745</v>
      </c>
      <c r="G493" t="s">
        <v>2505</v>
      </c>
      <c r="H493" t="str">
        <f>IF(COUNTIF(G$2:G493,G493)=1,"New Customer","Returning Customer")</f>
        <v>New Customer</v>
      </c>
      <c r="I493">
        <f t="shared" si="35"/>
        <v>1</v>
      </c>
      <c r="J493" t="s">
        <v>39</v>
      </c>
      <c r="K493" t="s">
        <v>28</v>
      </c>
      <c r="L493" t="s">
        <v>41</v>
      </c>
      <c r="M493" t="s">
        <v>187</v>
      </c>
      <c r="N493" t="s">
        <v>120</v>
      </c>
      <c r="O493" t="s">
        <v>2506</v>
      </c>
      <c r="P493">
        <v>0.62</v>
      </c>
      <c r="Q493" t="s">
        <v>33</v>
      </c>
      <c r="R493" t="s">
        <v>34</v>
      </c>
      <c r="S493" t="str">
        <f>VLOOKUP(R493,Users!$A$1:$B$5,2,0)</f>
        <v>William</v>
      </c>
      <c r="T493" t="s">
        <v>372</v>
      </c>
      <c r="U493" t="s">
        <v>2507</v>
      </c>
      <c r="V493">
        <v>85224</v>
      </c>
      <c r="W493" s="2">
        <v>42081</v>
      </c>
      <c r="X493" s="2" t="str">
        <f t="shared" si="36"/>
        <v>Wed</v>
      </c>
      <c r="Y493" s="2">
        <v>42082</v>
      </c>
      <c r="Z493" s="9">
        <f t="shared" si="37"/>
        <v>1</v>
      </c>
      <c r="AA493" s="9" t="str">
        <f t="shared" si="38"/>
        <v>After Discount</v>
      </c>
      <c r="AB493" s="6">
        <v>1049.03</v>
      </c>
      <c r="AC493">
        <v>11</v>
      </c>
      <c r="AD493" s="6">
        <v>2591.09</v>
      </c>
      <c r="AE493">
        <v>86184</v>
      </c>
      <c r="AF493" s="9">
        <f>IF(COUNTIF(AE$2:AE2444,AE493)=1,1,0)</f>
        <v>1</v>
      </c>
      <c r="AG493" t="str">
        <f>_xlfn.XLOOKUP(AE493,Returns!A:A,Returns!B:B,"Not Returned",0,1)</f>
        <v>Not Returned</v>
      </c>
      <c r="AH493">
        <f t="shared" si="39"/>
        <v>0</v>
      </c>
    </row>
    <row r="494" spans="1:34" x14ac:dyDescent="0.3">
      <c r="A494">
        <v>3323</v>
      </c>
      <c r="B494" t="s">
        <v>56</v>
      </c>
      <c r="C494" s="8">
        <v>0.01</v>
      </c>
      <c r="D494" s="6">
        <v>220.98</v>
      </c>
      <c r="E494" s="7">
        <v>64.66</v>
      </c>
      <c r="F494">
        <v>2747</v>
      </c>
      <c r="G494" t="s">
        <v>2508</v>
      </c>
      <c r="H494" t="str">
        <f>IF(COUNTIF(G$2:G494,G494)=1,"New Customer","Returning Customer")</f>
        <v>New Customer</v>
      </c>
      <c r="I494">
        <f t="shared" si="35"/>
        <v>1</v>
      </c>
      <c r="J494" t="s">
        <v>39</v>
      </c>
      <c r="K494" t="s">
        <v>28</v>
      </c>
      <c r="L494" t="s">
        <v>41</v>
      </c>
      <c r="M494" t="s">
        <v>187</v>
      </c>
      <c r="N494" t="s">
        <v>120</v>
      </c>
      <c r="O494" t="s">
        <v>2506</v>
      </c>
      <c r="P494">
        <v>0.62</v>
      </c>
      <c r="Q494" t="s">
        <v>33</v>
      </c>
      <c r="R494" t="s">
        <v>53</v>
      </c>
      <c r="S494" t="str">
        <f>VLOOKUP(R494,Users!$A$1:$B$5,2,0)</f>
        <v>Erin</v>
      </c>
      <c r="T494" t="s">
        <v>71</v>
      </c>
      <c r="U494" t="s">
        <v>90</v>
      </c>
      <c r="V494">
        <v>10115</v>
      </c>
      <c r="W494" s="2">
        <v>42081</v>
      </c>
      <c r="X494" s="2" t="str">
        <f t="shared" si="36"/>
        <v>Wed</v>
      </c>
      <c r="Y494" s="2">
        <v>42082</v>
      </c>
      <c r="Z494" s="9">
        <f t="shared" si="37"/>
        <v>1</v>
      </c>
      <c r="AA494" s="9" t="str">
        <f t="shared" si="38"/>
        <v>After Discount</v>
      </c>
      <c r="AB494" s="6">
        <v>1049.03</v>
      </c>
      <c r="AC494">
        <v>44</v>
      </c>
      <c r="AD494" s="6">
        <v>10364.36</v>
      </c>
      <c r="AE494">
        <v>23751</v>
      </c>
      <c r="AF494" s="9">
        <f>IF(COUNTIF(AE$2:AE2445,AE494)=1,1,0)</f>
        <v>1</v>
      </c>
      <c r="AG494" t="str">
        <f>_xlfn.XLOOKUP(AE494,Returns!A:A,Returns!B:B,"Not Returned",0,1)</f>
        <v>Not Returned</v>
      </c>
      <c r="AH494">
        <f t="shared" si="39"/>
        <v>0</v>
      </c>
    </row>
    <row r="495" spans="1:34" x14ac:dyDescent="0.3">
      <c r="A495">
        <v>18737</v>
      </c>
      <c r="B495" t="s">
        <v>106</v>
      </c>
      <c r="C495" s="8">
        <v>7.0000000000000007E-2</v>
      </c>
      <c r="D495" s="6">
        <v>140.97999999999999</v>
      </c>
      <c r="E495" s="7">
        <v>53.48</v>
      </c>
      <c r="F495">
        <v>693</v>
      </c>
      <c r="G495" t="s">
        <v>810</v>
      </c>
      <c r="H495" t="str">
        <f>IF(COUNTIF(G$2:G495,G495)=1,"New Customer","Returning Customer")</f>
        <v>New Customer</v>
      </c>
      <c r="I495">
        <f t="shared" si="35"/>
        <v>1</v>
      </c>
      <c r="J495" t="s">
        <v>39</v>
      </c>
      <c r="K495" t="s">
        <v>58</v>
      </c>
      <c r="L495" t="s">
        <v>41</v>
      </c>
      <c r="M495" t="s">
        <v>187</v>
      </c>
      <c r="N495" t="s">
        <v>120</v>
      </c>
      <c r="O495" t="s">
        <v>814</v>
      </c>
      <c r="P495">
        <v>0.65</v>
      </c>
      <c r="Q495" t="s">
        <v>33</v>
      </c>
      <c r="R495" t="s">
        <v>34</v>
      </c>
      <c r="S495" t="str">
        <f>VLOOKUP(R495,Users!$A$1:$B$5,2,0)</f>
        <v>William</v>
      </c>
      <c r="T495" t="s">
        <v>250</v>
      </c>
      <c r="U495" t="s">
        <v>812</v>
      </c>
      <c r="V495">
        <v>80229</v>
      </c>
      <c r="W495" s="2">
        <v>42071</v>
      </c>
      <c r="X495" s="2" t="str">
        <f t="shared" si="36"/>
        <v>Sun</v>
      </c>
      <c r="Y495" s="2">
        <v>42078</v>
      </c>
      <c r="Z495" s="9">
        <f t="shared" si="37"/>
        <v>7</v>
      </c>
      <c r="AA495" s="9" t="str">
        <f t="shared" si="38"/>
        <v>After Discount</v>
      </c>
      <c r="AB495" s="6">
        <v>-263.64999999999998</v>
      </c>
      <c r="AC495">
        <v>5</v>
      </c>
      <c r="AD495" s="6">
        <v>734.74</v>
      </c>
      <c r="AE495">
        <v>87812</v>
      </c>
      <c r="AF495" s="9">
        <f>IF(COUNTIF(AE$2:AE2446,AE495)=1,1,0)</f>
        <v>0</v>
      </c>
      <c r="AG495" t="str">
        <f>_xlfn.XLOOKUP(AE495,Returns!A:A,Returns!B:B,"Not Returned",0,1)</f>
        <v>Not Returned</v>
      </c>
      <c r="AH495">
        <f t="shared" si="39"/>
        <v>0</v>
      </c>
    </row>
    <row r="496" spans="1:34" x14ac:dyDescent="0.3">
      <c r="A496">
        <v>21902</v>
      </c>
      <c r="B496" t="s">
        <v>25</v>
      </c>
      <c r="C496" s="8">
        <v>0.09</v>
      </c>
      <c r="D496" s="6">
        <v>150.97999999999999</v>
      </c>
      <c r="E496" s="7">
        <v>66.27</v>
      </c>
      <c r="F496">
        <v>2131</v>
      </c>
      <c r="G496" t="s">
        <v>2023</v>
      </c>
      <c r="H496" t="str">
        <f>IF(COUNTIF(G$2:G496,G496)=1,"New Customer","Returning Customer")</f>
        <v>New Customer</v>
      </c>
      <c r="I496">
        <f t="shared" si="35"/>
        <v>1</v>
      </c>
      <c r="J496" t="s">
        <v>39</v>
      </c>
      <c r="K496" t="s">
        <v>40</v>
      </c>
      <c r="L496" t="s">
        <v>41</v>
      </c>
      <c r="M496" t="s">
        <v>187</v>
      </c>
      <c r="N496" t="s">
        <v>120</v>
      </c>
      <c r="O496" t="s">
        <v>2024</v>
      </c>
      <c r="P496">
        <v>0.65</v>
      </c>
      <c r="Q496" t="s">
        <v>33</v>
      </c>
      <c r="R496" t="s">
        <v>61</v>
      </c>
      <c r="S496" t="str">
        <f>VLOOKUP(R496,Users!$A$1:$B$5,2,0)</f>
        <v>Chris</v>
      </c>
      <c r="T496" t="s">
        <v>499</v>
      </c>
      <c r="U496" t="s">
        <v>2025</v>
      </c>
      <c r="V496">
        <v>64118</v>
      </c>
      <c r="W496" s="2">
        <v>42007</v>
      </c>
      <c r="X496" s="2" t="str">
        <f t="shared" si="36"/>
        <v>Sat</v>
      </c>
      <c r="Y496" s="2">
        <v>42008</v>
      </c>
      <c r="Z496" s="9">
        <f t="shared" si="37"/>
        <v>1</v>
      </c>
      <c r="AA496" s="9" t="str">
        <f t="shared" si="38"/>
        <v>After Discount</v>
      </c>
      <c r="AB496" s="6">
        <v>-407.85</v>
      </c>
      <c r="AC496">
        <v>2</v>
      </c>
      <c r="AD496" s="6">
        <v>302.33999999999997</v>
      </c>
      <c r="AE496">
        <v>90079</v>
      </c>
      <c r="AF496" s="9">
        <f>IF(COUNTIF(AE$2:AE2447,AE496)=1,1,0)</f>
        <v>1</v>
      </c>
      <c r="AG496" t="str">
        <f>_xlfn.XLOOKUP(AE496,Returns!A:A,Returns!B:B,"Not Returned",0,1)</f>
        <v>Not Returned</v>
      </c>
      <c r="AH496">
        <f t="shared" si="39"/>
        <v>0</v>
      </c>
    </row>
    <row r="497" spans="1:34" x14ac:dyDescent="0.3">
      <c r="A497">
        <v>19597</v>
      </c>
      <c r="B497" t="s">
        <v>56</v>
      </c>
      <c r="C497" s="8">
        <v>7.0000000000000007E-2</v>
      </c>
      <c r="D497" s="6">
        <v>100.98</v>
      </c>
      <c r="E497" s="7">
        <v>57.38</v>
      </c>
      <c r="F497">
        <v>1827</v>
      </c>
      <c r="G497" t="s">
        <v>1803</v>
      </c>
      <c r="H497" t="str">
        <f>IF(COUNTIF(G$2:G497,G497)=1,"New Customer","Returning Customer")</f>
        <v>Returning Customer</v>
      </c>
      <c r="I497">
        <f t="shared" si="35"/>
        <v>0</v>
      </c>
      <c r="J497" t="s">
        <v>39</v>
      </c>
      <c r="K497" t="s">
        <v>28</v>
      </c>
      <c r="L497" t="s">
        <v>41</v>
      </c>
      <c r="M497" t="s">
        <v>187</v>
      </c>
      <c r="N497" t="s">
        <v>120</v>
      </c>
      <c r="O497" t="s">
        <v>1805</v>
      </c>
      <c r="P497">
        <v>0.78</v>
      </c>
      <c r="Q497" t="s">
        <v>33</v>
      </c>
      <c r="R497" t="s">
        <v>61</v>
      </c>
      <c r="S497" t="str">
        <f>VLOOKUP(R497,Users!$A$1:$B$5,2,0)</f>
        <v>Chris</v>
      </c>
      <c r="T497" t="s">
        <v>324</v>
      </c>
      <c r="U497" t="s">
        <v>148</v>
      </c>
      <c r="V497">
        <v>52601</v>
      </c>
      <c r="W497" s="2">
        <v>42112</v>
      </c>
      <c r="X497" s="2" t="str">
        <f t="shared" si="36"/>
        <v>Sat</v>
      </c>
      <c r="Y497" s="2">
        <v>42115</v>
      </c>
      <c r="Z497" s="9">
        <f t="shared" si="37"/>
        <v>3</v>
      </c>
      <c r="AA497" s="9" t="str">
        <f t="shared" si="38"/>
        <v>After Discount</v>
      </c>
      <c r="AB497" s="6">
        <v>-429.86</v>
      </c>
      <c r="AC497">
        <v>2</v>
      </c>
      <c r="AD497" s="6">
        <v>215.32</v>
      </c>
      <c r="AE497">
        <v>86958</v>
      </c>
      <c r="AF497" s="9">
        <f>IF(COUNTIF(AE$2:AE2448,AE497)=1,1,0)</f>
        <v>0</v>
      </c>
      <c r="AG497" t="str">
        <f>_xlfn.XLOOKUP(AE497,Returns!A:A,Returns!B:B,"Not Returned",0,1)</f>
        <v>Not Returned</v>
      </c>
      <c r="AH497">
        <f t="shared" si="39"/>
        <v>0</v>
      </c>
    </row>
    <row r="498" spans="1:34" x14ac:dyDescent="0.3">
      <c r="A498">
        <v>26102</v>
      </c>
      <c r="B498" t="s">
        <v>56</v>
      </c>
      <c r="C498" s="8">
        <v>0.05</v>
      </c>
      <c r="D498" s="6">
        <v>100.98</v>
      </c>
      <c r="E498" s="7">
        <v>35.840000000000003</v>
      </c>
      <c r="F498">
        <v>164</v>
      </c>
      <c r="G498" t="s">
        <v>254</v>
      </c>
      <c r="H498" t="str">
        <f>IF(COUNTIF(G$2:G498,G498)=1,"New Customer","Returning Customer")</f>
        <v>New Customer</v>
      </c>
      <c r="I498">
        <f t="shared" si="35"/>
        <v>1</v>
      </c>
      <c r="J498" t="s">
        <v>39</v>
      </c>
      <c r="K498" t="s">
        <v>40</v>
      </c>
      <c r="L498" t="s">
        <v>41</v>
      </c>
      <c r="M498" t="s">
        <v>187</v>
      </c>
      <c r="N498" t="s">
        <v>120</v>
      </c>
      <c r="O498" t="s">
        <v>255</v>
      </c>
      <c r="P498">
        <v>0.62</v>
      </c>
      <c r="Q498" t="s">
        <v>33</v>
      </c>
      <c r="R498" t="s">
        <v>34</v>
      </c>
      <c r="S498" t="str">
        <f>VLOOKUP(R498,Users!$A$1:$B$5,2,0)</f>
        <v>William</v>
      </c>
      <c r="T498" t="s">
        <v>35</v>
      </c>
      <c r="U498" t="s">
        <v>256</v>
      </c>
      <c r="V498">
        <v>99352</v>
      </c>
      <c r="W498" s="2">
        <v>42006</v>
      </c>
      <c r="X498" s="2" t="str">
        <f t="shared" si="36"/>
        <v>Fri</v>
      </c>
      <c r="Y498" s="2">
        <v>42008</v>
      </c>
      <c r="Z498" s="9">
        <f t="shared" si="37"/>
        <v>2</v>
      </c>
      <c r="AA498" s="9" t="str">
        <f t="shared" si="38"/>
        <v>After Discount</v>
      </c>
      <c r="AB498" s="6">
        <v>-111.4</v>
      </c>
      <c r="AC498">
        <v>7</v>
      </c>
      <c r="AD498" s="6">
        <v>715.55</v>
      </c>
      <c r="AE498">
        <v>89961</v>
      </c>
      <c r="AF498" s="9">
        <f>IF(COUNTIF(AE$2:AE2449,AE498)=1,1,0)</f>
        <v>0</v>
      </c>
      <c r="AG498" t="str">
        <f>_xlfn.XLOOKUP(AE498,Returns!A:A,Returns!B:B,"Not Returned",0,1)</f>
        <v>Not Returned</v>
      </c>
      <c r="AH498">
        <f t="shared" si="39"/>
        <v>0</v>
      </c>
    </row>
    <row r="499" spans="1:34" x14ac:dyDescent="0.3">
      <c r="A499">
        <v>24773</v>
      </c>
      <c r="B499" t="s">
        <v>106</v>
      </c>
      <c r="C499" s="8">
        <v>0.02</v>
      </c>
      <c r="D499" s="6">
        <v>100.98</v>
      </c>
      <c r="E499" s="7">
        <v>35.840000000000003</v>
      </c>
      <c r="F499">
        <v>783</v>
      </c>
      <c r="G499" t="s">
        <v>906</v>
      </c>
      <c r="H499" t="str">
        <f>IF(COUNTIF(G$2:G499,G499)=1,"New Customer","Returning Customer")</f>
        <v>New Customer</v>
      </c>
      <c r="I499">
        <f t="shared" si="35"/>
        <v>1</v>
      </c>
      <c r="J499" t="s">
        <v>39</v>
      </c>
      <c r="K499" t="s">
        <v>58</v>
      </c>
      <c r="L499" t="s">
        <v>41</v>
      </c>
      <c r="M499" t="s">
        <v>187</v>
      </c>
      <c r="N499" t="s">
        <v>120</v>
      </c>
      <c r="O499" t="s">
        <v>255</v>
      </c>
      <c r="P499">
        <v>0.62</v>
      </c>
      <c r="Q499" t="s">
        <v>33</v>
      </c>
      <c r="R499" t="s">
        <v>53</v>
      </c>
      <c r="S499" t="str">
        <f>VLOOKUP(R499,Users!$A$1:$B$5,2,0)</f>
        <v>Erin</v>
      </c>
      <c r="T499" t="s">
        <v>223</v>
      </c>
      <c r="U499" t="s">
        <v>907</v>
      </c>
      <c r="V499">
        <v>6010</v>
      </c>
      <c r="W499" s="2">
        <v>42010</v>
      </c>
      <c r="X499" s="2" t="str">
        <f t="shared" si="36"/>
        <v>Tue</v>
      </c>
      <c r="Y499" s="2">
        <v>42010</v>
      </c>
      <c r="Z499" s="9">
        <f t="shared" si="37"/>
        <v>0</v>
      </c>
      <c r="AA499" s="9" t="str">
        <f t="shared" si="38"/>
        <v>After Discount</v>
      </c>
      <c r="AB499" s="6">
        <v>-134.91200000000001</v>
      </c>
      <c r="AC499">
        <v>6</v>
      </c>
      <c r="AD499" s="6">
        <v>614.99</v>
      </c>
      <c r="AE499">
        <v>90961</v>
      </c>
      <c r="AF499" s="9">
        <f>IF(COUNTIF(AE$2:AE2450,AE499)=1,1,0)</f>
        <v>1</v>
      </c>
      <c r="AG499" t="str">
        <f>_xlfn.XLOOKUP(AE499,Returns!A:A,Returns!B:B,"Not Returned",0,1)</f>
        <v>Not Returned</v>
      </c>
      <c r="AH499">
        <f t="shared" si="39"/>
        <v>0</v>
      </c>
    </row>
    <row r="500" spans="1:34" x14ac:dyDescent="0.3">
      <c r="A500">
        <v>22638</v>
      </c>
      <c r="B500" t="s">
        <v>106</v>
      </c>
      <c r="C500" s="8">
        <v>0.09</v>
      </c>
      <c r="D500" s="6">
        <v>100.98</v>
      </c>
      <c r="E500" s="7">
        <v>35.840000000000003</v>
      </c>
      <c r="F500">
        <v>940</v>
      </c>
      <c r="G500" t="s">
        <v>1044</v>
      </c>
      <c r="H500" t="str">
        <f>IF(COUNTIF(G$2:G500,G500)=1,"New Customer","Returning Customer")</f>
        <v>New Customer</v>
      </c>
      <c r="I500">
        <f t="shared" si="35"/>
        <v>1</v>
      </c>
      <c r="J500" t="s">
        <v>39</v>
      </c>
      <c r="K500" t="s">
        <v>40</v>
      </c>
      <c r="L500" t="s">
        <v>41</v>
      </c>
      <c r="M500" t="s">
        <v>187</v>
      </c>
      <c r="N500" t="s">
        <v>120</v>
      </c>
      <c r="O500" t="s">
        <v>255</v>
      </c>
      <c r="P500">
        <v>0.62</v>
      </c>
      <c r="Q500" t="s">
        <v>33</v>
      </c>
      <c r="R500" t="s">
        <v>53</v>
      </c>
      <c r="S500" t="str">
        <f>VLOOKUP(R500,Users!$A$1:$B$5,2,0)</f>
        <v>Erin</v>
      </c>
      <c r="T500" t="s">
        <v>223</v>
      </c>
      <c r="U500" t="s">
        <v>1045</v>
      </c>
      <c r="V500">
        <v>6776</v>
      </c>
      <c r="W500" s="2">
        <v>42108</v>
      </c>
      <c r="X500" s="2" t="str">
        <f t="shared" si="36"/>
        <v>Tue</v>
      </c>
      <c r="Y500" s="2">
        <v>42113</v>
      </c>
      <c r="Z500" s="9">
        <f t="shared" si="37"/>
        <v>5</v>
      </c>
      <c r="AA500" s="9" t="str">
        <f t="shared" si="38"/>
        <v>After Discount</v>
      </c>
      <c r="AB500" s="6">
        <v>-193.58</v>
      </c>
      <c r="AC500">
        <v>4</v>
      </c>
      <c r="AD500" s="6">
        <v>396.19</v>
      </c>
      <c r="AE500">
        <v>90844</v>
      </c>
      <c r="AF500" s="9">
        <f>IF(COUNTIF(AE$2:AE2451,AE500)=1,1,0)</f>
        <v>1</v>
      </c>
      <c r="AG500" t="str">
        <f>_xlfn.XLOOKUP(AE500,Returns!A:A,Returns!B:B,"Not Returned",0,1)</f>
        <v>Not Returned</v>
      </c>
      <c r="AH500">
        <f t="shared" si="39"/>
        <v>0</v>
      </c>
    </row>
    <row r="501" spans="1:34" x14ac:dyDescent="0.3">
      <c r="A501">
        <v>20897</v>
      </c>
      <c r="B501" t="s">
        <v>25</v>
      </c>
      <c r="C501" s="8">
        <v>0.04</v>
      </c>
      <c r="D501" s="6">
        <v>100.98</v>
      </c>
      <c r="E501" s="7">
        <v>35.840000000000003</v>
      </c>
      <c r="F501">
        <v>1159</v>
      </c>
      <c r="G501" t="s">
        <v>1251</v>
      </c>
      <c r="H501" t="str">
        <f>IF(COUNTIF(G$2:G501,G501)=1,"New Customer","Returning Customer")</f>
        <v>New Customer</v>
      </c>
      <c r="I501">
        <f t="shared" si="35"/>
        <v>1</v>
      </c>
      <c r="J501" t="s">
        <v>39</v>
      </c>
      <c r="K501" t="s">
        <v>114</v>
      </c>
      <c r="L501" t="s">
        <v>41</v>
      </c>
      <c r="M501" t="s">
        <v>187</v>
      </c>
      <c r="N501" t="s">
        <v>120</v>
      </c>
      <c r="O501" t="s">
        <v>255</v>
      </c>
      <c r="P501">
        <v>0.62</v>
      </c>
      <c r="Q501" t="s">
        <v>33</v>
      </c>
      <c r="R501" t="s">
        <v>53</v>
      </c>
      <c r="S501" t="str">
        <f>VLOOKUP(R501,Users!$A$1:$B$5,2,0)</f>
        <v>Erin</v>
      </c>
      <c r="T501" t="s">
        <v>54</v>
      </c>
      <c r="U501" t="s">
        <v>1252</v>
      </c>
      <c r="V501">
        <v>7086</v>
      </c>
      <c r="W501" s="2">
        <v>42144</v>
      </c>
      <c r="X501" s="2" t="str">
        <f t="shared" si="36"/>
        <v>Wed</v>
      </c>
      <c r="Y501" s="2">
        <v>42145</v>
      </c>
      <c r="Z501" s="9">
        <f t="shared" si="37"/>
        <v>1</v>
      </c>
      <c r="AA501" s="9" t="str">
        <f t="shared" si="38"/>
        <v>After Discount</v>
      </c>
      <c r="AB501" s="6">
        <v>-152.76</v>
      </c>
      <c r="AC501">
        <v>1</v>
      </c>
      <c r="AD501" s="6">
        <v>110.75</v>
      </c>
      <c r="AE501">
        <v>90854</v>
      </c>
      <c r="AF501" s="9">
        <f>IF(COUNTIF(AE$2:AE2452,AE501)=1,1,0)</f>
        <v>1</v>
      </c>
      <c r="AG501" t="str">
        <f>_xlfn.XLOOKUP(AE501,Returns!A:A,Returns!B:B,"Not Returned",0,1)</f>
        <v>Not Returned</v>
      </c>
      <c r="AH501">
        <f t="shared" si="39"/>
        <v>0</v>
      </c>
    </row>
    <row r="502" spans="1:34" x14ac:dyDescent="0.3">
      <c r="A502">
        <v>20816</v>
      </c>
      <c r="B502" t="s">
        <v>47</v>
      </c>
      <c r="C502" s="8">
        <v>0.09</v>
      </c>
      <c r="D502" s="6">
        <v>100.98</v>
      </c>
      <c r="E502" s="7">
        <v>35.840000000000003</v>
      </c>
      <c r="F502">
        <v>2987</v>
      </c>
      <c r="G502" t="s">
        <v>2690</v>
      </c>
      <c r="H502" t="str">
        <f>IF(COUNTIF(G$2:G502,G502)=1,"New Customer","Returning Customer")</f>
        <v>New Customer</v>
      </c>
      <c r="I502">
        <f t="shared" si="35"/>
        <v>1</v>
      </c>
      <c r="J502" t="s">
        <v>39</v>
      </c>
      <c r="K502" t="s">
        <v>40</v>
      </c>
      <c r="L502" t="s">
        <v>41</v>
      </c>
      <c r="M502" t="s">
        <v>187</v>
      </c>
      <c r="N502" t="s">
        <v>120</v>
      </c>
      <c r="O502" t="s">
        <v>255</v>
      </c>
      <c r="P502">
        <v>0.62</v>
      </c>
      <c r="Q502" t="s">
        <v>33</v>
      </c>
      <c r="R502" t="s">
        <v>61</v>
      </c>
      <c r="S502" t="str">
        <f>VLOOKUP(R502,Users!$A$1:$B$5,2,0)</f>
        <v>Chris</v>
      </c>
      <c r="T502" t="s">
        <v>324</v>
      </c>
      <c r="U502" t="s">
        <v>2691</v>
      </c>
      <c r="V502">
        <v>50265</v>
      </c>
      <c r="W502" s="2">
        <v>42183</v>
      </c>
      <c r="X502" s="2" t="str">
        <f t="shared" si="36"/>
        <v>Sun</v>
      </c>
      <c r="Y502" s="2">
        <v>42183</v>
      </c>
      <c r="Z502" s="9">
        <f t="shared" si="37"/>
        <v>0</v>
      </c>
      <c r="AA502" s="9" t="str">
        <f t="shared" si="38"/>
        <v>After Discount</v>
      </c>
      <c r="AB502" s="6">
        <v>-103.624</v>
      </c>
      <c r="AC502">
        <v>17</v>
      </c>
      <c r="AD502" s="6">
        <v>1700.38</v>
      </c>
      <c r="AE502">
        <v>91180</v>
      </c>
      <c r="AF502" s="9">
        <f>IF(COUNTIF(AE$2:AE2453,AE502)=1,1,0)</f>
        <v>0</v>
      </c>
      <c r="AG502" t="str">
        <f>_xlfn.XLOOKUP(AE502,Returns!A:A,Returns!B:B,"Not Returned",0,1)</f>
        <v>Not Returned</v>
      </c>
      <c r="AH502">
        <f t="shared" si="39"/>
        <v>0</v>
      </c>
    </row>
    <row r="503" spans="1:34" x14ac:dyDescent="0.3">
      <c r="A503">
        <v>18810</v>
      </c>
      <c r="B503" t="s">
        <v>25</v>
      </c>
      <c r="C503" s="8">
        <v>0</v>
      </c>
      <c r="D503" s="6">
        <v>230.98</v>
      </c>
      <c r="E503" s="7">
        <v>23.78</v>
      </c>
      <c r="F503">
        <v>693</v>
      </c>
      <c r="G503" t="s">
        <v>810</v>
      </c>
      <c r="H503" t="str">
        <f>IF(COUNTIF(G$2:G503,G503)=1,"New Customer","Returning Customer")</f>
        <v>Returning Customer</v>
      </c>
      <c r="I503">
        <f t="shared" si="35"/>
        <v>0</v>
      </c>
      <c r="J503" t="s">
        <v>39</v>
      </c>
      <c r="K503" t="s">
        <v>58</v>
      </c>
      <c r="L503" t="s">
        <v>41</v>
      </c>
      <c r="M503" t="s">
        <v>150</v>
      </c>
      <c r="N503" t="s">
        <v>120</v>
      </c>
      <c r="O503" t="s">
        <v>816</v>
      </c>
      <c r="P503">
        <v>0.6</v>
      </c>
      <c r="Q503" t="s">
        <v>33</v>
      </c>
      <c r="R503" t="s">
        <v>34</v>
      </c>
      <c r="S503" t="str">
        <f>VLOOKUP(R503,Users!$A$1:$B$5,2,0)</f>
        <v>William</v>
      </c>
      <c r="T503" t="s">
        <v>250</v>
      </c>
      <c r="U503" t="s">
        <v>812</v>
      </c>
      <c r="V503">
        <v>80229</v>
      </c>
      <c r="W503" s="2">
        <v>42129</v>
      </c>
      <c r="X503" s="2" t="str">
        <f t="shared" si="36"/>
        <v>Tue</v>
      </c>
      <c r="Y503" s="2">
        <v>42131</v>
      </c>
      <c r="Z503" s="9">
        <f t="shared" si="37"/>
        <v>2</v>
      </c>
      <c r="AA503" s="9" t="str">
        <f t="shared" si="38"/>
        <v>No Discount</v>
      </c>
      <c r="AB503" s="6">
        <v>6095.8601999999992</v>
      </c>
      <c r="AC503">
        <v>36</v>
      </c>
      <c r="AD503" s="6">
        <v>8834.58</v>
      </c>
      <c r="AE503">
        <v>87813</v>
      </c>
      <c r="AF503" s="9">
        <f>IF(COUNTIF(AE$2:AE2454,AE503)=1,1,0)</f>
        <v>1</v>
      </c>
      <c r="AG503" t="str">
        <f>_xlfn.XLOOKUP(AE503,Returns!A:A,Returns!B:B,"Not Returned",0,1)</f>
        <v>Not Returned</v>
      </c>
      <c r="AH503">
        <f t="shared" si="39"/>
        <v>0</v>
      </c>
    </row>
    <row r="504" spans="1:34" x14ac:dyDescent="0.3">
      <c r="A504">
        <v>21422</v>
      </c>
      <c r="B504" t="s">
        <v>106</v>
      </c>
      <c r="C504" s="8">
        <v>0.08</v>
      </c>
      <c r="D504" s="6">
        <v>230.98</v>
      </c>
      <c r="E504" s="7">
        <v>23.78</v>
      </c>
      <c r="F504">
        <v>2729</v>
      </c>
      <c r="G504" t="s">
        <v>2499</v>
      </c>
      <c r="H504" t="str">
        <f>IF(COUNTIF(G$2:G504,G504)=1,"New Customer","Returning Customer")</f>
        <v>New Customer</v>
      </c>
      <c r="I504">
        <f t="shared" si="35"/>
        <v>1</v>
      </c>
      <c r="J504" t="s">
        <v>39</v>
      </c>
      <c r="K504" t="s">
        <v>114</v>
      </c>
      <c r="L504" t="s">
        <v>41</v>
      </c>
      <c r="M504" t="s">
        <v>150</v>
      </c>
      <c r="N504" t="s">
        <v>120</v>
      </c>
      <c r="O504" t="s">
        <v>816</v>
      </c>
      <c r="P504">
        <v>0.6</v>
      </c>
      <c r="Q504" t="s">
        <v>33</v>
      </c>
      <c r="R504" t="s">
        <v>34</v>
      </c>
      <c r="S504" t="str">
        <f>VLOOKUP(R504,Users!$A$1:$B$5,2,0)</f>
        <v>William</v>
      </c>
      <c r="T504" t="s">
        <v>35</v>
      </c>
      <c r="U504" t="s">
        <v>559</v>
      </c>
      <c r="V504">
        <v>98226</v>
      </c>
      <c r="W504" s="2">
        <v>42069</v>
      </c>
      <c r="X504" s="2" t="str">
        <f t="shared" si="36"/>
        <v>Fri</v>
      </c>
      <c r="Y504" s="2">
        <v>42073</v>
      </c>
      <c r="Z504" s="9">
        <f t="shared" si="37"/>
        <v>4</v>
      </c>
      <c r="AA504" s="9" t="str">
        <f t="shared" si="38"/>
        <v>After Discount</v>
      </c>
      <c r="AB504" s="6">
        <v>501.69</v>
      </c>
      <c r="AC504">
        <v>4</v>
      </c>
      <c r="AD504" s="6">
        <v>924.8</v>
      </c>
      <c r="AE504">
        <v>88114</v>
      </c>
      <c r="AF504" s="9">
        <f>IF(COUNTIF(AE$2:AE2455,AE504)=1,1,0)</f>
        <v>1</v>
      </c>
      <c r="AG504" t="str">
        <f>_xlfn.XLOOKUP(AE504,Returns!A:A,Returns!B:B,"Not Returned",0,1)</f>
        <v>Not Returned</v>
      </c>
      <c r="AH504">
        <f t="shared" si="39"/>
        <v>0</v>
      </c>
    </row>
    <row r="505" spans="1:34" x14ac:dyDescent="0.3">
      <c r="A505">
        <v>22145</v>
      </c>
      <c r="B505" t="s">
        <v>47</v>
      </c>
      <c r="C505" s="8">
        <v>0.04</v>
      </c>
      <c r="D505" s="6">
        <v>120.97</v>
      </c>
      <c r="E505" s="7">
        <v>7.11</v>
      </c>
      <c r="F505">
        <v>2030</v>
      </c>
      <c r="G505" t="s">
        <v>1939</v>
      </c>
      <c r="H505" t="str">
        <f>IF(COUNTIF(G$2:G505,G505)=1,"New Customer","Returning Customer")</f>
        <v>Returning Customer</v>
      </c>
      <c r="I505">
        <f t="shared" si="35"/>
        <v>0</v>
      </c>
      <c r="J505" t="s">
        <v>49</v>
      </c>
      <c r="K505" t="s">
        <v>28</v>
      </c>
      <c r="L505" t="s">
        <v>77</v>
      </c>
      <c r="M505" t="s">
        <v>85</v>
      </c>
      <c r="N505" t="s">
        <v>86</v>
      </c>
      <c r="O505" t="s">
        <v>1940</v>
      </c>
      <c r="P505">
        <v>0.36</v>
      </c>
      <c r="Q505" t="s">
        <v>33</v>
      </c>
      <c r="R505" t="s">
        <v>61</v>
      </c>
      <c r="S505" t="str">
        <f>VLOOKUP(R505,Users!$A$1:$B$5,2,0)</f>
        <v>Chris</v>
      </c>
      <c r="T505" t="s">
        <v>129</v>
      </c>
      <c r="U505" t="s">
        <v>1563</v>
      </c>
      <c r="V505">
        <v>75401</v>
      </c>
      <c r="W505" s="2">
        <v>42080</v>
      </c>
      <c r="X505" s="2" t="str">
        <f t="shared" si="36"/>
        <v>Tue</v>
      </c>
      <c r="Y505" s="2">
        <v>42080</v>
      </c>
      <c r="Z505" s="9">
        <f t="shared" si="37"/>
        <v>0</v>
      </c>
      <c r="AA505" s="9" t="str">
        <f t="shared" si="38"/>
        <v>After Discount</v>
      </c>
      <c r="AB505" s="6">
        <v>1320.5495999999998</v>
      </c>
      <c r="AC505">
        <v>16</v>
      </c>
      <c r="AD505" s="6">
        <v>1913.84</v>
      </c>
      <c r="AE505">
        <v>91059</v>
      </c>
      <c r="AF505" s="9">
        <f>IF(COUNTIF(AE$2:AE2456,AE505)=1,1,0)</f>
        <v>0</v>
      </c>
      <c r="AG505" t="str">
        <f>_xlfn.XLOOKUP(AE505,Returns!A:A,Returns!B:B,"Not Returned",0,1)</f>
        <v>Not Returned</v>
      </c>
      <c r="AH505">
        <f t="shared" si="39"/>
        <v>0</v>
      </c>
    </row>
    <row r="506" spans="1:34" x14ac:dyDescent="0.3">
      <c r="A506">
        <v>23147</v>
      </c>
      <c r="B506" t="s">
        <v>106</v>
      </c>
      <c r="C506" s="8">
        <v>0</v>
      </c>
      <c r="D506" s="6">
        <v>599.99</v>
      </c>
      <c r="E506" s="7">
        <v>24.49</v>
      </c>
      <c r="F506">
        <v>1548</v>
      </c>
      <c r="G506" t="s">
        <v>1552</v>
      </c>
      <c r="H506" t="str">
        <f>IF(COUNTIF(G$2:G506,G506)=1,"New Customer","Returning Customer")</f>
        <v>New Customer</v>
      </c>
      <c r="I506">
        <f t="shared" si="35"/>
        <v>1</v>
      </c>
      <c r="J506" t="s">
        <v>49</v>
      </c>
      <c r="K506" t="s">
        <v>28</v>
      </c>
      <c r="L506" t="s">
        <v>77</v>
      </c>
      <c r="M506" t="s">
        <v>580</v>
      </c>
      <c r="N506" t="s">
        <v>231</v>
      </c>
      <c r="O506" t="s">
        <v>1553</v>
      </c>
      <c r="P506">
        <v>0.44</v>
      </c>
      <c r="Q506" t="s">
        <v>33</v>
      </c>
      <c r="R506" t="s">
        <v>61</v>
      </c>
      <c r="S506" t="str">
        <f>VLOOKUP(R506,Users!$A$1:$B$5,2,0)</f>
        <v>Chris</v>
      </c>
      <c r="T506" t="s">
        <v>695</v>
      </c>
      <c r="U506" t="s">
        <v>1554</v>
      </c>
      <c r="V506">
        <v>47374</v>
      </c>
      <c r="W506" s="2">
        <v>42178</v>
      </c>
      <c r="X506" s="2" t="str">
        <f t="shared" si="36"/>
        <v>Tue</v>
      </c>
      <c r="Y506" s="2">
        <v>42180</v>
      </c>
      <c r="Z506" s="9">
        <f t="shared" si="37"/>
        <v>2</v>
      </c>
      <c r="AA506" s="9" t="str">
        <f t="shared" si="38"/>
        <v>No Discount</v>
      </c>
      <c r="AB506" s="6">
        <v>-367.16500000000002</v>
      </c>
      <c r="AC506">
        <v>18</v>
      </c>
      <c r="AD506" s="6">
        <v>11015.82</v>
      </c>
      <c r="AE506">
        <v>88487</v>
      </c>
      <c r="AF506" s="9">
        <f>IF(COUNTIF(AE$2:AE2457,AE506)=1,1,0)</f>
        <v>1</v>
      </c>
      <c r="AG506" t="str">
        <f>_xlfn.XLOOKUP(AE506,Returns!A:A,Returns!B:B,"Not Returned",0,1)</f>
        <v>Not Returned</v>
      </c>
      <c r="AH506">
        <f t="shared" si="39"/>
        <v>0</v>
      </c>
    </row>
    <row r="507" spans="1:34" x14ac:dyDescent="0.3">
      <c r="A507">
        <v>22529</v>
      </c>
      <c r="B507" t="s">
        <v>25</v>
      </c>
      <c r="C507" s="8">
        <v>0.01</v>
      </c>
      <c r="D507" s="6">
        <v>3499.99</v>
      </c>
      <c r="E507" s="7">
        <v>24.49</v>
      </c>
      <c r="F507">
        <v>1212</v>
      </c>
      <c r="G507" t="s">
        <v>1294</v>
      </c>
      <c r="H507" t="str">
        <f>IF(COUNTIF(G$2:G507,G507)=1,"New Customer","Returning Customer")</f>
        <v>New Customer</v>
      </c>
      <c r="I507">
        <f t="shared" si="35"/>
        <v>1</v>
      </c>
      <c r="J507" t="s">
        <v>49</v>
      </c>
      <c r="K507" t="s">
        <v>28</v>
      </c>
      <c r="L507" t="s">
        <v>77</v>
      </c>
      <c r="M507" t="s">
        <v>580</v>
      </c>
      <c r="N507" t="s">
        <v>231</v>
      </c>
      <c r="O507" t="s">
        <v>1297</v>
      </c>
      <c r="P507">
        <v>0.37</v>
      </c>
      <c r="Q507" t="s">
        <v>33</v>
      </c>
      <c r="R507" t="s">
        <v>61</v>
      </c>
      <c r="S507" t="str">
        <f>VLOOKUP(R507,Users!$A$1:$B$5,2,0)</f>
        <v>Chris</v>
      </c>
      <c r="T507" t="s">
        <v>695</v>
      </c>
      <c r="U507" t="s">
        <v>1296</v>
      </c>
      <c r="V507">
        <v>46404</v>
      </c>
      <c r="W507" s="2">
        <v>42019</v>
      </c>
      <c r="X507" s="2" t="str">
        <f t="shared" si="36"/>
        <v>Thu</v>
      </c>
      <c r="Y507" s="2">
        <v>42020</v>
      </c>
      <c r="Z507" s="9">
        <f t="shared" si="37"/>
        <v>1</v>
      </c>
      <c r="AA507" s="9" t="str">
        <f t="shared" si="38"/>
        <v>After Discount</v>
      </c>
      <c r="AB507" s="6">
        <v>-3061.82</v>
      </c>
      <c r="AC507">
        <v>1</v>
      </c>
      <c r="AD507" s="6">
        <v>3672.89</v>
      </c>
      <c r="AE507">
        <v>88600</v>
      </c>
      <c r="AF507" s="9">
        <f>IF(COUNTIF(AE$2:AE2458,AE507)=1,1,0)</f>
        <v>0</v>
      </c>
      <c r="AG507" t="str">
        <f>_xlfn.XLOOKUP(AE507,Returns!A:A,Returns!B:B,"Not Returned",0,1)</f>
        <v>Not Returned</v>
      </c>
      <c r="AH507">
        <f t="shared" si="39"/>
        <v>0</v>
      </c>
    </row>
    <row r="508" spans="1:34" x14ac:dyDescent="0.3">
      <c r="A508">
        <v>21198</v>
      </c>
      <c r="B508" t="s">
        <v>56</v>
      </c>
      <c r="C508" s="8">
        <v>0.06</v>
      </c>
      <c r="D508" s="6">
        <v>3499.99</v>
      </c>
      <c r="E508" s="7">
        <v>24.49</v>
      </c>
      <c r="F508">
        <v>2454</v>
      </c>
      <c r="G508" t="s">
        <v>2284</v>
      </c>
      <c r="H508" t="str">
        <f>IF(COUNTIF(G$2:G508,G508)=1,"New Customer","Returning Customer")</f>
        <v>New Customer</v>
      </c>
      <c r="I508">
        <f t="shared" si="35"/>
        <v>1</v>
      </c>
      <c r="J508" t="s">
        <v>27</v>
      </c>
      <c r="K508" t="s">
        <v>28</v>
      </c>
      <c r="L508" t="s">
        <v>77</v>
      </c>
      <c r="M508" t="s">
        <v>580</v>
      </c>
      <c r="N508" t="s">
        <v>231</v>
      </c>
      <c r="O508" t="s">
        <v>1297</v>
      </c>
      <c r="P508">
        <v>0.37</v>
      </c>
      <c r="Q508" t="s">
        <v>33</v>
      </c>
      <c r="R508" t="s">
        <v>135</v>
      </c>
      <c r="S508" t="str">
        <f>VLOOKUP(R508,Users!$A$1:$B$5,2,0)</f>
        <v>Sam</v>
      </c>
      <c r="T508" t="s">
        <v>1266</v>
      </c>
      <c r="U508" t="s">
        <v>2285</v>
      </c>
      <c r="V508">
        <v>35244</v>
      </c>
      <c r="W508" s="2">
        <v>42064</v>
      </c>
      <c r="X508" s="2" t="str">
        <f t="shared" si="36"/>
        <v>Sun</v>
      </c>
      <c r="Y508" s="2">
        <v>42067</v>
      </c>
      <c r="Z508" s="9">
        <f t="shared" si="37"/>
        <v>3</v>
      </c>
      <c r="AA508" s="9" t="str">
        <f t="shared" si="38"/>
        <v>After Discount</v>
      </c>
      <c r="AB508" s="6">
        <v>-68.432000000000002</v>
      </c>
      <c r="AC508">
        <v>1</v>
      </c>
      <c r="AD508" s="6">
        <v>3550.28</v>
      </c>
      <c r="AE508">
        <v>89219</v>
      </c>
      <c r="AF508" s="9">
        <f>IF(COUNTIF(AE$2:AE2459,AE508)=1,1,0)</f>
        <v>1</v>
      </c>
      <c r="AG508" t="str">
        <f>_xlfn.XLOOKUP(AE508,Returns!A:A,Returns!B:B,"Not Returned",0,1)</f>
        <v>Not Returned</v>
      </c>
      <c r="AH508">
        <f t="shared" si="39"/>
        <v>0</v>
      </c>
    </row>
    <row r="509" spans="1:34" x14ac:dyDescent="0.3">
      <c r="A509">
        <v>4502</v>
      </c>
      <c r="B509" t="s">
        <v>106</v>
      </c>
      <c r="C509" s="8">
        <v>7.0000000000000007E-2</v>
      </c>
      <c r="D509" s="6">
        <v>699.99</v>
      </c>
      <c r="E509" s="7">
        <v>24.49</v>
      </c>
      <c r="F509">
        <v>1129</v>
      </c>
      <c r="G509" t="s">
        <v>1225</v>
      </c>
      <c r="H509" t="str">
        <f>IF(COUNTIF(G$2:G509,G509)=1,"New Customer","Returning Customer")</f>
        <v>Returning Customer</v>
      </c>
      <c r="I509">
        <f t="shared" si="35"/>
        <v>0</v>
      </c>
      <c r="J509" t="s">
        <v>49</v>
      </c>
      <c r="K509" t="s">
        <v>40</v>
      </c>
      <c r="L509" t="s">
        <v>77</v>
      </c>
      <c r="M509" t="s">
        <v>580</v>
      </c>
      <c r="N509" t="s">
        <v>231</v>
      </c>
      <c r="O509" t="s">
        <v>1226</v>
      </c>
      <c r="P509">
        <v>0.54</v>
      </c>
      <c r="Q509" t="s">
        <v>33</v>
      </c>
      <c r="R509" t="s">
        <v>53</v>
      </c>
      <c r="S509" t="str">
        <f>VLOOKUP(R509,Users!$A$1:$B$5,2,0)</f>
        <v>Erin</v>
      </c>
      <c r="T509" t="s">
        <v>189</v>
      </c>
      <c r="U509" t="s">
        <v>190</v>
      </c>
      <c r="V509">
        <v>2118</v>
      </c>
      <c r="W509" s="2">
        <v>42051</v>
      </c>
      <c r="X509" s="2" t="str">
        <f t="shared" si="36"/>
        <v>Mon</v>
      </c>
      <c r="Y509" s="2">
        <v>42055</v>
      </c>
      <c r="Z509" s="9">
        <f t="shared" si="37"/>
        <v>4</v>
      </c>
      <c r="AA509" s="9" t="str">
        <f t="shared" si="38"/>
        <v>After Discount</v>
      </c>
      <c r="AB509" s="6">
        <v>325.29000000000002</v>
      </c>
      <c r="AC509">
        <v>15</v>
      </c>
      <c r="AD509" s="6">
        <v>9862.51</v>
      </c>
      <c r="AE509">
        <v>32037</v>
      </c>
      <c r="AF509" s="9">
        <f>IF(COUNTIF(AE$2:AE2460,AE509)=1,1,0)</f>
        <v>0</v>
      </c>
      <c r="AG509" t="str">
        <f>_xlfn.XLOOKUP(AE509,Returns!A:A,Returns!B:B,"Not Returned",0,1)</f>
        <v>Not Returned</v>
      </c>
      <c r="AH509">
        <f t="shared" si="39"/>
        <v>0</v>
      </c>
    </row>
    <row r="510" spans="1:34" x14ac:dyDescent="0.3">
      <c r="A510">
        <v>22502</v>
      </c>
      <c r="B510" t="s">
        <v>106</v>
      </c>
      <c r="C510" s="8">
        <v>7.0000000000000007E-2</v>
      </c>
      <c r="D510" s="6">
        <v>699.99</v>
      </c>
      <c r="E510" s="7">
        <v>24.49</v>
      </c>
      <c r="F510">
        <v>1132</v>
      </c>
      <c r="G510" t="s">
        <v>1232</v>
      </c>
      <c r="H510" t="str">
        <f>IF(COUNTIF(G$2:G510,G510)=1,"New Customer","Returning Customer")</f>
        <v>Returning Customer</v>
      </c>
      <c r="I510">
        <f t="shared" si="35"/>
        <v>0</v>
      </c>
      <c r="J510" t="s">
        <v>49</v>
      </c>
      <c r="K510" t="s">
        <v>40</v>
      </c>
      <c r="L510" t="s">
        <v>77</v>
      </c>
      <c r="M510" t="s">
        <v>580</v>
      </c>
      <c r="N510" t="s">
        <v>231</v>
      </c>
      <c r="O510" t="s">
        <v>1226</v>
      </c>
      <c r="P510">
        <v>0.54</v>
      </c>
      <c r="Q510" t="s">
        <v>33</v>
      </c>
      <c r="R510" t="s">
        <v>61</v>
      </c>
      <c r="S510" t="str">
        <f>VLOOKUP(R510,Users!$A$1:$B$5,2,0)</f>
        <v>Chris</v>
      </c>
      <c r="T510" t="s">
        <v>129</v>
      </c>
      <c r="U510" t="s">
        <v>1233</v>
      </c>
      <c r="V510">
        <v>76039</v>
      </c>
      <c r="W510" s="2">
        <v>42051</v>
      </c>
      <c r="X510" s="2" t="str">
        <f t="shared" si="36"/>
        <v>Mon</v>
      </c>
      <c r="Y510" s="2">
        <v>42055</v>
      </c>
      <c r="Z510" s="9">
        <f t="shared" si="37"/>
        <v>4</v>
      </c>
      <c r="AA510" s="9" t="str">
        <f t="shared" si="38"/>
        <v>After Discount</v>
      </c>
      <c r="AB510" s="6">
        <v>325.29000000000002</v>
      </c>
      <c r="AC510">
        <v>4</v>
      </c>
      <c r="AD510" s="6">
        <v>2630</v>
      </c>
      <c r="AE510">
        <v>88102</v>
      </c>
      <c r="AF510" s="9">
        <f>IF(COUNTIF(AE$2:AE2461,AE510)=1,1,0)</f>
        <v>0</v>
      </c>
      <c r="AG510" t="str">
        <f>_xlfn.XLOOKUP(AE510,Returns!A:A,Returns!B:B,"Not Returned",0,1)</f>
        <v>Not Returned</v>
      </c>
      <c r="AH510">
        <f t="shared" si="39"/>
        <v>0</v>
      </c>
    </row>
    <row r="511" spans="1:34" x14ac:dyDescent="0.3">
      <c r="A511">
        <v>22663</v>
      </c>
      <c r="B511" t="s">
        <v>25</v>
      </c>
      <c r="C511" s="8">
        <v>0.05</v>
      </c>
      <c r="D511" s="6">
        <v>51.98</v>
      </c>
      <c r="E511" s="7">
        <v>10.17</v>
      </c>
      <c r="F511">
        <v>1027</v>
      </c>
      <c r="G511" t="s">
        <v>1128</v>
      </c>
      <c r="H511" t="str">
        <f>IF(COUNTIF(G$2:G511,G511)=1,"New Customer","Returning Customer")</f>
        <v>New Customer</v>
      </c>
      <c r="I511">
        <f t="shared" si="35"/>
        <v>1</v>
      </c>
      <c r="J511" t="s">
        <v>49</v>
      </c>
      <c r="K511" t="s">
        <v>58</v>
      </c>
      <c r="L511" t="s">
        <v>77</v>
      </c>
      <c r="M511" t="s">
        <v>85</v>
      </c>
      <c r="N511" t="s">
        <v>86</v>
      </c>
      <c r="O511" t="s">
        <v>1131</v>
      </c>
      <c r="P511">
        <v>0.37</v>
      </c>
      <c r="Q511" t="s">
        <v>33</v>
      </c>
      <c r="R511" t="s">
        <v>53</v>
      </c>
      <c r="S511" t="str">
        <f>VLOOKUP(R511,Users!$A$1:$B$5,2,0)</f>
        <v>Erin</v>
      </c>
      <c r="T511" t="s">
        <v>71</v>
      </c>
      <c r="U511" t="s">
        <v>1130</v>
      </c>
      <c r="V511">
        <v>14225</v>
      </c>
      <c r="W511" s="2">
        <v>42075</v>
      </c>
      <c r="X511" s="2" t="str">
        <f t="shared" si="36"/>
        <v>Thu</v>
      </c>
      <c r="Y511" s="2">
        <v>42076</v>
      </c>
      <c r="Z511" s="9">
        <f t="shared" si="37"/>
        <v>1</v>
      </c>
      <c r="AA511" s="9" t="str">
        <f t="shared" si="38"/>
        <v>After Discount</v>
      </c>
      <c r="AB511" s="6">
        <v>329.9787</v>
      </c>
      <c r="AC511">
        <v>9</v>
      </c>
      <c r="AD511" s="6">
        <v>478.23</v>
      </c>
      <c r="AE511">
        <v>89004</v>
      </c>
      <c r="AF511" s="9">
        <f>IF(COUNTIF(AE$2:AE2462,AE511)=1,1,0)</f>
        <v>0</v>
      </c>
      <c r="AG511" t="str">
        <f>_xlfn.XLOOKUP(AE511,Returns!A:A,Returns!B:B,"Not Returned",0,1)</f>
        <v>Not Returned</v>
      </c>
      <c r="AH511">
        <f t="shared" si="39"/>
        <v>0</v>
      </c>
    </row>
    <row r="512" spans="1:34" x14ac:dyDescent="0.3">
      <c r="A512">
        <v>19191</v>
      </c>
      <c r="B512" t="s">
        <v>25</v>
      </c>
      <c r="C512" s="8">
        <v>7.0000000000000007E-2</v>
      </c>
      <c r="D512" s="6">
        <v>51.98</v>
      </c>
      <c r="E512" s="7">
        <v>10.17</v>
      </c>
      <c r="F512">
        <v>2837</v>
      </c>
      <c r="G512" t="s">
        <v>2574</v>
      </c>
      <c r="H512" t="str">
        <f>IF(COUNTIF(G$2:G512,G512)=1,"New Customer","Returning Customer")</f>
        <v>New Customer</v>
      </c>
      <c r="I512">
        <f t="shared" si="35"/>
        <v>1</v>
      </c>
      <c r="J512" t="s">
        <v>49</v>
      </c>
      <c r="K512" t="s">
        <v>40</v>
      </c>
      <c r="L512" t="s">
        <v>77</v>
      </c>
      <c r="M512" t="s">
        <v>85</v>
      </c>
      <c r="N512" t="s">
        <v>86</v>
      </c>
      <c r="O512" t="s">
        <v>1131</v>
      </c>
      <c r="P512">
        <v>0.37</v>
      </c>
      <c r="Q512" t="s">
        <v>33</v>
      </c>
      <c r="R512" t="s">
        <v>61</v>
      </c>
      <c r="S512" t="str">
        <f>VLOOKUP(R512,Users!$A$1:$B$5,2,0)</f>
        <v>Chris</v>
      </c>
      <c r="T512" t="s">
        <v>299</v>
      </c>
      <c r="U512" t="s">
        <v>2575</v>
      </c>
      <c r="V512">
        <v>74133</v>
      </c>
      <c r="W512" s="2">
        <v>42071</v>
      </c>
      <c r="X512" s="2" t="str">
        <f t="shared" si="36"/>
        <v>Sun</v>
      </c>
      <c r="Y512" s="2">
        <v>42073</v>
      </c>
      <c r="Z512" s="9">
        <f t="shared" si="37"/>
        <v>2</v>
      </c>
      <c r="AA512" s="9" t="str">
        <f t="shared" si="38"/>
        <v>After Discount</v>
      </c>
      <c r="AB512" s="6">
        <v>439.78529999999995</v>
      </c>
      <c r="AC512">
        <v>13</v>
      </c>
      <c r="AD512" s="6">
        <v>637.37</v>
      </c>
      <c r="AE512">
        <v>89801</v>
      </c>
      <c r="AF512" s="9">
        <f>IF(COUNTIF(AE$2:AE2463,AE512)=1,1,0)</f>
        <v>0</v>
      </c>
      <c r="AG512" t="str">
        <f>_xlfn.XLOOKUP(AE512,Returns!A:A,Returns!B:B,"Not Returned",0,1)</f>
        <v>Not Returned</v>
      </c>
      <c r="AH512">
        <f t="shared" si="39"/>
        <v>0</v>
      </c>
    </row>
    <row r="513" spans="1:34" x14ac:dyDescent="0.3">
      <c r="A513">
        <v>23200</v>
      </c>
      <c r="B513" t="s">
        <v>56</v>
      </c>
      <c r="C513" s="8">
        <v>0.02</v>
      </c>
      <c r="D513" s="6">
        <v>150.97999999999999</v>
      </c>
      <c r="E513" s="7">
        <v>13.99</v>
      </c>
      <c r="F513">
        <v>522</v>
      </c>
      <c r="G513" t="s">
        <v>619</v>
      </c>
      <c r="H513" t="str">
        <f>IF(COUNTIF(G$2:G513,G513)=1,"New Customer","Returning Customer")</f>
        <v>Returning Customer</v>
      </c>
      <c r="I513">
        <f t="shared" si="35"/>
        <v>0</v>
      </c>
      <c r="J513" t="s">
        <v>27</v>
      </c>
      <c r="K513" t="s">
        <v>58</v>
      </c>
      <c r="L513" t="s">
        <v>77</v>
      </c>
      <c r="M513" t="s">
        <v>85</v>
      </c>
      <c r="N513" t="s">
        <v>86</v>
      </c>
      <c r="O513" t="s">
        <v>620</v>
      </c>
      <c r="P513">
        <v>0.38</v>
      </c>
      <c r="Q513" t="s">
        <v>33</v>
      </c>
      <c r="R513" t="s">
        <v>34</v>
      </c>
      <c r="S513" t="str">
        <f>VLOOKUP(R513,Users!$A$1:$B$5,2,0)</f>
        <v>William</v>
      </c>
      <c r="T513" t="s">
        <v>102</v>
      </c>
      <c r="U513" t="s">
        <v>116</v>
      </c>
      <c r="V513">
        <v>97756</v>
      </c>
      <c r="W513" s="2">
        <v>42177</v>
      </c>
      <c r="X513" s="2" t="str">
        <f t="shared" si="36"/>
        <v>Mon</v>
      </c>
      <c r="Y513" s="2">
        <v>42179</v>
      </c>
      <c r="Z513" s="9">
        <f t="shared" si="37"/>
        <v>2</v>
      </c>
      <c r="AA513" s="9" t="str">
        <f t="shared" si="38"/>
        <v>After Discount</v>
      </c>
      <c r="AB513" s="6">
        <v>26.099999999999998</v>
      </c>
      <c r="AC513">
        <v>3</v>
      </c>
      <c r="AD513" s="6">
        <v>480.37</v>
      </c>
      <c r="AE513">
        <v>89327</v>
      </c>
      <c r="AF513" s="9">
        <f>IF(COUNTIF(AE$2:AE2464,AE513)=1,1,0)</f>
        <v>0</v>
      </c>
      <c r="AG513" t="str">
        <f>_xlfn.XLOOKUP(AE513,Returns!A:A,Returns!B:B,"Not Returned",0,1)</f>
        <v>Not Returned</v>
      </c>
      <c r="AH513">
        <f t="shared" si="39"/>
        <v>0</v>
      </c>
    </row>
    <row r="514" spans="1:34" x14ac:dyDescent="0.3">
      <c r="A514">
        <v>19990</v>
      </c>
      <c r="B514" t="s">
        <v>37</v>
      </c>
      <c r="C514" s="8">
        <v>0.04</v>
      </c>
      <c r="D514" s="6">
        <v>150.97999999999999</v>
      </c>
      <c r="E514" s="7">
        <v>13.99</v>
      </c>
      <c r="F514">
        <v>1298</v>
      </c>
      <c r="G514" t="s">
        <v>1369</v>
      </c>
      <c r="H514" t="str">
        <f>IF(COUNTIF(G$2:G514,G514)=1,"New Customer","Returning Customer")</f>
        <v>New Customer</v>
      </c>
      <c r="I514">
        <f t="shared" ref="I514:I577" si="40">IF(H514="New Customer",1,0)</f>
        <v>1</v>
      </c>
      <c r="J514" t="s">
        <v>49</v>
      </c>
      <c r="K514" t="s">
        <v>40</v>
      </c>
      <c r="L514" t="s">
        <v>77</v>
      </c>
      <c r="M514" t="s">
        <v>85</v>
      </c>
      <c r="N514" t="s">
        <v>86</v>
      </c>
      <c r="O514" t="s">
        <v>620</v>
      </c>
      <c r="P514">
        <v>0.38</v>
      </c>
      <c r="Q514" t="s">
        <v>33</v>
      </c>
      <c r="R514" t="s">
        <v>61</v>
      </c>
      <c r="S514" t="str">
        <f>VLOOKUP(R514,Users!$A$1:$B$5,2,0)</f>
        <v>Chris</v>
      </c>
      <c r="T514" t="s">
        <v>129</v>
      </c>
      <c r="U514" t="s">
        <v>1309</v>
      </c>
      <c r="V514">
        <v>75482</v>
      </c>
      <c r="W514" s="2">
        <v>42047</v>
      </c>
      <c r="X514" s="2" t="str">
        <f t="shared" ref="X514:X577" si="41">TEXT(W514,"ddd")</f>
        <v>Thu</v>
      </c>
      <c r="Y514" s="2">
        <v>42050</v>
      </c>
      <c r="Z514" s="9">
        <f t="shared" ref="Z514:Z577" si="42">Y514-W514</f>
        <v>3</v>
      </c>
      <c r="AA514" s="9" t="str">
        <f t="shared" ref="AA514:AA577" si="43">IF(C514=0,"No Discount","After Discount")</f>
        <v>After Discount</v>
      </c>
      <c r="AB514" s="6">
        <v>606.05459999999994</v>
      </c>
      <c r="AC514">
        <v>6</v>
      </c>
      <c r="AD514" s="6">
        <v>878.34</v>
      </c>
      <c r="AE514">
        <v>90662</v>
      </c>
      <c r="AF514" s="9">
        <f>IF(COUNTIF(AE$2:AE2465,AE514)=1,1,0)</f>
        <v>0</v>
      </c>
      <c r="AG514" t="str">
        <f>_xlfn.XLOOKUP(AE514,Returns!A:A,Returns!B:B,"Not Returned",0,1)</f>
        <v>Not Returned</v>
      </c>
      <c r="AH514">
        <f t="shared" ref="AH514:AH577" si="44">IF(AG514="Not Returned",0,1)</f>
        <v>0</v>
      </c>
    </row>
    <row r="515" spans="1:34" x14ac:dyDescent="0.3">
      <c r="A515">
        <v>21436</v>
      </c>
      <c r="B515" t="s">
        <v>25</v>
      </c>
      <c r="C515" s="8">
        <v>0.08</v>
      </c>
      <c r="D515" s="6">
        <v>150.97999999999999</v>
      </c>
      <c r="E515" s="7">
        <v>13.99</v>
      </c>
      <c r="F515">
        <v>3154</v>
      </c>
      <c r="G515" t="s">
        <v>2828</v>
      </c>
      <c r="H515" t="str">
        <f>IF(COUNTIF(G$2:G515,G515)=1,"New Customer","Returning Customer")</f>
        <v>Returning Customer</v>
      </c>
      <c r="I515">
        <f t="shared" si="40"/>
        <v>0</v>
      </c>
      <c r="J515" t="s">
        <v>27</v>
      </c>
      <c r="K515" t="s">
        <v>28</v>
      </c>
      <c r="L515" t="s">
        <v>77</v>
      </c>
      <c r="M515" t="s">
        <v>85</v>
      </c>
      <c r="N515" t="s">
        <v>86</v>
      </c>
      <c r="O515" t="s">
        <v>620</v>
      </c>
      <c r="P515">
        <v>0.38</v>
      </c>
      <c r="Q515" t="s">
        <v>33</v>
      </c>
      <c r="R515" t="s">
        <v>135</v>
      </c>
      <c r="S515" t="str">
        <f>VLOOKUP(R515,Users!$A$1:$B$5,2,0)</f>
        <v>Sam</v>
      </c>
      <c r="T515" t="s">
        <v>356</v>
      </c>
      <c r="U515" t="s">
        <v>2829</v>
      </c>
      <c r="V515">
        <v>33710</v>
      </c>
      <c r="W515" s="2">
        <v>42030</v>
      </c>
      <c r="X515" s="2" t="str">
        <f t="shared" si="41"/>
        <v>Mon</v>
      </c>
      <c r="Y515" s="2">
        <v>42031</v>
      </c>
      <c r="Z515" s="9">
        <f t="shared" si="42"/>
        <v>1</v>
      </c>
      <c r="AA515" s="9" t="str">
        <f t="shared" si="43"/>
        <v>After Discount</v>
      </c>
      <c r="AB515" s="6">
        <v>-3.9479999999999995</v>
      </c>
      <c r="AC515">
        <v>8</v>
      </c>
      <c r="AD515" s="6">
        <v>1183.82</v>
      </c>
      <c r="AE515">
        <v>86899</v>
      </c>
      <c r="AF515" s="9">
        <f>IF(COUNTIF(AE$2:AE2466,AE515)=1,1,0)</f>
        <v>0</v>
      </c>
      <c r="AG515" t="str">
        <f>_xlfn.XLOOKUP(AE515,Returns!A:A,Returns!B:B,"Not Returned",0,1)</f>
        <v>Not Returned</v>
      </c>
      <c r="AH515">
        <f t="shared" si="44"/>
        <v>0</v>
      </c>
    </row>
    <row r="516" spans="1:34" x14ac:dyDescent="0.3">
      <c r="A516">
        <v>23612</v>
      </c>
      <c r="B516" t="s">
        <v>25</v>
      </c>
      <c r="C516" s="8">
        <v>0.01</v>
      </c>
      <c r="D516" s="6">
        <v>17.98</v>
      </c>
      <c r="E516" s="7">
        <v>8.51</v>
      </c>
      <c r="F516">
        <v>32</v>
      </c>
      <c r="G516" t="s">
        <v>100</v>
      </c>
      <c r="H516" t="str">
        <f>IF(COUNTIF(G$2:G516,G516)=1,"New Customer","Returning Customer")</f>
        <v>New Customer</v>
      </c>
      <c r="I516">
        <f t="shared" si="40"/>
        <v>1</v>
      </c>
      <c r="J516" t="s">
        <v>49</v>
      </c>
      <c r="K516" t="s">
        <v>28</v>
      </c>
      <c r="L516" t="s">
        <v>77</v>
      </c>
      <c r="M516" t="s">
        <v>85</v>
      </c>
      <c r="N516" t="s">
        <v>86</v>
      </c>
      <c r="O516" t="s">
        <v>104</v>
      </c>
      <c r="P516">
        <v>0.4</v>
      </c>
      <c r="Q516" t="s">
        <v>33</v>
      </c>
      <c r="R516" t="s">
        <v>34</v>
      </c>
      <c r="S516" t="str">
        <f>VLOOKUP(R516,Users!$A$1:$B$5,2,0)</f>
        <v>William</v>
      </c>
      <c r="T516" t="s">
        <v>102</v>
      </c>
      <c r="U516" t="s">
        <v>103</v>
      </c>
      <c r="V516">
        <v>97526</v>
      </c>
      <c r="W516" s="2">
        <v>42090</v>
      </c>
      <c r="X516" s="2" t="str">
        <f t="shared" si="41"/>
        <v>Fri</v>
      </c>
      <c r="Y516" s="2">
        <v>42091</v>
      </c>
      <c r="Z516" s="9">
        <f t="shared" si="42"/>
        <v>1</v>
      </c>
      <c r="AA516" s="9" t="str">
        <f t="shared" si="43"/>
        <v>After Discount</v>
      </c>
      <c r="AB516" s="6">
        <v>-35.878799999999998</v>
      </c>
      <c r="AC516">
        <v>2</v>
      </c>
      <c r="AD516" s="6">
        <v>40.17</v>
      </c>
      <c r="AE516">
        <v>89200</v>
      </c>
      <c r="AF516" s="9">
        <f>IF(COUNTIF(AE$2:AE2467,AE516)=1,1,0)</f>
        <v>1</v>
      </c>
      <c r="AG516" t="str">
        <f>_xlfn.XLOOKUP(AE516,Returns!A:A,Returns!B:B,"Not Returned",0,1)</f>
        <v>Not Returned</v>
      </c>
      <c r="AH516">
        <f t="shared" si="44"/>
        <v>0</v>
      </c>
    </row>
    <row r="517" spans="1:34" x14ac:dyDescent="0.3">
      <c r="A517">
        <v>22176</v>
      </c>
      <c r="B517" t="s">
        <v>25</v>
      </c>
      <c r="C517" s="8">
        <v>0.09</v>
      </c>
      <c r="D517" s="6">
        <v>17.98</v>
      </c>
      <c r="E517" s="7">
        <v>8.51</v>
      </c>
      <c r="F517">
        <v>526</v>
      </c>
      <c r="G517" t="s">
        <v>627</v>
      </c>
      <c r="H517" t="str">
        <f>IF(COUNTIF(G$2:G517,G517)=1,"New Customer","Returning Customer")</f>
        <v>New Customer</v>
      </c>
      <c r="I517">
        <f t="shared" si="40"/>
        <v>1</v>
      </c>
      <c r="J517" t="s">
        <v>49</v>
      </c>
      <c r="K517" t="s">
        <v>40</v>
      </c>
      <c r="L517" t="s">
        <v>77</v>
      </c>
      <c r="M517" t="s">
        <v>85</v>
      </c>
      <c r="N517" t="s">
        <v>86</v>
      </c>
      <c r="O517" t="s">
        <v>104</v>
      </c>
      <c r="P517">
        <v>0.4</v>
      </c>
      <c r="Q517" t="s">
        <v>33</v>
      </c>
      <c r="R517" t="s">
        <v>34</v>
      </c>
      <c r="S517" t="str">
        <f>VLOOKUP(R517,Users!$A$1:$B$5,2,0)</f>
        <v>William</v>
      </c>
      <c r="T517" t="s">
        <v>372</v>
      </c>
      <c r="U517" t="s">
        <v>628</v>
      </c>
      <c r="V517">
        <v>85204</v>
      </c>
      <c r="W517" s="2">
        <v>42149</v>
      </c>
      <c r="X517" s="2" t="str">
        <f t="shared" si="41"/>
        <v>Mon</v>
      </c>
      <c r="Y517" s="2">
        <v>42151</v>
      </c>
      <c r="Z517" s="9">
        <f t="shared" si="42"/>
        <v>2</v>
      </c>
      <c r="AA517" s="9" t="str">
        <f t="shared" si="43"/>
        <v>After Discount</v>
      </c>
      <c r="AB517" s="6">
        <v>-6.6120000000000108</v>
      </c>
      <c r="AC517">
        <v>12</v>
      </c>
      <c r="AD517" s="6">
        <v>211.13</v>
      </c>
      <c r="AE517">
        <v>90026</v>
      </c>
      <c r="AF517" s="9">
        <f>IF(COUNTIF(AE$2:AE2468,AE517)=1,1,0)</f>
        <v>1</v>
      </c>
      <c r="AG517" t="str">
        <f>_xlfn.XLOOKUP(AE517,Returns!A:A,Returns!B:B,"Not Returned",0,1)</f>
        <v>Not Returned</v>
      </c>
      <c r="AH517">
        <f t="shared" si="44"/>
        <v>0</v>
      </c>
    </row>
    <row r="518" spans="1:34" x14ac:dyDescent="0.3">
      <c r="A518">
        <v>24622</v>
      </c>
      <c r="B518" t="s">
        <v>37</v>
      </c>
      <c r="C518" s="8">
        <v>0.06</v>
      </c>
      <c r="D518" s="6">
        <v>17.98</v>
      </c>
      <c r="E518" s="7">
        <v>8.51</v>
      </c>
      <c r="F518">
        <v>1818</v>
      </c>
      <c r="G518" t="s">
        <v>1794</v>
      </c>
      <c r="H518" t="str">
        <f>IF(COUNTIF(G$2:G518,G518)=1,"New Customer","Returning Customer")</f>
        <v>New Customer</v>
      </c>
      <c r="I518">
        <f t="shared" si="40"/>
        <v>1</v>
      </c>
      <c r="J518" t="s">
        <v>49</v>
      </c>
      <c r="K518" t="s">
        <v>114</v>
      </c>
      <c r="L518" t="s">
        <v>77</v>
      </c>
      <c r="M518" t="s">
        <v>85</v>
      </c>
      <c r="N518" t="s">
        <v>86</v>
      </c>
      <c r="O518" t="s">
        <v>104</v>
      </c>
      <c r="P518">
        <v>0.4</v>
      </c>
      <c r="Q518" t="s">
        <v>33</v>
      </c>
      <c r="R518" t="s">
        <v>61</v>
      </c>
      <c r="S518" t="str">
        <f>VLOOKUP(R518,Users!$A$1:$B$5,2,0)</f>
        <v>Chris</v>
      </c>
      <c r="T518" t="s">
        <v>295</v>
      </c>
      <c r="U518" t="s">
        <v>1795</v>
      </c>
      <c r="V518">
        <v>48126</v>
      </c>
      <c r="W518" s="2">
        <v>42109</v>
      </c>
      <c r="X518" s="2" t="str">
        <f t="shared" si="41"/>
        <v>Wed</v>
      </c>
      <c r="Y518" s="2">
        <v>42111</v>
      </c>
      <c r="Z518" s="9">
        <f t="shared" si="42"/>
        <v>2</v>
      </c>
      <c r="AA518" s="9" t="str">
        <f t="shared" si="43"/>
        <v>After Discount</v>
      </c>
      <c r="AB518" s="6">
        <v>-47.243088</v>
      </c>
      <c r="AC518">
        <v>3</v>
      </c>
      <c r="AD518" s="6">
        <v>56.38</v>
      </c>
      <c r="AE518">
        <v>85991</v>
      </c>
      <c r="AF518" s="9">
        <f>IF(COUNTIF(AE$2:AE2469,AE518)=1,1,0)</f>
        <v>0</v>
      </c>
      <c r="AG518" t="str">
        <f>_xlfn.XLOOKUP(AE518,Returns!A:A,Returns!B:B,"Not Returned",0,1)</f>
        <v>Not Returned</v>
      </c>
      <c r="AH518">
        <f t="shared" si="44"/>
        <v>0</v>
      </c>
    </row>
    <row r="519" spans="1:34" x14ac:dyDescent="0.3">
      <c r="A519">
        <v>6622</v>
      </c>
      <c r="B519" t="s">
        <v>37</v>
      </c>
      <c r="C519" s="8">
        <v>0.06</v>
      </c>
      <c r="D519" s="6">
        <v>17.98</v>
      </c>
      <c r="E519" s="7">
        <v>8.51</v>
      </c>
      <c r="F519">
        <v>1821</v>
      </c>
      <c r="G519" t="s">
        <v>1797</v>
      </c>
      <c r="H519" t="str">
        <f>IF(COUNTIF(G$2:G519,G519)=1,"New Customer","Returning Customer")</f>
        <v>Returning Customer</v>
      </c>
      <c r="I519">
        <f t="shared" si="40"/>
        <v>0</v>
      </c>
      <c r="J519" t="s">
        <v>49</v>
      </c>
      <c r="K519" t="s">
        <v>114</v>
      </c>
      <c r="L519" t="s">
        <v>77</v>
      </c>
      <c r="M519" t="s">
        <v>85</v>
      </c>
      <c r="N519" t="s">
        <v>86</v>
      </c>
      <c r="O519" t="s">
        <v>104</v>
      </c>
      <c r="P519">
        <v>0.4</v>
      </c>
      <c r="Q519" t="s">
        <v>33</v>
      </c>
      <c r="R519" t="s">
        <v>53</v>
      </c>
      <c r="S519" t="str">
        <f>VLOOKUP(R519,Users!$A$1:$B$5,2,0)</f>
        <v>Erin</v>
      </c>
      <c r="T519" t="s">
        <v>71</v>
      </c>
      <c r="U519" t="s">
        <v>90</v>
      </c>
      <c r="V519">
        <v>10177</v>
      </c>
      <c r="W519" s="2">
        <v>42109</v>
      </c>
      <c r="X519" s="2" t="str">
        <f t="shared" si="41"/>
        <v>Wed</v>
      </c>
      <c r="Y519" s="2">
        <v>42111</v>
      </c>
      <c r="Z519" s="9">
        <f t="shared" si="42"/>
        <v>2</v>
      </c>
      <c r="AA519" s="9" t="str">
        <f t="shared" si="43"/>
        <v>After Discount</v>
      </c>
      <c r="AB519" s="6">
        <v>-52.492319999999999</v>
      </c>
      <c r="AC519">
        <v>13</v>
      </c>
      <c r="AD519" s="6">
        <v>244.31</v>
      </c>
      <c r="AE519">
        <v>47108</v>
      </c>
      <c r="AF519" s="9">
        <f>IF(COUNTIF(AE$2:AE2470,AE519)=1,1,0)</f>
        <v>0</v>
      </c>
      <c r="AG519" t="str">
        <f>_xlfn.XLOOKUP(AE519,Returns!A:A,Returns!B:B,"Not Returned",0,1)</f>
        <v>Not Returned</v>
      </c>
      <c r="AH519">
        <f t="shared" si="44"/>
        <v>0</v>
      </c>
    </row>
    <row r="520" spans="1:34" x14ac:dyDescent="0.3">
      <c r="A520">
        <v>22865</v>
      </c>
      <c r="B520" t="s">
        <v>37</v>
      </c>
      <c r="C520" s="8">
        <v>7.0000000000000007E-2</v>
      </c>
      <c r="D520" s="6">
        <v>699.99</v>
      </c>
      <c r="E520" s="7">
        <v>24.49</v>
      </c>
      <c r="F520">
        <v>483</v>
      </c>
      <c r="G520" t="s">
        <v>576</v>
      </c>
      <c r="H520" t="str">
        <f>IF(COUNTIF(G$2:G520,G520)=1,"New Customer","Returning Customer")</f>
        <v>New Customer</v>
      </c>
      <c r="I520">
        <f t="shared" si="40"/>
        <v>1</v>
      </c>
      <c r="J520" t="s">
        <v>49</v>
      </c>
      <c r="K520" t="s">
        <v>28</v>
      </c>
      <c r="L520" t="s">
        <v>77</v>
      </c>
      <c r="M520" t="s">
        <v>580</v>
      </c>
      <c r="N520" t="s">
        <v>231</v>
      </c>
      <c r="O520" t="s">
        <v>581</v>
      </c>
      <c r="P520">
        <v>0.41</v>
      </c>
      <c r="Q520" t="s">
        <v>33</v>
      </c>
      <c r="R520" t="s">
        <v>61</v>
      </c>
      <c r="S520" t="str">
        <f>VLOOKUP(R520,Users!$A$1:$B$5,2,0)</f>
        <v>Chris</v>
      </c>
      <c r="T520" t="s">
        <v>175</v>
      </c>
      <c r="U520" t="s">
        <v>578</v>
      </c>
      <c r="V520">
        <v>60543</v>
      </c>
      <c r="W520" s="2">
        <v>42117</v>
      </c>
      <c r="X520" s="2" t="str">
        <f t="shared" si="41"/>
        <v>Thu</v>
      </c>
      <c r="Y520" s="2">
        <v>42119</v>
      </c>
      <c r="Z520" s="9">
        <f t="shared" si="42"/>
        <v>2</v>
      </c>
      <c r="AA520" s="9" t="str">
        <f t="shared" si="43"/>
        <v>After Discount</v>
      </c>
      <c r="AB520" s="6">
        <v>2583.5614799999998</v>
      </c>
      <c r="AC520">
        <v>9</v>
      </c>
      <c r="AD520" s="6">
        <v>5976.09</v>
      </c>
      <c r="AE520">
        <v>90354</v>
      </c>
      <c r="AF520" s="9">
        <f>IF(COUNTIF(AE$2:AE2471,AE520)=1,1,0)</f>
        <v>0</v>
      </c>
      <c r="AG520" t="str">
        <f>_xlfn.XLOOKUP(AE520,Returns!A:A,Returns!B:B,"Not Returned",0,1)</f>
        <v>Not Returned</v>
      </c>
      <c r="AH520">
        <f t="shared" si="44"/>
        <v>0</v>
      </c>
    </row>
    <row r="521" spans="1:34" x14ac:dyDescent="0.3">
      <c r="A521">
        <v>18451</v>
      </c>
      <c r="B521" t="s">
        <v>56</v>
      </c>
      <c r="C521" s="8">
        <v>7.0000000000000007E-2</v>
      </c>
      <c r="D521" s="6">
        <v>699.99</v>
      </c>
      <c r="E521" s="7">
        <v>24.49</v>
      </c>
      <c r="F521">
        <v>1606</v>
      </c>
      <c r="G521" t="s">
        <v>1596</v>
      </c>
      <c r="H521" t="str">
        <f>IF(COUNTIF(G$2:G521,G521)=1,"New Customer","Returning Customer")</f>
        <v>Returning Customer</v>
      </c>
      <c r="I521">
        <f t="shared" si="40"/>
        <v>0</v>
      </c>
      <c r="J521" t="s">
        <v>27</v>
      </c>
      <c r="K521" t="s">
        <v>40</v>
      </c>
      <c r="L521" t="s">
        <v>77</v>
      </c>
      <c r="M521" t="s">
        <v>580</v>
      </c>
      <c r="N521" t="s">
        <v>231</v>
      </c>
      <c r="O521" t="s">
        <v>581</v>
      </c>
      <c r="P521">
        <v>0.41</v>
      </c>
      <c r="Q521" t="s">
        <v>33</v>
      </c>
      <c r="R521" t="s">
        <v>53</v>
      </c>
      <c r="S521" t="str">
        <f>VLOOKUP(R521,Users!$A$1:$B$5,2,0)</f>
        <v>Erin</v>
      </c>
      <c r="T521" t="s">
        <v>71</v>
      </c>
      <c r="U521" t="s">
        <v>1598</v>
      </c>
      <c r="V521">
        <v>11010</v>
      </c>
      <c r="W521" s="2">
        <v>42011</v>
      </c>
      <c r="X521" s="2" t="str">
        <f t="shared" si="41"/>
        <v>Wed</v>
      </c>
      <c r="Y521" s="2">
        <v>42012</v>
      </c>
      <c r="Z521" s="9">
        <f t="shared" si="42"/>
        <v>1</v>
      </c>
      <c r="AA521" s="9" t="str">
        <f t="shared" si="43"/>
        <v>After Discount</v>
      </c>
      <c r="AB521" s="6">
        <v>-2870.2775999999994</v>
      </c>
      <c r="AC521">
        <v>1</v>
      </c>
      <c r="AD521" s="6">
        <v>706.56</v>
      </c>
      <c r="AE521">
        <v>87993</v>
      </c>
      <c r="AF521" s="9">
        <f>IF(COUNTIF(AE$2:AE2472,AE521)=1,1,0)</f>
        <v>0</v>
      </c>
      <c r="AG521" t="str">
        <f>_xlfn.XLOOKUP(AE521,Returns!A:A,Returns!B:B,"Not Returned",0,1)</f>
        <v>Not Returned</v>
      </c>
      <c r="AH521">
        <f t="shared" si="44"/>
        <v>0</v>
      </c>
    </row>
    <row r="522" spans="1:34" x14ac:dyDescent="0.3">
      <c r="A522">
        <v>18217</v>
      </c>
      <c r="B522" t="s">
        <v>56</v>
      </c>
      <c r="C522" s="8">
        <v>0.06</v>
      </c>
      <c r="D522" s="6">
        <v>699.99</v>
      </c>
      <c r="E522" s="7">
        <v>24.49</v>
      </c>
      <c r="F522">
        <v>2507</v>
      </c>
      <c r="G522" t="s">
        <v>2335</v>
      </c>
      <c r="H522" t="str">
        <f>IF(COUNTIF(G$2:G522,G522)=1,"New Customer","Returning Customer")</f>
        <v>New Customer</v>
      </c>
      <c r="I522">
        <f t="shared" si="40"/>
        <v>1</v>
      </c>
      <c r="J522" t="s">
        <v>27</v>
      </c>
      <c r="K522" t="s">
        <v>40</v>
      </c>
      <c r="L522" t="s">
        <v>77</v>
      </c>
      <c r="M522" t="s">
        <v>580</v>
      </c>
      <c r="N522" t="s">
        <v>231</v>
      </c>
      <c r="O522" t="s">
        <v>581</v>
      </c>
      <c r="P522">
        <v>0.41</v>
      </c>
      <c r="Q522" t="s">
        <v>33</v>
      </c>
      <c r="R522" t="s">
        <v>53</v>
      </c>
      <c r="S522" t="str">
        <f>VLOOKUP(R522,Users!$A$1:$B$5,2,0)</f>
        <v>Erin</v>
      </c>
      <c r="T522" t="s">
        <v>184</v>
      </c>
      <c r="U522" t="s">
        <v>444</v>
      </c>
      <c r="V522">
        <v>4401</v>
      </c>
      <c r="W522" s="2">
        <v>42160</v>
      </c>
      <c r="X522" s="2" t="str">
        <f t="shared" si="41"/>
        <v>Fri</v>
      </c>
      <c r="Y522" s="2">
        <v>42162</v>
      </c>
      <c r="Z522" s="9">
        <f t="shared" si="42"/>
        <v>2</v>
      </c>
      <c r="AA522" s="9" t="str">
        <f t="shared" si="43"/>
        <v>After Discount</v>
      </c>
      <c r="AB522" s="6">
        <v>7024.2068999999992</v>
      </c>
      <c r="AC522">
        <v>15</v>
      </c>
      <c r="AD522" s="6">
        <v>10180.01</v>
      </c>
      <c r="AE522">
        <v>87033</v>
      </c>
      <c r="AF522" s="9">
        <f>IF(COUNTIF(AE$2:AE2473,AE522)=1,1,0)</f>
        <v>0</v>
      </c>
      <c r="AG522" t="str">
        <f>_xlfn.XLOOKUP(AE522,Returns!A:A,Returns!B:B,"Not Returned",0,1)</f>
        <v>Not Returned</v>
      </c>
      <c r="AH522">
        <f t="shared" si="44"/>
        <v>0</v>
      </c>
    </row>
    <row r="523" spans="1:34" x14ac:dyDescent="0.3">
      <c r="A523">
        <v>21724</v>
      </c>
      <c r="B523" t="s">
        <v>25</v>
      </c>
      <c r="C523" s="8">
        <v>0.1</v>
      </c>
      <c r="D523" s="6">
        <v>599.99</v>
      </c>
      <c r="E523" s="7">
        <v>24.49</v>
      </c>
      <c r="F523">
        <v>2418</v>
      </c>
      <c r="G523" t="s">
        <v>2245</v>
      </c>
      <c r="H523" t="str">
        <f>IF(COUNTIF(G$2:G523,G523)=1,"New Customer","Returning Customer")</f>
        <v>New Customer</v>
      </c>
      <c r="I523">
        <f t="shared" si="40"/>
        <v>1</v>
      </c>
      <c r="J523" t="s">
        <v>49</v>
      </c>
      <c r="K523" t="s">
        <v>114</v>
      </c>
      <c r="L523" t="s">
        <v>77</v>
      </c>
      <c r="M523" t="s">
        <v>580</v>
      </c>
      <c r="N523" t="s">
        <v>231</v>
      </c>
      <c r="O523" t="s">
        <v>2248</v>
      </c>
      <c r="P523">
        <v>0.5</v>
      </c>
      <c r="Q523" t="s">
        <v>33</v>
      </c>
      <c r="R523" t="s">
        <v>135</v>
      </c>
      <c r="S523" t="str">
        <f>VLOOKUP(R523,Users!$A$1:$B$5,2,0)</f>
        <v>Sam</v>
      </c>
      <c r="T523" t="s">
        <v>136</v>
      </c>
      <c r="U523" t="s">
        <v>2247</v>
      </c>
      <c r="V523">
        <v>23805</v>
      </c>
      <c r="W523" s="2">
        <v>42014</v>
      </c>
      <c r="X523" s="2" t="str">
        <f t="shared" si="41"/>
        <v>Sat</v>
      </c>
      <c r="Y523" s="2">
        <v>42015</v>
      </c>
      <c r="Z523" s="9">
        <f t="shared" si="42"/>
        <v>1</v>
      </c>
      <c r="AA523" s="9" t="str">
        <f t="shared" si="43"/>
        <v>After Discount</v>
      </c>
      <c r="AB523" s="6">
        <v>-343.12599999999998</v>
      </c>
      <c r="AC523">
        <v>11</v>
      </c>
      <c r="AD523" s="6">
        <v>6355.69</v>
      </c>
      <c r="AE523">
        <v>86753</v>
      </c>
      <c r="AF523" s="9">
        <f>IF(COUNTIF(AE$2:AE2474,AE523)=1,1,0)</f>
        <v>0</v>
      </c>
      <c r="AG523" t="str">
        <f>_xlfn.XLOOKUP(AE523,Returns!A:A,Returns!B:B,"Not Returned",0,1)</f>
        <v>Not Returned</v>
      </c>
      <c r="AH523">
        <f t="shared" si="44"/>
        <v>0</v>
      </c>
    </row>
    <row r="524" spans="1:34" x14ac:dyDescent="0.3">
      <c r="A524">
        <v>22126</v>
      </c>
      <c r="B524" t="s">
        <v>106</v>
      </c>
      <c r="C524" s="8">
        <v>0.03</v>
      </c>
      <c r="D524" s="6">
        <v>199.99</v>
      </c>
      <c r="E524" s="7">
        <v>24.49</v>
      </c>
      <c r="F524">
        <v>1281</v>
      </c>
      <c r="G524" t="s">
        <v>1364</v>
      </c>
      <c r="H524" t="str">
        <f>IF(COUNTIF(G$2:G524,G524)=1,"New Customer","Returning Customer")</f>
        <v>New Customer</v>
      </c>
      <c r="I524">
        <f t="shared" si="40"/>
        <v>1</v>
      </c>
      <c r="J524" t="s">
        <v>27</v>
      </c>
      <c r="K524" t="s">
        <v>58</v>
      </c>
      <c r="L524" t="s">
        <v>77</v>
      </c>
      <c r="M524" t="s">
        <v>580</v>
      </c>
      <c r="N524" t="s">
        <v>231</v>
      </c>
      <c r="O524" t="s">
        <v>1367</v>
      </c>
      <c r="P524">
        <v>0.46</v>
      </c>
      <c r="Q524" t="s">
        <v>33</v>
      </c>
      <c r="R524" t="s">
        <v>61</v>
      </c>
      <c r="S524" t="str">
        <f>VLOOKUP(R524,Users!$A$1:$B$5,2,0)</f>
        <v>Chris</v>
      </c>
      <c r="T524" t="s">
        <v>695</v>
      </c>
      <c r="U524" t="s">
        <v>1366</v>
      </c>
      <c r="V524">
        <v>47591</v>
      </c>
      <c r="W524" s="2">
        <v>42028</v>
      </c>
      <c r="X524" s="2" t="str">
        <f t="shared" si="41"/>
        <v>Sat</v>
      </c>
      <c r="Y524" s="2">
        <v>42030</v>
      </c>
      <c r="Z524" s="9">
        <f t="shared" si="42"/>
        <v>2</v>
      </c>
      <c r="AA524" s="9" t="str">
        <f t="shared" si="43"/>
        <v>After Discount</v>
      </c>
      <c r="AB524" s="6">
        <v>727.73609999999996</v>
      </c>
      <c r="AC524">
        <v>5</v>
      </c>
      <c r="AD524" s="6">
        <v>1054.69</v>
      </c>
      <c r="AE524">
        <v>89112</v>
      </c>
      <c r="AF524" s="9">
        <f>IF(COUNTIF(AE$2:AE2475,AE524)=1,1,0)</f>
        <v>0</v>
      </c>
      <c r="AG524" t="str">
        <f>_xlfn.XLOOKUP(AE524,Returns!A:A,Returns!B:B,"Not Returned",0,1)</f>
        <v>Not Returned</v>
      </c>
      <c r="AH524">
        <f t="shared" si="44"/>
        <v>0</v>
      </c>
    </row>
    <row r="525" spans="1:34" x14ac:dyDescent="0.3">
      <c r="A525">
        <v>4126</v>
      </c>
      <c r="B525" t="s">
        <v>106</v>
      </c>
      <c r="C525" s="8">
        <v>0.03</v>
      </c>
      <c r="D525" s="6">
        <v>199.99</v>
      </c>
      <c r="E525" s="7">
        <v>24.49</v>
      </c>
      <c r="F525">
        <v>1282</v>
      </c>
      <c r="G525" t="s">
        <v>1368</v>
      </c>
      <c r="H525" t="str">
        <f>IF(COUNTIF(G$2:G525,G525)=1,"New Customer","Returning Customer")</f>
        <v>New Customer</v>
      </c>
      <c r="I525">
        <f t="shared" si="40"/>
        <v>1</v>
      </c>
      <c r="J525" t="s">
        <v>27</v>
      </c>
      <c r="K525" t="s">
        <v>58</v>
      </c>
      <c r="L525" t="s">
        <v>77</v>
      </c>
      <c r="M525" t="s">
        <v>580</v>
      </c>
      <c r="N525" t="s">
        <v>231</v>
      </c>
      <c r="O525" t="s">
        <v>1367</v>
      </c>
      <c r="P525">
        <v>0.46</v>
      </c>
      <c r="Q525" t="s">
        <v>33</v>
      </c>
      <c r="R525" t="s">
        <v>53</v>
      </c>
      <c r="S525" t="str">
        <f>VLOOKUP(R525,Users!$A$1:$B$5,2,0)</f>
        <v>Erin</v>
      </c>
      <c r="T525" t="s">
        <v>229</v>
      </c>
      <c r="U525" t="s">
        <v>1307</v>
      </c>
      <c r="V525">
        <v>19134</v>
      </c>
      <c r="W525" s="2">
        <v>42028</v>
      </c>
      <c r="X525" s="2" t="str">
        <f t="shared" si="41"/>
        <v>Sat</v>
      </c>
      <c r="Y525" s="2">
        <v>42030</v>
      </c>
      <c r="Z525" s="9">
        <f t="shared" si="42"/>
        <v>2</v>
      </c>
      <c r="AA525" s="9" t="str">
        <f t="shared" si="43"/>
        <v>After Discount</v>
      </c>
      <c r="AB525" s="6">
        <v>393.41999999999996</v>
      </c>
      <c r="AC525">
        <v>21</v>
      </c>
      <c r="AD525" s="6">
        <v>4429.6899999999996</v>
      </c>
      <c r="AE525">
        <v>29319</v>
      </c>
      <c r="AF525" s="9">
        <f>IF(COUNTIF(AE$2:AE2476,AE525)=1,1,0)</f>
        <v>0</v>
      </c>
      <c r="AG525" t="str">
        <f>_xlfn.XLOOKUP(AE525,Returns!A:A,Returns!B:B,"Not Returned",0,1)</f>
        <v>Not Returned</v>
      </c>
      <c r="AH525">
        <f t="shared" si="44"/>
        <v>0</v>
      </c>
    </row>
    <row r="526" spans="1:34" x14ac:dyDescent="0.3">
      <c r="A526">
        <v>24756</v>
      </c>
      <c r="B526" t="s">
        <v>25</v>
      </c>
      <c r="C526" s="8">
        <v>0.09</v>
      </c>
      <c r="D526" s="6">
        <v>199.99</v>
      </c>
      <c r="E526" s="7">
        <v>24.49</v>
      </c>
      <c r="F526">
        <v>2212</v>
      </c>
      <c r="G526" t="s">
        <v>2095</v>
      </c>
      <c r="H526" t="str">
        <f>IF(COUNTIF(G$2:G526,G526)=1,"New Customer","Returning Customer")</f>
        <v>New Customer</v>
      </c>
      <c r="I526">
        <f t="shared" si="40"/>
        <v>1</v>
      </c>
      <c r="J526" t="s">
        <v>27</v>
      </c>
      <c r="K526" t="s">
        <v>40</v>
      </c>
      <c r="L526" t="s">
        <v>77</v>
      </c>
      <c r="M526" t="s">
        <v>580</v>
      </c>
      <c r="N526" t="s">
        <v>231</v>
      </c>
      <c r="O526" t="s">
        <v>1367</v>
      </c>
      <c r="P526">
        <v>0.46</v>
      </c>
      <c r="Q526" t="s">
        <v>33</v>
      </c>
      <c r="R526" t="s">
        <v>53</v>
      </c>
      <c r="S526" t="str">
        <f>VLOOKUP(R526,Users!$A$1:$B$5,2,0)</f>
        <v>Erin</v>
      </c>
      <c r="T526" t="s">
        <v>409</v>
      </c>
      <c r="U526" t="s">
        <v>2096</v>
      </c>
      <c r="V526">
        <v>21228</v>
      </c>
      <c r="W526" s="2">
        <v>42113</v>
      </c>
      <c r="X526" s="2" t="str">
        <f t="shared" si="41"/>
        <v>Sun</v>
      </c>
      <c r="Y526" s="2">
        <v>42115</v>
      </c>
      <c r="Z526" s="9">
        <f t="shared" si="42"/>
        <v>2</v>
      </c>
      <c r="AA526" s="9" t="str">
        <f t="shared" si="43"/>
        <v>After Discount</v>
      </c>
      <c r="AB526" s="6">
        <v>631.33000000000004</v>
      </c>
      <c r="AC526">
        <v>5</v>
      </c>
      <c r="AD526" s="6">
        <v>990.25</v>
      </c>
      <c r="AE526">
        <v>88029</v>
      </c>
      <c r="AF526" s="9">
        <f>IF(COUNTIF(AE$2:AE2477,AE526)=1,1,0)</f>
        <v>1</v>
      </c>
      <c r="AG526" t="str">
        <f>_xlfn.XLOOKUP(AE526,Returns!A:A,Returns!B:B,"Not Returned",0,1)</f>
        <v>Not Returned</v>
      </c>
      <c r="AH526">
        <f t="shared" si="44"/>
        <v>0</v>
      </c>
    </row>
    <row r="527" spans="1:34" x14ac:dyDescent="0.3">
      <c r="A527">
        <v>19232</v>
      </c>
      <c r="B527" t="s">
        <v>106</v>
      </c>
      <c r="C527" s="8">
        <v>0.04</v>
      </c>
      <c r="D527" s="6">
        <v>449.99</v>
      </c>
      <c r="E527" s="7">
        <v>24.49</v>
      </c>
      <c r="F527">
        <v>3275</v>
      </c>
      <c r="G527" t="s">
        <v>2910</v>
      </c>
      <c r="H527" t="str">
        <f>IF(COUNTIF(G$2:G527,G527)=1,"New Customer","Returning Customer")</f>
        <v>New Customer</v>
      </c>
      <c r="I527">
        <f t="shared" si="40"/>
        <v>1</v>
      </c>
      <c r="J527" t="s">
        <v>49</v>
      </c>
      <c r="K527" t="s">
        <v>58</v>
      </c>
      <c r="L527" t="s">
        <v>77</v>
      </c>
      <c r="M527" t="s">
        <v>580</v>
      </c>
      <c r="N527" t="s">
        <v>231</v>
      </c>
      <c r="O527" t="s">
        <v>2911</v>
      </c>
      <c r="P527">
        <v>0.52</v>
      </c>
      <c r="Q527" t="s">
        <v>33</v>
      </c>
      <c r="R527" t="s">
        <v>34</v>
      </c>
      <c r="S527" t="str">
        <f>VLOOKUP(R527,Users!$A$1:$B$5,2,0)</f>
        <v>William</v>
      </c>
      <c r="T527" t="s">
        <v>35</v>
      </c>
      <c r="U527" t="s">
        <v>1945</v>
      </c>
      <c r="V527">
        <v>98273</v>
      </c>
      <c r="W527" s="2">
        <v>42005</v>
      </c>
      <c r="X527" s="2" t="str">
        <f t="shared" si="41"/>
        <v>Thu</v>
      </c>
      <c r="Y527" s="2">
        <v>42009</v>
      </c>
      <c r="Z527" s="9">
        <f t="shared" si="42"/>
        <v>4</v>
      </c>
      <c r="AA527" s="9" t="str">
        <f t="shared" si="43"/>
        <v>After Discount</v>
      </c>
      <c r="AB527" s="6">
        <v>3576.8840999999998</v>
      </c>
      <c r="AC527">
        <v>12</v>
      </c>
      <c r="AD527" s="6">
        <v>5183.8900000000003</v>
      </c>
      <c r="AE527">
        <v>86234</v>
      </c>
      <c r="AF527" s="9">
        <f>IF(COUNTIF(AE$2:AE2478,AE527)=1,1,0)</f>
        <v>0</v>
      </c>
      <c r="AG527" t="str">
        <f>_xlfn.XLOOKUP(AE527,Returns!A:A,Returns!B:B,"Not Returned",0,1)</f>
        <v>Not Returned</v>
      </c>
      <c r="AH527">
        <f t="shared" si="44"/>
        <v>0</v>
      </c>
    </row>
    <row r="528" spans="1:34" x14ac:dyDescent="0.3">
      <c r="A528">
        <v>25352</v>
      </c>
      <c r="B528" t="s">
        <v>25</v>
      </c>
      <c r="C528" s="8">
        <v>0.08</v>
      </c>
      <c r="D528" s="6">
        <v>120.97</v>
      </c>
      <c r="E528" s="7">
        <v>26.3</v>
      </c>
      <c r="F528">
        <v>3125</v>
      </c>
      <c r="G528" t="s">
        <v>2793</v>
      </c>
      <c r="H528" t="str">
        <f>IF(COUNTIF(G$2:G528,G528)=1,"New Customer","Returning Customer")</f>
        <v>New Customer</v>
      </c>
      <c r="I528">
        <f t="shared" si="40"/>
        <v>1</v>
      </c>
      <c r="J528" t="s">
        <v>39</v>
      </c>
      <c r="K528" t="s">
        <v>40</v>
      </c>
      <c r="L528" t="s">
        <v>77</v>
      </c>
      <c r="M528" t="s">
        <v>85</v>
      </c>
      <c r="N528" t="s">
        <v>43</v>
      </c>
      <c r="O528" t="s">
        <v>2794</v>
      </c>
      <c r="P528">
        <v>0.38</v>
      </c>
      <c r="Q528" t="s">
        <v>33</v>
      </c>
      <c r="R528" t="s">
        <v>61</v>
      </c>
      <c r="S528" t="str">
        <f>VLOOKUP(R528,Users!$A$1:$B$5,2,0)</f>
        <v>Chris</v>
      </c>
      <c r="T528" t="s">
        <v>175</v>
      </c>
      <c r="U528" t="s">
        <v>2795</v>
      </c>
      <c r="V528">
        <v>60056</v>
      </c>
      <c r="W528" s="2">
        <v>42009</v>
      </c>
      <c r="X528" s="2" t="str">
        <f t="shared" si="41"/>
        <v>Mon</v>
      </c>
      <c r="Y528" s="2">
        <v>42011</v>
      </c>
      <c r="Z528" s="9">
        <f t="shared" si="42"/>
        <v>2</v>
      </c>
      <c r="AA528" s="9" t="str">
        <f t="shared" si="43"/>
        <v>After Discount</v>
      </c>
      <c r="AB528" s="6">
        <v>-233.840688</v>
      </c>
      <c r="AC528">
        <v>2</v>
      </c>
      <c r="AD528" s="6">
        <v>233.58</v>
      </c>
      <c r="AE528">
        <v>87285</v>
      </c>
      <c r="AF528" s="9">
        <f>IF(COUNTIF(AE$2:AE2479,AE528)=1,1,0)</f>
        <v>1</v>
      </c>
      <c r="AG528" t="str">
        <f>_xlfn.XLOOKUP(AE528,Returns!A:A,Returns!B:B,"Not Returned",0,1)</f>
        <v>Not Returned</v>
      </c>
      <c r="AH528">
        <f t="shared" si="44"/>
        <v>0</v>
      </c>
    </row>
    <row r="529" spans="1:34" x14ac:dyDescent="0.3">
      <c r="A529">
        <v>21580</v>
      </c>
      <c r="B529" t="s">
        <v>47</v>
      </c>
      <c r="C529" s="8">
        <v>0.06</v>
      </c>
      <c r="D529" s="6">
        <v>4.9800000000000004</v>
      </c>
      <c r="E529" s="7">
        <v>4.95</v>
      </c>
      <c r="F529">
        <v>2699</v>
      </c>
      <c r="G529" t="s">
        <v>2477</v>
      </c>
      <c r="H529" t="str">
        <f>IF(COUNTIF(G$2:G529,G529)=1,"New Customer","Returning Customer")</f>
        <v>New Customer</v>
      </c>
      <c r="I529">
        <f t="shared" si="40"/>
        <v>1</v>
      </c>
      <c r="J529" t="s">
        <v>49</v>
      </c>
      <c r="K529" t="s">
        <v>28</v>
      </c>
      <c r="L529" t="s">
        <v>29</v>
      </c>
      <c r="M529" t="s">
        <v>109</v>
      </c>
      <c r="N529" t="s">
        <v>59</v>
      </c>
      <c r="O529" t="s">
        <v>2478</v>
      </c>
      <c r="P529">
        <v>0.37</v>
      </c>
      <c r="Q529" t="s">
        <v>33</v>
      </c>
      <c r="R529" t="s">
        <v>34</v>
      </c>
      <c r="S529" t="str">
        <f>VLOOKUP(R529,Users!$A$1:$B$5,2,0)</f>
        <v>William</v>
      </c>
      <c r="T529" t="s">
        <v>372</v>
      </c>
      <c r="U529" t="s">
        <v>2479</v>
      </c>
      <c r="V529">
        <v>86442</v>
      </c>
      <c r="W529" s="2">
        <v>42146</v>
      </c>
      <c r="X529" s="2" t="str">
        <f t="shared" si="41"/>
        <v>Fri</v>
      </c>
      <c r="Y529" s="2">
        <v>42148</v>
      </c>
      <c r="Z529" s="9">
        <f t="shared" si="42"/>
        <v>2</v>
      </c>
      <c r="AA529" s="9" t="str">
        <f t="shared" si="43"/>
        <v>After Discount</v>
      </c>
      <c r="AB529" s="6">
        <v>-103.224</v>
      </c>
      <c r="AC529">
        <v>16</v>
      </c>
      <c r="AD529" s="6">
        <v>78.989999999999995</v>
      </c>
      <c r="AE529">
        <v>87677</v>
      </c>
      <c r="AF529" s="9">
        <f>IF(COUNTIF(AE$2:AE2480,AE529)=1,1,0)</f>
        <v>1</v>
      </c>
      <c r="AG529" t="str">
        <f>_xlfn.XLOOKUP(AE529,Returns!A:A,Returns!B:B,"Not Returned",0,1)</f>
        <v>Not Returned</v>
      </c>
      <c r="AH529">
        <f t="shared" si="44"/>
        <v>0</v>
      </c>
    </row>
    <row r="530" spans="1:34" x14ac:dyDescent="0.3">
      <c r="A530">
        <v>23887</v>
      </c>
      <c r="B530" t="s">
        <v>56</v>
      </c>
      <c r="C530" s="8">
        <v>0.03</v>
      </c>
      <c r="D530" s="6">
        <v>4.9800000000000004</v>
      </c>
      <c r="E530" s="7">
        <v>4.95</v>
      </c>
      <c r="F530">
        <v>3361</v>
      </c>
      <c r="G530" t="s">
        <v>2975</v>
      </c>
      <c r="H530" t="str">
        <f>IF(COUNTIF(G$2:G530,G530)=1,"New Customer","Returning Customer")</f>
        <v>New Customer</v>
      </c>
      <c r="I530">
        <f t="shared" si="40"/>
        <v>1</v>
      </c>
      <c r="J530" t="s">
        <v>49</v>
      </c>
      <c r="K530" t="s">
        <v>40</v>
      </c>
      <c r="L530" t="s">
        <v>29</v>
      </c>
      <c r="M530" t="s">
        <v>109</v>
      </c>
      <c r="N530" t="s">
        <v>59</v>
      </c>
      <c r="O530" t="s">
        <v>2478</v>
      </c>
      <c r="P530">
        <v>0.37</v>
      </c>
      <c r="Q530" t="s">
        <v>33</v>
      </c>
      <c r="R530" t="s">
        <v>61</v>
      </c>
      <c r="S530" t="str">
        <f>VLOOKUP(R530,Users!$A$1:$B$5,2,0)</f>
        <v>Chris</v>
      </c>
      <c r="T530" t="s">
        <v>1843</v>
      </c>
      <c r="U530" t="s">
        <v>2976</v>
      </c>
      <c r="V530">
        <v>53095</v>
      </c>
      <c r="W530" s="2">
        <v>42164</v>
      </c>
      <c r="X530" s="2" t="str">
        <f t="shared" si="41"/>
        <v>Tue</v>
      </c>
      <c r="Y530" s="2">
        <v>42166</v>
      </c>
      <c r="Z530" s="9">
        <f t="shared" si="42"/>
        <v>2</v>
      </c>
      <c r="AA530" s="9" t="str">
        <f t="shared" si="43"/>
        <v>After Discount</v>
      </c>
      <c r="AB530" s="6">
        <v>-47.995249999999999</v>
      </c>
      <c r="AC530">
        <v>19</v>
      </c>
      <c r="AD530" s="6">
        <v>95</v>
      </c>
      <c r="AE530">
        <v>91438</v>
      </c>
      <c r="AF530" s="9">
        <f>IF(COUNTIF(AE$2:AE2481,AE530)=1,1,0)</f>
        <v>1</v>
      </c>
      <c r="AG530" t="str">
        <f>_xlfn.XLOOKUP(AE530,Returns!A:A,Returns!B:B,"Not Returned",0,1)</f>
        <v>Not Returned</v>
      </c>
      <c r="AH530">
        <f t="shared" si="44"/>
        <v>0</v>
      </c>
    </row>
    <row r="531" spans="1:34" x14ac:dyDescent="0.3">
      <c r="A531">
        <v>22864</v>
      </c>
      <c r="B531" t="s">
        <v>37</v>
      </c>
      <c r="C531" s="8">
        <v>0.06</v>
      </c>
      <c r="D531" s="6">
        <v>3.36</v>
      </c>
      <c r="E531" s="7">
        <v>6.27</v>
      </c>
      <c r="F531">
        <v>483</v>
      </c>
      <c r="G531" t="s">
        <v>576</v>
      </c>
      <c r="H531" t="str">
        <f>IF(COUNTIF(G$2:G531,G531)=1,"New Customer","Returning Customer")</f>
        <v>Returning Customer</v>
      </c>
      <c r="I531">
        <f t="shared" si="40"/>
        <v>0</v>
      </c>
      <c r="J531" t="s">
        <v>49</v>
      </c>
      <c r="K531" t="s">
        <v>28</v>
      </c>
      <c r="L531" t="s">
        <v>29</v>
      </c>
      <c r="M531" t="s">
        <v>109</v>
      </c>
      <c r="N531" t="s">
        <v>59</v>
      </c>
      <c r="O531" t="s">
        <v>579</v>
      </c>
      <c r="P531">
        <v>0.4</v>
      </c>
      <c r="Q531" t="s">
        <v>33</v>
      </c>
      <c r="R531" t="s">
        <v>61</v>
      </c>
      <c r="S531" t="str">
        <f>VLOOKUP(R531,Users!$A$1:$B$5,2,0)</f>
        <v>Chris</v>
      </c>
      <c r="T531" t="s">
        <v>175</v>
      </c>
      <c r="U531" t="s">
        <v>578</v>
      </c>
      <c r="V531">
        <v>60543</v>
      </c>
      <c r="W531" s="2">
        <v>42117</v>
      </c>
      <c r="X531" s="2" t="str">
        <f t="shared" si="41"/>
        <v>Thu</v>
      </c>
      <c r="Y531" s="2">
        <v>42118</v>
      </c>
      <c r="Z531" s="9">
        <f t="shared" si="42"/>
        <v>1</v>
      </c>
      <c r="AA531" s="9" t="str">
        <f t="shared" si="43"/>
        <v>After Discount</v>
      </c>
      <c r="AB531" s="6">
        <v>-24.057540000000003</v>
      </c>
      <c r="AC531">
        <v>2</v>
      </c>
      <c r="AD531" s="6">
        <v>8.82</v>
      </c>
      <c r="AE531">
        <v>90354</v>
      </c>
      <c r="AF531" s="9">
        <f>IF(COUNTIF(AE$2:AE2482,AE531)=1,1,0)</f>
        <v>0</v>
      </c>
      <c r="AG531" t="str">
        <f>_xlfn.XLOOKUP(AE531,Returns!A:A,Returns!B:B,"Not Returned",0,1)</f>
        <v>Not Returned</v>
      </c>
      <c r="AH531">
        <f t="shared" si="44"/>
        <v>0</v>
      </c>
    </row>
    <row r="532" spans="1:34" x14ac:dyDescent="0.3">
      <c r="A532">
        <v>23394</v>
      </c>
      <c r="B532" t="s">
        <v>56</v>
      </c>
      <c r="C532" s="8">
        <v>0.1</v>
      </c>
      <c r="D532" s="6">
        <v>3.36</v>
      </c>
      <c r="E532" s="7">
        <v>6.27</v>
      </c>
      <c r="F532">
        <v>487</v>
      </c>
      <c r="G532" t="s">
        <v>585</v>
      </c>
      <c r="H532" t="str">
        <f>IF(COUNTIF(G$2:G532,G532)=1,"New Customer","Returning Customer")</f>
        <v>New Customer</v>
      </c>
      <c r="I532">
        <f t="shared" si="40"/>
        <v>1</v>
      </c>
      <c r="J532" t="s">
        <v>27</v>
      </c>
      <c r="K532" t="s">
        <v>28</v>
      </c>
      <c r="L532" t="s">
        <v>29</v>
      </c>
      <c r="M532" t="s">
        <v>109</v>
      </c>
      <c r="N532" t="s">
        <v>59</v>
      </c>
      <c r="O532" t="s">
        <v>579</v>
      </c>
      <c r="P532">
        <v>0.4</v>
      </c>
      <c r="Q532" t="s">
        <v>33</v>
      </c>
      <c r="R532" t="s">
        <v>53</v>
      </c>
      <c r="S532" t="str">
        <f>VLOOKUP(R532,Users!$A$1:$B$5,2,0)</f>
        <v>Erin</v>
      </c>
      <c r="T532" t="s">
        <v>184</v>
      </c>
      <c r="U532" t="s">
        <v>427</v>
      </c>
      <c r="V532">
        <v>4073</v>
      </c>
      <c r="W532" s="2">
        <v>42142</v>
      </c>
      <c r="X532" s="2" t="str">
        <f t="shared" si="41"/>
        <v>Mon</v>
      </c>
      <c r="Y532" s="2">
        <v>42143</v>
      </c>
      <c r="Z532" s="9">
        <f t="shared" si="42"/>
        <v>1</v>
      </c>
      <c r="AA532" s="9" t="str">
        <f t="shared" si="43"/>
        <v>After Discount</v>
      </c>
      <c r="AB532" s="6">
        <v>-67.0565</v>
      </c>
      <c r="AC532">
        <v>5</v>
      </c>
      <c r="AD532" s="6">
        <v>20.87</v>
      </c>
      <c r="AE532">
        <v>91063</v>
      </c>
      <c r="AF532" s="9">
        <f>IF(COUNTIF(AE$2:AE2483,AE532)=1,1,0)</f>
        <v>0</v>
      </c>
      <c r="AG532" t="str">
        <f>_xlfn.XLOOKUP(AE532,Returns!A:A,Returns!B:B,"Not Returned",0,1)</f>
        <v>Not Returned</v>
      </c>
      <c r="AH532">
        <f t="shared" si="44"/>
        <v>0</v>
      </c>
    </row>
    <row r="533" spans="1:34" x14ac:dyDescent="0.3">
      <c r="A533">
        <v>19385</v>
      </c>
      <c r="B533" t="s">
        <v>37</v>
      </c>
      <c r="C533" s="8">
        <v>0.02</v>
      </c>
      <c r="D533" s="6">
        <v>3.36</v>
      </c>
      <c r="E533" s="7">
        <v>6.27</v>
      </c>
      <c r="F533">
        <v>851</v>
      </c>
      <c r="G533" t="s">
        <v>959</v>
      </c>
      <c r="H533" t="str">
        <f>IF(COUNTIF(G$2:G533,G533)=1,"New Customer","Returning Customer")</f>
        <v>Returning Customer</v>
      </c>
      <c r="I533">
        <f t="shared" si="40"/>
        <v>0</v>
      </c>
      <c r="J533" t="s">
        <v>49</v>
      </c>
      <c r="K533" t="s">
        <v>28</v>
      </c>
      <c r="L533" t="s">
        <v>29</v>
      </c>
      <c r="M533" t="s">
        <v>109</v>
      </c>
      <c r="N533" t="s">
        <v>59</v>
      </c>
      <c r="O533" t="s">
        <v>579</v>
      </c>
      <c r="P533">
        <v>0.4</v>
      </c>
      <c r="Q533" t="s">
        <v>33</v>
      </c>
      <c r="R533" t="s">
        <v>34</v>
      </c>
      <c r="S533" t="str">
        <f>VLOOKUP(R533,Users!$A$1:$B$5,2,0)</f>
        <v>William</v>
      </c>
      <c r="T533" t="s">
        <v>45</v>
      </c>
      <c r="U533" t="s">
        <v>961</v>
      </c>
      <c r="V533">
        <v>91745</v>
      </c>
      <c r="W533" s="2">
        <v>42070</v>
      </c>
      <c r="X533" s="2" t="str">
        <f t="shared" si="41"/>
        <v>Sat</v>
      </c>
      <c r="Y533" s="2">
        <v>42072</v>
      </c>
      <c r="Z533" s="9">
        <f t="shared" si="42"/>
        <v>2</v>
      </c>
      <c r="AA533" s="9" t="str">
        <f t="shared" si="43"/>
        <v>After Discount</v>
      </c>
      <c r="AB533" s="6">
        <v>-216.154</v>
      </c>
      <c r="AC533">
        <v>21</v>
      </c>
      <c r="AD533" s="6">
        <v>74.08</v>
      </c>
      <c r="AE533">
        <v>88569</v>
      </c>
      <c r="AF533" s="9">
        <f>IF(COUNTIF(AE$2:AE2484,AE533)=1,1,0)</f>
        <v>0</v>
      </c>
      <c r="AG533" t="str">
        <f>_xlfn.XLOOKUP(AE533,Returns!A:A,Returns!B:B,"Not Returned",0,1)</f>
        <v>Not Returned</v>
      </c>
      <c r="AH533">
        <f t="shared" si="44"/>
        <v>0</v>
      </c>
    </row>
    <row r="534" spans="1:34" x14ac:dyDescent="0.3">
      <c r="A534">
        <v>19193</v>
      </c>
      <c r="B534" t="s">
        <v>47</v>
      </c>
      <c r="C534" s="8">
        <v>0.03</v>
      </c>
      <c r="D534" s="6">
        <v>3.36</v>
      </c>
      <c r="E534" s="7">
        <v>6.27</v>
      </c>
      <c r="F534">
        <v>3146</v>
      </c>
      <c r="G534" t="s">
        <v>2816</v>
      </c>
      <c r="H534" t="str">
        <f>IF(COUNTIF(G$2:G534,G534)=1,"New Customer","Returning Customer")</f>
        <v>Returning Customer</v>
      </c>
      <c r="I534">
        <f t="shared" si="40"/>
        <v>0</v>
      </c>
      <c r="J534" t="s">
        <v>49</v>
      </c>
      <c r="K534" t="s">
        <v>28</v>
      </c>
      <c r="L534" t="s">
        <v>29</v>
      </c>
      <c r="M534" t="s">
        <v>109</v>
      </c>
      <c r="N534" t="s">
        <v>59</v>
      </c>
      <c r="O534" t="s">
        <v>579</v>
      </c>
      <c r="P534">
        <v>0.4</v>
      </c>
      <c r="Q534" t="s">
        <v>33</v>
      </c>
      <c r="R534" t="s">
        <v>61</v>
      </c>
      <c r="S534" t="str">
        <f>VLOOKUP(R534,Users!$A$1:$B$5,2,0)</f>
        <v>Chris</v>
      </c>
      <c r="T534" t="s">
        <v>129</v>
      </c>
      <c r="U534" t="s">
        <v>2817</v>
      </c>
      <c r="V534">
        <v>78577</v>
      </c>
      <c r="W534" s="2">
        <v>42008</v>
      </c>
      <c r="X534" s="2" t="str">
        <f t="shared" si="41"/>
        <v>Sun</v>
      </c>
      <c r="Y534" s="2">
        <v>42009</v>
      </c>
      <c r="Z534" s="9">
        <f t="shared" si="42"/>
        <v>1</v>
      </c>
      <c r="AA534" s="9" t="str">
        <f t="shared" si="43"/>
        <v>After Discount</v>
      </c>
      <c r="AB534" s="6">
        <v>-94.258600000000001</v>
      </c>
      <c r="AC534">
        <v>4</v>
      </c>
      <c r="AD534" s="6">
        <v>14.9</v>
      </c>
      <c r="AE534">
        <v>85850</v>
      </c>
      <c r="AF534" s="9">
        <f>IF(COUNTIF(AE$2:AE2485,AE534)=1,1,0)</f>
        <v>0</v>
      </c>
      <c r="AG534" t="str">
        <f>_xlfn.XLOOKUP(AE534,Returns!A:A,Returns!B:B,"Not Returned",0,1)</f>
        <v>Not Returned</v>
      </c>
      <c r="AH534">
        <f t="shared" si="44"/>
        <v>0</v>
      </c>
    </row>
    <row r="535" spans="1:34" x14ac:dyDescent="0.3">
      <c r="A535">
        <v>3956</v>
      </c>
      <c r="B535" t="s">
        <v>47</v>
      </c>
      <c r="C535" s="8">
        <v>0</v>
      </c>
      <c r="D535" s="6">
        <v>20.28</v>
      </c>
      <c r="E535" s="7">
        <v>14.39</v>
      </c>
      <c r="F535">
        <v>1959</v>
      </c>
      <c r="G535" t="s">
        <v>1894</v>
      </c>
      <c r="H535" t="str">
        <f>IF(COUNTIF(G$2:G535,G535)=1,"New Customer","Returning Customer")</f>
        <v>New Customer</v>
      </c>
      <c r="I535">
        <f t="shared" si="40"/>
        <v>1</v>
      </c>
      <c r="J535" t="s">
        <v>49</v>
      </c>
      <c r="K535" t="s">
        <v>28</v>
      </c>
      <c r="L535" t="s">
        <v>41</v>
      </c>
      <c r="M535" t="s">
        <v>50</v>
      </c>
      <c r="N535" t="s">
        <v>59</v>
      </c>
      <c r="O535" t="s">
        <v>1895</v>
      </c>
      <c r="P535">
        <v>0.47</v>
      </c>
      <c r="Q535" t="s">
        <v>33</v>
      </c>
      <c r="R535" t="s">
        <v>135</v>
      </c>
      <c r="S535" t="str">
        <f>VLOOKUP(R535,Users!$A$1:$B$5,2,0)</f>
        <v>Sam</v>
      </c>
      <c r="T535" t="s">
        <v>356</v>
      </c>
      <c r="U535" t="s">
        <v>441</v>
      </c>
      <c r="V535">
        <v>33916</v>
      </c>
      <c r="W535" s="2">
        <v>42026</v>
      </c>
      <c r="X535" s="2" t="str">
        <f t="shared" si="41"/>
        <v>Thu</v>
      </c>
      <c r="Y535" s="2">
        <v>42026</v>
      </c>
      <c r="Z535" s="9">
        <f t="shared" si="42"/>
        <v>0</v>
      </c>
      <c r="AA535" s="9" t="str">
        <f t="shared" si="43"/>
        <v>No Discount</v>
      </c>
      <c r="AB535" s="6">
        <v>-66.247299999999996</v>
      </c>
      <c r="AC535">
        <v>9</v>
      </c>
      <c r="AD535" s="6">
        <v>206.04</v>
      </c>
      <c r="AE535">
        <v>28225</v>
      </c>
      <c r="AF535" s="9">
        <f>IF(COUNTIF(AE$2:AE2486,AE535)=1,1,0)</f>
        <v>1</v>
      </c>
      <c r="AG535" t="str">
        <f>_xlfn.XLOOKUP(AE535,Returns!A:A,Returns!B:B,"Not Returned",0,1)</f>
        <v>Not Returned</v>
      </c>
      <c r="AH535">
        <f t="shared" si="44"/>
        <v>0</v>
      </c>
    </row>
    <row r="536" spans="1:34" x14ac:dyDescent="0.3">
      <c r="A536">
        <v>24264</v>
      </c>
      <c r="B536" t="s">
        <v>56</v>
      </c>
      <c r="C536" s="8">
        <v>0</v>
      </c>
      <c r="D536" s="6">
        <v>20.28</v>
      </c>
      <c r="E536" s="7">
        <v>14.39</v>
      </c>
      <c r="F536">
        <v>2145</v>
      </c>
      <c r="G536" t="s">
        <v>2039</v>
      </c>
      <c r="H536" t="str">
        <f>IF(COUNTIF(G$2:G536,G536)=1,"New Customer","Returning Customer")</f>
        <v>New Customer</v>
      </c>
      <c r="I536">
        <f t="shared" si="40"/>
        <v>1</v>
      </c>
      <c r="J536" t="s">
        <v>49</v>
      </c>
      <c r="K536" t="s">
        <v>28</v>
      </c>
      <c r="L536" t="s">
        <v>41</v>
      </c>
      <c r="M536" t="s">
        <v>50</v>
      </c>
      <c r="N536" t="s">
        <v>59</v>
      </c>
      <c r="O536" t="s">
        <v>1895</v>
      </c>
      <c r="P536">
        <v>0.47</v>
      </c>
      <c r="Q536" t="s">
        <v>33</v>
      </c>
      <c r="R536" t="s">
        <v>135</v>
      </c>
      <c r="S536" t="str">
        <f>VLOOKUP(R536,Users!$A$1:$B$5,2,0)</f>
        <v>Sam</v>
      </c>
      <c r="T536" t="s">
        <v>356</v>
      </c>
      <c r="U536" t="s">
        <v>2040</v>
      </c>
      <c r="V536">
        <v>33311</v>
      </c>
      <c r="W536" s="2">
        <v>42045</v>
      </c>
      <c r="X536" s="2" t="str">
        <f t="shared" si="41"/>
        <v>Tue</v>
      </c>
      <c r="Y536" s="2">
        <v>42047</v>
      </c>
      <c r="Z536" s="9">
        <f t="shared" si="42"/>
        <v>2</v>
      </c>
      <c r="AA536" s="9" t="str">
        <f t="shared" si="43"/>
        <v>No Discount</v>
      </c>
      <c r="AB536" s="6">
        <v>15.677999999999999</v>
      </c>
      <c r="AC536">
        <v>11</v>
      </c>
      <c r="AD536" s="6">
        <v>237.83</v>
      </c>
      <c r="AE536">
        <v>87072</v>
      </c>
      <c r="AF536" s="9">
        <f>IF(COUNTIF(AE$2:AE2487,AE536)=1,1,0)</f>
        <v>1</v>
      </c>
      <c r="AG536" t="str">
        <f>_xlfn.XLOOKUP(AE536,Returns!A:A,Returns!B:B,"Not Returned",0,1)</f>
        <v>Not Returned</v>
      </c>
      <c r="AH536">
        <f t="shared" si="44"/>
        <v>0</v>
      </c>
    </row>
    <row r="537" spans="1:34" x14ac:dyDescent="0.3">
      <c r="A537">
        <v>24775</v>
      </c>
      <c r="B537" t="s">
        <v>37</v>
      </c>
      <c r="C537" s="8">
        <v>0</v>
      </c>
      <c r="D537" s="6">
        <v>80.98</v>
      </c>
      <c r="E537" s="7">
        <v>35</v>
      </c>
      <c r="F537">
        <v>868</v>
      </c>
      <c r="G537" t="s">
        <v>975</v>
      </c>
      <c r="H537" t="str">
        <f>IF(COUNTIF(G$2:G537,G537)=1,"New Customer","Returning Customer")</f>
        <v>New Customer</v>
      </c>
      <c r="I537">
        <f t="shared" si="40"/>
        <v>1</v>
      </c>
      <c r="J537" t="s">
        <v>49</v>
      </c>
      <c r="K537" t="s">
        <v>28</v>
      </c>
      <c r="L537" t="s">
        <v>29</v>
      </c>
      <c r="M537" t="s">
        <v>139</v>
      </c>
      <c r="N537" t="s">
        <v>231</v>
      </c>
      <c r="O537" t="s">
        <v>978</v>
      </c>
      <c r="P537">
        <v>0.83</v>
      </c>
      <c r="Q537" t="s">
        <v>33</v>
      </c>
      <c r="R537" t="s">
        <v>61</v>
      </c>
      <c r="S537" t="str">
        <f>VLOOKUP(R537,Users!$A$1:$B$5,2,0)</f>
        <v>Chris</v>
      </c>
      <c r="T537" t="s">
        <v>62</v>
      </c>
      <c r="U537" t="s">
        <v>977</v>
      </c>
      <c r="V537">
        <v>55126</v>
      </c>
      <c r="W537" s="2">
        <v>42060</v>
      </c>
      <c r="X537" s="2" t="str">
        <f t="shared" si="41"/>
        <v>Wed</v>
      </c>
      <c r="Y537" s="2">
        <v>42062</v>
      </c>
      <c r="Z537" s="9">
        <f t="shared" si="42"/>
        <v>2</v>
      </c>
      <c r="AA537" s="9" t="str">
        <f t="shared" si="43"/>
        <v>No Discount</v>
      </c>
      <c r="AB537" s="6">
        <v>-684.78</v>
      </c>
      <c r="AC537">
        <v>8</v>
      </c>
      <c r="AD537" s="6">
        <v>682.79</v>
      </c>
      <c r="AE537">
        <v>91194</v>
      </c>
      <c r="AF537" s="9">
        <f>IF(COUNTIF(AE$2:AE2488,AE537)=1,1,0)</f>
        <v>0</v>
      </c>
      <c r="AG537" t="str">
        <f>_xlfn.XLOOKUP(AE537,Returns!A:A,Returns!B:B,"Not Returned",0,1)</f>
        <v>Not Returned</v>
      </c>
      <c r="AH537">
        <f t="shared" si="44"/>
        <v>0</v>
      </c>
    </row>
    <row r="538" spans="1:34" x14ac:dyDescent="0.3">
      <c r="A538">
        <v>21955</v>
      </c>
      <c r="B538" t="s">
        <v>47</v>
      </c>
      <c r="C538" s="8">
        <v>0.01</v>
      </c>
      <c r="D538" s="6">
        <v>80.98</v>
      </c>
      <c r="E538" s="7">
        <v>35</v>
      </c>
      <c r="F538">
        <v>1438</v>
      </c>
      <c r="G538" t="s">
        <v>1478</v>
      </c>
      <c r="H538" t="str">
        <f>IF(COUNTIF(G$2:G538,G538)=1,"New Customer","Returning Customer")</f>
        <v>New Customer</v>
      </c>
      <c r="I538">
        <f t="shared" si="40"/>
        <v>1</v>
      </c>
      <c r="J538" t="s">
        <v>49</v>
      </c>
      <c r="K538" t="s">
        <v>28</v>
      </c>
      <c r="L538" t="s">
        <v>29</v>
      </c>
      <c r="M538" t="s">
        <v>139</v>
      </c>
      <c r="N538" t="s">
        <v>231</v>
      </c>
      <c r="O538" t="s">
        <v>978</v>
      </c>
      <c r="P538">
        <v>0.83</v>
      </c>
      <c r="Q538" t="s">
        <v>33</v>
      </c>
      <c r="R538" t="s">
        <v>53</v>
      </c>
      <c r="S538" t="str">
        <f>VLOOKUP(R538,Users!$A$1:$B$5,2,0)</f>
        <v>Erin</v>
      </c>
      <c r="T538" t="s">
        <v>152</v>
      </c>
      <c r="U538" t="s">
        <v>1479</v>
      </c>
      <c r="V538">
        <v>44035</v>
      </c>
      <c r="W538" s="2">
        <v>42026</v>
      </c>
      <c r="X538" s="2" t="str">
        <f t="shared" si="41"/>
        <v>Thu</v>
      </c>
      <c r="Y538" s="2">
        <v>42028</v>
      </c>
      <c r="Z538" s="9">
        <f t="shared" si="42"/>
        <v>2</v>
      </c>
      <c r="AA538" s="9" t="str">
        <f t="shared" si="43"/>
        <v>After Discount</v>
      </c>
      <c r="AB538" s="6">
        <v>-409.37360000000001</v>
      </c>
      <c r="AC538">
        <v>3</v>
      </c>
      <c r="AD538" s="6">
        <v>267.83</v>
      </c>
      <c r="AE538">
        <v>90120</v>
      </c>
      <c r="AF538" s="9">
        <f>IF(COUNTIF(AE$2:AE2489,AE538)=1,1,0)</f>
        <v>1</v>
      </c>
      <c r="AG538" t="str">
        <f>_xlfn.XLOOKUP(AE538,Returns!A:A,Returns!B:B,"Not Returned",0,1)</f>
        <v>Not Returned</v>
      </c>
      <c r="AH538">
        <f t="shared" si="44"/>
        <v>0</v>
      </c>
    </row>
    <row r="539" spans="1:34" x14ac:dyDescent="0.3">
      <c r="A539">
        <v>23815</v>
      </c>
      <c r="B539" t="s">
        <v>47</v>
      </c>
      <c r="C539" s="8">
        <v>0.06</v>
      </c>
      <c r="D539" s="6">
        <v>80.98</v>
      </c>
      <c r="E539" s="7">
        <v>35</v>
      </c>
      <c r="F539">
        <v>1254</v>
      </c>
      <c r="G539" t="s">
        <v>1337</v>
      </c>
      <c r="H539" t="str">
        <f>IF(COUNTIF(G$2:G539,G539)=1,"New Customer","Returning Customer")</f>
        <v>Returning Customer</v>
      </c>
      <c r="I539">
        <f t="shared" si="40"/>
        <v>0</v>
      </c>
      <c r="J539" t="s">
        <v>49</v>
      </c>
      <c r="K539" t="s">
        <v>40</v>
      </c>
      <c r="L539" t="s">
        <v>29</v>
      </c>
      <c r="M539" t="s">
        <v>139</v>
      </c>
      <c r="N539" t="s">
        <v>231</v>
      </c>
      <c r="O539" t="s">
        <v>1340</v>
      </c>
      <c r="P539">
        <v>0.81</v>
      </c>
      <c r="Q539" t="s">
        <v>33</v>
      </c>
      <c r="R539" t="s">
        <v>61</v>
      </c>
      <c r="S539" t="str">
        <f>VLOOKUP(R539,Users!$A$1:$B$5,2,0)</f>
        <v>Chris</v>
      </c>
      <c r="T539" t="s">
        <v>129</v>
      </c>
      <c r="U539" t="s">
        <v>1339</v>
      </c>
      <c r="V539">
        <v>77530</v>
      </c>
      <c r="W539" s="2">
        <v>42075</v>
      </c>
      <c r="X539" s="2" t="str">
        <f t="shared" si="41"/>
        <v>Thu</v>
      </c>
      <c r="Y539" s="2">
        <v>42076</v>
      </c>
      <c r="Z539" s="9">
        <f t="shared" si="42"/>
        <v>1</v>
      </c>
      <c r="AA539" s="9" t="str">
        <f t="shared" si="43"/>
        <v>After Discount</v>
      </c>
      <c r="AB539" s="6">
        <v>-218.77</v>
      </c>
      <c r="AC539">
        <v>2</v>
      </c>
      <c r="AD539" s="6">
        <v>172.79</v>
      </c>
      <c r="AE539">
        <v>89983</v>
      </c>
      <c r="AF539" s="9">
        <f>IF(COUNTIF(AE$2:AE2490,AE539)=1,1,0)</f>
        <v>1</v>
      </c>
      <c r="AG539" t="str">
        <f>_xlfn.XLOOKUP(AE539,Returns!A:A,Returns!B:B,"Not Returned",0,1)</f>
        <v>Not Returned</v>
      </c>
      <c r="AH539">
        <f t="shared" si="44"/>
        <v>0</v>
      </c>
    </row>
    <row r="540" spans="1:34" x14ac:dyDescent="0.3">
      <c r="A540">
        <v>3791</v>
      </c>
      <c r="B540" t="s">
        <v>106</v>
      </c>
      <c r="C540" s="8">
        <v>0.05</v>
      </c>
      <c r="D540" s="6">
        <v>80.98</v>
      </c>
      <c r="E540" s="7">
        <v>35</v>
      </c>
      <c r="F540">
        <v>1314</v>
      </c>
      <c r="G540" t="s">
        <v>1381</v>
      </c>
      <c r="H540" t="str">
        <f>IF(COUNTIF(G$2:G540,G540)=1,"New Customer","Returning Customer")</f>
        <v>Returning Customer</v>
      </c>
      <c r="I540">
        <f t="shared" si="40"/>
        <v>0</v>
      </c>
      <c r="J540" t="s">
        <v>49</v>
      </c>
      <c r="K540" t="s">
        <v>40</v>
      </c>
      <c r="L540" t="s">
        <v>29</v>
      </c>
      <c r="M540" t="s">
        <v>139</v>
      </c>
      <c r="N540" t="s">
        <v>231</v>
      </c>
      <c r="O540" t="s">
        <v>1340</v>
      </c>
      <c r="P540">
        <v>0.81</v>
      </c>
      <c r="Q540" t="s">
        <v>33</v>
      </c>
      <c r="R540" t="s">
        <v>34</v>
      </c>
      <c r="S540" t="str">
        <f>VLOOKUP(R540,Users!$A$1:$B$5,2,0)</f>
        <v>William</v>
      </c>
      <c r="T540" t="s">
        <v>45</v>
      </c>
      <c r="U540" t="s">
        <v>655</v>
      </c>
      <c r="V540">
        <v>90058</v>
      </c>
      <c r="W540" s="2">
        <v>42009</v>
      </c>
      <c r="X540" s="2" t="str">
        <f t="shared" si="41"/>
        <v>Mon</v>
      </c>
      <c r="Y540" s="2">
        <v>42013</v>
      </c>
      <c r="Z540" s="9">
        <f t="shared" si="42"/>
        <v>4</v>
      </c>
      <c r="AA540" s="9" t="str">
        <f t="shared" si="43"/>
        <v>After Discount</v>
      </c>
      <c r="AB540" s="6">
        <v>-746.44</v>
      </c>
      <c r="AC540">
        <v>34</v>
      </c>
      <c r="AD540" s="6">
        <v>2710.47</v>
      </c>
      <c r="AE540">
        <v>27013</v>
      </c>
      <c r="AF540" s="9">
        <f>IF(COUNTIF(AE$2:AE2491,AE540)=1,1,0)</f>
        <v>0</v>
      </c>
      <c r="AG540" t="str">
        <f>_xlfn.XLOOKUP(AE540,Returns!A:A,Returns!B:B,"Not Returned",0,1)</f>
        <v>Not Returned</v>
      </c>
      <c r="AH540">
        <f t="shared" si="44"/>
        <v>0</v>
      </c>
    </row>
    <row r="541" spans="1:34" x14ac:dyDescent="0.3">
      <c r="A541">
        <v>21791</v>
      </c>
      <c r="B541" t="s">
        <v>106</v>
      </c>
      <c r="C541" s="8">
        <v>0.05</v>
      </c>
      <c r="D541" s="6">
        <v>80.98</v>
      </c>
      <c r="E541" s="7">
        <v>35</v>
      </c>
      <c r="F541">
        <v>1316</v>
      </c>
      <c r="G541" t="s">
        <v>1385</v>
      </c>
      <c r="H541" t="str">
        <f>IF(COUNTIF(G$2:G541,G541)=1,"New Customer","Returning Customer")</f>
        <v>Returning Customer</v>
      </c>
      <c r="I541">
        <f t="shared" si="40"/>
        <v>0</v>
      </c>
      <c r="J541" t="s">
        <v>49</v>
      </c>
      <c r="K541" t="s">
        <v>40</v>
      </c>
      <c r="L541" t="s">
        <v>29</v>
      </c>
      <c r="M541" t="s">
        <v>139</v>
      </c>
      <c r="N541" t="s">
        <v>231</v>
      </c>
      <c r="O541" t="s">
        <v>1340</v>
      </c>
      <c r="P541">
        <v>0.81</v>
      </c>
      <c r="Q541" t="s">
        <v>33</v>
      </c>
      <c r="R541" t="s">
        <v>34</v>
      </c>
      <c r="S541" t="str">
        <f>VLOOKUP(R541,Users!$A$1:$B$5,2,0)</f>
        <v>William</v>
      </c>
      <c r="T541" t="s">
        <v>250</v>
      </c>
      <c r="U541" t="s">
        <v>1386</v>
      </c>
      <c r="V541">
        <v>80022</v>
      </c>
      <c r="W541" s="2">
        <v>42009</v>
      </c>
      <c r="X541" s="2" t="str">
        <f t="shared" si="41"/>
        <v>Mon</v>
      </c>
      <c r="Y541" s="2">
        <v>42013</v>
      </c>
      <c r="Z541" s="9">
        <f t="shared" si="42"/>
        <v>4</v>
      </c>
      <c r="AA541" s="9" t="str">
        <f t="shared" si="43"/>
        <v>After Discount</v>
      </c>
      <c r="AB541" s="6">
        <v>-746.44</v>
      </c>
      <c r="AC541">
        <v>8</v>
      </c>
      <c r="AD541" s="6">
        <v>637.76</v>
      </c>
      <c r="AE541">
        <v>87603</v>
      </c>
      <c r="AF541" s="9">
        <f>IF(COUNTIF(AE$2:AE2492,AE541)=1,1,0)</f>
        <v>0</v>
      </c>
      <c r="AG541" t="str">
        <f>_xlfn.XLOOKUP(AE541,Returns!A:A,Returns!B:B,"Not Returned",0,1)</f>
        <v>Not Returned</v>
      </c>
      <c r="AH541">
        <f t="shared" si="44"/>
        <v>0</v>
      </c>
    </row>
    <row r="542" spans="1:34" x14ac:dyDescent="0.3">
      <c r="A542">
        <v>22736</v>
      </c>
      <c r="B542" t="s">
        <v>56</v>
      </c>
      <c r="C542" s="8">
        <v>0.08</v>
      </c>
      <c r="D542" s="6">
        <v>67.28</v>
      </c>
      <c r="E542" s="7">
        <v>19.989999999999998</v>
      </c>
      <c r="F542">
        <v>568</v>
      </c>
      <c r="G542" t="s">
        <v>661</v>
      </c>
      <c r="H542" t="str">
        <f>IF(COUNTIF(G$2:G542,G542)=1,"New Customer","Returning Customer")</f>
        <v>New Customer</v>
      </c>
      <c r="I542">
        <f t="shared" si="40"/>
        <v>1</v>
      </c>
      <c r="J542" t="s">
        <v>27</v>
      </c>
      <c r="K542" t="s">
        <v>114</v>
      </c>
      <c r="L542" t="s">
        <v>29</v>
      </c>
      <c r="M542" t="s">
        <v>109</v>
      </c>
      <c r="N542" t="s">
        <v>59</v>
      </c>
      <c r="O542" t="s">
        <v>665</v>
      </c>
      <c r="P542">
        <v>0.4</v>
      </c>
      <c r="Q542" t="s">
        <v>33</v>
      </c>
      <c r="R542" t="s">
        <v>135</v>
      </c>
      <c r="S542" t="str">
        <f>VLOOKUP(R542,Users!$A$1:$B$5,2,0)</f>
        <v>Sam</v>
      </c>
      <c r="T542" t="s">
        <v>663</v>
      </c>
      <c r="U542" t="s">
        <v>437</v>
      </c>
      <c r="V542">
        <v>39701</v>
      </c>
      <c r="W542" s="2">
        <v>42095</v>
      </c>
      <c r="X542" s="2" t="str">
        <f t="shared" si="41"/>
        <v>Wed</v>
      </c>
      <c r="Y542" s="2">
        <v>42097</v>
      </c>
      <c r="Z542" s="9">
        <f t="shared" si="42"/>
        <v>2</v>
      </c>
      <c r="AA542" s="9" t="str">
        <f t="shared" si="43"/>
        <v>After Discount</v>
      </c>
      <c r="AB542" s="6">
        <v>224.85059999999999</v>
      </c>
      <c r="AC542">
        <v>16</v>
      </c>
      <c r="AD542" s="6">
        <v>1066.54</v>
      </c>
      <c r="AE542">
        <v>88882</v>
      </c>
      <c r="AF542" s="9">
        <f>IF(COUNTIF(AE$2:AE2493,AE542)=1,1,0)</f>
        <v>1</v>
      </c>
      <c r="AG542" t="str">
        <f>_xlfn.XLOOKUP(AE542,Returns!A:A,Returns!B:B,"Not Returned",0,1)</f>
        <v>Not Returned</v>
      </c>
      <c r="AH542">
        <f t="shared" si="44"/>
        <v>0</v>
      </c>
    </row>
    <row r="543" spans="1:34" x14ac:dyDescent="0.3">
      <c r="A543">
        <v>18506</v>
      </c>
      <c r="B543" t="s">
        <v>106</v>
      </c>
      <c r="C543" s="8">
        <v>0.04</v>
      </c>
      <c r="D543" s="6">
        <v>67.28</v>
      </c>
      <c r="E543" s="7">
        <v>19.989999999999998</v>
      </c>
      <c r="F543">
        <v>2858</v>
      </c>
      <c r="G543" t="s">
        <v>2589</v>
      </c>
      <c r="H543" t="str">
        <f>IF(COUNTIF(G$2:G543,G543)=1,"New Customer","Returning Customer")</f>
        <v>New Customer</v>
      </c>
      <c r="I543">
        <f t="shared" si="40"/>
        <v>1</v>
      </c>
      <c r="J543" t="s">
        <v>49</v>
      </c>
      <c r="K543" t="s">
        <v>28</v>
      </c>
      <c r="L543" t="s">
        <v>29</v>
      </c>
      <c r="M543" t="s">
        <v>109</v>
      </c>
      <c r="N543" t="s">
        <v>59</v>
      </c>
      <c r="O543" t="s">
        <v>665</v>
      </c>
      <c r="P543">
        <v>0.4</v>
      </c>
      <c r="Q543" t="s">
        <v>33</v>
      </c>
      <c r="R543" t="s">
        <v>135</v>
      </c>
      <c r="S543" t="str">
        <f>VLOOKUP(R543,Users!$A$1:$B$5,2,0)</f>
        <v>Sam</v>
      </c>
      <c r="T543" t="s">
        <v>356</v>
      </c>
      <c r="U543" t="s">
        <v>2215</v>
      </c>
      <c r="V543">
        <v>32259</v>
      </c>
      <c r="W543" s="2">
        <v>42147</v>
      </c>
      <c r="X543" s="2" t="str">
        <f t="shared" si="41"/>
        <v>Sat</v>
      </c>
      <c r="Y543" s="2">
        <v>42152</v>
      </c>
      <c r="Z543" s="9">
        <f t="shared" si="42"/>
        <v>5</v>
      </c>
      <c r="AA543" s="9" t="str">
        <f t="shared" si="43"/>
        <v>After Discount</v>
      </c>
      <c r="AB543" s="6">
        <v>14.754</v>
      </c>
      <c r="AC543">
        <v>30</v>
      </c>
      <c r="AD543" s="6">
        <v>2051.6799999999998</v>
      </c>
      <c r="AE543">
        <v>88282</v>
      </c>
      <c r="AF543" s="9">
        <f>IF(COUNTIF(AE$2:AE2494,AE543)=1,1,0)</f>
        <v>0</v>
      </c>
      <c r="AG543" t="str">
        <f>_xlfn.XLOOKUP(AE543,Returns!A:A,Returns!B:B,"Not Returned",0,1)</f>
        <v>Not Returned</v>
      </c>
      <c r="AH543">
        <f t="shared" si="44"/>
        <v>0</v>
      </c>
    </row>
    <row r="544" spans="1:34" x14ac:dyDescent="0.3">
      <c r="A544">
        <v>19263</v>
      </c>
      <c r="B544" t="s">
        <v>25</v>
      </c>
      <c r="C544" s="8">
        <v>0.09</v>
      </c>
      <c r="D544" s="6">
        <v>155.99</v>
      </c>
      <c r="E544" s="7">
        <v>8.99</v>
      </c>
      <c r="F544">
        <v>875</v>
      </c>
      <c r="G544" t="s">
        <v>984</v>
      </c>
      <c r="H544" t="str">
        <f>IF(COUNTIF(G$2:G544,G544)=1,"New Customer","Returning Customer")</f>
        <v>New Customer</v>
      </c>
      <c r="I544">
        <f t="shared" si="40"/>
        <v>1</v>
      </c>
      <c r="J544" t="s">
        <v>49</v>
      </c>
      <c r="K544" t="s">
        <v>58</v>
      </c>
      <c r="L544" t="s">
        <v>77</v>
      </c>
      <c r="M544" t="s">
        <v>78</v>
      </c>
      <c r="N544" t="s">
        <v>59</v>
      </c>
      <c r="O544" t="s">
        <v>987</v>
      </c>
      <c r="P544">
        <v>0.57999999999999996</v>
      </c>
      <c r="Q544" t="s">
        <v>33</v>
      </c>
      <c r="R544" t="s">
        <v>34</v>
      </c>
      <c r="S544" t="str">
        <f>VLOOKUP(R544,Users!$A$1:$B$5,2,0)</f>
        <v>William</v>
      </c>
      <c r="T544" t="s">
        <v>208</v>
      </c>
      <c r="U544" t="s">
        <v>986</v>
      </c>
      <c r="V544">
        <v>84106</v>
      </c>
      <c r="W544" s="2">
        <v>42056</v>
      </c>
      <c r="X544" s="2" t="str">
        <f t="shared" si="41"/>
        <v>Sat</v>
      </c>
      <c r="Y544" s="2">
        <v>42058</v>
      </c>
      <c r="Z544" s="9">
        <f t="shared" si="42"/>
        <v>2</v>
      </c>
      <c r="AA544" s="9" t="str">
        <f t="shared" si="43"/>
        <v>After Discount</v>
      </c>
      <c r="AB544" s="6">
        <v>-232.22056000000003</v>
      </c>
      <c r="AC544">
        <v>4</v>
      </c>
      <c r="AD544" s="6">
        <v>497.11</v>
      </c>
      <c r="AE544">
        <v>89059</v>
      </c>
      <c r="AF544" s="9">
        <f>IF(COUNTIF(AE$2:AE2495,AE544)=1,1,0)</f>
        <v>0</v>
      </c>
      <c r="AG544" t="str">
        <f>_xlfn.XLOOKUP(AE544,Returns!A:A,Returns!B:B,"Not Returned",0,1)</f>
        <v>Not Returned</v>
      </c>
      <c r="AH544">
        <f t="shared" si="44"/>
        <v>0</v>
      </c>
    </row>
    <row r="545" spans="1:34" x14ac:dyDescent="0.3">
      <c r="A545">
        <v>23589</v>
      </c>
      <c r="B545" t="s">
        <v>25</v>
      </c>
      <c r="C545" s="8">
        <v>0.01</v>
      </c>
      <c r="D545" s="6">
        <v>155.99</v>
      </c>
      <c r="E545" s="7">
        <v>8.99</v>
      </c>
      <c r="F545">
        <v>1836</v>
      </c>
      <c r="G545" t="s">
        <v>1811</v>
      </c>
      <c r="H545" t="str">
        <f>IF(COUNTIF(G$2:G545,G545)=1,"New Customer","Returning Customer")</f>
        <v>New Customer</v>
      </c>
      <c r="I545">
        <f t="shared" si="40"/>
        <v>1</v>
      </c>
      <c r="J545" t="s">
        <v>27</v>
      </c>
      <c r="K545" t="s">
        <v>28</v>
      </c>
      <c r="L545" t="s">
        <v>77</v>
      </c>
      <c r="M545" t="s">
        <v>78</v>
      </c>
      <c r="N545" t="s">
        <v>59</v>
      </c>
      <c r="O545" t="s">
        <v>987</v>
      </c>
      <c r="P545">
        <v>0.57999999999999996</v>
      </c>
      <c r="Q545" t="s">
        <v>33</v>
      </c>
      <c r="R545" t="s">
        <v>34</v>
      </c>
      <c r="S545" t="str">
        <f>VLOOKUP(R545,Users!$A$1:$B$5,2,0)</f>
        <v>William</v>
      </c>
      <c r="T545" t="s">
        <v>45</v>
      </c>
      <c r="U545" t="s">
        <v>271</v>
      </c>
      <c r="V545">
        <v>94110</v>
      </c>
      <c r="W545" s="2">
        <v>42113</v>
      </c>
      <c r="X545" s="2" t="str">
        <f t="shared" si="41"/>
        <v>Sun</v>
      </c>
      <c r="Y545" s="2">
        <v>42114</v>
      </c>
      <c r="Z545" s="9">
        <f t="shared" si="42"/>
        <v>1</v>
      </c>
      <c r="AA545" s="9" t="str">
        <f t="shared" si="43"/>
        <v>After Discount</v>
      </c>
      <c r="AB545" s="6">
        <v>-219.07908</v>
      </c>
      <c r="AC545">
        <v>5</v>
      </c>
      <c r="AD545" s="6">
        <v>675.83</v>
      </c>
      <c r="AE545">
        <v>86600</v>
      </c>
      <c r="AF545" s="9">
        <f>IF(COUNTIF(AE$2:AE2496,AE545)=1,1,0)</f>
        <v>0</v>
      </c>
      <c r="AG545" t="str">
        <f>_xlfn.XLOOKUP(AE545,Returns!A:A,Returns!B:B,"Not Returned",0,1)</f>
        <v>Not Returned</v>
      </c>
      <c r="AH545">
        <f t="shared" si="44"/>
        <v>0</v>
      </c>
    </row>
    <row r="546" spans="1:34" x14ac:dyDescent="0.3">
      <c r="A546">
        <v>23886</v>
      </c>
      <c r="B546" t="s">
        <v>37</v>
      </c>
      <c r="C546" s="8">
        <v>0.03</v>
      </c>
      <c r="D546" s="6">
        <v>320.64</v>
      </c>
      <c r="E546" s="7">
        <v>29.2</v>
      </c>
      <c r="F546">
        <v>1891</v>
      </c>
      <c r="G546" t="s">
        <v>1837</v>
      </c>
      <c r="H546" t="str">
        <f>IF(COUNTIF(G$2:G546,G546)=1,"New Customer","Returning Customer")</f>
        <v>New Customer</v>
      </c>
      <c r="I546">
        <f t="shared" si="40"/>
        <v>1</v>
      </c>
      <c r="J546" t="s">
        <v>39</v>
      </c>
      <c r="K546" t="s">
        <v>40</v>
      </c>
      <c r="L546" t="s">
        <v>41</v>
      </c>
      <c r="M546" t="s">
        <v>150</v>
      </c>
      <c r="N546" t="s">
        <v>120</v>
      </c>
      <c r="O546" t="s">
        <v>1838</v>
      </c>
      <c r="P546">
        <v>0.66</v>
      </c>
      <c r="Q546" t="s">
        <v>33</v>
      </c>
      <c r="R546" t="s">
        <v>53</v>
      </c>
      <c r="S546" t="str">
        <f>VLOOKUP(R546,Users!$A$1:$B$5,2,0)</f>
        <v>Erin</v>
      </c>
      <c r="T546" t="s">
        <v>152</v>
      </c>
      <c r="U546" t="s">
        <v>1839</v>
      </c>
      <c r="V546">
        <v>45801</v>
      </c>
      <c r="W546" s="2">
        <v>42099</v>
      </c>
      <c r="X546" s="2" t="str">
        <f t="shared" si="41"/>
        <v>Sun</v>
      </c>
      <c r="Y546" s="2">
        <v>42101</v>
      </c>
      <c r="Z546" s="9">
        <f t="shared" si="42"/>
        <v>2</v>
      </c>
      <c r="AA546" s="9" t="str">
        <f t="shared" si="43"/>
        <v>After Discount</v>
      </c>
      <c r="AB546" s="6">
        <v>429.75435600000003</v>
      </c>
      <c r="AC546">
        <v>7</v>
      </c>
      <c r="AD546" s="6">
        <v>2233.46</v>
      </c>
      <c r="AE546">
        <v>90630</v>
      </c>
      <c r="AF546" s="9">
        <f>IF(COUNTIF(AE$2:AE2497,AE546)=1,1,0)</f>
        <v>1</v>
      </c>
      <c r="AG546" t="str">
        <f>_xlfn.XLOOKUP(AE546,Returns!A:A,Returns!B:B,"Not Returned",0,1)</f>
        <v>Not Returned</v>
      </c>
      <c r="AH546">
        <f t="shared" si="44"/>
        <v>0</v>
      </c>
    </row>
    <row r="547" spans="1:34" x14ac:dyDescent="0.3">
      <c r="A547">
        <v>18886</v>
      </c>
      <c r="B547" t="s">
        <v>25</v>
      </c>
      <c r="C547" s="8">
        <v>0.1</v>
      </c>
      <c r="D547" s="6">
        <v>550.98</v>
      </c>
      <c r="E547" s="7">
        <v>45.7</v>
      </c>
      <c r="F547">
        <v>1009</v>
      </c>
      <c r="G547" t="s">
        <v>1099</v>
      </c>
      <c r="H547" t="str">
        <f>IF(COUNTIF(G$2:G547,G547)=1,"New Customer","Returning Customer")</f>
        <v>New Customer</v>
      </c>
      <c r="I547">
        <f t="shared" si="40"/>
        <v>1</v>
      </c>
      <c r="J547" t="s">
        <v>39</v>
      </c>
      <c r="K547" t="s">
        <v>28</v>
      </c>
      <c r="L547" t="s">
        <v>41</v>
      </c>
      <c r="M547" t="s">
        <v>150</v>
      </c>
      <c r="N547" t="s">
        <v>120</v>
      </c>
      <c r="O547" t="s">
        <v>1100</v>
      </c>
      <c r="P547">
        <v>0.71</v>
      </c>
      <c r="Q547" t="s">
        <v>33</v>
      </c>
      <c r="R547" t="s">
        <v>53</v>
      </c>
      <c r="S547" t="str">
        <f>VLOOKUP(R547,Users!$A$1:$B$5,2,0)</f>
        <v>Erin</v>
      </c>
      <c r="T547" t="s">
        <v>184</v>
      </c>
      <c r="U547" t="s">
        <v>1101</v>
      </c>
      <c r="V547">
        <v>4072</v>
      </c>
      <c r="W547" s="2">
        <v>42174</v>
      </c>
      <c r="X547" s="2" t="str">
        <f t="shared" si="41"/>
        <v>Fri</v>
      </c>
      <c r="Y547" s="2">
        <v>42176</v>
      </c>
      <c r="Z547" s="9">
        <f t="shared" si="42"/>
        <v>2</v>
      </c>
      <c r="AA547" s="9" t="str">
        <f t="shared" si="43"/>
        <v>After Discount</v>
      </c>
      <c r="AB547" s="6">
        <v>818.54617499999995</v>
      </c>
      <c r="AC547">
        <v>14</v>
      </c>
      <c r="AD547" s="6">
        <v>6963.67</v>
      </c>
      <c r="AE547">
        <v>88372</v>
      </c>
      <c r="AF547" s="9">
        <f>IF(COUNTIF(AE$2:AE2498,AE547)=1,1,0)</f>
        <v>1</v>
      </c>
      <c r="AG547" t="str">
        <f>_xlfn.XLOOKUP(AE547,Returns!A:A,Returns!B:B,"Not Returned",0,1)</f>
        <v>Not Returned</v>
      </c>
      <c r="AH547">
        <f t="shared" si="44"/>
        <v>0</v>
      </c>
    </row>
    <row r="548" spans="1:34" x14ac:dyDescent="0.3">
      <c r="A548">
        <v>25725</v>
      </c>
      <c r="B548" t="s">
        <v>56</v>
      </c>
      <c r="C548" s="8">
        <v>0</v>
      </c>
      <c r="D548" s="6">
        <v>217.85</v>
      </c>
      <c r="E548" s="7">
        <v>29.1</v>
      </c>
      <c r="F548">
        <v>2873</v>
      </c>
      <c r="G548" t="s">
        <v>2601</v>
      </c>
      <c r="H548" t="str">
        <f>IF(COUNTIF(G$2:G548,G548)=1,"New Customer","Returning Customer")</f>
        <v>Returning Customer</v>
      </c>
      <c r="I548">
        <f t="shared" si="40"/>
        <v>0</v>
      </c>
      <c r="J548" t="s">
        <v>39</v>
      </c>
      <c r="K548" t="s">
        <v>58</v>
      </c>
      <c r="L548" t="s">
        <v>41</v>
      </c>
      <c r="M548" t="s">
        <v>150</v>
      </c>
      <c r="N548" t="s">
        <v>120</v>
      </c>
      <c r="O548" t="s">
        <v>2603</v>
      </c>
      <c r="P548">
        <v>0.68</v>
      </c>
      <c r="Q548" t="s">
        <v>33</v>
      </c>
      <c r="R548" t="s">
        <v>135</v>
      </c>
      <c r="S548" t="str">
        <f>VLOOKUP(R548,Users!$A$1:$B$5,2,0)</f>
        <v>Sam</v>
      </c>
      <c r="T548" t="s">
        <v>356</v>
      </c>
      <c r="U548" t="s">
        <v>2602</v>
      </c>
      <c r="V548">
        <v>33012</v>
      </c>
      <c r="W548" s="2">
        <v>42026</v>
      </c>
      <c r="X548" s="2" t="str">
        <f t="shared" si="41"/>
        <v>Thu</v>
      </c>
      <c r="Y548" s="2">
        <v>42027</v>
      </c>
      <c r="Z548" s="9">
        <f t="shared" si="42"/>
        <v>1</v>
      </c>
      <c r="AA548" s="9" t="str">
        <f t="shared" si="43"/>
        <v>No Discount</v>
      </c>
      <c r="AB548" s="6">
        <v>394.17</v>
      </c>
      <c r="AC548">
        <v>10</v>
      </c>
      <c r="AD548" s="6">
        <v>2273.1</v>
      </c>
      <c r="AE548">
        <v>89872</v>
      </c>
      <c r="AF548" s="9">
        <f>IF(COUNTIF(AE$2:AE2499,AE548)=1,1,0)</f>
        <v>0</v>
      </c>
      <c r="AG548" t="str">
        <f>_xlfn.XLOOKUP(AE548,Returns!A:A,Returns!B:B,"Not Returned",0,1)</f>
        <v>Not Returned</v>
      </c>
      <c r="AH548">
        <f t="shared" si="44"/>
        <v>0</v>
      </c>
    </row>
    <row r="549" spans="1:34" x14ac:dyDescent="0.3">
      <c r="A549">
        <v>25893</v>
      </c>
      <c r="B549" t="s">
        <v>37</v>
      </c>
      <c r="C549" s="8">
        <v>0</v>
      </c>
      <c r="D549" s="6">
        <v>236.97</v>
      </c>
      <c r="E549" s="7">
        <v>59.24</v>
      </c>
      <c r="F549">
        <v>639</v>
      </c>
      <c r="G549" t="s">
        <v>745</v>
      </c>
      <c r="H549" t="str">
        <f>IF(COUNTIF(G$2:G549,G549)=1,"New Customer","Returning Customer")</f>
        <v>New Customer</v>
      </c>
      <c r="I549">
        <f t="shared" si="40"/>
        <v>1</v>
      </c>
      <c r="J549" t="s">
        <v>39</v>
      </c>
      <c r="K549" t="s">
        <v>114</v>
      </c>
      <c r="L549" t="s">
        <v>41</v>
      </c>
      <c r="M549" t="s">
        <v>150</v>
      </c>
      <c r="N549" t="s">
        <v>120</v>
      </c>
      <c r="O549" t="s">
        <v>746</v>
      </c>
      <c r="P549">
        <v>0.61</v>
      </c>
      <c r="Q549" t="s">
        <v>33</v>
      </c>
      <c r="R549" t="s">
        <v>34</v>
      </c>
      <c r="S549" t="str">
        <f>VLOOKUP(R549,Users!$A$1:$B$5,2,0)</f>
        <v>William</v>
      </c>
      <c r="T549" t="s">
        <v>45</v>
      </c>
      <c r="U549" t="s">
        <v>747</v>
      </c>
      <c r="V549">
        <v>93454</v>
      </c>
      <c r="W549" s="2">
        <v>42049</v>
      </c>
      <c r="X549" s="2" t="str">
        <f t="shared" si="41"/>
        <v>Sat</v>
      </c>
      <c r="Y549" s="2">
        <v>42050</v>
      </c>
      <c r="Z549" s="9">
        <f t="shared" si="42"/>
        <v>1</v>
      </c>
      <c r="AA549" s="9" t="str">
        <f t="shared" si="43"/>
        <v>No Discount</v>
      </c>
      <c r="AB549" s="6">
        <v>1192.04</v>
      </c>
      <c r="AC549">
        <v>9</v>
      </c>
      <c r="AD549" s="6">
        <v>1769.91</v>
      </c>
      <c r="AE549">
        <v>87952</v>
      </c>
      <c r="AF549" s="9">
        <f>IF(COUNTIF(AE$2:AE2500,AE549)=1,1,0)</f>
        <v>1</v>
      </c>
      <c r="AG549" t="str">
        <f>_xlfn.XLOOKUP(AE549,Returns!A:A,Returns!B:B,"Not Returned",0,1)</f>
        <v>Not Returned</v>
      </c>
      <c r="AH549">
        <f t="shared" si="44"/>
        <v>0</v>
      </c>
    </row>
    <row r="550" spans="1:34" x14ac:dyDescent="0.3">
      <c r="A550">
        <v>7893</v>
      </c>
      <c r="B550" t="s">
        <v>37</v>
      </c>
      <c r="C550" s="8">
        <v>0</v>
      </c>
      <c r="D550" s="6">
        <v>236.97</v>
      </c>
      <c r="E550" s="7">
        <v>59.24</v>
      </c>
      <c r="F550">
        <v>640</v>
      </c>
      <c r="G550" t="s">
        <v>748</v>
      </c>
      <c r="H550" t="str">
        <f>IF(COUNTIF(G$2:G550,G550)=1,"New Customer","Returning Customer")</f>
        <v>Returning Customer</v>
      </c>
      <c r="I550">
        <f t="shared" si="40"/>
        <v>0</v>
      </c>
      <c r="J550" t="s">
        <v>39</v>
      </c>
      <c r="K550" t="s">
        <v>114</v>
      </c>
      <c r="L550" t="s">
        <v>41</v>
      </c>
      <c r="M550" t="s">
        <v>150</v>
      </c>
      <c r="N550" t="s">
        <v>120</v>
      </c>
      <c r="O550" t="s">
        <v>746</v>
      </c>
      <c r="P550">
        <v>0.61</v>
      </c>
      <c r="Q550" t="s">
        <v>33</v>
      </c>
      <c r="R550" t="s">
        <v>34</v>
      </c>
      <c r="S550" t="str">
        <f>VLOOKUP(R550,Users!$A$1:$B$5,2,0)</f>
        <v>William</v>
      </c>
      <c r="T550" t="s">
        <v>35</v>
      </c>
      <c r="U550" t="s">
        <v>205</v>
      </c>
      <c r="V550">
        <v>98119</v>
      </c>
      <c r="W550" s="2">
        <v>42049</v>
      </c>
      <c r="X550" s="2" t="str">
        <f t="shared" si="41"/>
        <v>Sat</v>
      </c>
      <c r="Y550" s="2">
        <v>42050</v>
      </c>
      <c r="Z550" s="9">
        <f t="shared" si="42"/>
        <v>1</v>
      </c>
      <c r="AA550" s="9" t="str">
        <f t="shared" si="43"/>
        <v>No Discount</v>
      </c>
      <c r="AB550" s="6">
        <v>1192.04</v>
      </c>
      <c r="AC550">
        <v>34</v>
      </c>
      <c r="AD550" s="6">
        <v>6686.34</v>
      </c>
      <c r="AE550">
        <v>56452</v>
      </c>
      <c r="AF550" s="9">
        <f>IF(COUNTIF(AE$2:AE2501,AE550)=1,1,0)</f>
        <v>1</v>
      </c>
      <c r="AG550" t="str">
        <f>_xlfn.XLOOKUP(AE550,Returns!A:A,Returns!B:B,"Not Returned",0,1)</f>
        <v>Returned</v>
      </c>
      <c r="AH550">
        <f t="shared" si="44"/>
        <v>1</v>
      </c>
    </row>
    <row r="551" spans="1:34" x14ac:dyDescent="0.3">
      <c r="A551">
        <v>20007</v>
      </c>
      <c r="B551" t="s">
        <v>47</v>
      </c>
      <c r="C551" s="8">
        <v>0.03</v>
      </c>
      <c r="D551" s="6">
        <v>6.37</v>
      </c>
      <c r="E551" s="7">
        <v>5.19</v>
      </c>
      <c r="F551">
        <v>510</v>
      </c>
      <c r="G551" t="s">
        <v>613</v>
      </c>
      <c r="H551" t="str">
        <f>IF(COUNTIF(G$2:G551,G551)=1,"New Customer","Returning Customer")</f>
        <v>New Customer</v>
      </c>
      <c r="I551">
        <f t="shared" si="40"/>
        <v>1</v>
      </c>
      <c r="J551" t="s">
        <v>49</v>
      </c>
      <c r="K551" t="s">
        <v>28</v>
      </c>
      <c r="L551" t="s">
        <v>29</v>
      </c>
      <c r="M551" t="s">
        <v>109</v>
      </c>
      <c r="N551" t="s">
        <v>59</v>
      </c>
      <c r="O551" t="s">
        <v>616</v>
      </c>
      <c r="P551">
        <v>0.38</v>
      </c>
      <c r="Q551" t="s">
        <v>33</v>
      </c>
      <c r="R551" t="s">
        <v>34</v>
      </c>
      <c r="S551" t="str">
        <f>VLOOKUP(R551,Users!$A$1:$B$5,2,0)</f>
        <v>William</v>
      </c>
      <c r="T551" t="s">
        <v>45</v>
      </c>
      <c r="U551" t="s">
        <v>615</v>
      </c>
      <c r="V551">
        <v>95336</v>
      </c>
      <c r="W551" s="2">
        <v>42036</v>
      </c>
      <c r="X551" s="2" t="str">
        <f t="shared" si="41"/>
        <v>Sun</v>
      </c>
      <c r="Y551" s="2">
        <v>42037</v>
      </c>
      <c r="Z551" s="9">
        <f t="shared" si="42"/>
        <v>1</v>
      </c>
      <c r="AA551" s="9" t="str">
        <f t="shared" si="43"/>
        <v>After Discount</v>
      </c>
      <c r="AB551" s="6">
        <v>-29.092700000000001</v>
      </c>
      <c r="AC551">
        <v>14</v>
      </c>
      <c r="AD551" s="6">
        <v>89.79</v>
      </c>
      <c r="AE551">
        <v>90059</v>
      </c>
      <c r="AF551" s="9">
        <f>IF(COUNTIF(AE$2:AE2502,AE551)=1,1,0)</f>
        <v>1</v>
      </c>
      <c r="AG551" t="str">
        <f>_xlfn.XLOOKUP(AE551,Returns!A:A,Returns!B:B,"Not Returned",0,1)</f>
        <v>Not Returned</v>
      </c>
      <c r="AH551">
        <f t="shared" si="44"/>
        <v>0</v>
      </c>
    </row>
    <row r="552" spans="1:34" x14ac:dyDescent="0.3">
      <c r="A552">
        <v>23860</v>
      </c>
      <c r="B552" t="s">
        <v>56</v>
      </c>
      <c r="C552" s="8">
        <v>0.06</v>
      </c>
      <c r="D552" s="6">
        <v>6.37</v>
      </c>
      <c r="E552" s="7">
        <v>5.19</v>
      </c>
      <c r="F552">
        <v>1132</v>
      </c>
      <c r="G552" t="s">
        <v>1232</v>
      </c>
      <c r="H552" t="str">
        <f>IF(COUNTIF(G$2:G552,G552)=1,"New Customer","Returning Customer")</f>
        <v>Returning Customer</v>
      </c>
      <c r="I552">
        <f t="shared" si="40"/>
        <v>0</v>
      </c>
      <c r="J552" t="s">
        <v>49</v>
      </c>
      <c r="K552" t="s">
        <v>28</v>
      </c>
      <c r="L552" t="s">
        <v>29</v>
      </c>
      <c r="M552" t="s">
        <v>109</v>
      </c>
      <c r="N552" t="s">
        <v>59</v>
      </c>
      <c r="O552" t="s">
        <v>616</v>
      </c>
      <c r="P552">
        <v>0.38</v>
      </c>
      <c r="Q552" t="s">
        <v>33</v>
      </c>
      <c r="R552" t="s">
        <v>61</v>
      </c>
      <c r="S552" t="str">
        <f>VLOOKUP(R552,Users!$A$1:$B$5,2,0)</f>
        <v>Chris</v>
      </c>
      <c r="T552" t="s">
        <v>129</v>
      </c>
      <c r="U552" t="s">
        <v>1233</v>
      </c>
      <c r="V552">
        <v>76039</v>
      </c>
      <c r="W552" s="2">
        <v>42045</v>
      </c>
      <c r="X552" s="2" t="str">
        <f t="shared" si="41"/>
        <v>Tue</v>
      </c>
      <c r="Y552" s="2">
        <v>42046</v>
      </c>
      <c r="Z552" s="9">
        <f t="shared" si="42"/>
        <v>1</v>
      </c>
      <c r="AA552" s="9" t="str">
        <f t="shared" si="43"/>
        <v>After Discount</v>
      </c>
      <c r="AB552" s="6">
        <v>-48.219499999999996</v>
      </c>
      <c r="AC552">
        <v>6</v>
      </c>
      <c r="AD552" s="6">
        <v>37.700000000000003</v>
      </c>
      <c r="AE552">
        <v>88101</v>
      </c>
      <c r="AF552" s="9">
        <f>IF(COUNTIF(AE$2:AE2503,AE552)=1,1,0)</f>
        <v>1</v>
      </c>
      <c r="AG552" t="str">
        <f>_xlfn.XLOOKUP(AE552,Returns!A:A,Returns!B:B,"Not Returned",0,1)</f>
        <v>Not Returned</v>
      </c>
      <c r="AH552">
        <f t="shared" si="44"/>
        <v>0</v>
      </c>
    </row>
    <row r="553" spans="1:34" x14ac:dyDescent="0.3">
      <c r="A553">
        <v>18166</v>
      </c>
      <c r="B553" t="s">
        <v>56</v>
      </c>
      <c r="C553" s="8">
        <v>0</v>
      </c>
      <c r="D553" s="6">
        <v>6.37</v>
      </c>
      <c r="E553" s="7">
        <v>5.19</v>
      </c>
      <c r="F553">
        <v>2923</v>
      </c>
      <c r="G553" t="s">
        <v>2642</v>
      </c>
      <c r="H553" t="str">
        <f>IF(COUNTIF(G$2:G553,G553)=1,"New Customer","Returning Customer")</f>
        <v>New Customer</v>
      </c>
      <c r="I553">
        <f t="shared" si="40"/>
        <v>1</v>
      </c>
      <c r="J553" t="s">
        <v>49</v>
      </c>
      <c r="K553" t="s">
        <v>114</v>
      </c>
      <c r="L553" t="s">
        <v>29</v>
      </c>
      <c r="M553" t="s">
        <v>109</v>
      </c>
      <c r="N553" t="s">
        <v>59</v>
      </c>
      <c r="O553" t="s">
        <v>616</v>
      </c>
      <c r="P553">
        <v>0.38</v>
      </c>
      <c r="Q553" t="s">
        <v>33</v>
      </c>
      <c r="R553" t="s">
        <v>53</v>
      </c>
      <c r="S553" t="str">
        <f>VLOOKUP(R553,Users!$A$1:$B$5,2,0)</f>
        <v>Erin</v>
      </c>
      <c r="T553" t="s">
        <v>409</v>
      </c>
      <c r="U553" t="s">
        <v>2643</v>
      </c>
      <c r="V553">
        <v>21740</v>
      </c>
      <c r="W553" s="2">
        <v>42063</v>
      </c>
      <c r="X553" s="2" t="str">
        <f t="shared" si="41"/>
        <v>Sat</v>
      </c>
      <c r="Y553" s="2">
        <v>42065</v>
      </c>
      <c r="Z553" s="9">
        <f t="shared" si="42"/>
        <v>2</v>
      </c>
      <c r="AA553" s="9" t="str">
        <f t="shared" si="43"/>
        <v>No Discount</v>
      </c>
      <c r="AB553" s="6">
        <v>-27.1492</v>
      </c>
      <c r="AC553">
        <v>15</v>
      </c>
      <c r="AD553" s="6">
        <v>99.75</v>
      </c>
      <c r="AE553">
        <v>86592</v>
      </c>
      <c r="AF553" s="9">
        <f>IF(COUNTIF(AE$2:AE2504,AE553)=1,1,0)</f>
        <v>1</v>
      </c>
      <c r="AG553" t="str">
        <f>_xlfn.XLOOKUP(AE553,Returns!A:A,Returns!B:B,"Not Returned",0,1)</f>
        <v>Not Returned</v>
      </c>
      <c r="AH553">
        <f t="shared" si="44"/>
        <v>0</v>
      </c>
    </row>
    <row r="554" spans="1:34" x14ac:dyDescent="0.3">
      <c r="A554">
        <v>24939</v>
      </c>
      <c r="B554" t="s">
        <v>25</v>
      </c>
      <c r="C554" s="8">
        <v>0.03</v>
      </c>
      <c r="D554" s="6">
        <v>3.69</v>
      </c>
      <c r="E554" s="7">
        <v>2.5</v>
      </c>
      <c r="F554">
        <v>1259</v>
      </c>
      <c r="G554" t="s">
        <v>1345</v>
      </c>
      <c r="H554" t="str">
        <f>IF(COUNTIF(G$2:G554,G554)=1,"New Customer","Returning Customer")</f>
        <v>New Customer</v>
      </c>
      <c r="I554">
        <f t="shared" si="40"/>
        <v>1</v>
      </c>
      <c r="J554" t="s">
        <v>27</v>
      </c>
      <c r="K554" t="s">
        <v>40</v>
      </c>
      <c r="L554" t="s">
        <v>29</v>
      </c>
      <c r="M554" t="s">
        <v>69</v>
      </c>
      <c r="N554" t="s">
        <v>59</v>
      </c>
      <c r="O554" t="s">
        <v>1346</v>
      </c>
      <c r="P554">
        <v>0.39</v>
      </c>
      <c r="Q554" t="s">
        <v>33</v>
      </c>
      <c r="R554" t="s">
        <v>135</v>
      </c>
      <c r="S554" t="str">
        <f>VLOOKUP(R554,Users!$A$1:$B$5,2,0)</f>
        <v>Sam</v>
      </c>
      <c r="T554" t="s">
        <v>606</v>
      </c>
      <c r="U554" t="s">
        <v>1347</v>
      </c>
      <c r="V554">
        <v>40422</v>
      </c>
      <c r="W554" s="2">
        <v>42114</v>
      </c>
      <c r="X554" s="2" t="str">
        <f t="shared" si="41"/>
        <v>Mon</v>
      </c>
      <c r="Y554" s="2">
        <v>42114</v>
      </c>
      <c r="Z554" s="9">
        <f t="shared" si="42"/>
        <v>0</v>
      </c>
      <c r="AA554" s="9" t="str">
        <f t="shared" si="43"/>
        <v>After Discount</v>
      </c>
      <c r="AB554" s="6">
        <v>-2196.6840000000002</v>
      </c>
      <c r="AC554">
        <v>9</v>
      </c>
      <c r="AD554" s="6">
        <v>38.65</v>
      </c>
      <c r="AE554">
        <v>86534</v>
      </c>
      <c r="AF554" s="9">
        <f>IF(COUNTIF(AE$2:AE2505,AE554)=1,1,0)</f>
        <v>1</v>
      </c>
      <c r="AG554" t="str">
        <f>_xlfn.XLOOKUP(AE554,Returns!A:A,Returns!B:B,"Not Returned",0,1)</f>
        <v>Not Returned</v>
      </c>
      <c r="AH554">
        <f t="shared" si="44"/>
        <v>0</v>
      </c>
    </row>
    <row r="555" spans="1:34" x14ac:dyDescent="0.3">
      <c r="A555">
        <v>24457</v>
      </c>
      <c r="B555" t="s">
        <v>106</v>
      </c>
      <c r="C555" s="8">
        <v>0.08</v>
      </c>
      <c r="D555" s="6">
        <v>3.69</v>
      </c>
      <c r="E555" s="7">
        <v>2.5</v>
      </c>
      <c r="F555">
        <v>3128</v>
      </c>
      <c r="G555" t="s">
        <v>2796</v>
      </c>
      <c r="H555" t="str">
        <f>IF(COUNTIF(G$2:G555,G555)=1,"New Customer","Returning Customer")</f>
        <v>New Customer</v>
      </c>
      <c r="I555">
        <f t="shared" si="40"/>
        <v>1</v>
      </c>
      <c r="J555" t="s">
        <v>49</v>
      </c>
      <c r="K555" t="s">
        <v>58</v>
      </c>
      <c r="L555" t="s">
        <v>29</v>
      </c>
      <c r="M555" t="s">
        <v>69</v>
      </c>
      <c r="N555" t="s">
        <v>59</v>
      </c>
      <c r="O555" t="s">
        <v>1346</v>
      </c>
      <c r="P555">
        <v>0.39</v>
      </c>
      <c r="Q555" t="s">
        <v>33</v>
      </c>
      <c r="R555" t="s">
        <v>135</v>
      </c>
      <c r="S555" t="str">
        <f>VLOOKUP(R555,Users!$A$1:$B$5,2,0)</f>
        <v>Sam</v>
      </c>
      <c r="T555" t="s">
        <v>168</v>
      </c>
      <c r="U555" t="s">
        <v>2797</v>
      </c>
      <c r="V555">
        <v>71109</v>
      </c>
      <c r="W555" s="2">
        <v>42180</v>
      </c>
      <c r="X555" s="2" t="str">
        <f t="shared" si="41"/>
        <v>Thu</v>
      </c>
      <c r="Y555" s="2">
        <v>42185</v>
      </c>
      <c r="Z555" s="9">
        <f t="shared" si="42"/>
        <v>5</v>
      </c>
      <c r="AA555" s="9" t="str">
        <f t="shared" si="43"/>
        <v>After Discount</v>
      </c>
      <c r="AB555" s="6">
        <v>-139.07600000000002</v>
      </c>
      <c r="AC555">
        <v>9</v>
      </c>
      <c r="AD555" s="6">
        <v>31.98</v>
      </c>
      <c r="AE555">
        <v>89810</v>
      </c>
      <c r="AF555" s="9">
        <f>IF(COUNTIF(AE$2:AE2506,AE555)=1,1,0)</f>
        <v>1</v>
      </c>
      <c r="AG555" t="str">
        <f>_xlfn.XLOOKUP(AE555,Returns!A:A,Returns!B:B,"Not Returned",0,1)</f>
        <v>Not Returned</v>
      </c>
      <c r="AH555">
        <f t="shared" si="44"/>
        <v>0</v>
      </c>
    </row>
    <row r="556" spans="1:34" x14ac:dyDescent="0.3">
      <c r="A556">
        <v>25539</v>
      </c>
      <c r="B556" t="s">
        <v>47</v>
      </c>
      <c r="C556" s="8">
        <v>0.03</v>
      </c>
      <c r="D556" s="6">
        <v>14.2</v>
      </c>
      <c r="E556" s="7">
        <v>5.3</v>
      </c>
      <c r="F556">
        <v>619</v>
      </c>
      <c r="G556" t="s">
        <v>721</v>
      </c>
      <c r="H556" t="str">
        <f>IF(COUNTIF(G$2:G556,G556)=1,"New Customer","Returning Customer")</f>
        <v>New Customer</v>
      </c>
      <c r="I556">
        <f t="shared" si="40"/>
        <v>1</v>
      </c>
      <c r="J556" t="s">
        <v>49</v>
      </c>
      <c r="K556" t="s">
        <v>114</v>
      </c>
      <c r="L556" t="s">
        <v>41</v>
      </c>
      <c r="M556" t="s">
        <v>50</v>
      </c>
      <c r="N556" t="s">
        <v>31</v>
      </c>
      <c r="O556" t="s">
        <v>722</v>
      </c>
      <c r="P556">
        <v>0.46</v>
      </c>
      <c r="Q556" t="s">
        <v>33</v>
      </c>
      <c r="R556" t="s">
        <v>61</v>
      </c>
      <c r="S556" t="str">
        <f>VLOOKUP(R556,Users!$A$1:$B$5,2,0)</f>
        <v>Chris</v>
      </c>
      <c r="T556" t="s">
        <v>295</v>
      </c>
      <c r="U556" t="s">
        <v>723</v>
      </c>
      <c r="V556">
        <v>48195</v>
      </c>
      <c r="W556" s="2">
        <v>42011</v>
      </c>
      <c r="X556" s="2" t="str">
        <f t="shared" si="41"/>
        <v>Wed</v>
      </c>
      <c r="Y556" s="2">
        <v>42012</v>
      </c>
      <c r="Z556" s="9">
        <f t="shared" si="42"/>
        <v>1</v>
      </c>
      <c r="AA556" s="9" t="str">
        <f t="shared" si="43"/>
        <v>After Discount</v>
      </c>
      <c r="AB556" s="6">
        <v>107.02</v>
      </c>
      <c r="AC556">
        <v>14</v>
      </c>
      <c r="AD556" s="6">
        <v>205.98</v>
      </c>
      <c r="AE556">
        <v>88196</v>
      </c>
      <c r="AF556" s="9">
        <f>IF(COUNTIF(AE$2:AE2507,AE556)=1,1,0)</f>
        <v>1</v>
      </c>
      <c r="AG556" t="str">
        <f>_xlfn.XLOOKUP(AE556,Returns!A:A,Returns!B:B,"Not Returned",0,1)</f>
        <v>Not Returned</v>
      </c>
      <c r="AH556">
        <f t="shared" si="44"/>
        <v>0</v>
      </c>
    </row>
    <row r="557" spans="1:34" x14ac:dyDescent="0.3">
      <c r="A557">
        <v>21214</v>
      </c>
      <c r="B557" t="s">
        <v>47</v>
      </c>
      <c r="C557" s="8">
        <v>0.03</v>
      </c>
      <c r="D557" s="6">
        <v>14.2</v>
      </c>
      <c r="E557" s="7">
        <v>5.3</v>
      </c>
      <c r="F557">
        <v>865</v>
      </c>
      <c r="G557" t="s">
        <v>973</v>
      </c>
      <c r="H557" t="str">
        <f>IF(COUNTIF(G$2:G557,G557)=1,"New Customer","Returning Customer")</f>
        <v>New Customer</v>
      </c>
      <c r="I557">
        <f t="shared" si="40"/>
        <v>1</v>
      </c>
      <c r="J557" t="s">
        <v>49</v>
      </c>
      <c r="K557" t="s">
        <v>28</v>
      </c>
      <c r="L557" t="s">
        <v>41</v>
      </c>
      <c r="M557" t="s">
        <v>50</v>
      </c>
      <c r="N557" t="s">
        <v>31</v>
      </c>
      <c r="O557" t="s">
        <v>722</v>
      </c>
      <c r="P557">
        <v>0.46</v>
      </c>
      <c r="Q557" t="s">
        <v>33</v>
      </c>
      <c r="R557" t="s">
        <v>61</v>
      </c>
      <c r="S557" t="str">
        <f>VLOOKUP(R557,Users!$A$1:$B$5,2,0)</f>
        <v>Chris</v>
      </c>
      <c r="T557" t="s">
        <v>695</v>
      </c>
      <c r="U557" t="s">
        <v>823</v>
      </c>
      <c r="V557">
        <v>46312</v>
      </c>
      <c r="W557" s="2">
        <v>42151</v>
      </c>
      <c r="X557" s="2" t="str">
        <f t="shared" si="41"/>
        <v>Wed</v>
      </c>
      <c r="Y557" s="2">
        <v>42152</v>
      </c>
      <c r="Z557" s="9">
        <f t="shared" si="42"/>
        <v>1</v>
      </c>
      <c r="AA557" s="9" t="str">
        <f t="shared" si="43"/>
        <v>After Discount</v>
      </c>
      <c r="AB557" s="6">
        <v>122.21</v>
      </c>
      <c r="AC557">
        <v>18</v>
      </c>
      <c r="AD557" s="6">
        <v>267.2</v>
      </c>
      <c r="AE557">
        <v>90674</v>
      </c>
      <c r="AF557" s="9">
        <f>IF(COUNTIF(AE$2:AE2508,AE557)=1,1,0)</f>
        <v>1</v>
      </c>
      <c r="AG557" t="str">
        <f>_xlfn.XLOOKUP(AE557,Returns!A:A,Returns!B:B,"Not Returned",0,1)</f>
        <v>Not Returned</v>
      </c>
      <c r="AH557">
        <f t="shared" si="44"/>
        <v>0</v>
      </c>
    </row>
    <row r="558" spans="1:34" x14ac:dyDescent="0.3">
      <c r="A558">
        <v>25507</v>
      </c>
      <c r="B558" t="s">
        <v>37</v>
      </c>
      <c r="C558" s="8">
        <v>0.03</v>
      </c>
      <c r="D558" s="6">
        <v>14.2</v>
      </c>
      <c r="E558" s="7">
        <v>5.3</v>
      </c>
      <c r="F558">
        <v>871</v>
      </c>
      <c r="G558" t="s">
        <v>981</v>
      </c>
      <c r="H558" t="str">
        <f>IF(COUNTIF(G$2:G558,G558)=1,"New Customer","Returning Customer")</f>
        <v>New Customer</v>
      </c>
      <c r="I558">
        <f t="shared" si="40"/>
        <v>1</v>
      </c>
      <c r="J558" t="s">
        <v>49</v>
      </c>
      <c r="K558" t="s">
        <v>40</v>
      </c>
      <c r="L558" t="s">
        <v>41</v>
      </c>
      <c r="M558" t="s">
        <v>50</v>
      </c>
      <c r="N558" t="s">
        <v>31</v>
      </c>
      <c r="O558" t="s">
        <v>722</v>
      </c>
      <c r="P558">
        <v>0.46</v>
      </c>
      <c r="Q558" t="s">
        <v>33</v>
      </c>
      <c r="R558" t="s">
        <v>34</v>
      </c>
      <c r="S558" t="str">
        <f>VLOOKUP(R558,Users!$A$1:$B$5,2,0)</f>
        <v>William</v>
      </c>
      <c r="T558" t="s">
        <v>526</v>
      </c>
      <c r="U558" t="s">
        <v>982</v>
      </c>
      <c r="V558">
        <v>89502</v>
      </c>
      <c r="W558" s="2">
        <v>42078</v>
      </c>
      <c r="X558" s="2" t="str">
        <f t="shared" si="41"/>
        <v>Sun</v>
      </c>
      <c r="Y558" s="2">
        <v>42080</v>
      </c>
      <c r="Z558" s="9">
        <f t="shared" si="42"/>
        <v>2</v>
      </c>
      <c r="AA558" s="9" t="str">
        <f t="shared" si="43"/>
        <v>After Discount</v>
      </c>
      <c r="AB558" s="6">
        <v>21.555599999999998</v>
      </c>
      <c r="AC558">
        <v>2</v>
      </c>
      <c r="AD558" s="6">
        <v>31.24</v>
      </c>
      <c r="AE558">
        <v>90577</v>
      </c>
      <c r="AF558" s="9">
        <f>IF(COUNTIF(AE$2:AE2509,AE558)=1,1,0)</f>
        <v>1</v>
      </c>
      <c r="AG558" t="str">
        <f>_xlfn.XLOOKUP(AE558,Returns!A:A,Returns!B:B,"Not Returned",0,1)</f>
        <v>Not Returned</v>
      </c>
      <c r="AH558">
        <f t="shared" si="44"/>
        <v>0</v>
      </c>
    </row>
    <row r="559" spans="1:34" x14ac:dyDescent="0.3">
      <c r="A559">
        <v>24693</v>
      </c>
      <c r="B559" t="s">
        <v>47</v>
      </c>
      <c r="C559" s="8">
        <v>0.08</v>
      </c>
      <c r="D559" s="6">
        <v>14.2</v>
      </c>
      <c r="E559" s="7">
        <v>5.3</v>
      </c>
      <c r="F559">
        <v>947</v>
      </c>
      <c r="G559" t="s">
        <v>1051</v>
      </c>
      <c r="H559" t="str">
        <f>IF(COUNTIF(G$2:G559,G559)=1,"New Customer","Returning Customer")</f>
        <v>New Customer</v>
      </c>
      <c r="I559">
        <f t="shared" si="40"/>
        <v>1</v>
      </c>
      <c r="J559" t="s">
        <v>27</v>
      </c>
      <c r="K559" t="s">
        <v>40</v>
      </c>
      <c r="L559" t="s">
        <v>41</v>
      </c>
      <c r="M559" t="s">
        <v>50</v>
      </c>
      <c r="N559" t="s">
        <v>31</v>
      </c>
      <c r="O559" t="s">
        <v>722</v>
      </c>
      <c r="P559">
        <v>0.46</v>
      </c>
      <c r="Q559" t="s">
        <v>33</v>
      </c>
      <c r="R559" t="s">
        <v>53</v>
      </c>
      <c r="S559" t="str">
        <f>VLOOKUP(R559,Users!$A$1:$B$5,2,0)</f>
        <v>Erin</v>
      </c>
      <c r="T559" t="s">
        <v>54</v>
      </c>
      <c r="U559" t="s">
        <v>1052</v>
      </c>
      <c r="V559">
        <v>7002</v>
      </c>
      <c r="W559" s="2">
        <v>42015</v>
      </c>
      <c r="X559" s="2" t="str">
        <f t="shared" si="41"/>
        <v>Sun</v>
      </c>
      <c r="Y559" s="2">
        <v>42017</v>
      </c>
      <c r="Z559" s="9">
        <f t="shared" si="42"/>
        <v>2</v>
      </c>
      <c r="AA559" s="9" t="str">
        <f t="shared" si="43"/>
        <v>After Discount</v>
      </c>
      <c r="AB559" s="6">
        <v>27.23</v>
      </c>
      <c r="AC559">
        <v>5</v>
      </c>
      <c r="AD559" s="6">
        <v>72.11</v>
      </c>
      <c r="AE559">
        <v>86565</v>
      </c>
      <c r="AF559" s="9">
        <f>IF(COUNTIF(AE$2:AE2510,AE559)=1,1,0)</f>
        <v>1</v>
      </c>
      <c r="AG559" t="str">
        <f>_xlfn.XLOOKUP(AE559,Returns!A:A,Returns!B:B,"Not Returned",0,1)</f>
        <v>Not Returned</v>
      </c>
      <c r="AH559">
        <f t="shared" si="44"/>
        <v>0</v>
      </c>
    </row>
    <row r="560" spans="1:34" x14ac:dyDescent="0.3">
      <c r="A560">
        <v>22712</v>
      </c>
      <c r="B560" t="s">
        <v>106</v>
      </c>
      <c r="C560" s="8">
        <v>0.09</v>
      </c>
      <c r="D560" s="6">
        <v>14.2</v>
      </c>
      <c r="E560" s="7">
        <v>5.3</v>
      </c>
      <c r="F560">
        <v>2220</v>
      </c>
      <c r="G560" t="s">
        <v>2101</v>
      </c>
      <c r="H560" t="str">
        <f>IF(COUNTIF(G$2:G560,G560)=1,"New Customer","Returning Customer")</f>
        <v>New Customer</v>
      </c>
      <c r="I560">
        <f t="shared" si="40"/>
        <v>1</v>
      </c>
      <c r="J560" t="s">
        <v>49</v>
      </c>
      <c r="K560" t="s">
        <v>114</v>
      </c>
      <c r="L560" t="s">
        <v>41</v>
      </c>
      <c r="M560" t="s">
        <v>50</v>
      </c>
      <c r="N560" t="s">
        <v>31</v>
      </c>
      <c r="O560" t="s">
        <v>722</v>
      </c>
      <c r="P560">
        <v>0.46</v>
      </c>
      <c r="Q560" t="s">
        <v>33</v>
      </c>
      <c r="R560" t="s">
        <v>135</v>
      </c>
      <c r="S560" t="str">
        <f>VLOOKUP(R560,Users!$A$1:$B$5,2,0)</f>
        <v>Sam</v>
      </c>
      <c r="T560" t="s">
        <v>356</v>
      </c>
      <c r="U560" t="s">
        <v>2102</v>
      </c>
      <c r="V560">
        <v>34787</v>
      </c>
      <c r="W560" s="2">
        <v>42063</v>
      </c>
      <c r="X560" s="2" t="str">
        <f t="shared" si="41"/>
        <v>Sat</v>
      </c>
      <c r="Y560" s="2">
        <v>42064</v>
      </c>
      <c r="Z560" s="9">
        <f t="shared" si="42"/>
        <v>1</v>
      </c>
      <c r="AA560" s="9" t="str">
        <f t="shared" si="43"/>
        <v>After Discount</v>
      </c>
      <c r="AB560" s="6">
        <v>-324.73</v>
      </c>
      <c r="AC560">
        <v>4</v>
      </c>
      <c r="AD560" s="6">
        <v>55.08</v>
      </c>
      <c r="AE560">
        <v>91036</v>
      </c>
      <c r="AF560" s="9">
        <f>IF(COUNTIF(AE$2:AE2511,AE560)=1,1,0)</f>
        <v>1</v>
      </c>
      <c r="AG560" t="str">
        <f>_xlfn.XLOOKUP(AE560,Returns!A:A,Returns!B:B,"Not Returned",0,1)</f>
        <v>Not Returned</v>
      </c>
      <c r="AH560">
        <f t="shared" si="44"/>
        <v>0</v>
      </c>
    </row>
    <row r="561" spans="1:34" x14ac:dyDescent="0.3">
      <c r="A561">
        <v>22646</v>
      </c>
      <c r="B561" t="s">
        <v>56</v>
      </c>
      <c r="C561" s="8">
        <v>0</v>
      </c>
      <c r="D561" s="6">
        <v>37.76</v>
      </c>
      <c r="E561" s="7">
        <v>12.9</v>
      </c>
      <c r="F561">
        <v>980</v>
      </c>
      <c r="G561" t="s">
        <v>1075</v>
      </c>
      <c r="H561" t="str">
        <f>IF(COUNTIF(G$2:G561,G561)=1,"New Customer","Returning Customer")</f>
        <v>New Customer</v>
      </c>
      <c r="I561">
        <f t="shared" si="40"/>
        <v>1</v>
      </c>
      <c r="J561" t="s">
        <v>49</v>
      </c>
      <c r="K561" t="s">
        <v>28</v>
      </c>
      <c r="L561" t="s">
        <v>29</v>
      </c>
      <c r="M561" t="s">
        <v>139</v>
      </c>
      <c r="N561" t="s">
        <v>59</v>
      </c>
      <c r="O561" t="s">
        <v>1076</v>
      </c>
      <c r="P561">
        <v>0.56999999999999995</v>
      </c>
      <c r="Q561" t="s">
        <v>33</v>
      </c>
      <c r="R561" t="s">
        <v>53</v>
      </c>
      <c r="S561" t="str">
        <f>VLOOKUP(R561,Users!$A$1:$B$5,2,0)</f>
        <v>Erin</v>
      </c>
      <c r="T561" t="s">
        <v>147</v>
      </c>
      <c r="U561" t="s">
        <v>769</v>
      </c>
      <c r="V561">
        <v>5403</v>
      </c>
      <c r="W561" s="2">
        <v>42040</v>
      </c>
      <c r="X561" s="2" t="str">
        <f t="shared" si="41"/>
        <v>Thu</v>
      </c>
      <c r="Y561" s="2">
        <v>42041</v>
      </c>
      <c r="Z561" s="9">
        <f t="shared" si="42"/>
        <v>1</v>
      </c>
      <c r="AA561" s="9" t="str">
        <f t="shared" si="43"/>
        <v>No Discount</v>
      </c>
      <c r="AB561" s="6">
        <v>93.846800000000002</v>
      </c>
      <c r="AC561">
        <v>12</v>
      </c>
      <c r="AD561" s="6">
        <v>477.2</v>
      </c>
      <c r="AE561">
        <v>87258</v>
      </c>
      <c r="AF561" s="9">
        <f>IF(COUNTIF(AE$2:AE2512,AE561)=1,1,0)</f>
        <v>1</v>
      </c>
      <c r="AG561" t="str">
        <f>_xlfn.XLOOKUP(AE561,Returns!A:A,Returns!B:B,"Not Returned",0,1)</f>
        <v>Not Returned</v>
      </c>
      <c r="AH561">
        <f t="shared" si="44"/>
        <v>0</v>
      </c>
    </row>
    <row r="562" spans="1:34" x14ac:dyDescent="0.3">
      <c r="A562">
        <v>20874</v>
      </c>
      <c r="B562" t="s">
        <v>47</v>
      </c>
      <c r="C562" s="8">
        <v>0.1</v>
      </c>
      <c r="D562" s="6">
        <v>18.97</v>
      </c>
      <c r="E562" s="7">
        <v>9.0299999999999994</v>
      </c>
      <c r="F562">
        <v>657</v>
      </c>
      <c r="G562" t="s">
        <v>765</v>
      </c>
      <c r="H562" t="str">
        <f>IF(COUNTIF(G$2:G562,G562)=1,"New Customer","Returning Customer")</f>
        <v>New Customer</v>
      </c>
      <c r="I562">
        <f t="shared" si="40"/>
        <v>1</v>
      </c>
      <c r="J562" t="s">
        <v>49</v>
      </c>
      <c r="K562" t="s">
        <v>114</v>
      </c>
      <c r="L562" t="s">
        <v>29</v>
      </c>
      <c r="M562" t="s">
        <v>93</v>
      </c>
      <c r="N562" t="s">
        <v>59</v>
      </c>
      <c r="O562" t="s">
        <v>766</v>
      </c>
      <c r="P562">
        <v>0.37</v>
      </c>
      <c r="Q562" t="s">
        <v>33</v>
      </c>
      <c r="R562" t="s">
        <v>53</v>
      </c>
      <c r="S562" t="str">
        <f>VLOOKUP(R562,Users!$A$1:$B$5,2,0)</f>
        <v>Erin</v>
      </c>
      <c r="T562" t="s">
        <v>189</v>
      </c>
      <c r="U562" t="s">
        <v>767</v>
      </c>
      <c r="V562">
        <v>1540</v>
      </c>
      <c r="W562" s="2">
        <v>42023</v>
      </c>
      <c r="X562" s="2" t="str">
        <f t="shared" si="41"/>
        <v>Mon</v>
      </c>
      <c r="Y562" s="2">
        <v>42025</v>
      </c>
      <c r="Z562" s="9">
        <f t="shared" si="42"/>
        <v>2</v>
      </c>
      <c r="AA562" s="9" t="str">
        <f t="shared" si="43"/>
        <v>After Discount</v>
      </c>
      <c r="AB562" s="6">
        <v>-24.204799999999999</v>
      </c>
      <c r="AC562">
        <v>1</v>
      </c>
      <c r="AD562" s="6">
        <v>19.73</v>
      </c>
      <c r="AE562">
        <v>91212</v>
      </c>
      <c r="AF562" s="9">
        <f>IF(COUNTIF(AE$2:AE2513,AE562)=1,1,0)</f>
        <v>0</v>
      </c>
      <c r="AG562" t="str">
        <f>_xlfn.XLOOKUP(AE562,Returns!A:A,Returns!B:B,"Not Returned",0,1)</f>
        <v>Not Returned</v>
      </c>
      <c r="AH562">
        <f t="shared" si="44"/>
        <v>0</v>
      </c>
    </row>
    <row r="563" spans="1:34" x14ac:dyDescent="0.3">
      <c r="A563">
        <v>25183</v>
      </c>
      <c r="B563" t="s">
        <v>37</v>
      </c>
      <c r="C563" s="8">
        <v>0.01</v>
      </c>
      <c r="D563" s="6">
        <v>18.97</v>
      </c>
      <c r="E563" s="7">
        <v>9.0299999999999994</v>
      </c>
      <c r="F563">
        <v>2287</v>
      </c>
      <c r="G563" t="s">
        <v>2161</v>
      </c>
      <c r="H563" t="str">
        <f>IF(COUNTIF(G$2:G563,G563)=1,"New Customer","Returning Customer")</f>
        <v>New Customer</v>
      </c>
      <c r="I563">
        <f t="shared" si="40"/>
        <v>1</v>
      </c>
      <c r="J563" t="s">
        <v>49</v>
      </c>
      <c r="K563" t="s">
        <v>28</v>
      </c>
      <c r="L563" t="s">
        <v>29</v>
      </c>
      <c r="M563" t="s">
        <v>93</v>
      </c>
      <c r="N563" t="s">
        <v>59</v>
      </c>
      <c r="O563" t="s">
        <v>766</v>
      </c>
      <c r="P563">
        <v>0.37</v>
      </c>
      <c r="Q563" t="s">
        <v>33</v>
      </c>
      <c r="R563" t="s">
        <v>135</v>
      </c>
      <c r="S563" t="str">
        <f>VLOOKUP(R563,Users!$A$1:$B$5,2,0)</f>
        <v>Sam</v>
      </c>
      <c r="T563" t="s">
        <v>923</v>
      </c>
      <c r="U563" t="s">
        <v>2162</v>
      </c>
      <c r="V563">
        <v>29483</v>
      </c>
      <c r="W563" s="2">
        <v>42088</v>
      </c>
      <c r="X563" s="2" t="str">
        <f t="shared" si="41"/>
        <v>Wed</v>
      </c>
      <c r="Y563" s="2">
        <v>42088</v>
      </c>
      <c r="Z563" s="9">
        <f t="shared" si="42"/>
        <v>0</v>
      </c>
      <c r="AA563" s="9" t="str">
        <f t="shared" si="43"/>
        <v>After Discount</v>
      </c>
      <c r="AB563" s="6">
        <v>-12.026699999999998</v>
      </c>
      <c r="AC563">
        <v>8</v>
      </c>
      <c r="AD563" s="6">
        <v>164.67</v>
      </c>
      <c r="AE563">
        <v>90146</v>
      </c>
      <c r="AF563" s="9">
        <f>IF(COUNTIF(AE$2:AE2514,AE563)=1,1,0)</f>
        <v>0</v>
      </c>
      <c r="AG563" t="str">
        <f>_xlfn.XLOOKUP(AE563,Returns!A:A,Returns!B:B,"Not Returned",0,1)</f>
        <v>Not Returned</v>
      </c>
      <c r="AH563">
        <f t="shared" si="44"/>
        <v>0</v>
      </c>
    </row>
    <row r="564" spans="1:34" x14ac:dyDescent="0.3">
      <c r="A564">
        <v>22849</v>
      </c>
      <c r="B564" t="s">
        <v>106</v>
      </c>
      <c r="C564" s="8">
        <v>0.09</v>
      </c>
      <c r="D564" s="6">
        <v>18.97</v>
      </c>
      <c r="E564" s="7">
        <v>9.0299999999999994</v>
      </c>
      <c r="F564">
        <v>2684</v>
      </c>
      <c r="G564" t="s">
        <v>2463</v>
      </c>
      <c r="H564" t="str">
        <f>IF(COUNTIF(G$2:G564,G564)=1,"New Customer","Returning Customer")</f>
        <v>Returning Customer</v>
      </c>
      <c r="I564">
        <f t="shared" si="40"/>
        <v>0</v>
      </c>
      <c r="J564" t="s">
        <v>49</v>
      </c>
      <c r="K564" t="s">
        <v>58</v>
      </c>
      <c r="L564" t="s">
        <v>29</v>
      </c>
      <c r="M564" t="s">
        <v>93</v>
      </c>
      <c r="N564" t="s">
        <v>59</v>
      </c>
      <c r="O564" t="s">
        <v>766</v>
      </c>
      <c r="P564">
        <v>0.37</v>
      </c>
      <c r="Q564" t="s">
        <v>33</v>
      </c>
      <c r="R564" t="s">
        <v>135</v>
      </c>
      <c r="S564" t="str">
        <f>VLOOKUP(R564,Users!$A$1:$B$5,2,0)</f>
        <v>Sam</v>
      </c>
      <c r="T564" t="s">
        <v>356</v>
      </c>
      <c r="U564" t="s">
        <v>2464</v>
      </c>
      <c r="V564">
        <v>33952</v>
      </c>
      <c r="W564" s="2">
        <v>42050</v>
      </c>
      <c r="X564" s="2" t="str">
        <f t="shared" si="41"/>
        <v>Sun</v>
      </c>
      <c r="Y564" s="2">
        <v>42055</v>
      </c>
      <c r="Z564" s="9">
        <f t="shared" si="42"/>
        <v>5</v>
      </c>
      <c r="AA564" s="9" t="str">
        <f t="shared" si="43"/>
        <v>After Discount</v>
      </c>
      <c r="AB564" s="6">
        <v>-1748.0119999999999</v>
      </c>
      <c r="AC564">
        <v>1</v>
      </c>
      <c r="AD564" s="6">
        <v>20.96</v>
      </c>
      <c r="AE564">
        <v>89146</v>
      </c>
      <c r="AF564" s="9">
        <f>IF(COUNTIF(AE$2:AE2515,AE564)=1,1,0)</f>
        <v>0</v>
      </c>
      <c r="AG564" t="str">
        <f>_xlfn.XLOOKUP(AE564,Returns!A:A,Returns!B:B,"Not Returned",0,1)</f>
        <v>Not Returned</v>
      </c>
      <c r="AH564">
        <f t="shared" si="44"/>
        <v>0</v>
      </c>
    </row>
    <row r="565" spans="1:34" x14ac:dyDescent="0.3">
      <c r="A565">
        <v>20590</v>
      </c>
      <c r="B565" t="s">
        <v>37</v>
      </c>
      <c r="C565" s="8">
        <v>0.05</v>
      </c>
      <c r="D565" s="6">
        <v>18.97</v>
      </c>
      <c r="E565" s="7">
        <v>9.0299999999999994</v>
      </c>
      <c r="F565">
        <v>3084</v>
      </c>
      <c r="G565" t="s">
        <v>2761</v>
      </c>
      <c r="H565" t="str">
        <f>IF(COUNTIF(G$2:G565,G565)=1,"New Customer","Returning Customer")</f>
        <v>New Customer</v>
      </c>
      <c r="I565">
        <f t="shared" si="40"/>
        <v>1</v>
      </c>
      <c r="J565" t="s">
        <v>49</v>
      </c>
      <c r="K565" t="s">
        <v>58</v>
      </c>
      <c r="L565" t="s">
        <v>29</v>
      </c>
      <c r="M565" t="s">
        <v>93</v>
      </c>
      <c r="N565" t="s">
        <v>59</v>
      </c>
      <c r="O565" t="s">
        <v>766</v>
      </c>
      <c r="P565">
        <v>0.37</v>
      </c>
      <c r="Q565" t="s">
        <v>33</v>
      </c>
      <c r="R565" t="s">
        <v>34</v>
      </c>
      <c r="S565" t="str">
        <f>VLOOKUP(R565,Users!$A$1:$B$5,2,0)</f>
        <v>William</v>
      </c>
      <c r="T565" t="s">
        <v>35</v>
      </c>
      <c r="U565" t="s">
        <v>2744</v>
      </c>
      <c r="V565">
        <v>98503</v>
      </c>
      <c r="W565" s="2">
        <v>42179</v>
      </c>
      <c r="X565" s="2" t="str">
        <f t="shared" si="41"/>
        <v>Wed</v>
      </c>
      <c r="Y565" s="2">
        <v>42180</v>
      </c>
      <c r="Z565" s="9">
        <f t="shared" si="42"/>
        <v>1</v>
      </c>
      <c r="AA565" s="9" t="str">
        <f t="shared" si="43"/>
        <v>After Discount</v>
      </c>
      <c r="AB565" s="6">
        <v>-1.89</v>
      </c>
      <c r="AC565">
        <v>5</v>
      </c>
      <c r="AD565" s="6">
        <v>97.33</v>
      </c>
      <c r="AE565">
        <v>89880</v>
      </c>
      <c r="AF565" s="9">
        <f>IF(COUNTIF(AE$2:AE2516,AE565)=1,1,0)</f>
        <v>0</v>
      </c>
      <c r="AG565" t="str">
        <f>_xlfn.XLOOKUP(AE565,Returns!A:A,Returns!B:B,"Not Returned",0,1)</f>
        <v>Not Returned</v>
      </c>
      <c r="AH565">
        <f t="shared" si="44"/>
        <v>0</v>
      </c>
    </row>
    <row r="566" spans="1:34" x14ac:dyDescent="0.3">
      <c r="A566">
        <v>19842</v>
      </c>
      <c r="B566" t="s">
        <v>25</v>
      </c>
      <c r="C566" s="8">
        <v>0.01</v>
      </c>
      <c r="D566" s="6">
        <v>10.9</v>
      </c>
      <c r="E566" s="7">
        <v>7.46</v>
      </c>
      <c r="F566">
        <v>3397</v>
      </c>
      <c r="G566" t="s">
        <v>2999</v>
      </c>
      <c r="H566" t="str">
        <f>IF(COUNTIF(G$2:G566,G566)=1,"New Customer","Returning Customer")</f>
        <v>Returning Customer</v>
      </c>
      <c r="I566">
        <f t="shared" si="40"/>
        <v>0</v>
      </c>
      <c r="J566" t="s">
        <v>49</v>
      </c>
      <c r="K566" t="s">
        <v>58</v>
      </c>
      <c r="L566" t="s">
        <v>29</v>
      </c>
      <c r="M566" t="s">
        <v>139</v>
      </c>
      <c r="N566" t="s">
        <v>59</v>
      </c>
      <c r="O566" t="s">
        <v>3000</v>
      </c>
      <c r="P566">
        <v>0.59</v>
      </c>
      <c r="Q566" t="s">
        <v>33</v>
      </c>
      <c r="R566" t="s">
        <v>61</v>
      </c>
      <c r="S566" t="str">
        <f>VLOOKUP(R566,Users!$A$1:$B$5,2,0)</f>
        <v>Chris</v>
      </c>
      <c r="T566" t="s">
        <v>175</v>
      </c>
      <c r="U566" t="s">
        <v>1347</v>
      </c>
      <c r="V566">
        <v>61832</v>
      </c>
      <c r="W566" s="2">
        <v>42074</v>
      </c>
      <c r="X566" s="2" t="str">
        <f t="shared" si="41"/>
        <v>Wed</v>
      </c>
      <c r="Y566" s="2">
        <v>42075</v>
      </c>
      <c r="Z566" s="9">
        <f t="shared" si="42"/>
        <v>1</v>
      </c>
      <c r="AA566" s="9" t="str">
        <f t="shared" si="43"/>
        <v>After Discount</v>
      </c>
      <c r="AB566" s="6">
        <v>-116.76</v>
      </c>
      <c r="AC566">
        <v>18</v>
      </c>
      <c r="AD566" s="6">
        <v>207.31</v>
      </c>
      <c r="AE566">
        <v>87536</v>
      </c>
      <c r="AF566" s="9">
        <f>IF(COUNTIF(AE$2:AE2517,AE566)=1,1,0)</f>
        <v>0</v>
      </c>
      <c r="AG566" t="str">
        <f>_xlfn.XLOOKUP(AE566,Returns!A:A,Returns!B:B,"Not Returned",0,1)</f>
        <v>Not Returned</v>
      </c>
      <c r="AH566">
        <f t="shared" si="44"/>
        <v>0</v>
      </c>
    </row>
    <row r="567" spans="1:34" x14ac:dyDescent="0.3">
      <c r="A567">
        <v>20604</v>
      </c>
      <c r="B567" t="s">
        <v>106</v>
      </c>
      <c r="C567" s="8">
        <v>0.1</v>
      </c>
      <c r="D567" s="6">
        <v>50.98</v>
      </c>
      <c r="E567" s="7">
        <v>22.24</v>
      </c>
      <c r="F567">
        <v>851</v>
      </c>
      <c r="G567" t="s">
        <v>959</v>
      </c>
      <c r="H567" t="str">
        <f>IF(COUNTIF(G$2:G567,G567)=1,"New Customer","Returning Customer")</f>
        <v>Returning Customer</v>
      </c>
      <c r="I567">
        <f t="shared" si="40"/>
        <v>0</v>
      </c>
      <c r="J567" t="s">
        <v>49</v>
      </c>
      <c r="K567" t="s">
        <v>28</v>
      </c>
      <c r="L567" t="s">
        <v>41</v>
      </c>
      <c r="M567" t="s">
        <v>50</v>
      </c>
      <c r="N567" t="s">
        <v>231</v>
      </c>
      <c r="O567" t="s">
        <v>960</v>
      </c>
      <c r="P567">
        <v>0.55000000000000004</v>
      </c>
      <c r="Q567" t="s">
        <v>33</v>
      </c>
      <c r="R567" t="s">
        <v>34</v>
      </c>
      <c r="S567" t="str">
        <f>VLOOKUP(R567,Users!$A$1:$B$5,2,0)</f>
        <v>William</v>
      </c>
      <c r="T567" t="s">
        <v>45</v>
      </c>
      <c r="U567" t="s">
        <v>961</v>
      </c>
      <c r="V567">
        <v>91745</v>
      </c>
      <c r="W567" s="2">
        <v>42060</v>
      </c>
      <c r="X567" s="2" t="str">
        <f t="shared" si="41"/>
        <v>Wed</v>
      </c>
      <c r="Y567" s="2">
        <v>42062</v>
      </c>
      <c r="Z567" s="9">
        <f t="shared" si="42"/>
        <v>2</v>
      </c>
      <c r="AA567" s="9" t="str">
        <f t="shared" si="43"/>
        <v>After Discount</v>
      </c>
      <c r="AB567" s="6">
        <v>98.12</v>
      </c>
      <c r="AC567">
        <v>6</v>
      </c>
      <c r="AD567" s="6">
        <v>300.63</v>
      </c>
      <c r="AE567">
        <v>88568</v>
      </c>
      <c r="AF567" s="9">
        <f>IF(COUNTIF(AE$2:AE2518,AE567)=1,1,0)</f>
        <v>1</v>
      </c>
      <c r="AG567" t="str">
        <f>_xlfn.XLOOKUP(AE567,Returns!A:A,Returns!B:B,"Not Returned",0,1)</f>
        <v>Not Returned</v>
      </c>
      <c r="AH567">
        <f t="shared" si="44"/>
        <v>0</v>
      </c>
    </row>
    <row r="568" spans="1:34" x14ac:dyDescent="0.3">
      <c r="A568">
        <v>7720</v>
      </c>
      <c r="B568" t="s">
        <v>25</v>
      </c>
      <c r="C568" s="8">
        <v>0.02</v>
      </c>
      <c r="D568" s="6">
        <v>10.68</v>
      </c>
      <c r="E568" s="7">
        <v>13.04</v>
      </c>
      <c r="F568">
        <v>2882</v>
      </c>
      <c r="G568" t="s">
        <v>2612</v>
      </c>
      <c r="H568" t="str">
        <f>IF(COUNTIF(G$2:G568,G568)=1,"New Customer","Returning Customer")</f>
        <v>Returning Customer</v>
      </c>
      <c r="I568">
        <f t="shared" si="40"/>
        <v>0</v>
      </c>
      <c r="J568" t="s">
        <v>49</v>
      </c>
      <c r="K568" t="s">
        <v>114</v>
      </c>
      <c r="L568" t="s">
        <v>41</v>
      </c>
      <c r="M568" t="s">
        <v>50</v>
      </c>
      <c r="N568" t="s">
        <v>231</v>
      </c>
      <c r="O568" t="s">
        <v>2614</v>
      </c>
      <c r="P568">
        <v>0.6</v>
      </c>
      <c r="Q568" t="s">
        <v>33</v>
      </c>
      <c r="R568" t="s">
        <v>135</v>
      </c>
      <c r="S568" t="str">
        <f>VLOOKUP(R568,Users!$A$1:$B$5,2,0)</f>
        <v>Sam</v>
      </c>
      <c r="T568" t="s">
        <v>316</v>
      </c>
      <c r="U568" t="s">
        <v>384</v>
      </c>
      <c r="V568">
        <v>28206</v>
      </c>
      <c r="W568" s="2">
        <v>42055</v>
      </c>
      <c r="X568" s="2" t="str">
        <f t="shared" si="41"/>
        <v>Fri</v>
      </c>
      <c r="Y568" s="2">
        <v>42057</v>
      </c>
      <c r="Z568" s="9">
        <f t="shared" si="42"/>
        <v>2</v>
      </c>
      <c r="AA568" s="9" t="str">
        <f t="shared" si="43"/>
        <v>After Discount</v>
      </c>
      <c r="AB568" s="6">
        <v>-307.29650000000004</v>
      </c>
      <c r="AC568">
        <v>31</v>
      </c>
      <c r="AD568" s="6">
        <v>350.48</v>
      </c>
      <c r="AE568">
        <v>55300</v>
      </c>
      <c r="AF568" s="9">
        <f>IF(COUNTIF(AE$2:AE2519,AE568)=1,1,0)</f>
        <v>0</v>
      </c>
      <c r="AG568" t="str">
        <f>_xlfn.XLOOKUP(AE568,Returns!A:A,Returns!B:B,"Not Returned",0,1)</f>
        <v>Not Returned</v>
      </c>
      <c r="AH568">
        <f t="shared" si="44"/>
        <v>0</v>
      </c>
    </row>
    <row r="569" spans="1:34" x14ac:dyDescent="0.3">
      <c r="A569">
        <v>25720</v>
      </c>
      <c r="B569" t="s">
        <v>25</v>
      </c>
      <c r="C569" s="8">
        <v>0.02</v>
      </c>
      <c r="D569" s="6">
        <v>10.68</v>
      </c>
      <c r="E569" s="7">
        <v>13.04</v>
      </c>
      <c r="F569">
        <v>2886</v>
      </c>
      <c r="G569" t="s">
        <v>2621</v>
      </c>
      <c r="H569" t="str">
        <f>IF(COUNTIF(G$2:G569,G569)=1,"New Customer","Returning Customer")</f>
        <v>Returning Customer</v>
      </c>
      <c r="I569">
        <f t="shared" si="40"/>
        <v>0</v>
      </c>
      <c r="J569" t="s">
        <v>49</v>
      </c>
      <c r="K569" t="s">
        <v>114</v>
      </c>
      <c r="L569" t="s">
        <v>41</v>
      </c>
      <c r="M569" t="s">
        <v>50</v>
      </c>
      <c r="N569" t="s">
        <v>231</v>
      </c>
      <c r="O569" t="s">
        <v>2614</v>
      </c>
      <c r="P569">
        <v>0.6</v>
      </c>
      <c r="Q569" t="s">
        <v>33</v>
      </c>
      <c r="R569" t="s">
        <v>53</v>
      </c>
      <c r="S569" t="str">
        <f>VLOOKUP(R569,Users!$A$1:$B$5,2,0)</f>
        <v>Erin</v>
      </c>
      <c r="T569" t="s">
        <v>152</v>
      </c>
      <c r="U569" t="s">
        <v>2622</v>
      </c>
      <c r="V569">
        <v>44134</v>
      </c>
      <c r="W569" s="2">
        <v>42055</v>
      </c>
      <c r="X569" s="2" t="str">
        <f t="shared" si="41"/>
        <v>Fri</v>
      </c>
      <c r="Y569" s="2">
        <v>42057</v>
      </c>
      <c r="Z569" s="9">
        <f t="shared" si="42"/>
        <v>2</v>
      </c>
      <c r="AA569" s="9" t="str">
        <f t="shared" si="43"/>
        <v>After Discount</v>
      </c>
      <c r="AB569" s="6">
        <v>-231.05</v>
      </c>
      <c r="AC569">
        <v>8</v>
      </c>
      <c r="AD569" s="6">
        <v>90.45</v>
      </c>
      <c r="AE569">
        <v>87630</v>
      </c>
      <c r="AF569" s="9">
        <f>IF(COUNTIF(AE$2:AE2520,AE569)=1,1,0)</f>
        <v>0</v>
      </c>
      <c r="AG569" t="str">
        <f>_xlfn.XLOOKUP(AE569,Returns!A:A,Returns!B:B,"Not Returned",0,1)</f>
        <v>Not Returned</v>
      </c>
      <c r="AH569">
        <f t="shared" si="44"/>
        <v>0</v>
      </c>
    </row>
    <row r="570" spans="1:34" x14ac:dyDescent="0.3">
      <c r="A570">
        <v>23487</v>
      </c>
      <c r="B570" t="s">
        <v>47</v>
      </c>
      <c r="C570" s="8">
        <v>0.02</v>
      </c>
      <c r="D570" s="6">
        <v>14.58</v>
      </c>
      <c r="E570" s="7">
        <v>7.4</v>
      </c>
      <c r="F570">
        <v>663</v>
      </c>
      <c r="G570" t="s">
        <v>770</v>
      </c>
      <c r="H570" t="str">
        <f>IF(COUNTIF(G$2:G570,G570)=1,"New Customer","Returning Customer")</f>
        <v>New Customer</v>
      </c>
      <c r="I570">
        <f t="shared" si="40"/>
        <v>1</v>
      </c>
      <c r="J570" t="s">
        <v>49</v>
      </c>
      <c r="K570" t="s">
        <v>40</v>
      </c>
      <c r="L570" t="s">
        <v>41</v>
      </c>
      <c r="M570" t="s">
        <v>50</v>
      </c>
      <c r="N570" t="s">
        <v>59</v>
      </c>
      <c r="O570" t="s">
        <v>771</v>
      </c>
      <c r="P570">
        <v>0.48</v>
      </c>
      <c r="Q570" t="s">
        <v>33</v>
      </c>
      <c r="R570" t="s">
        <v>53</v>
      </c>
      <c r="S570" t="str">
        <f>VLOOKUP(R570,Users!$A$1:$B$5,2,0)</f>
        <v>Erin</v>
      </c>
      <c r="T570" t="s">
        <v>152</v>
      </c>
      <c r="U570" t="s">
        <v>734</v>
      </c>
      <c r="V570">
        <v>43952</v>
      </c>
      <c r="W570" s="2">
        <v>42153</v>
      </c>
      <c r="X570" s="2" t="str">
        <f t="shared" si="41"/>
        <v>Fri</v>
      </c>
      <c r="Y570" s="2">
        <v>42156</v>
      </c>
      <c r="Z570" s="9">
        <f t="shared" si="42"/>
        <v>3</v>
      </c>
      <c r="AA570" s="9" t="str">
        <f t="shared" si="43"/>
        <v>After Discount</v>
      </c>
      <c r="AB570" s="6">
        <v>10.802000000000001</v>
      </c>
      <c r="AC570">
        <v>17</v>
      </c>
      <c r="AD570" s="6">
        <v>261.33999999999997</v>
      </c>
      <c r="AE570">
        <v>90922</v>
      </c>
      <c r="AF570" s="9">
        <f>IF(COUNTIF(AE$2:AE2521,AE570)=1,1,0)</f>
        <v>1</v>
      </c>
      <c r="AG570" t="str">
        <f>_xlfn.XLOOKUP(AE570,Returns!A:A,Returns!B:B,"Not Returned",0,1)</f>
        <v>Not Returned</v>
      </c>
      <c r="AH570">
        <f t="shared" si="44"/>
        <v>0</v>
      </c>
    </row>
    <row r="571" spans="1:34" x14ac:dyDescent="0.3">
      <c r="A571">
        <v>25097</v>
      </c>
      <c r="B571" t="s">
        <v>47</v>
      </c>
      <c r="C571" s="8">
        <v>0.02</v>
      </c>
      <c r="D571" s="6">
        <v>12.58</v>
      </c>
      <c r="E571" s="7">
        <v>5.16</v>
      </c>
      <c r="F571">
        <v>2570</v>
      </c>
      <c r="G571" t="s">
        <v>2382</v>
      </c>
      <c r="H571" t="str">
        <f>IF(COUNTIF(G$2:G571,G571)=1,"New Customer","Returning Customer")</f>
        <v>New Customer</v>
      </c>
      <c r="I571">
        <f t="shared" si="40"/>
        <v>1</v>
      </c>
      <c r="J571" t="s">
        <v>49</v>
      </c>
      <c r="K571" t="s">
        <v>114</v>
      </c>
      <c r="L571" t="s">
        <v>41</v>
      </c>
      <c r="M571" t="s">
        <v>50</v>
      </c>
      <c r="N571" t="s">
        <v>59</v>
      </c>
      <c r="O571" t="s">
        <v>2384</v>
      </c>
      <c r="P571">
        <v>0.43</v>
      </c>
      <c r="Q571" t="s">
        <v>33</v>
      </c>
      <c r="R571" t="s">
        <v>34</v>
      </c>
      <c r="S571" t="str">
        <f>VLOOKUP(R571,Users!$A$1:$B$5,2,0)</f>
        <v>William</v>
      </c>
      <c r="T571" t="s">
        <v>45</v>
      </c>
      <c r="U571" t="s">
        <v>2383</v>
      </c>
      <c r="V571">
        <v>95616</v>
      </c>
      <c r="W571" s="2">
        <v>42119</v>
      </c>
      <c r="X571" s="2" t="str">
        <f t="shared" si="41"/>
        <v>Sat</v>
      </c>
      <c r="Y571" s="2">
        <v>42119</v>
      </c>
      <c r="Z571" s="9">
        <f t="shared" si="42"/>
        <v>0</v>
      </c>
      <c r="AA571" s="9" t="str">
        <f t="shared" si="43"/>
        <v>After Discount</v>
      </c>
      <c r="AB571" s="6">
        <v>44.712000000000003</v>
      </c>
      <c r="AC571">
        <v>18</v>
      </c>
      <c r="AD571" s="6">
        <v>224.29</v>
      </c>
      <c r="AE571">
        <v>90327</v>
      </c>
      <c r="AF571" s="9">
        <f>IF(COUNTIF(AE$2:AE2522,AE571)=1,1,0)</f>
        <v>0</v>
      </c>
      <c r="AG571" t="str">
        <f>_xlfn.XLOOKUP(AE571,Returns!A:A,Returns!B:B,"Not Returned",0,1)</f>
        <v>Not Returned</v>
      </c>
      <c r="AH571">
        <f t="shared" si="44"/>
        <v>0</v>
      </c>
    </row>
    <row r="572" spans="1:34" x14ac:dyDescent="0.3">
      <c r="A572">
        <v>19369</v>
      </c>
      <c r="B572" t="s">
        <v>25</v>
      </c>
      <c r="C572" s="8">
        <v>0</v>
      </c>
      <c r="D572" s="6">
        <v>5.77</v>
      </c>
      <c r="E572" s="7">
        <v>5.92</v>
      </c>
      <c r="F572">
        <v>2363</v>
      </c>
      <c r="G572" t="s">
        <v>2216</v>
      </c>
      <c r="H572" t="str">
        <f>IF(COUNTIF(G$2:G572,G572)=1,"New Customer","Returning Customer")</f>
        <v>New Customer</v>
      </c>
      <c r="I572">
        <f t="shared" si="40"/>
        <v>1</v>
      </c>
      <c r="J572" t="s">
        <v>49</v>
      </c>
      <c r="K572" t="s">
        <v>40</v>
      </c>
      <c r="L572" t="s">
        <v>41</v>
      </c>
      <c r="M572" t="s">
        <v>50</v>
      </c>
      <c r="N572" t="s">
        <v>86</v>
      </c>
      <c r="O572" t="s">
        <v>2217</v>
      </c>
      <c r="P572">
        <v>0.55000000000000004</v>
      </c>
      <c r="Q572" t="s">
        <v>33</v>
      </c>
      <c r="R572" t="s">
        <v>53</v>
      </c>
      <c r="S572" t="str">
        <f>VLOOKUP(R572,Users!$A$1:$B$5,2,0)</f>
        <v>Erin</v>
      </c>
      <c r="T572" t="s">
        <v>152</v>
      </c>
      <c r="U572" t="s">
        <v>2100</v>
      </c>
      <c r="V572">
        <v>44256</v>
      </c>
      <c r="W572" s="2">
        <v>42105</v>
      </c>
      <c r="X572" s="2" t="str">
        <f t="shared" si="41"/>
        <v>Sat</v>
      </c>
      <c r="Y572" s="2">
        <v>42107</v>
      </c>
      <c r="Z572" s="9">
        <f t="shared" si="42"/>
        <v>2</v>
      </c>
      <c r="AA572" s="9" t="str">
        <f t="shared" si="43"/>
        <v>No Discount</v>
      </c>
      <c r="AB572" s="6">
        <v>-61.5276</v>
      </c>
      <c r="AC572">
        <v>11</v>
      </c>
      <c r="AD572" s="6">
        <v>69.89</v>
      </c>
      <c r="AE572">
        <v>90040</v>
      </c>
      <c r="AF572" s="9">
        <f>IF(COUNTIF(AE$2:AE2523,AE572)=1,1,0)</f>
        <v>1</v>
      </c>
      <c r="AG572" t="str">
        <f>_xlfn.XLOOKUP(AE572,Returns!A:A,Returns!B:B,"Not Returned",0,1)</f>
        <v>Not Returned</v>
      </c>
      <c r="AH572">
        <f t="shared" si="44"/>
        <v>0</v>
      </c>
    </row>
    <row r="573" spans="1:34" x14ac:dyDescent="0.3">
      <c r="A573">
        <v>23890</v>
      </c>
      <c r="B573" t="s">
        <v>25</v>
      </c>
      <c r="C573" s="8">
        <v>0.05</v>
      </c>
      <c r="D573" s="6">
        <v>26.48</v>
      </c>
      <c r="E573" s="7">
        <v>6.93</v>
      </c>
      <c r="F573">
        <v>18</v>
      </c>
      <c r="G573" t="s">
        <v>80</v>
      </c>
      <c r="H573" t="str">
        <f>IF(COUNTIF(G$2:G573,G573)=1,"New Customer","Returning Customer")</f>
        <v>New Customer</v>
      </c>
      <c r="I573">
        <f t="shared" si="40"/>
        <v>1</v>
      </c>
      <c r="J573" t="s">
        <v>49</v>
      </c>
      <c r="K573" t="s">
        <v>58</v>
      </c>
      <c r="L573" t="s">
        <v>41</v>
      </c>
      <c r="M573" t="s">
        <v>50</v>
      </c>
      <c r="N573" t="s">
        <v>59</v>
      </c>
      <c r="O573" t="s">
        <v>81</v>
      </c>
      <c r="P573">
        <v>0.49</v>
      </c>
      <c r="Q573" t="s">
        <v>33</v>
      </c>
      <c r="R573" t="s">
        <v>34</v>
      </c>
      <c r="S573" t="str">
        <f>VLOOKUP(R573,Users!$A$1:$B$5,2,0)</f>
        <v>William</v>
      </c>
      <c r="T573" t="s">
        <v>82</v>
      </c>
      <c r="U573" t="s">
        <v>83</v>
      </c>
      <c r="V573">
        <v>59601</v>
      </c>
      <c r="W573" s="2">
        <v>42139</v>
      </c>
      <c r="X573" s="2" t="str">
        <f t="shared" si="41"/>
        <v>Fri</v>
      </c>
      <c r="Y573" s="2">
        <v>42140</v>
      </c>
      <c r="Z573" s="9">
        <f t="shared" si="42"/>
        <v>1</v>
      </c>
      <c r="AA573" s="9" t="str">
        <f t="shared" si="43"/>
        <v>After Discount</v>
      </c>
      <c r="AB573" s="6">
        <v>314.48129999999998</v>
      </c>
      <c r="AC573">
        <v>17</v>
      </c>
      <c r="AD573" s="6">
        <v>455.77</v>
      </c>
      <c r="AE573">
        <v>90031</v>
      </c>
      <c r="AF573" s="9">
        <f>IF(COUNTIF(AE$2:AE2524,AE573)=1,1,0)</f>
        <v>1</v>
      </c>
      <c r="AG573" t="str">
        <f>_xlfn.XLOOKUP(AE573,Returns!A:A,Returns!B:B,"Not Returned",0,1)</f>
        <v>Not Returned</v>
      </c>
      <c r="AH573">
        <f t="shared" si="44"/>
        <v>0</v>
      </c>
    </row>
    <row r="574" spans="1:34" x14ac:dyDescent="0.3">
      <c r="A574">
        <v>5890</v>
      </c>
      <c r="B574" t="s">
        <v>25</v>
      </c>
      <c r="C574" s="8">
        <v>0.05</v>
      </c>
      <c r="D574" s="6">
        <v>26.48</v>
      </c>
      <c r="E574" s="7">
        <v>6.93</v>
      </c>
      <c r="F574">
        <v>21</v>
      </c>
      <c r="G574" t="s">
        <v>89</v>
      </c>
      <c r="H574" t="str">
        <f>IF(COUNTIF(G$2:G574,G574)=1,"New Customer","Returning Customer")</f>
        <v>Returning Customer</v>
      </c>
      <c r="I574">
        <f t="shared" si="40"/>
        <v>0</v>
      </c>
      <c r="J574" t="s">
        <v>49</v>
      </c>
      <c r="K574" t="s">
        <v>58</v>
      </c>
      <c r="L574" t="s">
        <v>41</v>
      </c>
      <c r="M574" t="s">
        <v>50</v>
      </c>
      <c r="N574" t="s">
        <v>59</v>
      </c>
      <c r="O574" t="s">
        <v>81</v>
      </c>
      <c r="P574">
        <v>0.49</v>
      </c>
      <c r="Q574" t="s">
        <v>33</v>
      </c>
      <c r="R574" t="s">
        <v>53</v>
      </c>
      <c r="S574" t="str">
        <f>VLOOKUP(R574,Users!$A$1:$B$5,2,0)</f>
        <v>Erin</v>
      </c>
      <c r="T574" t="s">
        <v>71</v>
      </c>
      <c r="U574" t="s">
        <v>90</v>
      </c>
      <c r="V574">
        <v>10012</v>
      </c>
      <c r="W574" s="2">
        <v>42139</v>
      </c>
      <c r="X574" s="2" t="str">
        <f t="shared" si="41"/>
        <v>Fri</v>
      </c>
      <c r="Y574" s="2">
        <v>42140</v>
      </c>
      <c r="Z574" s="9">
        <f t="shared" si="42"/>
        <v>1</v>
      </c>
      <c r="AA574" s="9" t="str">
        <f t="shared" si="43"/>
        <v>After Discount</v>
      </c>
      <c r="AB574" s="6">
        <v>384.38</v>
      </c>
      <c r="AC574">
        <v>70</v>
      </c>
      <c r="AD574" s="6">
        <v>1876.69</v>
      </c>
      <c r="AE574">
        <v>41793</v>
      </c>
      <c r="AF574" s="9">
        <f>IF(COUNTIF(AE$2:AE2525,AE574)=1,1,0)</f>
        <v>1</v>
      </c>
      <c r="AG574" t="str">
        <f>_xlfn.XLOOKUP(AE574,Returns!A:A,Returns!B:B,"Not Returned",0,1)</f>
        <v>Not Returned</v>
      </c>
      <c r="AH574">
        <f t="shared" si="44"/>
        <v>0</v>
      </c>
    </row>
    <row r="575" spans="1:34" x14ac:dyDescent="0.3">
      <c r="A575">
        <v>21060</v>
      </c>
      <c r="B575" t="s">
        <v>25</v>
      </c>
      <c r="C575" s="8">
        <v>0.08</v>
      </c>
      <c r="D575" s="6">
        <v>9.77</v>
      </c>
      <c r="E575" s="7">
        <v>6.02</v>
      </c>
      <c r="F575">
        <v>1595</v>
      </c>
      <c r="G575" t="s">
        <v>1587</v>
      </c>
      <c r="H575" t="str">
        <f>IF(COUNTIF(G$2:G575,G575)=1,"New Customer","Returning Customer")</f>
        <v>New Customer</v>
      </c>
      <c r="I575">
        <f t="shared" si="40"/>
        <v>1</v>
      </c>
      <c r="J575" t="s">
        <v>49</v>
      </c>
      <c r="K575" t="s">
        <v>28</v>
      </c>
      <c r="L575" t="s">
        <v>41</v>
      </c>
      <c r="M575" t="s">
        <v>50</v>
      </c>
      <c r="N575" t="s">
        <v>86</v>
      </c>
      <c r="O575" t="s">
        <v>1589</v>
      </c>
      <c r="P575">
        <v>0.48</v>
      </c>
      <c r="Q575" t="s">
        <v>33</v>
      </c>
      <c r="R575" t="s">
        <v>53</v>
      </c>
      <c r="S575" t="str">
        <f>VLOOKUP(R575,Users!$A$1:$B$5,2,0)</f>
        <v>Erin</v>
      </c>
      <c r="T575" t="s">
        <v>641</v>
      </c>
      <c r="U575" t="s">
        <v>1588</v>
      </c>
      <c r="V575">
        <v>25705</v>
      </c>
      <c r="W575" s="2">
        <v>42135</v>
      </c>
      <c r="X575" s="2" t="str">
        <f t="shared" si="41"/>
        <v>Mon</v>
      </c>
      <c r="Y575" s="2">
        <v>42136</v>
      </c>
      <c r="Z575" s="9">
        <f t="shared" si="42"/>
        <v>1</v>
      </c>
      <c r="AA575" s="9" t="str">
        <f t="shared" si="43"/>
        <v>After Discount</v>
      </c>
      <c r="AB575" s="6">
        <v>23.276000000000003</v>
      </c>
      <c r="AC575">
        <v>9</v>
      </c>
      <c r="AD575" s="6">
        <v>89.06</v>
      </c>
      <c r="AE575">
        <v>90796</v>
      </c>
      <c r="AF575" s="9">
        <f>IF(COUNTIF(AE$2:AE2526,AE575)=1,1,0)</f>
        <v>0</v>
      </c>
      <c r="AG575" t="str">
        <f>_xlfn.XLOOKUP(AE575,Returns!A:A,Returns!B:B,"Not Returned",0,1)</f>
        <v>Not Returned</v>
      </c>
      <c r="AH575">
        <f t="shared" si="44"/>
        <v>0</v>
      </c>
    </row>
    <row r="576" spans="1:34" x14ac:dyDescent="0.3">
      <c r="A576">
        <v>21856</v>
      </c>
      <c r="B576" t="s">
        <v>37</v>
      </c>
      <c r="C576" s="8">
        <v>0.02</v>
      </c>
      <c r="D576" s="6">
        <v>9.77</v>
      </c>
      <c r="E576" s="7">
        <v>6.02</v>
      </c>
      <c r="F576">
        <v>2847</v>
      </c>
      <c r="G576" t="s">
        <v>2580</v>
      </c>
      <c r="H576" t="str">
        <f>IF(COUNTIF(G$2:G576,G576)=1,"New Customer","Returning Customer")</f>
        <v>New Customer</v>
      </c>
      <c r="I576">
        <f t="shared" si="40"/>
        <v>1</v>
      </c>
      <c r="J576" t="s">
        <v>49</v>
      </c>
      <c r="K576" t="s">
        <v>28</v>
      </c>
      <c r="L576" t="s">
        <v>41</v>
      </c>
      <c r="M576" t="s">
        <v>50</v>
      </c>
      <c r="N576" t="s">
        <v>86</v>
      </c>
      <c r="O576" t="s">
        <v>1589</v>
      </c>
      <c r="P576">
        <v>0.48</v>
      </c>
      <c r="Q576" t="s">
        <v>33</v>
      </c>
      <c r="R576" t="s">
        <v>135</v>
      </c>
      <c r="S576" t="str">
        <f>VLOOKUP(R576,Users!$A$1:$B$5,2,0)</f>
        <v>Sam</v>
      </c>
      <c r="T576" t="s">
        <v>239</v>
      </c>
      <c r="U576" t="s">
        <v>2581</v>
      </c>
      <c r="V576">
        <v>38017</v>
      </c>
      <c r="W576" s="2">
        <v>42103</v>
      </c>
      <c r="X576" s="2" t="str">
        <f t="shared" si="41"/>
        <v>Thu</v>
      </c>
      <c r="Y576" s="2">
        <v>42104</v>
      </c>
      <c r="Z576" s="9">
        <f t="shared" si="42"/>
        <v>1</v>
      </c>
      <c r="AA576" s="9" t="str">
        <f t="shared" si="43"/>
        <v>After Discount</v>
      </c>
      <c r="AB576" s="6">
        <v>-535.33199999999999</v>
      </c>
      <c r="AC576">
        <v>9</v>
      </c>
      <c r="AD576" s="6">
        <v>87.68</v>
      </c>
      <c r="AE576">
        <v>85928</v>
      </c>
      <c r="AF576" s="9">
        <f>IF(COUNTIF(AE$2:AE2527,AE576)=1,1,0)</f>
        <v>0</v>
      </c>
      <c r="AG576" t="str">
        <f>_xlfn.XLOOKUP(AE576,Returns!A:A,Returns!B:B,"Not Returned",0,1)</f>
        <v>Not Returned</v>
      </c>
      <c r="AH576">
        <f t="shared" si="44"/>
        <v>0</v>
      </c>
    </row>
    <row r="577" spans="1:34" x14ac:dyDescent="0.3">
      <c r="A577">
        <v>21776</v>
      </c>
      <c r="B577" t="s">
        <v>47</v>
      </c>
      <c r="C577" s="8">
        <v>0.06</v>
      </c>
      <c r="D577" s="6">
        <v>9.48</v>
      </c>
      <c r="E577" s="7">
        <v>7.29</v>
      </c>
      <c r="F577">
        <v>11</v>
      </c>
      <c r="G577" t="s">
        <v>48</v>
      </c>
      <c r="H577" t="str">
        <f>IF(COUNTIF(G$2:G577,G577)=1,"New Customer","Returning Customer")</f>
        <v>New Customer</v>
      </c>
      <c r="I577">
        <f t="shared" si="40"/>
        <v>1</v>
      </c>
      <c r="J577" t="s">
        <v>49</v>
      </c>
      <c r="K577" t="s">
        <v>40</v>
      </c>
      <c r="L577" t="s">
        <v>41</v>
      </c>
      <c r="M577" t="s">
        <v>50</v>
      </c>
      <c r="N577" t="s">
        <v>51</v>
      </c>
      <c r="O577" t="s">
        <v>52</v>
      </c>
      <c r="P577">
        <v>0.45</v>
      </c>
      <c r="Q577" t="s">
        <v>33</v>
      </c>
      <c r="R577" t="s">
        <v>53</v>
      </c>
      <c r="S577" t="str">
        <f>VLOOKUP(R577,Users!$A$1:$B$5,2,0)</f>
        <v>Erin</v>
      </c>
      <c r="T577" t="s">
        <v>54</v>
      </c>
      <c r="U577" t="s">
        <v>55</v>
      </c>
      <c r="V577">
        <v>7203</v>
      </c>
      <c r="W577" s="2">
        <v>42050</v>
      </c>
      <c r="X577" s="2" t="str">
        <f t="shared" si="41"/>
        <v>Sun</v>
      </c>
      <c r="Y577" s="2">
        <v>42052</v>
      </c>
      <c r="Z577" s="9">
        <f t="shared" si="42"/>
        <v>2</v>
      </c>
      <c r="AA577" s="9" t="str">
        <f t="shared" si="43"/>
        <v>After Discount</v>
      </c>
      <c r="AB577" s="6">
        <v>-53.809600000000003</v>
      </c>
      <c r="AC577">
        <v>22</v>
      </c>
      <c r="AD577" s="6">
        <v>211.15</v>
      </c>
      <c r="AE577">
        <v>90192</v>
      </c>
      <c r="AF577" s="9">
        <f>IF(COUNTIF(AE$2:AE2528,AE577)=1,1,0)</f>
        <v>1</v>
      </c>
      <c r="AG577" t="str">
        <f>_xlfn.XLOOKUP(AE577,Returns!A:A,Returns!B:B,"Not Returned",0,1)</f>
        <v>Not Returned</v>
      </c>
      <c r="AH577">
        <f t="shared" si="44"/>
        <v>0</v>
      </c>
    </row>
    <row r="578" spans="1:34" x14ac:dyDescent="0.3">
      <c r="A578">
        <v>23313</v>
      </c>
      <c r="B578" t="s">
        <v>106</v>
      </c>
      <c r="C578" s="8">
        <v>0.08</v>
      </c>
      <c r="D578" s="6">
        <v>9.48</v>
      </c>
      <c r="E578" s="7">
        <v>7.29</v>
      </c>
      <c r="F578">
        <v>2308</v>
      </c>
      <c r="G578" t="s">
        <v>2176</v>
      </c>
      <c r="H578" t="str">
        <f>IF(COUNTIF(G$2:G578,G578)=1,"New Customer","Returning Customer")</f>
        <v>New Customer</v>
      </c>
      <c r="I578">
        <f t="shared" ref="I578:I641" si="45">IF(H578="New Customer",1,0)</f>
        <v>1</v>
      </c>
      <c r="J578" t="s">
        <v>49</v>
      </c>
      <c r="K578" t="s">
        <v>58</v>
      </c>
      <c r="L578" t="s">
        <v>41</v>
      </c>
      <c r="M578" t="s">
        <v>50</v>
      </c>
      <c r="N578" t="s">
        <v>51</v>
      </c>
      <c r="O578" t="s">
        <v>52</v>
      </c>
      <c r="P578">
        <v>0.45</v>
      </c>
      <c r="Q578" t="s">
        <v>33</v>
      </c>
      <c r="R578" t="s">
        <v>135</v>
      </c>
      <c r="S578" t="str">
        <f>VLOOKUP(R578,Users!$A$1:$B$5,2,0)</f>
        <v>Sam</v>
      </c>
      <c r="T578" t="s">
        <v>356</v>
      </c>
      <c r="U578" t="s">
        <v>2177</v>
      </c>
      <c r="V578">
        <v>33971</v>
      </c>
      <c r="W578" s="2">
        <v>42087</v>
      </c>
      <c r="X578" s="2" t="str">
        <f t="shared" ref="X578:X641" si="46">TEXT(W578,"ddd")</f>
        <v>Tue</v>
      </c>
      <c r="Y578" s="2">
        <v>42089</v>
      </c>
      <c r="Z578" s="9">
        <f t="shared" ref="Z578:Z641" si="47">Y578-W578</f>
        <v>2</v>
      </c>
      <c r="AA578" s="9" t="str">
        <f t="shared" ref="AA578:AA641" si="48">IF(C578=0,"No Discount","After Discount")</f>
        <v>After Discount</v>
      </c>
      <c r="AB578" s="6">
        <v>-50.4</v>
      </c>
      <c r="AC578">
        <v>2</v>
      </c>
      <c r="AD578" s="6">
        <v>20.22</v>
      </c>
      <c r="AE578">
        <v>90557</v>
      </c>
      <c r="AF578" s="9">
        <f>IF(COUNTIF(AE$2:AE2529,AE578)=1,1,0)</f>
        <v>0</v>
      </c>
      <c r="AG578" t="str">
        <f>_xlfn.XLOOKUP(AE578,Returns!A:A,Returns!B:B,"Not Returned",0,1)</f>
        <v>Not Returned</v>
      </c>
      <c r="AH578">
        <f t="shared" ref="AH578:AH641" si="49">IF(AG578="Not Returned",0,1)</f>
        <v>0</v>
      </c>
    </row>
    <row r="579" spans="1:34" x14ac:dyDescent="0.3">
      <c r="A579">
        <v>22293</v>
      </c>
      <c r="B579" t="s">
        <v>37</v>
      </c>
      <c r="C579" s="8">
        <v>0.01</v>
      </c>
      <c r="D579" s="6">
        <v>9.48</v>
      </c>
      <c r="E579" s="7">
        <v>7.29</v>
      </c>
      <c r="F579">
        <v>3226</v>
      </c>
      <c r="G579" t="s">
        <v>2873</v>
      </c>
      <c r="H579" t="str">
        <f>IF(COUNTIF(G$2:G579,G579)=1,"New Customer","Returning Customer")</f>
        <v>New Customer</v>
      </c>
      <c r="I579">
        <f t="shared" si="45"/>
        <v>1</v>
      </c>
      <c r="J579" t="s">
        <v>27</v>
      </c>
      <c r="K579" t="s">
        <v>58</v>
      </c>
      <c r="L579" t="s">
        <v>41</v>
      </c>
      <c r="M579" t="s">
        <v>50</v>
      </c>
      <c r="N579" t="s">
        <v>51</v>
      </c>
      <c r="O579" t="s">
        <v>52</v>
      </c>
      <c r="P579">
        <v>0.45</v>
      </c>
      <c r="Q579" t="s">
        <v>33</v>
      </c>
      <c r="R579" t="s">
        <v>135</v>
      </c>
      <c r="S579" t="str">
        <f>VLOOKUP(R579,Users!$A$1:$B$5,2,0)</f>
        <v>Sam</v>
      </c>
      <c r="T579" t="s">
        <v>239</v>
      </c>
      <c r="U579" t="s">
        <v>2874</v>
      </c>
      <c r="V579">
        <v>37075</v>
      </c>
      <c r="W579" s="2">
        <v>42018</v>
      </c>
      <c r="X579" s="2" t="str">
        <f t="shared" si="46"/>
        <v>Wed</v>
      </c>
      <c r="Y579" s="2">
        <v>42020</v>
      </c>
      <c r="Z579" s="9">
        <f t="shared" si="47"/>
        <v>2</v>
      </c>
      <c r="AA579" s="9" t="str">
        <f t="shared" si="48"/>
        <v>After Discount</v>
      </c>
      <c r="AB579" s="6">
        <v>238.93379999999999</v>
      </c>
      <c r="AC579">
        <v>1</v>
      </c>
      <c r="AD579" s="6">
        <v>12.9</v>
      </c>
      <c r="AE579">
        <v>86507</v>
      </c>
      <c r="AF579" s="9">
        <f>IF(COUNTIF(AE$2:AE2530,AE579)=1,1,0)</f>
        <v>0</v>
      </c>
      <c r="AG579" t="str">
        <f>_xlfn.XLOOKUP(AE579,Returns!A:A,Returns!B:B,"Not Returned",0,1)</f>
        <v>Not Returned</v>
      </c>
      <c r="AH579">
        <f t="shared" si="49"/>
        <v>0</v>
      </c>
    </row>
    <row r="580" spans="1:34" x14ac:dyDescent="0.3">
      <c r="A580">
        <v>25649</v>
      </c>
      <c r="B580" t="s">
        <v>106</v>
      </c>
      <c r="C580" s="8">
        <v>7.0000000000000007E-2</v>
      </c>
      <c r="D580" s="6">
        <v>4.97</v>
      </c>
      <c r="E580" s="7">
        <v>5.71</v>
      </c>
      <c r="F580">
        <v>2684</v>
      </c>
      <c r="G580" t="s">
        <v>2463</v>
      </c>
      <c r="H580" t="str">
        <f>IF(COUNTIF(G$2:G580,G580)=1,"New Customer","Returning Customer")</f>
        <v>Returning Customer</v>
      </c>
      <c r="I580">
        <f t="shared" si="45"/>
        <v>0</v>
      </c>
      <c r="J580" t="s">
        <v>49</v>
      </c>
      <c r="K580" t="s">
        <v>58</v>
      </c>
      <c r="L580" t="s">
        <v>41</v>
      </c>
      <c r="M580" t="s">
        <v>50</v>
      </c>
      <c r="N580" t="s">
        <v>86</v>
      </c>
      <c r="O580" t="s">
        <v>2465</v>
      </c>
      <c r="P580">
        <v>0.54</v>
      </c>
      <c r="Q580" t="s">
        <v>33</v>
      </c>
      <c r="R580" t="s">
        <v>135</v>
      </c>
      <c r="S580" t="str">
        <f>VLOOKUP(R580,Users!$A$1:$B$5,2,0)</f>
        <v>Sam</v>
      </c>
      <c r="T580" t="s">
        <v>356</v>
      </c>
      <c r="U580" t="s">
        <v>2464</v>
      </c>
      <c r="V580">
        <v>33952</v>
      </c>
      <c r="W580" s="2">
        <v>42104</v>
      </c>
      <c r="X580" s="2" t="str">
        <f t="shared" si="46"/>
        <v>Fri</v>
      </c>
      <c r="Y580" s="2">
        <v>42109</v>
      </c>
      <c r="Z580" s="9">
        <f t="shared" si="47"/>
        <v>5</v>
      </c>
      <c r="AA580" s="9" t="str">
        <f t="shared" si="48"/>
        <v>After Discount</v>
      </c>
      <c r="AB580" s="6">
        <v>-180.15200000000002</v>
      </c>
      <c r="AC580">
        <v>5</v>
      </c>
      <c r="AD580" s="6">
        <v>26.66</v>
      </c>
      <c r="AE580">
        <v>89148</v>
      </c>
      <c r="AF580" s="9">
        <f>IF(COUNTIF(AE$2:AE2531,AE580)=1,1,0)</f>
        <v>0</v>
      </c>
      <c r="AG580" t="str">
        <f>_xlfn.XLOOKUP(AE580,Returns!A:A,Returns!B:B,"Not Returned",0,1)</f>
        <v>Not Returned</v>
      </c>
      <c r="AH580">
        <f t="shared" si="49"/>
        <v>0</v>
      </c>
    </row>
    <row r="581" spans="1:34" x14ac:dyDescent="0.3">
      <c r="A581">
        <v>23401</v>
      </c>
      <c r="B581" t="s">
        <v>37</v>
      </c>
      <c r="C581" s="8">
        <v>0.03</v>
      </c>
      <c r="D581" s="6">
        <v>13.73</v>
      </c>
      <c r="E581" s="7">
        <v>6.85</v>
      </c>
      <c r="F581">
        <v>547</v>
      </c>
      <c r="G581" t="s">
        <v>639</v>
      </c>
      <c r="H581" t="str">
        <f>IF(COUNTIF(G$2:G581,G581)=1,"New Customer","Returning Customer")</f>
        <v>New Customer</v>
      </c>
      <c r="I581">
        <f t="shared" si="45"/>
        <v>1</v>
      </c>
      <c r="J581" t="s">
        <v>27</v>
      </c>
      <c r="K581" t="s">
        <v>28</v>
      </c>
      <c r="L581" t="s">
        <v>41</v>
      </c>
      <c r="M581" t="s">
        <v>50</v>
      </c>
      <c r="N581" t="s">
        <v>31</v>
      </c>
      <c r="O581" t="s">
        <v>640</v>
      </c>
      <c r="P581">
        <v>0.54</v>
      </c>
      <c r="Q581" t="s">
        <v>33</v>
      </c>
      <c r="R581" t="s">
        <v>53</v>
      </c>
      <c r="S581" t="str">
        <f>VLOOKUP(R581,Users!$A$1:$B$5,2,0)</f>
        <v>Erin</v>
      </c>
      <c r="T581" t="s">
        <v>641</v>
      </c>
      <c r="U581" t="s">
        <v>642</v>
      </c>
      <c r="V581">
        <v>26501</v>
      </c>
      <c r="W581" s="2">
        <v>42169</v>
      </c>
      <c r="X581" s="2" t="str">
        <f t="shared" si="46"/>
        <v>Sun</v>
      </c>
      <c r="Y581" s="2">
        <v>42170</v>
      </c>
      <c r="Z581" s="9">
        <f t="shared" si="47"/>
        <v>1</v>
      </c>
      <c r="AA581" s="9" t="str">
        <f t="shared" si="48"/>
        <v>After Discount</v>
      </c>
      <c r="AB581" s="6">
        <v>39.585299999999997</v>
      </c>
      <c r="AC581">
        <v>4</v>
      </c>
      <c r="AD581" s="6">
        <v>57.37</v>
      </c>
      <c r="AE581">
        <v>86250</v>
      </c>
      <c r="AF581" s="9">
        <f>IF(COUNTIF(AE$2:AE2532,AE581)=1,1,0)</f>
        <v>1</v>
      </c>
      <c r="AG581" t="str">
        <f>_xlfn.XLOOKUP(AE581,Returns!A:A,Returns!B:B,"Not Returned",0,1)</f>
        <v>Not Returned</v>
      </c>
      <c r="AH581">
        <f t="shared" si="49"/>
        <v>0</v>
      </c>
    </row>
    <row r="582" spans="1:34" x14ac:dyDescent="0.3">
      <c r="A582">
        <v>18150</v>
      </c>
      <c r="B582" t="s">
        <v>56</v>
      </c>
      <c r="C582" s="8">
        <v>7.0000000000000007E-2</v>
      </c>
      <c r="D582" s="6">
        <v>13.73</v>
      </c>
      <c r="E582" s="7">
        <v>6.85</v>
      </c>
      <c r="F582">
        <v>1679</v>
      </c>
      <c r="G582" t="s">
        <v>1666</v>
      </c>
      <c r="H582" t="str">
        <f>IF(COUNTIF(G$2:G582,G582)=1,"New Customer","Returning Customer")</f>
        <v>New Customer</v>
      </c>
      <c r="I582">
        <f t="shared" si="45"/>
        <v>1</v>
      </c>
      <c r="J582" t="s">
        <v>49</v>
      </c>
      <c r="K582" t="s">
        <v>114</v>
      </c>
      <c r="L582" t="s">
        <v>41</v>
      </c>
      <c r="M582" t="s">
        <v>50</v>
      </c>
      <c r="N582" t="s">
        <v>31</v>
      </c>
      <c r="O582" t="s">
        <v>640</v>
      </c>
      <c r="P582">
        <v>0.54</v>
      </c>
      <c r="Q582" t="s">
        <v>33</v>
      </c>
      <c r="R582" t="s">
        <v>53</v>
      </c>
      <c r="S582" t="str">
        <f>VLOOKUP(R582,Users!$A$1:$B$5,2,0)</f>
        <v>Erin</v>
      </c>
      <c r="T582" t="s">
        <v>152</v>
      </c>
      <c r="U582" t="s">
        <v>1667</v>
      </c>
      <c r="V582">
        <v>45324</v>
      </c>
      <c r="W582" s="2">
        <v>42083</v>
      </c>
      <c r="X582" s="2" t="str">
        <f t="shared" si="46"/>
        <v>Fri</v>
      </c>
      <c r="Y582" s="2">
        <v>42084</v>
      </c>
      <c r="Z582" s="9">
        <f t="shared" si="47"/>
        <v>1</v>
      </c>
      <c r="AA582" s="9" t="str">
        <f t="shared" si="48"/>
        <v>After Discount</v>
      </c>
      <c r="AB582" s="6">
        <v>-22.72</v>
      </c>
      <c r="AC582">
        <v>21</v>
      </c>
      <c r="AD582" s="6">
        <v>276.64</v>
      </c>
      <c r="AE582">
        <v>86646</v>
      </c>
      <c r="AF582" s="9">
        <f>IF(COUNTIF(AE$2:AE2533,AE582)=1,1,0)</f>
        <v>1</v>
      </c>
      <c r="AG582" t="str">
        <f>_xlfn.XLOOKUP(AE582,Returns!A:A,Returns!B:B,"Not Returned",0,1)</f>
        <v>Not Returned</v>
      </c>
      <c r="AH582">
        <f t="shared" si="49"/>
        <v>0</v>
      </c>
    </row>
    <row r="583" spans="1:34" x14ac:dyDescent="0.3">
      <c r="A583">
        <v>26039</v>
      </c>
      <c r="B583" t="s">
        <v>56</v>
      </c>
      <c r="C583" s="8">
        <v>0.02</v>
      </c>
      <c r="D583" s="6">
        <v>15.42</v>
      </c>
      <c r="E583" s="7">
        <v>5.41</v>
      </c>
      <c r="F583">
        <v>3143</v>
      </c>
      <c r="G583" t="s">
        <v>2813</v>
      </c>
      <c r="H583" t="str">
        <f>IF(COUNTIF(G$2:G583,G583)=1,"New Customer","Returning Customer")</f>
        <v>New Customer</v>
      </c>
      <c r="I583">
        <f t="shared" si="45"/>
        <v>1</v>
      </c>
      <c r="J583" t="s">
        <v>49</v>
      </c>
      <c r="K583" t="s">
        <v>114</v>
      </c>
      <c r="L583" t="s">
        <v>29</v>
      </c>
      <c r="M583" t="s">
        <v>139</v>
      </c>
      <c r="N583" t="s">
        <v>59</v>
      </c>
      <c r="O583" t="s">
        <v>2814</v>
      </c>
      <c r="P583">
        <v>0.59</v>
      </c>
      <c r="Q583" t="s">
        <v>33</v>
      </c>
      <c r="R583" t="s">
        <v>61</v>
      </c>
      <c r="S583" t="str">
        <f>VLOOKUP(R583,Users!$A$1:$B$5,2,0)</f>
        <v>Chris</v>
      </c>
      <c r="T583" t="s">
        <v>129</v>
      </c>
      <c r="U583" t="s">
        <v>2815</v>
      </c>
      <c r="V583">
        <v>78660</v>
      </c>
      <c r="W583" s="2">
        <v>42087</v>
      </c>
      <c r="X583" s="2" t="str">
        <f t="shared" si="46"/>
        <v>Tue</v>
      </c>
      <c r="Y583" s="2">
        <v>42088</v>
      </c>
      <c r="Z583" s="9">
        <f t="shared" si="47"/>
        <v>1</v>
      </c>
      <c r="AA583" s="9" t="str">
        <f t="shared" si="48"/>
        <v>After Discount</v>
      </c>
      <c r="AB583" s="6">
        <v>-16.37</v>
      </c>
      <c r="AC583">
        <v>2</v>
      </c>
      <c r="AD583" s="6">
        <v>33.840000000000003</v>
      </c>
      <c r="AE583">
        <v>86368</v>
      </c>
      <c r="AF583" s="9">
        <f>IF(COUNTIF(AE$2:AE2534,AE583)=1,1,0)</f>
        <v>1</v>
      </c>
      <c r="AG583" t="str">
        <f>_xlfn.XLOOKUP(AE583,Returns!A:A,Returns!B:B,"Not Returned",0,1)</f>
        <v>Not Returned</v>
      </c>
      <c r="AH583">
        <f t="shared" si="49"/>
        <v>0</v>
      </c>
    </row>
    <row r="584" spans="1:34" x14ac:dyDescent="0.3">
      <c r="A584">
        <v>18034</v>
      </c>
      <c r="B584" t="s">
        <v>37</v>
      </c>
      <c r="C584" s="8">
        <v>0.04</v>
      </c>
      <c r="D584" s="6">
        <v>15.42</v>
      </c>
      <c r="E584" s="7">
        <v>10.68</v>
      </c>
      <c r="F584">
        <v>317</v>
      </c>
      <c r="G584" t="s">
        <v>417</v>
      </c>
      <c r="H584" t="str">
        <f>IF(COUNTIF(G$2:G584,G584)=1,"New Customer","Returning Customer")</f>
        <v>New Customer</v>
      </c>
      <c r="I584">
        <f t="shared" si="45"/>
        <v>1</v>
      </c>
      <c r="J584" t="s">
        <v>49</v>
      </c>
      <c r="K584" t="s">
        <v>28</v>
      </c>
      <c r="L584" t="s">
        <v>29</v>
      </c>
      <c r="M584" t="s">
        <v>139</v>
      </c>
      <c r="N584" t="s">
        <v>59</v>
      </c>
      <c r="O584" t="s">
        <v>420</v>
      </c>
      <c r="P584">
        <v>0.57999999999999996</v>
      </c>
      <c r="Q584" t="s">
        <v>33</v>
      </c>
      <c r="R584" t="s">
        <v>34</v>
      </c>
      <c r="S584" t="str">
        <f>VLOOKUP(R584,Users!$A$1:$B$5,2,0)</f>
        <v>William</v>
      </c>
      <c r="T584" t="s">
        <v>45</v>
      </c>
      <c r="U584" t="s">
        <v>419</v>
      </c>
      <c r="V584">
        <v>91945</v>
      </c>
      <c r="W584" s="2">
        <v>42172</v>
      </c>
      <c r="X584" s="2" t="str">
        <f t="shared" si="46"/>
        <v>Wed</v>
      </c>
      <c r="Y584" s="2">
        <v>42173</v>
      </c>
      <c r="Z584" s="9">
        <f t="shared" si="47"/>
        <v>1</v>
      </c>
      <c r="AA584" s="9" t="str">
        <f t="shared" si="48"/>
        <v>After Discount</v>
      </c>
      <c r="AB584" s="6">
        <v>-119.93599999999999</v>
      </c>
      <c r="AC584">
        <v>12</v>
      </c>
      <c r="AD584" s="6">
        <v>192.18</v>
      </c>
      <c r="AE584">
        <v>86041</v>
      </c>
      <c r="AF584" s="9">
        <f>IF(COUNTIF(AE$2:AE2535,AE584)=1,1,0)</f>
        <v>0</v>
      </c>
      <c r="AG584" t="str">
        <f>_xlfn.XLOOKUP(AE584,Returns!A:A,Returns!B:B,"Not Returned",0,1)</f>
        <v>Not Returned</v>
      </c>
      <c r="AH584">
        <f t="shared" si="49"/>
        <v>0</v>
      </c>
    </row>
    <row r="585" spans="1:34" x14ac:dyDescent="0.3">
      <c r="A585">
        <v>19326</v>
      </c>
      <c r="B585" t="s">
        <v>56</v>
      </c>
      <c r="C585" s="8">
        <v>0.04</v>
      </c>
      <c r="D585" s="6">
        <v>15.42</v>
      </c>
      <c r="E585" s="7">
        <v>10.68</v>
      </c>
      <c r="F585">
        <v>678</v>
      </c>
      <c r="G585" t="s">
        <v>789</v>
      </c>
      <c r="H585" t="str">
        <f>IF(COUNTIF(G$2:G585,G585)=1,"New Customer","Returning Customer")</f>
        <v>New Customer</v>
      </c>
      <c r="I585">
        <f t="shared" si="45"/>
        <v>1</v>
      </c>
      <c r="J585" t="s">
        <v>27</v>
      </c>
      <c r="K585" t="s">
        <v>28</v>
      </c>
      <c r="L585" t="s">
        <v>29</v>
      </c>
      <c r="M585" t="s">
        <v>139</v>
      </c>
      <c r="N585" t="s">
        <v>59</v>
      </c>
      <c r="O585" t="s">
        <v>420</v>
      </c>
      <c r="P585">
        <v>0.57999999999999996</v>
      </c>
      <c r="Q585" t="s">
        <v>33</v>
      </c>
      <c r="R585" t="s">
        <v>135</v>
      </c>
      <c r="S585" t="str">
        <f>VLOOKUP(R585,Users!$A$1:$B$5,2,0)</f>
        <v>Sam</v>
      </c>
      <c r="T585" t="s">
        <v>136</v>
      </c>
      <c r="U585" t="s">
        <v>790</v>
      </c>
      <c r="V585">
        <v>24281</v>
      </c>
      <c r="W585" s="2">
        <v>42116</v>
      </c>
      <c r="X585" s="2" t="str">
        <f t="shared" si="46"/>
        <v>Wed</v>
      </c>
      <c r="Y585" s="2">
        <v>42117</v>
      </c>
      <c r="Z585" s="9">
        <f t="shared" si="47"/>
        <v>1</v>
      </c>
      <c r="AA585" s="9" t="str">
        <f t="shared" si="48"/>
        <v>After Discount</v>
      </c>
      <c r="AB585" s="6">
        <v>-109.70400000000001</v>
      </c>
      <c r="AC585">
        <v>5</v>
      </c>
      <c r="AD585" s="6">
        <v>81.14</v>
      </c>
      <c r="AE585">
        <v>88889</v>
      </c>
      <c r="AF585" s="9">
        <f>IF(COUNTIF(AE$2:AE2536,AE585)=1,1,0)</f>
        <v>1</v>
      </c>
      <c r="AG585" t="str">
        <f>_xlfn.XLOOKUP(AE585,Returns!A:A,Returns!B:B,"Not Returned",0,1)</f>
        <v>Not Returned</v>
      </c>
      <c r="AH585">
        <f t="shared" si="49"/>
        <v>0</v>
      </c>
    </row>
    <row r="586" spans="1:34" x14ac:dyDescent="0.3">
      <c r="A586">
        <v>23043</v>
      </c>
      <c r="B586" t="s">
        <v>56</v>
      </c>
      <c r="C586" s="8">
        <v>0.03</v>
      </c>
      <c r="D586" s="6">
        <v>105.34</v>
      </c>
      <c r="E586" s="7">
        <v>24.49</v>
      </c>
      <c r="F586">
        <v>2855</v>
      </c>
      <c r="G586" t="s">
        <v>2586</v>
      </c>
      <c r="H586" t="str">
        <f>IF(COUNTIF(G$2:G586,G586)=1,"New Customer","Returning Customer")</f>
        <v>New Customer</v>
      </c>
      <c r="I586">
        <f t="shared" si="45"/>
        <v>1</v>
      </c>
      <c r="J586" t="s">
        <v>49</v>
      </c>
      <c r="K586" t="s">
        <v>28</v>
      </c>
      <c r="L586" t="s">
        <v>41</v>
      </c>
      <c r="M586" t="s">
        <v>50</v>
      </c>
      <c r="N586" t="s">
        <v>231</v>
      </c>
      <c r="O586" t="s">
        <v>2588</v>
      </c>
      <c r="P586">
        <v>0.61</v>
      </c>
      <c r="Q586" t="s">
        <v>33</v>
      </c>
      <c r="R586" t="s">
        <v>34</v>
      </c>
      <c r="S586" t="str">
        <f>VLOOKUP(R586,Users!$A$1:$B$5,2,0)</f>
        <v>William</v>
      </c>
      <c r="T586" t="s">
        <v>35</v>
      </c>
      <c r="U586" t="s">
        <v>2587</v>
      </c>
      <c r="V586">
        <v>98198</v>
      </c>
      <c r="W586" s="2">
        <v>42025</v>
      </c>
      <c r="X586" s="2" t="str">
        <f t="shared" si="46"/>
        <v>Wed</v>
      </c>
      <c r="Y586" s="2">
        <v>42026</v>
      </c>
      <c r="Z586" s="9">
        <f t="shared" si="47"/>
        <v>1</v>
      </c>
      <c r="AA586" s="9" t="str">
        <f t="shared" si="48"/>
        <v>After Discount</v>
      </c>
      <c r="AB586" s="6">
        <v>618.13080000000002</v>
      </c>
      <c r="AC586">
        <v>10</v>
      </c>
      <c r="AD586" s="6">
        <v>1038.1400000000001</v>
      </c>
      <c r="AE586">
        <v>87316</v>
      </c>
      <c r="AF586" s="9">
        <f>IF(COUNTIF(AE$2:AE2537,AE586)=1,1,0)</f>
        <v>0</v>
      </c>
      <c r="AG586" t="str">
        <f>_xlfn.XLOOKUP(AE586,Returns!A:A,Returns!B:B,"Not Returned",0,1)</f>
        <v>Not Returned</v>
      </c>
      <c r="AH586">
        <f t="shared" si="49"/>
        <v>0</v>
      </c>
    </row>
    <row r="587" spans="1:34" x14ac:dyDescent="0.3">
      <c r="A587">
        <v>22576</v>
      </c>
      <c r="B587" t="s">
        <v>37</v>
      </c>
      <c r="C587" s="8">
        <v>7.0000000000000007E-2</v>
      </c>
      <c r="D587" s="6">
        <v>105.34</v>
      </c>
      <c r="E587" s="7">
        <v>24.49</v>
      </c>
      <c r="F587">
        <v>3261</v>
      </c>
      <c r="G587" t="s">
        <v>2903</v>
      </c>
      <c r="H587" t="str">
        <f>IF(COUNTIF(G$2:G587,G587)=1,"New Customer","Returning Customer")</f>
        <v>New Customer</v>
      </c>
      <c r="I587">
        <f t="shared" si="45"/>
        <v>1</v>
      </c>
      <c r="J587" t="s">
        <v>27</v>
      </c>
      <c r="K587" t="s">
        <v>114</v>
      </c>
      <c r="L587" t="s">
        <v>41</v>
      </c>
      <c r="M587" t="s">
        <v>50</v>
      </c>
      <c r="N587" t="s">
        <v>231</v>
      </c>
      <c r="O587" t="s">
        <v>2588</v>
      </c>
      <c r="P587">
        <v>0.61</v>
      </c>
      <c r="Q587" t="s">
        <v>33</v>
      </c>
      <c r="R587" t="s">
        <v>61</v>
      </c>
      <c r="S587" t="str">
        <f>VLOOKUP(R587,Users!$A$1:$B$5,2,0)</f>
        <v>Chris</v>
      </c>
      <c r="T587" t="s">
        <v>295</v>
      </c>
      <c r="U587" t="s">
        <v>2904</v>
      </c>
      <c r="V587">
        <v>49221</v>
      </c>
      <c r="W587" s="2">
        <v>42180</v>
      </c>
      <c r="X587" s="2" t="str">
        <f t="shared" si="46"/>
        <v>Thu</v>
      </c>
      <c r="Y587" s="2">
        <v>42181</v>
      </c>
      <c r="Z587" s="9">
        <f t="shared" si="47"/>
        <v>1</v>
      </c>
      <c r="AA587" s="9" t="str">
        <f t="shared" si="48"/>
        <v>After Discount</v>
      </c>
      <c r="AB587" s="6">
        <v>710.67239999999993</v>
      </c>
      <c r="AC587">
        <v>10</v>
      </c>
      <c r="AD587" s="6">
        <v>1029.96</v>
      </c>
      <c r="AE587">
        <v>90296</v>
      </c>
      <c r="AF587" s="9">
        <f>IF(COUNTIF(AE$2:AE2538,AE587)=1,1,0)</f>
        <v>1</v>
      </c>
      <c r="AG587" t="str">
        <f>_xlfn.XLOOKUP(AE587,Returns!A:A,Returns!B:B,"Not Returned",0,1)</f>
        <v>Not Returned</v>
      </c>
      <c r="AH587">
        <f t="shared" si="49"/>
        <v>0</v>
      </c>
    </row>
    <row r="588" spans="1:34" x14ac:dyDescent="0.3">
      <c r="A588">
        <v>22614</v>
      </c>
      <c r="B588" t="s">
        <v>56</v>
      </c>
      <c r="C588" s="8">
        <v>0.05</v>
      </c>
      <c r="D588" s="6">
        <v>51.65</v>
      </c>
      <c r="E588" s="7">
        <v>18.45</v>
      </c>
      <c r="F588">
        <v>696</v>
      </c>
      <c r="G588" t="s">
        <v>817</v>
      </c>
      <c r="H588" t="str">
        <f>IF(COUNTIF(G$2:G588,G588)=1,"New Customer","Returning Customer")</f>
        <v>New Customer</v>
      </c>
      <c r="I588">
        <f t="shared" si="45"/>
        <v>1</v>
      </c>
      <c r="J588" t="s">
        <v>49</v>
      </c>
      <c r="K588" t="s">
        <v>28</v>
      </c>
      <c r="L588" t="s">
        <v>41</v>
      </c>
      <c r="M588" t="s">
        <v>50</v>
      </c>
      <c r="N588" t="s">
        <v>86</v>
      </c>
      <c r="O588" t="s">
        <v>820</v>
      </c>
      <c r="P588">
        <v>0.65</v>
      </c>
      <c r="Q588" t="s">
        <v>33</v>
      </c>
      <c r="R588" t="s">
        <v>61</v>
      </c>
      <c r="S588" t="str">
        <f>VLOOKUP(R588,Users!$A$1:$B$5,2,0)</f>
        <v>Chris</v>
      </c>
      <c r="T588" t="s">
        <v>695</v>
      </c>
      <c r="U588" t="s">
        <v>819</v>
      </c>
      <c r="V588">
        <v>46307</v>
      </c>
      <c r="W588" s="2">
        <v>42090</v>
      </c>
      <c r="X588" s="2" t="str">
        <f t="shared" si="46"/>
        <v>Fri</v>
      </c>
      <c r="Y588" s="2">
        <v>42091</v>
      </c>
      <c r="Z588" s="9">
        <f t="shared" si="47"/>
        <v>1</v>
      </c>
      <c r="AA588" s="9" t="str">
        <f t="shared" si="48"/>
        <v>After Discount</v>
      </c>
      <c r="AB588" s="6">
        <v>25.04</v>
      </c>
      <c r="AC588">
        <v>12</v>
      </c>
      <c r="AD588" s="6">
        <v>605.1</v>
      </c>
      <c r="AE588">
        <v>89847</v>
      </c>
      <c r="AF588" s="9">
        <f>IF(COUNTIF(AE$2:AE2539,AE588)=1,1,0)</f>
        <v>0</v>
      </c>
      <c r="AG588" t="str">
        <f>_xlfn.XLOOKUP(AE588,Returns!A:A,Returns!B:B,"Not Returned",0,1)</f>
        <v>Not Returned</v>
      </c>
      <c r="AH588">
        <f t="shared" si="49"/>
        <v>0</v>
      </c>
    </row>
    <row r="589" spans="1:34" x14ac:dyDescent="0.3">
      <c r="A589">
        <v>4614</v>
      </c>
      <c r="B589" t="s">
        <v>56</v>
      </c>
      <c r="C589" s="8">
        <v>0.05</v>
      </c>
      <c r="D589" s="6">
        <v>51.65</v>
      </c>
      <c r="E589" s="7">
        <v>18.45</v>
      </c>
      <c r="F589">
        <v>698</v>
      </c>
      <c r="G589" t="s">
        <v>825</v>
      </c>
      <c r="H589" t="str">
        <f>IF(COUNTIF(G$2:G589,G589)=1,"New Customer","Returning Customer")</f>
        <v>Returning Customer</v>
      </c>
      <c r="I589">
        <f t="shared" si="45"/>
        <v>0</v>
      </c>
      <c r="J589" t="s">
        <v>49</v>
      </c>
      <c r="K589" t="s">
        <v>28</v>
      </c>
      <c r="L589" t="s">
        <v>41</v>
      </c>
      <c r="M589" t="s">
        <v>50</v>
      </c>
      <c r="N589" t="s">
        <v>86</v>
      </c>
      <c r="O589" t="s">
        <v>820</v>
      </c>
      <c r="P589">
        <v>0.65</v>
      </c>
      <c r="Q589" t="s">
        <v>33</v>
      </c>
      <c r="R589" t="s">
        <v>34</v>
      </c>
      <c r="S589" t="str">
        <f>VLOOKUP(R589,Users!$A$1:$B$5,2,0)</f>
        <v>William</v>
      </c>
      <c r="T589" t="s">
        <v>35</v>
      </c>
      <c r="U589" t="s">
        <v>205</v>
      </c>
      <c r="V589">
        <v>98105</v>
      </c>
      <c r="W589" s="2">
        <v>42090</v>
      </c>
      <c r="X589" s="2" t="str">
        <f t="shared" si="46"/>
        <v>Fri</v>
      </c>
      <c r="Y589" s="2">
        <v>42091</v>
      </c>
      <c r="Z589" s="9">
        <f t="shared" si="47"/>
        <v>1</v>
      </c>
      <c r="AA589" s="9" t="str">
        <f t="shared" si="48"/>
        <v>After Discount</v>
      </c>
      <c r="AB589" s="6">
        <v>25.04</v>
      </c>
      <c r="AC589">
        <v>49</v>
      </c>
      <c r="AD589" s="6">
        <v>2470.84</v>
      </c>
      <c r="AE589">
        <v>32869</v>
      </c>
      <c r="AF589" s="9">
        <f>IF(COUNTIF(AE$2:AE2540,AE589)=1,1,0)</f>
        <v>0</v>
      </c>
      <c r="AG589" t="str">
        <f>_xlfn.XLOOKUP(AE589,Returns!A:A,Returns!B:B,"Not Returned",0,1)</f>
        <v>Not Returned</v>
      </c>
      <c r="AH589">
        <f t="shared" si="49"/>
        <v>0</v>
      </c>
    </row>
    <row r="590" spans="1:34" x14ac:dyDescent="0.3">
      <c r="A590">
        <v>18147</v>
      </c>
      <c r="B590" t="s">
        <v>47</v>
      </c>
      <c r="C590" s="8">
        <v>0.03</v>
      </c>
      <c r="D590" s="6">
        <v>41.32</v>
      </c>
      <c r="E590" s="7">
        <v>58.66</v>
      </c>
      <c r="F590">
        <v>2677</v>
      </c>
      <c r="G590" t="s">
        <v>2460</v>
      </c>
      <c r="H590" t="str">
        <f>IF(COUNTIF(G$2:G590,G590)=1,"New Customer","Returning Customer")</f>
        <v>Returning Customer</v>
      </c>
      <c r="I590">
        <f t="shared" si="45"/>
        <v>0</v>
      </c>
      <c r="J590" t="s">
        <v>27</v>
      </c>
      <c r="K590" t="s">
        <v>58</v>
      </c>
      <c r="L590" t="s">
        <v>41</v>
      </c>
      <c r="M590" t="s">
        <v>50</v>
      </c>
      <c r="N590" t="s">
        <v>86</v>
      </c>
      <c r="O590" t="s">
        <v>2461</v>
      </c>
      <c r="P590">
        <v>0.76</v>
      </c>
      <c r="Q590" t="s">
        <v>33</v>
      </c>
      <c r="R590" t="s">
        <v>135</v>
      </c>
      <c r="S590" t="str">
        <f>VLOOKUP(R590,Users!$A$1:$B$5,2,0)</f>
        <v>Sam</v>
      </c>
      <c r="T590" t="s">
        <v>136</v>
      </c>
      <c r="U590" t="s">
        <v>2462</v>
      </c>
      <c r="V590">
        <v>22601</v>
      </c>
      <c r="W590" s="2">
        <v>42171</v>
      </c>
      <c r="X590" s="2" t="str">
        <f t="shared" si="46"/>
        <v>Tue</v>
      </c>
      <c r="Y590" s="2">
        <v>42172</v>
      </c>
      <c r="Z590" s="9">
        <f t="shared" si="47"/>
        <v>1</v>
      </c>
      <c r="AA590" s="9" t="str">
        <f t="shared" si="48"/>
        <v>After Discount</v>
      </c>
      <c r="AB590" s="6">
        <v>-32.816000000000003</v>
      </c>
      <c r="AC590">
        <v>10</v>
      </c>
      <c r="AD590" s="6">
        <v>419.27</v>
      </c>
      <c r="AE590">
        <v>86633</v>
      </c>
      <c r="AF590" s="9">
        <f>IF(COUNTIF(AE$2:AE2541,AE590)=1,1,0)</f>
        <v>0</v>
      </c>
      <c r="AG590" t="str">
        <f>_xlfn.XLOOKUP(AE590,Returns!A:A,Returns!B:B,"Not Returned",0,1)</f>
        <v>Not Returned</v>
      </c>
      <c r="AH590">
        <f t="shared" si="49"/>
        <v>0</v>
      </c>
    </row>
    <row r="591" spans="1:34" x14ac:dyDescent="0.3">
      <c r="A591">
        <v>26274</v>
      </c>
      <c r="B591" t="s">
        <v>25</v>
      </c>
      <c r="C591" s="8">
        <v>0.04</v>
      </c>
      <c r="D591" s="6">
        <v>62.18</v>
      </c>
      <c r="E591" s="7">
        <v>10.84</v>
      </c>
      <c r="F591">
        <v>1305</v>
      </c>
      <c r="G591" t="s">
        <v>1376</v>
      </c>
      <c r="H591" t="str">
        <f>IF(COUNTIF(G$2:G591,G591)=1,"New Customer","Returning Customer")</f>
        <v>New Customer</v>
      </c>
      <c r="I591">
        <f t="shared" si="45"/>
        <v>1</v>
      </c>
      <c r="J591" t="s">
        <v>49</v>
      </c>
      <c r="K591" t="s">
        <v>114</v>
      </c>
      <c r="L591" t="s">
        <v>41</v>
      </c>
      <c r="M591" t="s">
        <v>50</v>
      </c>
      <c r="N591" t="s">
        <v>86</v>
      </c>
      <c r="O591" t="s">
        <v>1377</v>
      </c>
      <c r="P591">
        <v>0.63</v>
      </c>
      <c r="Q591" t="s">
        <v>33</v>
      </c>
      <c r="R591" t="s">
        <v>34</v>
      </c>
      <c r="S591" t="str">
        <f>VLOOKUP(R591,Users!$A$1:$B$5,2,0)</f>
        <v>William</v>
      </c>
      <c r="T591" t="s">
        <v>208</v>
      </c>
      <c r="U591" t="s">
        <v>1378</v>
      </c>
      <c r="V591">
        <v>84120</v>
      </c>
      <c r="W591" s="2">
        <v>42052</v>
      </c>
      <c r="X591" s="2" t="str">
        <f t="shared" si="46"/>
        <v>Tue</v>
      </c>
      <c r="Y591" s="2">
        <v>42054</v>
      </c>
      <c r="Z591" s="9">
        <f t="shared" si="47"/>
        <v>2</v>
      </c>
      <c r="AA591" s="9" t="str">
        <f t="shared" si="48"/>
        <v>After Discount</v>
      </c>
      <c r="AB591" s="6">
        <v>125.8077</v>
      </c>
      <c r="AC591">
        <v>3</v>
      </c>
      <c r="AD591" s="6">
        <v>182.33</v>
      </c>
      <c r="AE591">
        <v>87002</v>
      </c>
      <c r="AF591" s="9">
        <f>IF(COUNTIF(AE$2:AE2542,AE591)=1,1,0)</f>
        <v>1</v>
      </c>
      <c r="AG591" t="str">
        <f>_xlfn.XLOOKUP(AE591,Returns!A:A,Returns!B:B,"Not Returned",0,1)</f>
        <v>Not Returned</v>
      </c>
      <c r="AH591">
        <f t="shared" si="49"/>
        <v>0</v>
      </c>
    </row>
    <row r="592" spans="1:34" x14ac:dyDescent="0.3">
      <c r="A592">
        <v>24493</v>
      </c>
      <c r="B592" t="s">
        <v>37</v>
      </c>
      <c r="C592" s="8">
        <v>0.1</v>
      </c>
      <c r="D592" s="6">
        <v>62.18</v>
      </c>
      <c r="E592" s="7">
        <v>10.84</v>
      </c>
      <c r="F592">
        <v>3177</v>
      </c>
      <c r="G592" t="s">
        <v>2843</v>
      </c>
      <c r="H592" t="str">
        <f>IF(COUNTIF(G$2:G592,G592)=1,"New Customer","Returning Customer")</f>
        <v>New Customer</v>
      </c>
      <c r="I592">
        <f t="shared" si="45"/>
        <v>1</v>
      </c>
      <c r="J592" t="s">
        <v>49</v>
      </c>
      <c r="K592" t="s">
        <v>114</v>
      </c>
      <c r="L592" t="s">
        <v>41</v>
      </c>
      <c r="M592" t="s">
        <v>50</v>
      </c>
      <c r="N592" t="s">
        <v>86</v>
      </c>
      <c r="O592" t="s">
        <v>1377</v>
      </c>
      <c r="P592">
        <v>0.63</v>
      </c>
      <c r="Q592" t="s">
        <v>33</v>
      </c>
      <c r="R592" t="s">
        <v>135</v>
      </c>
      <c r="S592" t="str">
        <f>VLOOKUP(R592,Users!$A$1:$B$5,2,0)</f>
        <v>Sam</v>
      </c>
      <c r="T592" t="s">
        <v>356</v>
      </c>
      <c r="U592" t="s">
        <v>2844</v>
      </c>
      <c r="V592">
        <v>33458</v>
      </c>
      <c r="W592" s="2">
        <v>42077</v>
      </c>
      <c r="X592" s="2" t="str">
        <f t="shared" si="46"/>
        <v>Sat</v>
      </c>
      <c r="Y592" s="2">
        <v>42079</v>
      </c>
      <c r="Z592" s="9">
        <f t="shared" si="47"/>
        <v>2</v>
      </c>
      <c r="AA592" s="9" t="str">
        <f t="shared" si="48"/>
        <v>After Discount</v>
      </c>
      <c r="AB592" s="6">
        <v>-29.666000000000004</v>
      </c>
      <c r="AC592">
        <v>9</v>
      </c>
      <c r="AD592" s="6">
        <v>511.57</v>
      </c>
      <c r="AE592">
        <v>90818</v>
      </c>
      <c r="AF592" s="9">
        <f>IF(COUNTIF(AE$2:AE2543,AE592)=1,1,0)</f>
        <v>1</v>
      </c>
      <c r="AG592" t="str">
        <f>_xlfn.XLOOKUP(AE592,Returns!A:A,Returns!B:B,"Not Returned",0,1)</f>
        <v>Not Returned</v>
      </c>
      <c r="AH592">
        <f t="shared" si="49"/>
        <v>0</v>
      </c>
    </row>
    <row r="593" spans="1:34" x14ac:dyDescent="0.3">
      <c r="A593">
        <v>25537</v>
      </c>
      <c r="B593" t="s">
        <v>25</v>
      </c>
      <c r="C593" s="8">
        <v>0.02</v>
      </c>
      <c r="D593" s="6">
        <v>92.23</v>
      </c>
      <c r="E593" s="7">
        <v>39.61</v>
      </c>
      <c r="F593">
        <v>2456</v>
      </c>
      <c r="G593" t="s">
        <v>2286</v>
      </c>
      <c r="H593" t="str">
        <f>IF(COUNTIF(G$2:G593,G593)=1,"New Customer","Returning Customer")</f>
        <v>New Customer</v>
      </c>
      <c r="I593">
        <f t="shared" si="45"/>
        <v>1</v>
      </c>
      <c r="J593" t="s">
        <v>27</v>
      </c>
      <c r="K593" t="s">
        <v>40</v>
      </c>
      <c r="L593" t="s">
        <v>41</v>
      </c>
      <c r="M593" t="s">
        <v>50</v>
      </c>
      <c r="N593" t="s">
        <v>86</v>
      </c>
      <c r="O593" t="s">
        <v>2288</v>
      </c>
      <c r="P593">
        <v>0.67</v>
      </c>
      <c r="Q593" t="s">
        <v>33</v>
      </c>
      <c r="R593" t="s">
        <v>135</v>
      </c>
      <c r="S593" t="str">
        <f>VLOOKUP(R593,Users!$A$1:$B$5,2,0)</f>
        <v>Sam</v>
      </c>
      <c r="T593" t="s">
        <v>1266</v>
      </c>
      <c r="U593" t="s">
        <v>2287</v>
      </c>
      <c r="V593">
        <v>36608</v>
      </c>
      <c r="W593" s="2">
        <v>42026</v>
      </c>
      <c r="X593" s="2" t="str">
        <f t="shared" si="46"/>
        <v>Thu</v>
      </c>
      <c r="Y593" s="2">
        <v>42027</v>
      </c>
      <c r="Z593" s="9">
        <f t="shared" si="47"/>
        <v>1</v>
      </c>
      <c r="AA593" s="9" t="str">
        <f t="shared" si="48"/>
        <v>After Discount</v>
      </c>
      <c r="AB593" s="6">
        <v>-905.99039999999991</v>
      </c>
      <c r="AC593">
        <v>11</v>
      </c>
      <c r="AD593" s="6">
        <v>1009.93</v>
      </c>
      <c r="AE593">
        <v>89218</v>
      </c>
      <c r="AF593" s="9">
        <f>IF(COUNTIF(AE$2:AE2544,AE593)=1,1,0)</f>
        <v>0</v>
      </c>
      <c r="AG593" t="str">
        <f>_xlfn.XLOOKUP(AE593,Returns!A:A,Returns!B:B,"Not Returned",0,1)</f>
        <v>Not Returned</v>
      </c>
      <c r="AH593">
        <f t="shared" si="49"/>
        <v>0</v>
      </c>
    </row>
    <row r="594" spans="1:34" x14ac:dyDescent="0.3">
      <c r="A594">
        <v>24774</v>
      </c>
      <c r="B594" t="s">
        <v>37</v>
      </c>
      <c r="C594" s="8">
        <v>0.04</v>
      </c>
      <c r="D594" s="6">
        <v>29.18</v>
      </c>
      <c r="E594" s="7">
        <v>8.5500000000000007</v>
      </c>
      <c r="F594">
        <v>868</v>
      </c>
      <c r="G594" t="s">
        <v>975</v>
      </c>
      <c r="H594" t="str">
        <f>IF(COUNTIF(G$2:G594,G594)=1,"New Customer","Returning Customer")</f>
        <v>Returning Customer</v>
      </c>
      <c r="I594">
        <f t="shared" si="45"/>
        <v>0</v>
      </c>
      <c r="J594" t="s">
        <v>27</v>
      </c>
      <c r="K594" t="s">
        <v>28</v>
      </c>
      <c r="L594" t="s">
        <v>41</v>
      </c>
      <c r="M594" t="s">
        <v>50</v>
      </c>
      <c r="N594" t="s">
        <v>59</v>
      </c>
      <c r="O594" t="s">
        <v>976</v>
      </c>
      <c r="P594">
        <v>0.42</v>
      </c>
      <c r="Q594" t="s">
        <v>33</v>
      </c>
      <c r="R594" t="s">
        <v>61</v>
      </c>
      <c r="S594" t="str">
        <f>VLOOKUP(R594,Users!$A$1:$B$5,2,0)</f>
        <v>Chris</v>
      </c>
      <c r="T594" t="s">
        <v>62</v>
      </c>
      <c r="U594" t="s">
        <v>977</v>
      </c>
      <c r="V594">
        <v>55126</v>
      </c>
      <c r="W594" s="2">
        <v>42060</v>
      </c>
      <c r="X594" s="2" t="str">
        <f t="shared" si="46"/>
        <v>Wed</v>
      </c>
      <c r="Y594" s="2">
        <v>42062</v>
      </c>
      <c r="Z594" s="9">
        <f t="shared" si="47"/>
        <v>2</v>
      </c>
      <c r="AA594" s="9" t="str">
        <f t="shared" si="48"/>
        <v>After Discount</v>
      </c>
      <c r="AB594" s="6">
        <v>201.7353</v>
      </c>
      <c r="AC594">
        <v>10</v>
      </c>
      <c r="AD594" s="6">
        <v>292.37</v>
      </c>
      <c r="AE594">
        <v>91194</v>
      </c>
      <c r="AF594" s="9">
        <f>IF(COUNTIF(AE$2:AE2545,AE594)=1,1,0)</f>
        <v>0</v>
      </c>
      <c r="AG594" t="str">
        <f>_xlfn.XLOOKUP(AE594,Returns!A:A,Returns!B:B,"Not Returned",0,1)</f>
        <v>Not Returned</v>
      </c>
      <c r="AH594">
        <f t="shared" si="49"/>
        <v>0</v>
      </c>
    </row>
    <row r="595" spans="1:34" x14ac:dyDescent="0.3">
      <c r="A595">
        <v>25098</v>
      </c>
      <c r="B595" t="s">
        <v>47</v>
      </c>
      <c r="C595" s="8">
        <v>0.1</v>
      </c>
      <c r="D595" s="6">
        <v>7.7</v>
      </c>
      <c r="E595" s="7">
        <v>3.68</v>
      </c>
      <c r="F595">
        <v>2570</v>
      </c>
      <c r="G595" t="s">
        <v>2382</v>
      </c>
      <c r="H595" t="str">
        <f>IF(COUNTIF(G$2:G595,G595)=1,"New Customer","Returning Customer")</f>
        <v>Returning Customer</v>
      </c>
      <c r="I595">
        <f t="shared" si="45"/>
        <v>0</v>
      </c>
      <c r="J595" t="s">
        <v>49</v>
      </c>
      <c r="K595" t="s">
        <v>114</v>
      </c>
      <c r="L595" t="s">
        <v>41</v>
      </c>
      <c r="M595" t="s">
        <v>50</v>
      </c>
      <c r="N595" t="s">
        <v>31</v>
      </c>
      <c r="O595" t="s">
        <v>2385</v>
      </c>
      <c r="P595">
        <v>0.52</v>
      </c>
      <c r="Q595" t="s">
        <v>33</v>
      </c>
      <c r="R595" t="s">
        <v>34</v>
      </c>
      <c r="S595" t="str">
        <f>VLOOKUP(R595,Users!$A$1:$B$5,2,0)</f>
        <v>William</v>
      </c>
      <c r="T595" t="s">
        <v>45</v>
      </c>
      <c r="U595" t="s">
        <v>2383</v>
      </c>
      <c r="V595">
        <v>95616</v>
      </c>
      <c r="W595" s="2">
        <v>42119</v>
      </c>
      <c r="X595" s="2" t="str">
        <f t="shared" si="46"/>
        <v>Sat</v>
      </c>
      <c r="Y595" s="2">
        <v>42120</v>
      </c>
      <c r="Z595" s="9">
        <f t="shared" si="47"/>
        <v>1</v>
      </c>
      <c r="AA595" s="9" t="str">
        <f t="shared" si="48"/>
        <v>After Discount</v>
      </c>
      <c r="AB595" s="6">
        <v>-22.626000000000001</v>
      </c>
      <c r="AC595">
        <v>7</v>
      </c>
      <c r="AD595" s="6">
        <v>51.2</v>
      </c>
      <c r="AE595">
        <v>90327</v>
      </c>
      <c r="AF595" s="9">
        <f>IF(COUNTIF(AE$2:AE2546,AE595)=1,1,0)</f>
        <v>0</v>
      </c>
      <c r="AG595" t="str">
        <f>_xlfn.XLOOKUP(AE595,Returns!A:A,Returns!B:B,"Not Returned",0,1)</f>
        <v>Not Returned</v>
      </c>
      <c r="AH595">
        <f t="shared" si="49"/>
        <v>0</v>
      </c>
    </row>
    <row r="596" spans="1:34" x14ac:dyDescent="0.3">
      <c r="A596">
        <v>7098</v>
      </c>
      <c r="B596" t="s">
        <v>47</v>
      </c>
      <c r="C596" s="8">
        <v>0.1</v>
      </c>
      <c r="D596" s="6">
        <v>7.7</v>
      </c>
      <c r="E596" s="7">
        <v>3.68</v>
      </c>
      <c r="F596">
        <v>2571</v>
      </c>
      <c r="G596" t="s">
        <v>2386</v>
      </c>
      <c r="H596" t="str">
        <f>IF(COUNTIF(G$2:G596,G596)=1,"New Customer","Returning Customer")</f>
        <v>New Customer</v>
      </c>
      <c r="I596">
        <f t="shared" si="45"/>
        <v>1</v>
      </c>
      <c r="J596" t="s">
        <v>49</v>
      </c>
      <c r="K596" t="s">
        <v>114</v>
      </c>
      <c r="L596" t="s">
        <v>41</v>
      </c>
      <c r="M596" t="s">
        <v>50</v>
      </c>
      <c r="N596" t="s">
        <v>31</v>
      </c>
      <c r="O596" t="s">
        <v>2385</v>
      </c>
      <c r="P596">
        <v>0.52</v>
      </c>
      <c r="Q596" t="s">
        <v>33</v>
      </c>
      <c r="R596" t="s">
        <v>53</v>
      </c>
      <c r="S596" t="str">
        <f>VLOOKUP(R596,Users!$A$1:$B$5,2,0)</f>
        <v>Erin</v>
      </c>
      <c r="T596" t="s">
        <v>71</v>
      </c>
      <c r="U596" t="s">
        <v>90</v>
      </c>
      <c r="V596">
        <v>10165</v>
      </c>
      <c r="W596" s="2">
        <v>42119</v>
      </c>
      <c r="X596" s="2" t="str">
        <f t="shared" si="46"/>
        <v>Sat</v>
      </c>
      <c r="Y596" s="2">
        <v>42120</v>
      </c>
      <c r="Z596" s="9">
        <f t="shared" si="47"/>
        <v>1</v>
      </c>
      <c r="AA596" s="9" t="str">
        <f t="shared" si="48"/>
        <v>After Discount</v>
      </c>
      <c r="AB596" s="6">
        <v>-25.14</v>
      </c>
      <c r="AC596">
        <v>27</v>
      </c>
      <c r="AD596" s="6">
        <v>197.48</v>
      </c>
      <c r="AE596">
        <v>50656</v>
      </c>
      <c r="AF596" s="9">
        <f>IF(COUNTIF(AE$2:AE2547,AE596)=1,1,0)</f>
        <v>0</v>
      </c>
      <c r="AG596" t="str">
        <f>_xlfn.XLOOKUP(AE596,Returns!A:A,Returns!B:B,"Not Returned",0,1)</f>
        <v>Not Returned</v>
      </c>
      <c r="AH596">
        <f t="shared" si="49"/>
        <v>0</v>
      </c>
    </row>
    <row r="597" spans="1:34" x14ac:dyDescent="0.3">
      <c r="A597">
        <v>22401</v>
      </c>
      <c r="B597" t="s">
        <v>37</v>
      </c>
      <c r="C597" s="8">
        <v>7.0000000000000007E-2</v>
      </c>
      <c r="D597" s="6">
        <v>415.88</v>
      </c>
      <c r="E597" s="7">
        <v>11.37</v>
      </c>
      <c r="F597">
        <v>381</v>
      </c>
      <c r="G597" t="s">
        <v>481</v>
      </c>
      <c r="H597" t="str">
        <f>IF(COUNTIF(G$2:G597,G597)=1,"New Customer","Returning Customer")</f>
        <v>New Customer</v>
      </c>
      <c r="I597">
        <f t="shared" si="45"/>
        <v>1</v>
      </c>
      <c r="J597" t="s">
        <v>49</v>
      </c>
      <c r="K597" t="s">
        <v>28</v>
      </c>
      <c r="L597" t="s">
        <v>29</v>
      </c>
      <c r="M597" t="s">
        <v>139</v>
      </c>
      <c r="N597" t="s">
        <v>59</v>
      </c>
      <c r="O597" t="s">
        <v>482</v>
      </c>
      <c r="P597">
        <v>0.56999999999999995</v>
      </c>
      <c r="Q597" t="s">
        <v>33</v>
      </c>
      <c r="R597" t="s">
        <v>61</v>
      </c>
      <c r="S597" t="str">
        <f>VLOOKUP(R597,Users!$A$1:$B$5,2,0)</f>
        <v>Chris</v>
      </c>
      <c r="T597" t="s">
        <v>175</v>
      </c>
      <c r="U597" t="s">
        <v>483</v>
      </c>
      <c r="V597">
        <v>61701</v>
      </c>
      <c r="W597" s="2">
        <v>42125</v>
      </c>
      <c r="X597" s="2" t="str">
        <f t="shared" si="46"/>
        <v>Fri</v>
      </c>
      <c r="Y597" s="2">
        <v>42125</v>
      </c>
      <c r="Z597" s="9">
        <f t="shared" si="47"/>
        <v>0</v>
      </c>
      <c r="AA597" s="9" t="str">
        <f t="shared" si="48"/>
        <v>After Discount</v>
      </c>
      <c r="AB597" s="6">
        <v>-539.59</v>
      </c>
      <c r="AC597">
        <v>1</v>
      </c>
      <c r="AD597" s="6">
        <v>394.51</v>
      </c>
      <c r="AE597">
        <v>88929</v>
      </c>
      <c r="AF597" s="9">
        <f>IF(COUNTIF(AE$2:AE2548,AE597)=1,1,0)</f>
        <v>1</v>
      </c>
      <c r="AG597" t="str">
        <f>_xlfn.XLOOKUP(AE597,Returns!A:A,Returns!B:B,"Not Returned",0,1)</f>
        <v>Not Returned</v>
      </c>
      <c r="AH597">
        <f t="shared" si="49"/>
        <v>0</v>
      </c>
    </row>
    <row r="598" spans="1:34" x14ac:dyDescent="0.3">
      <c r="A598">
        <v>21992</v>
      </c>
      <c r="B598" t="s">
        <v>25</v>
      </c>
      <c r="C598" s="8">
        <v>0.08</v>
      </c>
      <c r="D598" s="6">
        <v>415.88</v>
      </c>
      <c r="E598" s="7">
        <v>11.37</v>
      </c>
      <c r="F598">
        <v>573</v>
      </c>
      <c r="G598" t="s">
        <v>668</v>
      </c>
      <c r="H598" t="str">
        <f>IF(COUNTIF(G$2:G598,G598)=1,"New Customer","Returning Customer")</f>
        <v>Returning Customer</v>
      </c>
      <c r="I598">
        <f t="shared" si="45"/>
        <v>0</v>
      </c>
      <c r="J598" t="s">
        <v>49</v>
      </c>
      <c r="K598" t="s">
        <v>28</v>
      </c>
      <c r="L598" t="s">
        <v>29</v>
      </c>
      <c r="M598" t="s">
        <v>139</v>
      </c>
      <c r="N598" t="s">
        <v>59</v>
      </c>
      <c r="O598" t="s">
        <v>482</v>
      </c>
      <c r="P598">
        <v>0.56999999999999995</v>
      </c>
      <c r="Q598" t="s">
        <v>33</v>
      </c>
      <c r="R598" t="s">
        <v>61</v>
      </c>
      <c r="S598" t="str">
        <f>VLOOKUP(R598,Users!$A$1:$B$5,2,0)</f>
        <v>Chris</v>
      </c>
      <c r="T598" t="s">
        <v>175</v>
      </c>
      <c r="U598" t="s">
        <v>670</v>
      </c>
      <c r="V598">
        <v>61554</v>
      </c>
      <c r="W598" s="2">
        <v>42061</v>
      </c>
      <c r="X598" s="2" t="str">
        <f t="shared" si="46"/>
        <v>Thu</v>
      </c>
      <c r="Y598" s="2">
        <v>42062</v>
      </c>
      <c r="Z598" s="9">
        <f t="shared" si="47"/>
        <v>1</v>
      </c>
      <c r="AA598" s="9" t="str">
        <f t="shared" si="48"/>
        <v>After Discount</v>
      </c>
      <c r="AB598" s="6">
        <v>-269.08440000000002</v>
      </c>
      <c r="AC598">
        <v>1</v>
      </c>
      <c r="AD598" s="6">
        <v>405.57</v>
      </c>
      <c r="AE598">
        <v>86556</v>
      </c>
      <c r="AF598" s="9">
        <f>IF(COUNTIF(AE$2:AE2549,AE598)=1,1,0)</f>
        <v>1</v>
      </c>
      <c r="AG598" t="str">
        <f>_xlfn.XLOOKUP(AE598,Returns!A:A,Returns!B:B,"Not Returned",0,1)</f>
        <v>Not Returned</v>
      </c>
      <c r="AH598">
        <f t="shared" si="49"/>
        <v>0</v>
      </c>
    </row>
    <row r="599" spans="1:34" x14ac:dyDescent="0.3">
      <c r="A599">
        <v>24396</v>
      </c>
      <c r="B599" t="s">
        <v>106</v>
      </c>
      <c r="C599" s="8">
        <v>0.1</v>
      </c>
      <c r="D599" s="6">
        <v>54.1</v>
      </c>
      <c r="E599" s="7">
        <v>19.989999999999998</v>
      </c>
      <c r="F599">
        <v>2287</v>
      </c>
      <c r="G599" t="s">
        <v>2161</v>
      </c>
      <c r="H599" t="str">
        <f>IF(COUNTIF(G$2:G599,G599)=1,"New Customer","Returning Customer")</f>
        <v>Returning Customer</v>
      </c>
      <c r="I599">
        <f t="shared" si="45"/>
        <v>0</v>
      </c>
      <c r="J599" t="s">
        <v>49</v>
      </c>
      <c r="K599" t="s">
        <v>28</v>
      </c>
      <c r="L599" t="s">
        <v>29</v>
      </c>
      <c r="M599" t="s">
        <v>139</v>
      </c>
      <c r="N599" t="s">
        <v>59</v>
      </c>
      <c r="O599" t="s">
        <v>2163</v>
      </c>
      <c r="P599">
        <v>0.59</v>
      </c>
      <c r="Q599" t="s">
        <v>33</v>
      </c>
      <c r="R599" t="s">
        <v>135</v>
      </c>
      <c r="S599" t="str">
        <f>VLOOKUP(R599,Users!$A$1:$B$5,2,0)</f>
        <v>Sam</v>
      </c>
      <c r="T599" t="s">
        <v>923</v>
      </c>
      <c r="U599" t="s">
        <v>2162</v>
      </c>
      <c r="V599">
        <v>29483</v>
      </c>
      <c r="W599" s="2">
        <v>42054</v>
      </c>
      <c r="X599" s="2" t="str">
        <f t="shared" si="46"/>
        <v>Thu</v>
      </c>
      <c r="Y599" s="2">
        <v>42059</v>
      </c>
      <c r="Z599" s="9">
        <f t="shared" si="47"/>
        <v>5</v>
      </c>
      <c r="AA599" s="9" t="str">
        <f t="shared" si="48"/>
        <v>After Discount</v>
      </c>
      <c r="AB599" s="6">
        <v>34.067999999999998</v>
      </c>
      <c r="AC599">
        <v>9</v>
      </c>
      <c r="AD599" s="6">
        <v>469.59</v>
      </c>
      <c r="AE599">
        <v>90147</v>
      </c>
      <c r="AF599" s="9">
        <f>IF(COUNTIF(AE$2:AE2550,AE599)=1,1,0)</f>
        <v>1</v>
      </c>
      <c r="AG599" t="str">
        <f>_xlfn.XLOOKUP(AE599,Returns!A:A,Returns!B:B,"Not Returned",0,1)</f>
        <v>Not Returned</v>
      </c>
      <c r="AH599">
        <f t="shared" si="49"/>
        <v>0</v>
      </c>
    </row>
    <row r="600" spans="1:34" x14ac:dyDescent="0.3">
      <c r="A600">
        <v>25819</v>
      </c>
      <c r="B600" t="s">
        <v>47</v>
      </c>
      <c r="C600" s="8">
        <v>0.02</v>
      </c>
      <c r="D600" s="6">
        <v>54.1</v>
      </c>
      <c r="E600" s="7">
        <v>19.989999999999998</v>
      </c>
      <c r="F600">
        <v>2928</v>
      </c>
      <c r="G600" t="s">
        <v>2647</v>
      </c>
      <c r="H600" t="str">
        <f>IF(COUNTIF(G$2:G600,G600)=1,"New Customer","Returning Customer")</f>
        <v>Returning Customer</v>
      </c>
      <c r="I600">
        <f t="shared" si="45"/>
        <v>0</v>
      </c>
      <c r="J600" t="s">
        <v>49</v>
      </c>
      <c r="K600" t="s">
        <v>114</v>
      </c>
      <c r="L600" t="s">
        <v>29</v>
      </c>
      <c r="M600" t="s">
        <v>139</v>
      </c>
      <c r="N600" t="s">
        <v>59</v>
      </c>
      <c r="O600" t="s">
        <v>2163</v>
      </c>
      <c r="P600">
        <v>0.59</v>
      </c>
      <c r="Q600" t="s">
        <v>33</v>
      </c>
      <c r="R600" t="s">
        <v>135</v>
      </c>
      <c r="S600" t="str">
        <f>VLOOKUP(R600,Users!$A$1:$B$5,2,0)</f>
        <v>Sam</v>
      </c>
      <c r="T600" t="s">
        <v>923</v>
      </c>
      <c r="U600" t="s">
        <v>2649</v>
      </c>
      <c r="V600">
        <v>29418</v>
      </c>
      <c r="W600" s="2">
        <v>42150</v>
      </c>
      <c r="X600" s="2" t="str">
        <f t="shared" si="46"/>
        <v>Tue</v>
      </c>
      <c r="Y600" s="2">
        <v>42151</v>
      </c>
      <c r="Z600" s="9">
        <f t="shared" si="47"/>
        <v>1</v>
      </c>
      <c r="AA600" s="9" t="str">
        <f t="shared" si="48"/>
        <v>After Discount</v>
      </c>
      <c r="AB600" s="6">
        <v>-33.585999999999999</v>
      </c>
      <c r="AC600">
        <v>36</v>
      </c>
      <c r="AD600" s="6">
        <v>1944.87</v>
      </c>
      <c r="AE600">
        <v>90218</v>
      </c>
      <c r="AF600" s="9">
        <f>IF(COUNTIF(AE$2:AE2551,AE600)=1,1,0)</f>
        <v>0</v>
      </c>
      <c r="AG600" t="str">
        <f>_xlfn.XLOOKUP(AE600,Returns!A:A,Returns!B:B,"Not Returned",0,1)</f>
        <v>Not Returned</v>
      </c>
      <c r="AH600">
        <f t="shared" si="49"/>
        <v>0</v>
      </c>
    </row>
    <row r="601" spans="1:34" x14ac:dyDescent="0.3">
      <c r="A601">
        <v>26156</v>
      </c>
      <c r="B601" t="s">
        <v>106</v>
      </c>
      <c r="C601" s="8">
        <v>0.03</v>
      </c>
      <c r="D601" s="6">
        <v>5.85</v>
      </c>
      <c r="E601" s="7">
        <v>2.27</v>
      </c>
      <c r="F601">
        <v>2765</v>
      </c>
      <c r="G601" t="s">
        <v>2516</v>
      </c>
      <c r="H601" t="str">
        <f>IF(COUNTIF(G$2:G601,G601)=1,"New Customer","Returning Customer")</f>
        <v>New Customer</v>
      </c>
      <c r="I601">
        <f t="shared" si="45"/>
        <v>1</v>
      </c>
      <c r="J601" t="s">
        <v>49</v>
      </c>
      <c r="K601" t="s">
        <v>28</v>
      </c>
      <c r="L601" t="s">
        <v>29</v>
      </c>
      <c r="M601" t="s">
        <v>30</v>
      </c>
      <c r="N601" t="s">
        <v>31</v>
      </c>
      <c r="O601" t="s">
        <v>2517</v>
      </c>
      <c r="P601">
        <v>0.56000000000000005</v>
      </c>
      <c r="Q601" t="s">
        <v>33</v>
      </c>
      <c r="R601" t="s">
        <v>53</v>
      </c>
      <c r="S601" t="str">
        <f>VLOOKUP(R601,Users!$A$1:$B$5,2,0)</f>
        <v>Erin</v>
      </c>
      <c r="T601" t="s">
        <v>54</v>
      </c>
      <c r="U601" t="s">
        <v>2518</v>
      </c>
      <c r="V601">
        <v>8021</v>
      </c>
      <c r="W601" s="2">
        <v>42152</v>
      </c>
      <c r="X601" s="2" t="str">
        <f t="shared" si="46"/>
        <v>Thu</v>
      </c>
      <c r="Y601" s="2">
        <v>42154</v>
      </c>
      <c r="Z601" s="9">
        <f t="shared" si="47"/>
        <v>2</v>
      </c>
      <c r="AA601" s="9" t="str">
        <f t="shared" si="48"/>
        <v>After Discount</v>
      </c>
      <c r="AB601" s="6">
        <v>-5.08</v>
      </c>
      <c r="AC601">
        <v>7</v>
      </c>
      <c r="AD601" s="6">
        <v>41.4</v>
      </c>
      <c r="AE601">
        <v>90725</v>
      </c>
      <c r="AF601" s="9">
        <f>IF(COUNTIF(AE$2:AE2552,AE601)=1,1,0)</f>
        <v>1</v>
      </c>
      <c r="AG601" t="str">
        <f>_xlfn.XLOOKUP(AE601,Returns!A:A,Returns!B:B,"Not Returned",0,1)</f>
        <v>Not Returned</v>
      </c>
      <c r="AH601">
        <f t="shared" si="49"/>
        <v>0</v>
      </c>
    </row>
    <row r="602" spans="1:34" x14ac:dyDescent="0.3">
      <c r="A602">
        <v>18773</v>
      </c>
      <c r="B602" t="s">
        <v>47</v>
      </c>
      <c r="C602" s="8">
        <v>0.02</v>
      </c>
      <c r="D602" s="6">
        <v>2.58</v>
      </c>
      <c r="E602" s="7">
        <v>1.3</v>
      </c>
      <c r="F602">
        <v>250</v>
      </c>
      <c r="G602" t="s">
        <v>344</v>
      </c>
      <c r="H602" t="str">
        <f>IF(COUNTIF(G$2:G602,G602)=1,"New Customer","Returning Customer")</f>
        <v>New Customer</v>
      </c>
      <c r="I602">
        <f t="shared" si="45"/>
        <v>1</v>
      </c>
      <c r="J602" t="s">
        <v>27</v>
      </c>
      <c r="K602" t="s">
        <v>28</v>
      </c>
      <c r="L602" t="s">
        <v>29</v>
      </c>
      <c r="M602" t="s">
        <v>30</v>
      </c>
      <c r="N602" t="s">
        <v>31</v>
      </c>
      <c r="O602" t="s">
        <v>345</v>
      </c>
      <c r="P602">
        <v>0.59</v>
      </c>
      <c r="Q602" t="s">
        <v>33</v>
      </c>
      <c r="R602" t="s">
        <v>61</v>
      </c>
      <c r="S602" t="str">
        <f>VLOOKUP(R602,Users!$A$1:$B$5,2,0)</f>
        <v>Chris</v>
      </c>
      <c r="T602" t="s">
        <v>62</v>
      </c>
      <c r="U602" t="s">
        <v>346</v>
      </c>
      <c r="V602">
        <v>55423</v>
      </c>
      <c r="W602" s="2">
        <v>42152</v>
      </c>
      <c r="X602" s="2" t="str">
        <f t="shared" si="46"/>
        <v>Thu</v>
      </c>
      <c r="Y602" s="2">
        <v>42153</v>
      </c>
      <c r="Z602" s="9">
        <f t="shared" si="47"/>
        <v>1</v>
      </c>
      <c r="AA602" s="9" t="str">
        <f t="shared" si="48"/>
        <v>After Discount</v>
      </c>
      <c r="AB602" s="6">
        <v>1.1080000000000014</v>
      </c>
      <c r="AC602">
        <v>39</v>
      </c>
      <c r="AD602" s="6">
        <v>109.74</v>
      </c>
      <c r="AE602">
        <v>87214</v>
      </c>
      <c r="AF602" s="9">
        <f>IF(COUNTIF(AE$2:AE2553,AE602)=1,1,0)</f>
        <v>0</v>
      </c>
      <c r="AG602" t="str">
        <f>_xlfn.XLOOKUP(AE602,Returns!A:A,Returns!B:B,"Not Returned",0,1)</f>
        <v>Not Returned</v>
      </c>
      <c r="AH602">
        <f t="shared" si="49"/>
        <v>0</v>
      </c>
    </row>
    <row r="603" spans="1:34" x14ac:dyDescent="0.3">
      <c r="A603">
        <v>19074</v>
      </c>
      <c r="B603" t="s">
        <v>25</v>
      </c>
      <c r="C603" s="8">
        <v>0.03</v>
      </c>
      <c r="D603" s="6">
        <v>4.26</v>
      </c>
      <c r="E603" s="7">
        <v>1.2</v>
      </c>
      <c r="F603">
        <v>114</v>
      </c>
      <c r="G603" t="s">
        <v>197</v>
      </c>
      <c r="H603" t="str">
        <f>IF(COUNTIF(G$2:G603,G603)=1,"New Customer","Returning Customer")</f>
        <v>Returning Customer</v>
      </c>
      <c r="I603">
        <f t="shared" si="45"/>
        <v>0</v>
      </c>
      <c r="J603" t="s">
        <v>49</v>
      </c>
      <c r="K603" t="s">
        <v>40</v>
      </c>
      <c r="L603" t="s">
        <v>29</v>
      </c>
      <c r="M603" t="s">
        <v>30</v>
      </c>
      <c r="N603" t="s">
        <v>31</v>
      </c>
      <c r="O603" t="s">
        <v>198</v>
      </c>
      <c r="P603">
        <v>0.44</v>
      </c>
      <c r="Q603" t="s">
        <v>33</v>
      </c>
      <c r="R603" t="s">
        <v>34</v>
      </c>
      <c r="S603" t="str">
        <f>VLOOKUP(R603,Users!$A$1:$B$5,2,0)</f>
        <v>William</v>
      </c>
      <c r="T603" t="s">
        <v>102</v>
      </c>
      <c r="U603" t="s">
        <v>199</v>
      </c>
      <c r="V603">
        <v>97035</v>
      </c>
      <c r="W603" s="2">
        <v>42007</v>
      </c>
      <c r="X603" s="2" t="str">
        <f t="shared" si="46"/>
        <v>Sat</v>
      </c>
      <c r="Y603" s="2">
        <v>42008</v>
      </c>
      <c r="Z603" s="9">
        <f t="shared" si="47"/>
        <v>1</v>
      </c>
      <c r="AA603" s="9" t="str">
        <f t="shared" si="48"/>
        <v>After Discount</v>
      </c>
      <c r="AB603" s="6">
        <v>18.658000000000001</v>
      </c>
      <c r="AC603">
        <v>7</v>
      </c>
      <c r="AD603" s="6">
        <v>29.5</v>
      </c>
      <c r="AE603">
        <v>89583</v>
      </c>
      <c r="AF603" s="9">
        <f>IF(COUNTIF(AE$2:AE2554,AE603)=1,1,0)</f>
        <v>1</v>
      </c>
      <c r="AG603" t="str">
        <f>_xlfn.XLOOKUP(AE603,Returns!A:A,Returns!B:B,"Not Returned",0,1)</f>
        <v>Not Returned</v>
      </c>
      <c r="AH603">
        <f t="shared" si="49"/>
        <v>0</v>
      </c>
    </row>
    <row r="604" spans="1:34" x14ac:dyDescent="0.3">
      <c r="A604">
        <v>1074</v>
      </c>
      <c r="B604" t="s">
        <v>25</v>
      </c>
      <c r="C604" s="8">
        <v>0.03</v>
      </c>
      <c r="D604" s="6">
        <v>4.26</v>
      </c>
      <c r="E604" s="7">
        <v>1.2</v>
      </c>
      <c r="F604">
        <v>117</v>
      </c>
      <c r="G604" t="s">
        <v>204</v>
      </c>
      <c r="H604" t="str">
        <f>IF(COUNTIF(G$2:G604,G604)=1,"New Customer","Returning Customer")</f>
        <v>Returning Customer</v>
      </c>
      <c r="I604">
        <f t="shared" si="45"/>
        <v>0</v>
      </c>
      <c r="J604" t="s">
        <v>49</v>
      </c>
      <c r="K604" t="s">
        <v>40</v>
      </c>
      <c r="L604" t="s">
        <v>29</v>
      </c>
      <c r="M604" t="s">
        <v>30</v>
      </c>
      <c r="N604" t="s">
        <v>31</v>
      </c>
      <c r="O604" t="s">
        <v>198</v>
      </c>
      <c r="P604">
        <v>0.44</v>
      </c>
      <c r="Q604" t="s">
        <v>33</v>
      </c>
      <c r="R604" t="s">
        <v>34</v>
      </c>
      <c r="S604" t="str">
        <f>VLOOKUP(R604,Users!$A$1:$B$5,2,0)</f>
        <v>William</v>
      </c>
      <c r="T604" t="s">
        <v>35</v>
      </c>
      <c r="U604" t="s">
        <v>205</v>
      </c>
      <c r="V604">
        <v>98103</v>
      </c>
      <c r="W604" s="2">
        <v>42007</v>
      </c>
      <c r="X604" s="2" t="str">
        <f t="shared" si="46"/>
        <v>Sat</v>
      </c>
      <c r="Y604" s="2">
        <v>42008</v>
      </c>
      <c r="Z604" s="9">
        <f t="shared" si="47"/>
        <v>1</v>
      </c>
      <c r="AA604" s="9" t="str">
        <f t="shared" si="48"/>
        <v>After Discount</v>
      </c>
      <c r="AB604" s="6">
        <v>9.82</v>
      </c>
      <c r="AC604">
        <v>29</v>
      </c>
      <c r="AD604" s="6">
        <v>122.23</v>
      </c>
      <c r="AE604">
        <v>7909</v>
      </c>
      <c r="AF604" s="9">
        <f>IF(COUNTIF(AE$2:AE2555,AE604)=1,1,0)</f>
        <v>1</v>
      </c>
      <c r="AG604" t="str">
        <f>_xlfn.XLOOKUP(AE604,Returns!A:A,Returns!B:B,"Not Returned",0,1)</f>
        <v>Not Returned</v>
      </c>
      <c r="AH604">
        <f t="shared" si="49"/>
        <v>0</v>
      </c>
    </row>
    <row r="605" spans="1:34" x14ac:dyDescent="0.3">
      <c r="A605">
        <v>448</v>
      </c>
      <c r="B605" t="s">
        <v>56</v>
      </c>
      <c r="C605" s="8">
        <v>0.1</v>
      </c>
      <c r="D605" s="6">
        <v>4.26</v>
      </c>
      <c r="E605" s="7">
        <v>1.2</v>
      </c>
      <c r="F605">
        <v>699</v>
      </c>
      <c r="G605" t="s">
        <v>826</v>
      </c>
      <c r="H605" t="str">
        <f>IF(COUNTIF(G$2:G605,G605)=1,"New Customer","Returning Customer")</f>
        <v>Returning Customer</v>
      </c>
      <c r="I605">
        <f t="shared" si="45"/>
        <v>0</v>
      </c>
      <c r="J605" t="s">
        <v>49</v>
      </c>
      <c r="K605" t="s">
        <v>114</v>
      </c>
      <c r="L605" t="s">
        <v>29</v>
      </c>
      <c r="M605" t="s">
        <v>30</v>
      </c>
      <c r="N605" t="s">
        <v>31</v>
      </c>
      <c r="O605" t="s">
        <v>198</v>
      </c>
      <c r="P605">
        <v>0.44</v>
      </c>
      <c r="Q605" t="s">
        <v>33</v>
      </c>
      <c r="R605" t="s">
        <v>34</v>
      </c>
      <c r="S605" t="str">
        <f>VLOOKUP(R605,Users!$A$1:$B$5,2,0)</f>
        <v>William</v>
      </c>
      <c r="T605" t="s">
        <v>45</v>
      </c>
      <c r="U605" t="s">
        <v>655</v>
      </c>
      <c r="V605">
        <v>90041</v>
      </c>
      <c r="W605" s="2">
        <v>42144</v>
      </c>
      <c r="X605" s="2" t="str">
        <f t="shared" si="46"/>
        <v>Wed</v>
      </c>
      <c r="Y605" s="2">
        <v>42145</v>
      </c>
      <c r="Z605" s="9">
        <f t="shared" si="47"/>
        <v>1</v>
      </c>
      <c r="AA605" s="9" t="str">
        <f t="shared" si="48"/>
        <v>After Discount</v>
      </c>
      <c r="AB605" s="6">
        <v>15.42</v>
      </c>
      <c r="AC605">
        <v>88</v>
      </c>
      <c r="AD605" s="6">
        <v>351.56</v>
      </c>
      <c r="AE605">
        <v>3042</v>
      </c>
      <c r="AF605" s="9">
        <f>IF(COUNTIF(AE$2:AE2556,AE605)=1,1,0)</f>
        <v>1</v>
      </c>
      <c r="AG605" t="str">
        <f>_xlfn.XLOOKUP(AE605,Returns!A:A,Returns!B:B,"Not Returned",0,1)</f>
        <v>Not Returned</v>
      </c>
      <c r="AH605">
        <f t="shared" si="49"/>
        <v>0</v>
      </c>
    </row>
    <row r="606" spans="1:34" x14ac:dyDescent="0.3">
      <c r="A606">
        <v>18448</v>
      </c>
      <c r="B606" t="s">
        <v>56</v>
      </c>
      <c r="C606" s="8">
        <v>0.1</v>
      </c>
      <c r="D606" s="6">
        <v>4.26</v>
      </c>
      <c r="E606" s="7">
        <v>1.2</v>
      </c>
      <c r="F606">
        <v>700</v>
      </c>
      <c r="G606" t="s">
        <v>832</v>
      </c>
      <c r="H606" t="str">
        <f>IF(COUNTIF(G$2:G606,G606)=1,"New Customer","Returning Customer")</f>
        <v>New Customer</v>
      </c>
      <c r="I606">
        <f t="shared" si="45"/>
        <v>1</v>
      </c>
      <c r="J606" t="s">
        <v>49</v>
      </c>
      <c r="K606" t="s">
        <v>114</v>
      </c>
      <c r="L606" t="s">
        <v>29</v>
      </c>
      <c r="M606" t="s">
        <v>30</v>
      </c>
      <c r="N606" t="s">
        <v>31</v>
      </c>
      <c r="O606" t="s">
        <v>198</v>
      </c>
      <c r="P606">
        <v>0.44</v>
      </c>
      <c r="Q606" t="s">
        <v>33</v>
      </c>
      <c r="R606" t="s">
        <v>34</v>
      </c>
      <c r="S606" t="str">
        <f>VLOOKUP(R606,Users!$A$1:$B$5,2,0)</f>
        <v>William</v>
      </c>
      <c r="T606" t="s">
        <v>45</v>
      </c>
      <c r="U606" t="s">
        <v>747</v>
      </c>
      <c r="V606">
        <v>93454</v>
      </c>
      <c r="W606" s="2">
        <v>42144</v>
      </c>
      <c r="X606" s="2" t="str">
        <f t="shared" si="46"/>
        <v>Wed</v>
      </c>
      <c r="Y606" s="2">
        <v>42145</v>
      </c>
      <c r="Z606" s="9">
        <f t="shared" si="47"/>
        <v>1</v>
      </c>
      <c r="AA606" s="9" t="str">
        <f t="shared" si="48"/>
        <v>After Discount</v>
      </c>
      <c r="AB606" s="6">
        <v>33.923999999999999</v>
      </c>
      <c r="AC606">
        <v>22</v>
      </c>
      <c r="AD606" s="6">
        <v>87.89</v>
      </c>
      <c r="AE606">
        <v>87980</v>
      </c>
      <c r="AF606" s="9">
        <f>IF(COUNTIF(AE$2:AE2557,AE606)=1,1,0)</f>
        <v>1</v>
      </c>
      <c r="AG606" t="str">
        <f>_xlfn.XLOOKUP(AE606,Returns!A:A,Returns!B:B,"Not Returned",0,1)</f>
        <v>Not Returned</v>
      </c>
      <c r="AH606">
        <f t="shared" si="49"/>
        <v>0</v>
      </c>
    </row>
    <row r="607" spans="1:34" x14ac:dyDescent="0.3">
      <c r="A607">
        <v>19011</v>
      </c>
      <c r="B607" t="s">
        <v>37</v>
      </c>
      <c r="C607" s="8">
        <v>0.04</v>
      </c>
      <c r="D607" s="6">
        <v>9.11</v>
      </c>
      <c r="E607" s="7">
        <v>2.25</v>
      </c>
      <c r="F607">
        <v>797</v>
      </c>
      <c r="G607" t="s">
        <v>916</v>
      </c>
      <c r="H607" t="str">
        <f>IF(COUNTIF(G$2:G607,G607)=1,"New Customer","Returning Customer")</f>
        <v>New Customer</v>
      </c>
      <c r="I607">
        <f t="shared" si="45"/>
        <v>1</v>
      </c>
      <c r="J607" t="s">
        <v>49</v>
      </c>
      <c r="K607" t="s">
        <v>28</v>
      </c>
      <c r="L607" t="s">
        <v>29</v>
      </c>
      <c r="M607" t="s">
        <v>30</v>
      </c>
      <c r="N607" t="s">
        <v>31</v>
      </c>
      <c r="O607" t="s">
        <v>917</v>
      </c>
      <c r="P607">
        <v>0.52</v>
      </c>
      <c r="Q607" t="s">
        <v>33</v>
      </c>
      <c r="R607" t="s">
        <v>34</v>
      </c>
      <c r="S607" t="str">
        <f>VLOOKUP(R607,Users!$A$1:$B$5,2,0)</f>
        <v>William</v>
      </c>
      <c r="T607" t="s">
        <v>208</v>
      </c>
      <c r="U607" t="s">
        <v>918</v>
      </c>
      <c r="V607">
        <v>84067</v>
      </c>
      <c r="W607" s="2">
        <v>42156</v>
      </c>
      <c r="X607" s="2" t="str">
        <f t="shared" si="46"/>
        <v>Mon</v>
      </c>
      <c r="Y607" s="2">
        <v>42159</v>
      </c>
      <c r="Z607" s="9">
        <f t="shared" si="47"/>
        <v>3</v>
      </c>
      <c r="AA607" s="9" t="str">
        <f t="shared" si="48"/>
        <v>After Discount</v>
      </c>
      <c r="AB607" s="6">
        <v>-3.496</v>
      </c>
      <c r="AC607">
        <v>2</v>
      </c>
      <c r="AD607" s="6">
        <v>18.59</v>
      </c>
      <c r="AE607">
        <v>86868</v>
      </c>
      <c r="AF607" s="9">
        <f>IF(COUNTIF(AE$2:AE2558,AE607)=1,1,0)</f>
        <v>0</v>
      </c>
      <c r="AG607" t="str">
        <f>_xlfn.XLOOKUP(AE607,Returns!A:A,Returns!B:B,"Not Returned",0,1)</f>
        <v>Not Returned</v>
      </c>
      <c r="AH607">
        <f t="shared" si="49"/>
        <v>0</v>
      </c>
    </row>
    <row r="608" spans="1:34" x14ac:dyDescent="0.3">
      <c r="A608">
        <v>4133</v>
      </c>
      <c r="B608" t="s">
        <v>25</v>
      </c>
      <c r="C608" s="8">
        <v>0.05</v>
      </c>
      <c r="D608" s="6">
        <v>36.549999999999997</v>
      </c>
      <c r="E608" s="7">
        <v>13.89</v>
      </c>
      <c r="F608">
        <v>1193</v>
      </c>
      <c r="G608" t="s">
        <v>1276</v>
      </c>
      <c r="H608" t="str">
        <f>IF(COUNTIF(G$2:G608,G608)=1,"New Customer","Returning Customer")</f>
        <v>Returning Customer</v>
      </c>
      <c r="I608">
        <f t="shared" si="45"/>
        <v>0</v>
      </c>
      <c r="J608" t="s">
        <v>27</v>
      </c>
      <c r="K608" t="s">
        <v>114</v>
      </c>
      <c r="L608" t="s">
        <v>29</v>
      </c>
      <c r="M608" t="s">
        <v>30</v>
      </c>
      <c r="N608" t="s">
        <v>31</v>
      </c>
      <c r="O608" t="s">
        <v>1278</v>
      </c>
      <c r="P608">
        <v>0.41</v>
      </c>
      <c r="Q608" t="s">
        <v>33</v>
      </c>
      <c r="R608" t="s">
        <v>53</v>
      </c>
      <c r="S608" t="str">
        <f>VLOOKUP(R608,Users!$A$1:$B$5,2,0)</f>
        <v>Erin</v>
      </c>
      <c r="T608" t="s">
        <v>998</v>
      </c>
      <c r="U608" t="s">
        <v>35</v>
      </c>
      <c r="V608">
        <v>20016</v>
      </c>
      <c r="W608" s="2">
        <v>42060</v>
      </c>
      <c r="X608" s="2" t="str">
        <f t="shared" si="46"/>
        <v>Wed</v>
      </c>
      <c r="Y608" s="2">
        <v>42061</v>
      </c>
      <c r="Z608" s="9">
        <f t="shared" si="47"/>
        <v>1</v>
      </c>
      <c r="AA608" s="9" t="str">
        <f t="shared" si="48"/>
        <v>After Discount</v>
      </c>
      <c r="AB608" s="6">
        <v>232.8</v>
      </c>
      <c r="AC608">
        <v>83</v>
      </c>
      <c r="AD608" s="6">
        <v>2948.61</v>
      </c>
      <c r="AE608">
        <v>29350</v>
      </c>
      <c r="AF608" s="9">
        <f>IF(COUNTIF(AE$2:AE2559,AE608)=1,1,0)</f>
        <v>0</v>
      </c>
      <c r="AG608" t="str">
        <f>_xlfn.XLOOKUP(AE608,Returns!A:A,Returns!B:B,"Not Returned",0,1)</f>
        <v>Not Returned</v>
      </c>
      <c r="AH608">
        <f t="shared" si="49"/>
        <v>0</v>
      </c>
    </row>
    <row r="609" spans="1:34" x14ac:dyDescent="0.3">
      <c r="A609">
        <v>22133</v>
      </c>
      <c r="B609" t="s">
        <v>25</v>
      </c>
      <c r="C609" s="8">
        <v>0.05</v>
      </c>
      <c r="D609" s="6">
        <v>36.549999999999997</v>
      </c>
      <c r="E609" s="7">
        <v>13.89</v>
      </c>
      <c r="F609">
        <v>1202</v>
      </c>
      <c r="G609" t="s">
        <v>1288</v>
      </c>
      <c r="H609" t="str">
        <f>IF(COUNTIF(G$2:G609,G609)=1,"New Customer","Returning Customer")</f>
        <v>New Customer</v>
      </c>
      <c r="I609">
        <f t="shared" si="45"/>
        <v>1</v>
      </c>
      <c r="J609" t="s">
        <v>27</v>
      </c>
      <c r="K609" t="s">
        <v>114</v>
      </c>
      <c r="L609" t="s">
        <v>29</v>
      </c>
      <c r="M609" t="s">
        <v>30</v>
      </c>
      <c r="N609" t="s">
        <v>31</v>
      </c>
      <c r="O609" t="s">
        <v>1278</v>
      </c>
      <c r="P609">
        <v>0.41</v>
      </c>
      <c r="Q609" t="s">
        <v>33</v>
      </c>
      <c r="R609" t="s">
        <v>53</v>
      </c>
      <c r="S609" t="str">
        <f>VLOOKUP(R609,Users!$A$1:$B$5,2,0)</f>
        <v>Erin</v>
      </c>
      <c r="T609" t="s">
        <v>54</v>
      </c>
      <c r="U609" t="s">
        <v>1289</v>
      </c>
      <c r="V609">
        <v>7079</v>
      </c>
      <c r="W609" s="2">
        <v>42060</v>
      </c>
      <c r="X609" s="2" t="str">
        <f t="shared" si="46"/>
        <v>Wed</v>
      </c>
      <c r="Y609" s="2">
        <v>42061</v>
      </c>
      <c r="Z609" s="9">
        <f t="shared" si="47"/>
        <v>1</v>
      </c>
      <c r="AA609" s="9" t="str">
        <f t="shared" si="48"/>
        <v>After Discount</v>
      </c>
      <c r="AB609" s="6">
        <v>344.54399999999998</v>
      </c>
      <c r="AC609">
        <v>21</v>
      </c>
      <c r="AD609" s="6">
        <v>746.03</v>
      </c>
      <c r="AE609">
        <v>87585</v>
      </c>
      <c r="AF609" s="9">
        <f>IF(COUNTIF(AE$2:AE2560,AE609)=1,1,0)</f>
        <v>0</v>
      </c>
      <c r="AG609" t="str">
        <f>_xlfn.XLOOKUP(AE609,Returns!A:A,Returns!B:B,"Not Returned",0,1)</f>
        <v>Not Returned</v>
      </c>
      <c r="AH609">
        <f t="shared" si="49"/>
        <v>0</v>
      </c>
    </row>
    <row r="610" spans="1:34" x14ac:dyDescent="0.3">
      <c r="A610">
        <v>19923</v>
      </c>
      <c r="B610" t="s">
        <v>37</v>
      </c>
      <c r="C610" s="8">
        <v>0.1</v>
      </c>
      <c r="D610" s="6">
        <v>36.549999999999997</v>
      </c>
      <c r="E610" s="7">
        <v>13.89</v>
      </c>
      <c r="F610">
        <v>2960</v>
      </c>
      <c r="G610" t="s">
        <v>2670</v>
      </c>
      <c r="H610" t="str">
        <f>IF(COUNTIF(G$2:G610,G610)=1,"New Customer","Returning Customer")</f>
        <v>New Customer</v>
      </c>
      <c r="I610">
        <f t="shared" si="45"/>
        <v>1</v>
      </c>
      <c r="J610" t="s">
        <v>49</v>
      </c>
      <c r="K610" t="s">
        <v>28</v>
      </c>
      <c r="L610" t="s">
        <v>29</v>
      </c>
      <c r="M610" t="s">
        <v>30</v>
      </c>
      <c r="N610" t="s">
        <v>31</v>
      </c>
      <c r="O610" t="s">
        <v>1278</v>
      </c>
      <c r="P610">
        <v>0.41</v>
      </c>
      <c r="Q610" t="s">
        <v>33</v>
      </c>
      <c r="R610" t="s">
        <v>135</v>
      </c>
      <c r="S610" t="str">
        <f>VLOOKUP(R610,Users!$A$1:$B$5,2,0)</f>
        <v>Sam</v>
      </c>
      <c r="T610" t="s">
        <v>949</v>
      </c>
      <c r="U610" t="s">
        <v>2671</v>
      </c>
      <c r="V610">
        <v>72956</v>
      </c>
      <c r="W610" s="2">
        <v>42099</v>
      </c>
      <c r="X610" s="2" t="str">
        <f t="shared" si="46"/>
        <v>Sun</v>
      </c>
      <c r="Y610" s="2">
        <v>42101</v>
      </c>
      <c r="Z610" s="9">
        <f t="shared" si="47"/>
        <v>2</v>
      </c>
      <c r="AA610" s="9" t="str">
        <f t="shared" si="48"/>
        <v>After Discount</v>
      </c>
      <c r="AB610" s="6">
        <v>-89.572000000000003</v>
      </c>
      <c r="AC610">
        <v>11</v>
      </c>
      <c r="AD610" s="6">
        <v>379.72</v>
      </c>
      <c r="AE610">
        <v>90646</v>
      </c>
      <c r="AF610" s="9">
        <f>IF(COUNTIF(AE$2:AE2561,AE610)=1,1,0)</f>
        <v>1</v>
      </c>
      <c r="AG610" t="str">
        <f>_xlfn.XLOOKUP(AE610,Returns!A:A,Returns!B:B,"Not Returned",0,1)</f>
        <v>Not Returned</v>
      </c>
      <c r="AH610">
        <f t="shared" si="49"/>
        <v>0</v>
      </c>
    </row>
    <row r="611" spans="1:34" x14ac:dyDescent="0.3">
      <c r="A611">
        <v>23476</v>
      </c>
      <c r="B611" t="s">
        <v>47</v>
      </c>
      <c r="C611" s="8">
        <v>7.0000000000000007E-2</v>
      </c>
      <c r="D611" s="6">
        <v>5.58</v>
      </c>
      <c r="E611" s="7">
        <v>1.99</v>
      </c>
      <c r="F611">
        <v>3325</v>
      </c>
      <c r="G611" t="s">
        <v>2941</v>
      </c>
      <c r="H611" t="str">
        <f>IF(COUNTIF(G$2:G611,G611)=1,"New Customer","Returning Customer")</f>
        <v>Returning Customer</v>
      </c>
      <c r="I611">
        <f t="shared" si="45"/>
        <v>0</v>
      </c>
      <c r="J611" t="s">
        <v>49</v>
      </c>
      <c r="K611" t="s">
        <v>114</v>
      </c>
      <c r="L611" t="s">
        <v>29</v>
      </c>
      <c r="M611" t="s">
        <v>30</v>
      </c>
      <c r="N611" t="s">
        <v>31</v>
      </c>
      <c r="O611" t="s">
        <v>2942</v>
      </c>
      <c r="P611">
        <v>0.46</v>
      </c>
      <c r="Q611" t="s">
        <v>33</v>
      </c>
      <c r="R611" t="s">
        <v>34</v>
      </c>
      <c r="S611" t="str">
        <f>VLOOKUP(R611,Users!$A$1:$B$5,2,0)</f>
        <v>William</v>
      </c>
      <c r="T611" t="s">
        <v>102</v>
      </c>
      <c r="U611" t="s">
        <v>1380</v>
      </c>
      <c r="V611">
        <v>97420</v>
      </c>
      <c r="W611" s="2">
        <v>42118</v>
      </c>
      <c r="X611" s="2" t="str">
        <f t="shared" si="46"/>
        <v>Fri</v>
      </c>
      <c r="Y611" s="2">
        <v>42120</v>
      </c>
      <c r="Z611" s="9">
        <f t="shared" si="47"/>
        <v>2</v>
      </c>
      <c r="AA611" s="9" t="str">
        <f t="shared" si="48"/>
        <v>After Discount</v>
      </c>
      <c r="AB611" s="6">
        <v>23.045999999999999</v>
      </c>
      <c r="AC611">
        <v>23</v>
      </c>
      <c r="AD611" s="6">
        <v>121.46</v>
      </c>
      <c r="AE611">
        <v>90987</v>
      </c>
      <c r="AF611" s="9">
        <f>IF(COUNTIF(AE$2:AE2562,AE611)=1,1,0)</f>
        <v>1</v>
      </c>
      <c r="AG611" t="str">
        <f>_xlfn.XLOOKUP(AE611,Returns!A:A,Returns!B:B,"Not Returned",0,1)</f>
        <v>Not Returned</v>
      </c>
      <c r="AH611">
        <f t="shared" si="49"/>
        <v>0</v>
      </c>
    </row>
    <row r="612" spans="1:34" x14ac:dyDescent="0.3">
      <c r="A612">
        <v>4204</v>
      </c>
      <c r="B612" t="s">
        <v>37</v>
      </c>
      <c r="C612" s="8">
        <v>0.09</v>
      </c>
      <c r="D612" s="6">
        <v>5.98</v>
      </c>
      <c r="E612" s="7">
        <v>1.67</v>
      </c>
      <c r="F612">
        <v>2548</v>
      </c>
      <c r="G612" t="s">
        <v>2365</v>
      </c>
      <c r="H612" t="str">
        <f>IF(COUNTIF(G$2:G612,G612)=1,"New Customer","Returning Customer")</f>
        <v>Returning Customer</v>
      </c>
      <c r="I612">
        <f t="shared" si="45"/>
        <v>0</v>
      </c>
      <c r="J612" t="s">
        <v>49</v>
      </c>
      <c r="K612" t="s">
        <v>58</v>
      </c>
      <c r="L612" t="s">
        <v>29</v>
      </c>
      <c r="M612" t="s">
        <v>30</v>
      </c>
      <c r="N612" t="s">
        <v>31</v>
      </c>
      <c r="O612" t="s">
        <v>2368</v>
      </c>
      <c r="P612">
        <v>0.51</v>
      </c>
      <c r="Q612" t="s">
        <v>33</v>
      </c>
      <c r="R612" t="s">
        <v>34</v>
      </c>
      <c r="S612" t="str">
        <f>VLOOKUP(R612,Users!$A$1:$B$5,2,0)</f>
        <v>William</v>
      </c>
      <c r="T612" t="s">
        <v>45</v>
      </c>
      <c r="U612" t="s">
        <v>655</v>
      </c>
      <c r="V612">
        <v>90068</v>
      </c>
      <c r="W612" s="2">
        <v>42159</v>
      </c>
      <c r="X612" s="2" t="str">
        <f t="shared" si="46"/>
        <v>Thu</v>
      </c>
      <c r="Y612" s="2">
        <v>42162</v>
      </c>
      <c r="Z612" s="9">
        <f t="shared" si="47"/>
        <v>3</v>
      </c>
      <c r="AA612" s="9" t="str">
        <f t="shared" si="48"/>
        <v>After Discount</v>
      </c>
      <c r="AB612" s="6">
        <v>23.87</v>
      </c>
      <c r="AC612">
        <v>81</v>
      </c>
      <c r="AD612" s="6">
        <v>448.26</v>
      </c>
      <c r="AE612">
        <v>29889</v>
      </c>
      <c r="AF612" s="9">
        <f>IF(COUNTIF(AE$2:AE2563,AE612)=1,1,0)</f>
        <v>1</v>
      </c>
      <c r="AG612" t="str">
        <f>_xlfn.XLOOKUP(AE612,Returns!A:A,Returns!B:B,"Not Returned",0,1)</f>
        <v>Not Returned</v>
      </c>
      <c r="AH612">
        <f t="shared" si="49"/>
        <v>0</v>
      </c>
    </row>
    <row r="613" spans="1:34" x14ac:dyDescent="0.3">
      <c r="A613">
        <v>22204</v>
      </c>
      <c r="B613" t="s">
        <v>37</v>
      </c>
      <c r="C613" s="8">
        <v>0.09</v>
      </c>
      <c r="D613" s="6">
        <v>5.98</v>
      </c>
      <c r="E613" s="7">
        <v>1.67</v>
      </c>
      <c r="F613">
        <v>2549</v>
      </c>
      <c r="G613" t="s">
        <v>2369</v>
      </c>
      <c r="H613" t="str">
        <f>IF(COUNTIF(G$2:G613,G613)=1,"New Customer","Returning Customer")</f>
        <v>Returning Customer</v>
      </c>
      <c r="I613">
        <f t="shared" si="45"/>
        <v>0</v>
      </c>
      <c r="J613" t="s">
        <v>49</v>
      </c>
      <c r="K613" t="s">
        <v>58</v>
      </c>
      <c r="L613" t="s">
        <v>29</v>
      </c>
      <c r="M613" t="s">
        <v>30</v>
      </c>
      <c r="N613" t="s">
        <v>31</v>
      </c>
      <c r="O613" t="s">
        <v>2368</v>
      </c>
      <c r="P613">
        <v>0.51</v>
      </c>
      <c r="Q613" t="s">
        <v>33</v>
      </c>
      <c r="R613" t="s">
        <v>53</v>
      </c>
      <c r="S613" t="str">
        <f>VLOOKUP(R613,Users!$A$1:$B$5,2,0)</f>
        <v>Erin</v>
      </c>
      <c r="T613" t="s">
        <v>152</v>
      </c>
      <c r="U613" t="s">
        <v>2370</v>
      </c>
      <c r="V613">
        <v>43213</v>
      </c>
      <c r="W613" s="2">
        <v>42159</v>
      </c>
      <c r="X613" s="2" t="str">
        <f t="shared" si="46"/>
        <v>Thu</v>
      </c>
      <c r="Y613" s="2">
        <v>42162</v>
      </c>
      <c r="Z613" s="9">
        <f t="shared" si="47"/>
        <v>3</v>
      </c>
      <c r="AA613" s="9" t="str">
        <f t="shared" si="48"/>
        <v>After Discount</v>
      </c>
      <c r="AB613" s="6">
        <v>35.805</v>
      </c>
      <c r="AC613">
        <v>20</v>
      </c>
      <c r="AD613" s="6">
        <v>110.68</v>
      </c>
      <c r="AE613">
        <v>88658</v>
      </c>
      <c r="AF613" s="9">
        <f>IF(COUNTIF(AE$2:AE2564,AE613)=1,1,0)</f>
        <v>1</v>
      </c>
      <c r="AG613" t="str">
        <f>_xlfn.XLOOKUP(AE613,Returns!A:A,Returns!B:B,"Not Returned",0,1)</f>
        <v>Not Returned</v>
      </c>
      <c r="AH613">
        <f t="shared" si="49"/>
        <v>0</v>
      </c>
    </row>
    <row r="614" spans="1:34" x14ac:dyDescent="0.3">
      <c r="A614">
        <v>19400</v>
      </c>
      <c r="B614" t="s">
        <v>106</v>
      </c>
      <c r="C614" s="8">
        <v>0.02</v>
      </c>
      <c r="D614" s="6">
        <v>500.98</v>
      </c>
      <c r="E614" s="7">
        <v>41.44</v>
      </c>
      <c r="F614">
        <v>693</v>
      </c>
      <c r="G614" t="s">
        <v>810</v>
      </c>
      <c r="H614" t="str">
        <f>IF(COUNTIF(G$2:G614,G614)=1,"New Customer","Returning Customer")</f>
        <v>Returning Customer</v>
      </c>
      <c r="I614">
        <f t="shared" si="45"/>
        <v>0</v>
      </c>
      <c r="J614" t="s">
        <v>39</v>
      </c>
      <c r="K614" t="s">
        <v>58</v>
      </c>
      <c r="L614" t="s">
        <v>41</v>
      </c>
      <c r="M614" t="s">
        <v>187</v>
      </c>
      <c r="N614" t="s">
        <v>120</v>
      </c>
      <c r="O614" t="s">
        <v>811</v>
      </c>
      <c r="P614">
        <v>0.66</v>
      </c>
      <c r="Q614" t="s">
        <v>33</v>
      </c>
      <c r="R614" t="s">
        <v>34</v>
      </c>
      <c r="S614" t="str">
        <f>VLOOKUP(R614,Users!$A$1:$B$5,2,0)</f>
        <v>William</v>
      </c>
      <c r="T614" t="s">
        <v>250</v>
      </c>
      <c r="U614" t="s">
        <v>812</v>
      </c>
      <c r="V614">
        <v>80229</v>
      </c>
      <c r="W614" s="2">
        <v>42088</v>
      </c>
      <c r="X614" s="2" t="str">
        <f t="shared" si="46"/>
        <v>Wed</v>
      </c>
      <c r="Y614" s="2">
        <v>42088</v>
      </c>
      <c r="Z614" s="9">
        <f t="shared" si="47"/>
        <v>0</v>
      </c>
      <c r="AA614" s="9" t="str">
        <f t="shared" si="48"/>
        <v>After Discount</v>
      </c>
      <c r="AB614" s="6">
        <v>2568.4628999999995</v>
      </c>
      <c r="AC614">
        <v>7</v>
      </c>
      <c r="AD614" s="6">
        <v>3722.41</v>
      </c>
      <c r="AE614">
        <v>87811</v>
      </c>
      <c r="AF614" s="9">
        <f>IF(COUNTIF(AE$2:AE2565,AE614)=1,1,0)</f>
        <v>1</v>
      </c>
      <c r="AG614" t="str">
        <f>_xlfn.XLOOKUP(AE614,Returns!A:A,Returns!B:B,"Not Returned",0,1)</f>
        <v>Not Returned</v>
      </c>
      <c r="AH614">
        <f t="shared" si="49"/>
        <v>0</v>
      </c>
    </row>
    <row r="615" spans="1:34" x14ac:dyDescent="0.3">
      <c r="A615">
        <v>2045</v>
      </c>
      <c r="B615" t="s">
        <v>47</v>
      </c>
      <c r="C615" s="8">
        <v>0.01</v>
      </c>
      <c r="D615" s="6">
        <v>8.34</v>
      </c>
      <c r="E615" s="7">
        <v>0.96</v>
      </c>
      <c r="F615">
        <v>894</v>
      </c>
      <c r="G615" t="s">
        <v>996</v>
      </c>
      <c r="H615" t="str">
        <f>IF(COUNTIF(G$2:G615,G615)=1,"New Customer","Returning Customer")</f>
        <v>New Customer</v>
      </c>
      <c r="I615">
        <f t="shared" si="45"/>
        <v>1</v>
      </c>
      <c r="J615" t="s">
        <v>49</v>
      </c>
      <c r="K615" t="s">
        <v>28</v>
      </c>
      <c r="L615" t="s">
        <v>41</v>
      </c>
      <c r="M615" t="s">
        <v>50</v>
      </c>
      <c r="N615" t="s">
        <v>31</v>
      </c>
      <c r="O615" t="s">
        <v>997</v>
      </c>
      <c r="P615">
        <v>0.43</v>
      </c>
      <c r="Q615" t="s">
        <v>33</v>
      </c>
      <c r="R615" t="s">
        <v>53</v>
      </c>
      <c r="S615" t="str">
        <f>VLOOKUP(R615,Users!$A$1:$B$5,2,0)</f>
        <v>Erin</v>
      </c>
      <c r="T615" t="s">
        <v>998</v>
      </c>
      <c r="U615" t="s">
        <v>35</v>
      </c>
      <c r="V615">
        <v>20024</v>
      </c>
      <c r="W615" s="2">
        <v>42014</v>
      </c>
      <c r="X615" s="2" t="str">
        <f t="shared" si="46"/>
        <v>Sat</v>
      </c>
      <c r="Y615" s="2">
        <v>42016</v>
      </c>
      <c r="Z615" s="9">
        <f t="shared" si="47"/>
        <v>2</v>
      </c>
      <c r="AA615" s="9" t="str">
        <f t="shared" si="48"/>
        <v>After Discount</v>
      </c>
      <c r="AB615" s="6">
        <v>29.332000000000001</v>
      </c>
      <c r="AC615">
        <v>24</v>
      </c>
      <c r="AD615" s="6">
        <v>199.12</v>
      </c>
      <c r="AE615">
        <v>14596</v>
      </c>
      <c r="AF615" s="9">
        <f>IF(COUNTIF(AE$2:AE2566,AE615)=1,1,0)</f>
        <v>0</v>
      </c>
      <c r="AG615" t="str">
        <f>_xlfn.XLOOKUP(AE615,Returns!A:A,Returns!B:B,"Not Returned",0,1)</f>
        <v>Not Returned</v>
      </c>
      <c r="AH615">
        <f t="shared" si="49"/>
        <v>0</v>
      </c>
    </row>
    <row r="616" spans="1:34" x14ac:dyDescent="0.3">
      <c r="A616">
        <v>20045</v>
      </c>
      <c r="B616" t="s">
        <v>47</v>
      </c>
      <c r="C616" s="8">
        <v>0.01</v>
      </c>
      <c r="D616" s="6">
        <v>8.34</v>
      </c>
      <c r="E616" s="7">
        <v>0.96</v>
      </c>
      <c r="F616">
        <v>896</v>
      </c>
      <c r="G616" t="s">
        <v>1001</v>
      </c>
      <c r="H616" t="str">
        <f>IF(COUNTIF(G$2:G616,G616)=1,"New Customer","Returning Customer")</f>
        <v>New Customer</v>
      </c>
      <c r="I616">
        <f t="shared" si="45"/>
        <v>1</v>
      </c>
      <c r="J616" t="s">
        <v>49</v>
      </c>
      <c r="K616" t="s">
        <v>28</v>
      </c>
      <c r="L616" t="s">
        <v>41</v>
      </c>
      <c r="M616" t="s">
        <v>50</v>
      </c>
      <c r="N616" t="s">
        <v>31</v>
      </c>
      <c r="O616" t="s">
        <v>997</v>
      </c>
      <c r="P616">
        <v>0.43</v>
      </c>
      <c r="Q616" t="s">
        <v>33</v>
      </c>
      <c r="R616" t="s">
        <v>61</v>
      </c>
      <c r="S616" t="str">
        <f>VLOOKUP(R616,Users!$A$1:$B$5,2,0)</f>
        <v>Chris</v>
      </c>
      <c r="T616" t="s">
        <v>129</v>
      </c>
      <c r="U616" t="s">
        <v>1002</v>
      </c>
      <c r="V616">
        <v>76201</v>
      </c>
      <c r="W616" s="2">
        <v>42014</v>
      </c>
      <c r="X616" s="2" t="str">
        <f t="shared" si="46"/>
        <v>Sat</v>
      </c>
      <c r="Y616" s="2">
        <v>42016</v>
      </c>
      <c r="Z616" s="9">
        <f t="shared" si="47"/>
        <v>2</v>
      </c>
      <c r="AA616" s="9" t="str">
        <f t="shared" si="48"/>
        <v>After Discount</v>
      </c>
      <c r="AB616" s="6">
        <v>34.348199999999999</v>
      </c>
      <c r="AC616">
        <v>6</v>
      </c>
      <c r="AD616" s="6">
        <v>49.78</v>
      </c>
      <c r="AE616">
        <v>90166</v>
      </c>
      <c r="AF616" s="9">
        <f>IF(COUNTIF(AE$2:AE2567,AE616)=1,1,0)</f>
        <v>0</v>
      </c>
      <c r="AG616" t="str">
        <f>_xlfn.XLOOKUP(AE616,Returns!A:A,Returns!B:B,"Not Returned",0,1)</f>
        <v>Not Returned</v>
      </c>
      <c r="AH616">
        <f t="shared" si="49"/>
        <v>0</v>
      </c>
    </row>
    <row r="617" spans="1:34" x14ac:dyDescent="0.3">
      <c r="A617">
        <v>19470</v>
      </c>
      <c r="B617" t="s">
        <v>47</v>
      </c>
      <c r="C617" s="8">
        <v>0.06</v>
      </c>
      <c r="D617" s="6">
        <v>47.98</v>
      </c>
      <c r="E617" s="7">
        <v>3.61</v>
      </c>
      <c r="F617">
        <v>896</v>
      </c>
      <c r="G617" t="s">
        <v>1001</v>
      </c>
      <c r="H617" t="str">
        <f>IF(COUNTIF(G$2:G617,G617)=1,"New Customer","Returning Customer")</f>
        <v>Returning Customer</v>
      </c>
      <c r="I617">
        <f t="shared" si="45"/>
        <v>0</v>
      </c>
      <c r="J617" t="s">
        <v>49</v>
      </c>
      <c r="K617" t="s">
        <v>28</v>
      </c>
      <c r="L617" t="s">
        <v>77</v>
      </c>
      <c r="M617" t="s">
        <v>177</v>
      </c>
      <c r="N617" t="s">
        <v>51</v>
      </c>
      <c r="O617" t="s">
        <v>1003</v>
      </c>
      <c r="P617">
        <v>0.71</v>
      </c>
      <c r="Q617" t="s">
        <v>33</v>
      </c>
      <c r="R617" t="s">
        <v>61</v>
      </c>
      <c r="S617" t="str">
        <f>VLOOKUP(R617,Users!$A$1:$B$5,2,0)</f>
        <v>Chris</v>
      </c>
      <c r="T617" t="s">
        <v>129</v>
      </c>
      <c r="U617" t="s">
        <v>1002</v>
      </c>
      <c r="V617">
        <v>76201</v>
      </c>
      <c r="W617" s="2">
        <v>42175</v>
      </c>
      <c r="X617" s="2" t="str">
        <f t="shared" si="46"/>
        <v>Sat</v>
      </c>
      <c r="Y617" s="2">
        <v>42177</v>
      </c>
      <c r="Z617" s="9">
        <f t="shared" si="47"/>
        <v>2</v>
      </c>
      <c r="AA617" s="9" t="str">
        <f t="shared" si="48"/>
        <v>After Discount</v>
      </c>
      <c r="AB617" s="6">
        <v>35.954999999999998</v>
      </c>
      <c r="AC617">
        <v>11</v>
      </c>
      <c r="AD617" s="6">
        <v>517.67999999999995</v>
      </c>
      <c r="AE617">
        <v>90167</v>
      </c>
      <c r="AF617" s="9">
        <f>IF(COUNTIF(AE$2:AE2568,AE617)=1,1,0)</f>
        <v>1</v>
      </c>
      <c r="AG617" t="str">
        <f>_xlfn.XLOOKUP(AE617,Returns!A:A,Returns!B:B,"Not Returned",0,1)</f>
        <v>Not Returned</v>
      </c>
      <c r="AH617">
        <f t="shared" si="49"/>
        <v>0</v>
      </c>
    </row>
    <row r="618" spans="1:34" x14ac:dyDescent="0.3">
      <c r="A618">
        <v>21587</v>
      </c>
      <c r="B618" t="s">
        <v>37</v>
      </c>
      <c r="C618" s="8">
        <v>0.01</v>
      </c>
      <c r="D618" s="6">
        <v>47.98</v>
      </c>
      <c r="E618" s="7">
        <v>3.61</v>
      </c>
      <c r="F618">
        <v>2787</v>
      </c>
      <c r="G618" t="s">
        <v>2537</v>
      </c>
      <c r="H618" t="str">
        <f>IF(COUNTIF(G$2:G618,G618)=1,"New Customer","Returning Customer")</f>
        <v>New Customer</v>
      </c>
      <c r="I618">
        <f t="shared" si="45"/>
        <v>1</v>
      </c>
      <c r="J618" t="s">
        <v>27</v>
      </c>
      <c r="K618" t="s">
        <v>114</v>
      </c>
      <c r="L618" t="s">
        <v>77</v>
      </c>
      <c r="M618" t="s">
        <v>177</v>
      </c>
      <c r="N618" t="s">
        <v>51</v>
      </c>
      <c r="O618" t="s">
        <v>1003</v>
      </c>
      <c r="P618">
        <v>0.71</v>
      </c>
      <c r="Q618" t="s">
        <v>33</v>
      </c>
      <c r="R618" t="s">
        <v>135</v>
      </c>
      <c r="S618" t="str">
        <f>VLOOKUP(R618,Users!$A$1:$B$5,2,0)</f>
        <v>Sam</v>
      </c>
      <c r="T618" t="s">
        <v>168</v>
      </c>
      <c r="U618" t="s">
        <v>2538</v>
      </c>
      <c r="V618">
        <v>70003</v>
      </c>
      <c r="W618" s="2">
        <v>42075</v>
      </c>
      <c r="X618" s="2" t="str">
        <f t="shared" si="46"/>
        <v>Thu</v>
      </c>
      <c r="Y618" s="2">
        <v>42076</v>
      </c>
      <c r="Z618" s="9">
        <f t="shared" si="47"/>
        <v>1</v>
      </c>
      <c r="AA618" s="9" t="str">
        <f t="shared" si="48"/>
        <v>After Discount</v>
      </c>
      <c r="AB618" s="6">
        <v>-44.436</v>
      </c>
      <c r="AC618">
        <v>8</v>
      </c>
      <c r="AD618" s="6">
        <v>393.98</v>
      </c>
      <c r="AE618">
        <v>91316</v>
      </c>
      <c r="AF618" s="9">
        <f>IF(COUNTIF(AE$2:AE2569,AE618)=1,1,0)</f>
        <v>1</v>
      </c>
      <c r="AG618" t="str">
        <f>_xlfn.XLOOKUP(AE618,Returns!A:A,Returns!B:B,"Not Returned",0,1)</f>
        <v>Not Returned</v>
      </c>
      <c r="AH618">
        <f t="shared" si="49"/>
        <v>0</v>
      </c>
    </row>
    <row r="619" spans="1:34" x14ac:dyDescent="0.3">
      <c r="A619">
        <v>21046</v>
      </c>
      <c r="B619" t="s">
        <v>47</v>
      </c>
      <c r="C619" s="8">
        <v>0.06</v>
      </c>
      <c r="D619" s="6">
        <v>47.98</v>
      </c>
      <c r="E619" s="7">
        <v>3.61</v>
      </c>
      <c r="F619">
        <v>3255</v>
      </c>
      <c r="G619" t="s">
        <v>2897</v>
      </c>
      <c r="H619" t="str">
        <f>IF(COUNTIF(G$2:G619,G619)=1,"New Customer","Returning Customer")</f>
        <v>New Customer</v>
      </c>
      <c r="I619">
        <f t="shared" si="45"/>
        <v>1</v>
      </c>
      <c r="J619" t="s">
        <v>49</v>
      </c>
      <c r="K619" t="s">
        <v>40</v>
      </c>
      <c r="L619" t="s">
        <v>77</v>
      </c>
      <c r="M619" t="s">
        <v>177</v>
      </c>
      <c r="N619" t="s">
        <v>51</v>
      </c>
      <c r="O619" t="s">
        <v>1003</v>
      </c>
      <c r="P619">
        <v>0.71</v>
      </c>
      <c r="Q619" t="s">
        <v>33</v>
      </c>
      <c r="R619" t="s">
        <v>135</v>
      </c>
      <c r="S619" t="str">
        <f>VLOOKUP(R619,Users!$A$1:$B$5,2,0)</f>
        <v>Sam</v>
      </c>
      <c r="T619" t="s">
        <v>356</v>
      </c>
      <c r="U619" t="s">
        <v>2898</v>
      </c>
      <c r="V619">
        <v>33319</v>
      </c>
      <c r="W619" s="2">
        <v>42053</v>
      </c>
      <c r="X619" s="2" t="str">
        <f t="shared" si="46"/>
        <v>Wed</v>
      </c>
      <c r="Y619" s="2">
        <v>42055</v>
      </c>
      <c r="Z619" s="9">
        <f t="shared" si="47"/>
        <v>2</v>
      </c>
      <c r="AA619" s="9" t="str">
        <f t="shared" si="48"/>
        <v>After Discount</v>
      </c>
      <c r="AB619" s="6">
        <v>596.80799999999999</v>
      </c>
      <c r="AC619">
        <v>2</v>
      </c>
      <c r="AD619" s="6">
        <v>97.96</v>
      </c>
      <c r="AE619">
        <v>90488</v>
      </c>
      <c r="AF619" s="9">
        <f>IF(COUNTIF(AE$2:AE2570,AE619)=1,1,0)</f>
        <v>1</v>
      </c>
      <c r="AG619" t="str">
        <f>_xlfn.XLOOKUP(AE619,Returns!A:A,Returns!B:B,"Not Returned",0,1)</f>
        <v>Not Returned</v>
      </c>
      <c r="AH619">
        <f t="shared" si="49"/>
        <v>0</v>
      </c>
    </row>
    <row r="620" spans="1:34" x14ac:dyDescent="0.3">
      <c r="A620">
        <v>23274</v>
      </c>
      <c r="B620" t="s">
        <v>106</v>
      </c>
      <c r="C620" s="8">
        <v>0.05</v>
      </c>
      <c r="D620" s="6">
        <v>155.06</v>
      </c>
      <c r="E620" s="7">
        <v>7.07</v>
      </c>
      <c r="F620">
        <v>67</v>
      </c>
      <c r="G620" t="s">
        <v>138</v>
      </c>
      <c r="H620" t="str">
        <f>IF(COUNTIF(G$2:G620,G620)=1,"New Customer","Returning Customer")</f>
        <v>New Customer</v>
      </c>
      <c r="I620">
        <f t="shared" si="45"/>
        <v>1</v>
      </c>
      <c r="J620" t="s">
        <v>49</v>
      </c>
      <c r="K620" t="s">
        <v>28</v>
      </c>
      <c r="L620" t="s">
        <v>29</v>
      </c>
      <c r="M620" t="s">
        <v>139</v>
      </c>
      <c r="N620" t="s">
        <v>59</v>
      </c>
      <c r="O620" t="s">
        <v>140</v>
      </c>
      <c r="P620">
        <v>0.59</v>
      </c>
      <c r="Q620" t="s">
        <v>33</v>
      </c>
      <c r="R620" t="s">
        <v>34</v>
      </c>
      <c r="S620" t="str">
        <f>VLOOKUP(R620,Users!$A$1:$B$5,2,0)</f>
        <v>William</v>
      </c>
      <c r="T620" t="s">
        <v>45</v>
      </c>
      <c r="U620" t="s">
        <v>141</v>
      </c>
      <c r="V620">
        <v>94559</v>
      </c>
      <c r="W620" s="2">
        <v>42006</v>
      </c>
      <c r="X620" s="2" t="str">
        <f t="shared" si="46"/>
        <v>Fri</v>
      </c>
      <c r="Y620" s="2">
        <v>42013</v>
      </c>
      <c r="Z620" s="9">
        <f t="shared" si="47"/>
        <v>7</v>
      </c>
      <c r="AA620" s="9" t="str">
        <f t="shared" si="48"/>
        <v>After Discount</v>
      </c>
      <c r="AB620" s="6">
        <v>845.66399999999987</v>
      </c>
      <c r="AC620">
        <v>8</v>
      </c>
      <c r="AD620" s="6">
        <v>1225.5999999999999</v>
      </c>
      <c r="AE620">
        <v>87946</v>
      </c>
      <c r="AF620" s="9">
        <f>IF(COUNTIF(AE$2:AE2571,AE620)=1,1,0)</f>
        <v>1</v>
      </c>
      <c r="AG620" t="str">
        <f>_xlfn.XLOOKUP(AE620,Returns!A:A,Returns!B:B,"Not Returned",0,1)</f>
        <v>Not Returned</v>
      </c>
      <c r="AH620">
        <f t="shared" si="49"/>
        <v>0</v>
      </c>
    </row>
    <row r="621" spans="1:34" x14ac:dyDescent="0.3">
      <c r="A621">
        <v>5274</v>
      </c>
      <c r="B621" t="s">
        <v>106</v>
      </c>
      <c r="C621" s="8">
        <v>0.05</v>
      </c>
      <c r="D621" s="6">
        <v>155.06</v>
      </c>
      <c r="E621" s="7">
        <v>7.07</v>
      </c>
      <c r="F621">
        <v>68</v>
      </c>
      <c r="G621" t="s">
        <v>142</v>
      </c>
      <c r="H621" t="str">
        <f>IF(COUNTIF(G$2:G621,G621)=1,"New Customer","Returning Customer")</f>
        <v>New Customer</v>
      </c>
      <c r="I621">
        <f t="shared" si="45"/>
        <v>1</v>
      </c>
      <c r="J621" t="s">
        <v>49</v>
      </c>
      <c r="K621" t="s">
        <v>28</v>
      </c>
      <c r="L621" t="s">
        <v>29</v>
      </c>
      <c r="M621" t="s">
        <v>139</v>
      </c>
      <c r="N621" t="s">
        <v>59</v>
      </c>
      <c r="O621" t="s">
        <v>140</v>
      </c>
      <c r="P621">
        <v>0.59</v>
      </c>
      <c r="Q621" t="s">
        <v>33</v>
      </c>
      <c r="R621" t="s">
        <v>53</v>
      </c>
      <c r="S621" t="str">
        <f>VLOOKUP(R621,Users!$A$1:$B$5,2,0)</f>
        <v>Erin</v>
      </c>
      <c r="T621" t="s">
        <v>71</v>
      </c>
      <c r="U621" t="s">
        <v>90</v>
      </c>
      <c r="V621">
        <v>10177</v>
      </c>
      <c r="W621" s="2">
        <v>42006</v>
      </c>
      <c r="X621" s="2" t="str">
        <f t="shared" si="46"/>
        <v>Fri</v>
      </c>
      <c r="Y621" s="2">
        <v>42013</v>
      </c>
      <c r="Z621" s="9">
        <f t="shared" si="47"/>
        <v>7</v>
      </c>
      <c r="AA621" s="9" t="str">
        <f t="shared" si="48"/>
        <v>After Discount</v>
      </c>
      <c r="AB621" s="6">
        <v>575.39600000000007</v>
      </c>
      <c r="AC621">
        <v>32</v>
      </c>
      <c r="AD621" s="6">
        <v>4902.38</v>
      </c>
      <c r="AE621">
        <v>37537</v>
      </c>
      <c r="AF621" s="9">
        <f>IF(COUNTIF(AE$2:AE2572,AE621)=1,1,0)</f>
        <v>0</v>
      </c>
      <c r="AG621" t="str">
        <f>_xlfn.XLOOKUP(AE621,Returns!A:A,Returns!B:B,"Not Returned",0,1)</f>
        <v>Not Returned</v>
      </c>
      <c r="AH621">
        <f t="shared" si="49"/>
        <v>0</v>
      </c>
    </row>
    <row r="622" spans="1:34" x14ac:dyDescent="0.3">
      <c r="A622">
        <v>819</v>
      </c>
      <c r="B622" t="s">
        <v>25</v>
      </c>
      <c r="C622" s="8">
        <v>7.0000000000000007E-2</v>
      </c>
      <c r="D622" s="6">
        <v>155.06</v>
      </c>
      <c r="E622" s="7">
        <v>7.07</v>
      </c>
      <c r="F622">
        <v>2431</v>
      </c>
      <c r="G622" t="s">
        <v>2265</v>
      </c>
      <c r="H622" t="str">
        <f>IF(COUNTIF(G$2:G622,G622)=1,"New Customer","Returning Customer")</f>
        <v>New Customer</v>
      </c>
      <c r="I622">
        <f t="shared" si="45"/>
        <v>1</v>
      </c>
      <c r="J622" t="s">
        <v>49</v>
      </c>
      <c r="K622" t="s">
        <v>114</v>
      </c>
      <c r="L622" t="s">
        <v>29</v>
      </c>
      <c r="M622" t="s">
        <v>139</v>
      </c>
      <c r="N622" t="s">
        <v>59</v>
      </c>
      <c r="O622" t="s">
        <v>140</v>
      </c>
      <c r="P622">
        <v>0.59</v>
      </c>
      <c r="Q622" t="s">
        <v>33</v>
      </c>
      <c r="R622" t="s">
        <v>34</v>
      </c>
      <c r="S622" t="str">
        <f>VLOOKUP(R622,Users!$A$1:$B$5,2,0)</f>
        <v>William</v>
      </c>
      <c r="T622" t="s">
        <v>45</v>
      </c>
      <c r="U622" t="s">
        <v>655</v>
      </c>
      <c r="V622">
        <v>90004</v>
      </c>
      <c r="W622" s="2">
        <v>42143</v>
      </c>
      <c r="X622" s="2" t="str">
        <f t="shared" si="46"/>
        <v>Tue</v>
      </c>
      <c r="Y622" s="2">
        <v>42143</v>
      </c>
      <c r="Z622" s="9">
        <f t="shared" si="47"/>
        <v>0</v>
      </c>
      <c r="AA622" s="9" t="str">
        <f t="shared" si="48"/>
        <v>After Discount</v>
      </c>
      <c r="AB622" s="6">
        <v>-121.75</v>
      </c>
      <c r="AC622">
        <v>14</v>
      </c>
      <c r="AD622" s="6">
        <v>2039.07</v>
      </c>
      <c r="AE622">
        <v>5920</v>
      </c>
      <c r="AF622" s="9">
        <f>IF(COUNTIF(AE$2:AE2573,AE622)=1,1,0)</f>
        <v>1</v>
      </c>
      <c r="AG622" t="str">
        <f>_xlfn.XLOOKUP(AE622,Returns!A:A,Returns!B:B,"Not Returned",0,1)</f>
        <v>Not Returned</v>
      </c>
      <c r="AH622">
        <f t="shared" si="49"/>
        <v>0</v>
      </c>
    </row>
    <row r="623" spans="1:34" x14ac:dyDescent="0.3">
      <c r="A623">
        <v>18819</v>
      </c>
      <c r="B623" t="s">
        <v>25</v>
      </c>
      <c r="C623" s="8">
        <v>7.0000000000000007E-2</v>
      </c>
      <c r="D623" s="6">
        <v>155.06</v>
      </c>
      <c r="E623" s="7">
        <v>7.07</v>
      </c>
      <c r="F623">
        <v>2432</v>
      </c>
      <c r="G623" t="s">
        <v>2267</v>
      </c>
      <c r="H623" t="str">
        <f>IF(COUNTIF(G$2:G623,G623)=1,"New Customer","Returning Customer")</f>
        <v>Returning Customer</v>
      </c>
      <c r="I623">
        <f t="shared" si="45"/>
        <v>0</v>
      </c>
      <c r="J623" t="s">
        <v>49</v>
      </c>
      <c r="K623" t="s">
        <v>114</v>
      </c>
      <c r="L623" t="s">
        <v>29</v>
      </c>
      <c r="M623" t="s">
        <v>139</v>
      </c>
      <c r="N623" t="s">
        <v>59</v>
      </c>
      <c r="O623" t="s">
        <v>140</v>
      </c>
      <c r="P623">
        <v>0.59</v>
      </c>
      <c r="Q623" t="s">
        <v>33</v>
      </c>
      <c r="R623" t="s">
        <v>61</v>
      </c>
      <c r="S623" t="str">
        <f>VLOOKUP(R623,Users!$A$1:$B$5,2,0)</f>
        <v>Chris</v>
      </c>
      <c r="T623" t="s">
        <v>299</v>
      </c>
      <c r="U623" t="s">
        <v>2268</v>
      </c>
      <c r="V623">
        <v>73110</v>
      </c>
      <c r="W623" s="2">
        <v>42143</v>
      </c>
      <c r="X623" s="2" t="str">
        <f t="shared" si="46"/>
        <v>Tue</v>
      </c>
      <c r="Y623" s="2">
        <v>42143</v>
      </c>
      <c r="Z623" s="9">
        <f t="shared" si="47"/>
        <v>0</v>
      </c>
      <c r="AA623" s="9" t="str">
        <f t="shared" si="48"/>
        <v>After Discount</v>
      </c>
      <c r="AB623" s="6">
        <v>24.350000000000023</v>
      </c>
      <c r="AC623">
        <v>3</v>
      </c>
      <c r="AD623" s="6">
        <v>436.94</v>
      </c>
      <c r="AE623">
        <v>89096</v>
      </c>
      <c r="AF623" s="9">
        <f>IF(COUNTIF(AE$2:AE2574,AE623)=1,1,0)</f>
        <v>1</v>
      </c>
      <c r="AG623" t="str">
        <f>_xlfn.XLOOKUP(AE623,Returns!A:A,Returns!B:B,"Not Returned",0,1)</f>
        <v>Not Returned</v>
      </c>
      <c r="AH623">
        <f t="shared" si="49"/>
        <v>0</v>
      </c>
    </row>
    <row r="624" spans="1:34" x14ac:dyDescent="0.3">
      <c r="A624">
        <v>20697</v>
      </c>
      <c r="B624" t="s">
        <v>56</v>
      </c>
      <c r="C624" s="8">
        <v>0.06</v>
      </c>
      <c r="D624" s="6">
        <v>3.8</v>
      </c>
      <c r="E624" s="7">
        <v>1.49</v>
      </c>
      <c r="F624">
        <v>56</v>
      </c>
      <c r="G624" t="s">
        <v>123</v>
      </c>
      <c r="H624" t="str">
        <f>IF(COUNTIF(G$2:G624,G624)=1,"New Customer","Returning Customer")</f>
        <v>New Customer</v>
      </c>
      <c r="I624">
        <f t="shared" si="45"/>
        <v>1</v>
      </c>
      <c r="J624" t="s">
        <v>49</v>
      </c>
      <c r="K624" t="s">
        <v>114</v>
      </c>
      <c r="L624" t="s">
        <v>29</v>
      </c>
      <c r="M624" t="s">
        <v>109</v>
      </c>
      <c r="N624" t="s">
        <v>59</v>
      </c>
      <c r="O624" t="s">
        <v>124</v>
      </c>
      <c r="P624">
        <v>0.38</v>
      </c>
      <c r="Q624" t="s">
        <v>33</v>
      </c>
      <c r="R624" t="s">
        <v>53</v>
      </c>
      <c r="S624" t="str">
        <f>VLOOKUP(R624,Users!$A$1:$B$5,2,0)</f>
        <v>Erin</v>
      </c>
      <c r="T624" t="s">
        <v>71</v>
      </c>
      <c r="U624" t="s">
        <v>125</v>
      </c>
      <c r="V624">
        <v>14150</v>
      </c>
      <c r="W624" s="2">
        <v>42114</v>
      </c>
      <c r="X624" s="2" t="str">
        <f t="shared" si="46"/>
        <v>Mon</v>
      </c>
      <c r="Y624" s="2">
        <v>42115</v>
      </c>
      <c r="Z624" s="9">
        <f t="shared" si="47"/>
        <v>1</v>
      </c>
      <c r="AA624" s="9" t="str">
        <f t="shared" si="48"/>
        <v>After Discount</v>
      </c>
      <c r="AB624" s="6">
        <v>19.6282</v>
      </c>
      <c r="AC624">
        <v>20</v>
      </c>
      <c r="AD624" s="6">
        <v>73.55</v>
      </c>
      <c r="AE624">
        <v>88075</v>
      </c>
      <c r="AF624" s="9">
        <f>IF(COUNTIF(AE$2:AE2575,AE624)=1,1,0)</f>
        <v>0</v>
      </c>
      <c r="AG624" t="str">
        <f>_xlfn.XLOOKUP(AE624,Returns!A:A,Returns!B:B,"Not Returned",0,1)</f>
        <v>Not Returned</v>
      </c>
      <c r="AH624">
        <f t="shared" si="49"/>
        <v>0</v>
      </c>
    </row>
    <row r="625" spans="1:34" x14ac:dyDescent="0.3">
      <c r="A625">
        <v>20520</v>
      </c>
      <c r="B625" t="s">
        <v>37</v>
      </c>
      <c r="C625" s="8">
        <v>0.05</v>
      </c>
      <c r="D625" s="6">
        <v>3.8</v>
      </c>
      <c r="E625" s="7">
        <v>1.49</v>
      </c>
      <c r="F625">
        <v>191</v>
      </c>
      <c r="G625" t="s">
        <v>280</v>
      </c>
      <c r="H625" t="str">
        <f>IF(COUNTIF(G$2:G625,G625)=1,"New Customer","Returning Customer")</f>
        <v>Returning Customer</v>
      </c>
      <c r="I625">
        <f t="shared" si="45"/>
        <v>0</v>
      </c>
      <c r="J625" t="s">
        <v>49</v>
      </c>
      <c r="K625" t="s">
        <v>28</v>
      </c>
      <c r="L625" t="s">
        <v>29</v>
      </c>
      <c r="M625" t="s">
        <v>109</v>
      </c>
      <c r="N625" t="s">
        <v>59</v>
      </c>
      <c r="O625" t="s">
        <v>124</v>
      </c>
      <c r="P625">
        <v>0.38</v>
      </c>
      <c r="Q625" t="s">
        <v>33</v>
      </c>
      <c r="R625" t="s">
        <v>61</v>
      </c>
      <c r="S625" t="str">
        <f>VLOOKUP(R625,Users!$A$1:$B$5,2,0)</f>
        <v>Chris</v>
      </c>
      <c r="T625" t="s">
        <v>175</v>
      </c>
      <c r="U625" t="s">
        <v>282</v>
      </c>
      <c r="V625">
        <v>60505</v>
      </c>
      <c r="W625" s="2">
        <v>42103</v>
      </c>
      <c r="X625" s="2" t="str">
        <f t="shared" si="46"/>
        <v>Thu</v>
      </c>
      <c r="Y625" s="2">
        <v>42105</v>
      </c>
      <c r="Z625" s="9">
        <f t="shared" si="47"/>
        <v>2</v>
      </c>
      <c r="AA625" s="9" t="str">
        <f t="shared" si="48"/>
        <v>After Discount</v>
      </c>
      <c r="AB625" s="6">
        <v>14.466999999999999</v>
      </c>
      <c r="AC625">
        <v>14</v>
      </c>
      <c r="AD625" s="6">
        <v>53.26</v>
      </c>
      <c r="AE625">
        <v>89093</v>
      </c>
      <c r="AF625" s="9">
        <f>IF(COUNTIF(AE$2:AE2576,AE625)=1,1,0)</f>
        <v>0</v>
      </c>
      <c r="AG625" t="str">
        <f>_xlfn.XLOOKUP(AE625,Returns!A:A,Returns!B:B,"Not Returned",0,1)</f>
        <v>Not Returned</v>
      </c>
      <c r="AH625">
        <f t="shared" si="49"/>
        <v>0</v>
      </c>
    </row>
    <row r="626" spans="1:34" x14ac:dyDescent="0.3">
      <c r="A626">
        <v>24480</v>
      </c>
      <c r="B626" t="s">
        <v>47</v>
      </c>
      <c r="C626" s="8">
        <v>0.03</v>
      </c>
      <c r="D626" s="6">
        <v>3.8</v>
      </c>
      <c r="E626" s="7">
        <v>1.49</v>
      </c>
      <c r="F626">
        <v>596</v>
      </c>
      <c r="G626" t="s">
        <v>699</v>
      </c>
      <c r="H626" t="str">
        <f>IF(COUNTIF(G$2:G626,G626)=1,"New Customer","Returning Customer")</f>
        <v>Returning Customer</v>
      </c>
      <c r="I626">
        <f t="shared" si="45"/>
        <v>0</v>
      </c>
      <c r="J626" t="s">
        <v>49</v>
      </c>
      <c r="K626" t="s">
        <v>114</v>
      </c>
      <c r="L626" t="s">
        <v>29</v>
      </c>
      <c r="M626" t="s">
        <v>109</v>
      </c>
      <c r="N626" t="s">
        <v>59</v>
      </c>
      <c r="O626" t="s">
        <v>124</v>
      </c>
      <c r="P626">
        <v>0.38</v>
      </c>
      <c r="Q626" t="s">
        <v>33</v>
      </c>
      <c r="R626" t="s">
        <v>61</v>
      </c>
      <c r="S626" t="str">
        <f>VLOOKUP(R626,Users!$A$1:$B$5,2,0)</f>
        <v>Chris</v>
      </c>
      <c r="T626" t="s">
        <v>695</v>
      </c>
      <c r="U626" t="s">
        <v>700</v>
      </c>
      <c r="V626">
        <v>46032</v>
      </c>
      <c r="W626" s="2">
        <v>42050</v>
      </c>
      <c r="X626" s="2" t="str">
        <f t="shared" si="46"/>
        <v>Sun</v>
      </c>
      <c r="Y626" s="2">
        <v>42052</v>
      </c>
      <c r="Z626" s="9">
        <f t="shared" si="47"/>
        <v>2</v>
      </c>
      <c r="AA626" s="9" t="str">
        <f t="shared" si="48"/>
        <v>After Discount</v>
      </c>
      <c r="AB626" s="6">
        <v>15.2745</v>
      </c>
      <c r="AC626">
        <v>6</v>
      </c>
      <c r="AD626" s="6">
        <v>24.27</v>
      </c>
      <c r="AE626">
        <v>86308</v>
      </c>
      <c r="AF626" s="9">
        <f>IF(COUNTIF(AE$2:AE2577,AE626)=1,1,0)</f>
        <v>0</v>
      </c>
      <c r="AG626" t="str">
        <f>_xlfn.XLOOKUP(AE626,Returns!A:A,Returns!B:B,"Not Returned",0,1)</f>
        <v>Not Returned</v>
      </c>
      <c r="AH626">
        <f t="shared" si="49"/>
        <v>0</v>
      </c>
    </row>
    <row r="627" spans="1:34" x14ac:dyDescent="0.3">
      <c r="A627">
        <v>24995</v>
      </c>
      <c r="B627" t="s">
        <v>106</v>
      </c>
      <c r="C627" s="8">
        <v>0.02</v>
      </c>
      <c r="D627" s="6">
        <v>3.8</v>
      </c>
      <c r="E627" s="7">
        <v>1.49</v>
      </c>
      <c r="F627">
        <v>2935</v>
      </c>
      <c r="G627" t="s">
        <v>2653</v>
      </c>
      <c r="H627" t="str">
        <f>IF(COUNTIF(G$2:G627,G627)=1,"New Customer","Returning Customer")</f>
        <v>New Customer</v>
      </c>
      <c r="I627">
        <f t="shared" si="45"/>
        <v>1</v>
      </c>
      <c r="J627" t="s">
        <v>49</v>
      </c>
      <c r="K627" t="s">
        <v>58</v>
      </c>
      <c r="L627" t="s">
        <v>29</v>
      </c>
      <c r="M627" t="s">
        <v>109</v>
      </c>
      <c r="N627" t="s">
        <v>59</v>
      </c>
      <c r="O627" t="s">
        <v>124</v>
      </c>
      <c r="P627">
        <v>0.38</v>
      </c>
      <c r="Q627" t="s">
        <v>33</v>
      </c>
      <c r="R627" t="s">
        <v>53</v>
      </c>
      <c r="S627" t="str">
        <f>VLOOKUP(R627,Users!$A$1:$B$5,2,0)</f>
        <v>Erin</v>
      </c>
      <c r="T627" t="s">
        <v>189</v>
      </c>
      <c r="U627" t="s">
        <v>190</v>
      </c>
      <c r="V627">
        <v>2215</v>
      </c>
      <c r="W627" s="2">
        <v>42135</v>
      </c>
      <c r="X627" s="2" t="str">
        <f t="shared" si="46"/>
        <v>Mon</v>
      </c>
      <c r="Y627" s="2">
        <v>42139</v>
      </c>
      <c r="Z627" s="9">
        <f t="shared" si="47"/>
        <v>4</v>
      </c>
      <c r="AA627" s="9" t="str">
        <f t="shared" si="48"/>
        <v>After Discount</v>
      </c>
      <c r="AB627" s="6">
        <v>7.31</v>
      </c>
      <c r="AC627">
        <v>5</v>
      </c>
      <c r="AD627" s="6">
        <v>20.46</v>
      </c>
      <c r="AE627">
        <v>87617</v>
      </c>
      <c r="AF627" s="9">
        <f>IF(COUNTIF(AE$2:AE2578,AE627)=1,1,0)</f>
        <v>1</v>
      </c>
      <c r="AG627" t="str">
        <f>_xlfn.XLOOKUP(AE627,Returns!A:A,Returns!B:B,"Not Returned",0,1)</f>
        <v>Not Returned</v>
      </c>
      <c r="AH627">
        <f t="shared" si="49"/>
        <v>0</v>
      </c>
    </row>
    <row r="628" spans="1:34" x14ac:dyDescent="0.3">
      <c r="A628">
        <v>26109</v>
      </c>
      <c r="B628" t="s">
        <v>47</v>
      </c>
      <c r="C628" s="8">
        <v>0.08</v>
      </c>
      <c r="D628" s="6">
        <v>55.48</v>
      </c>
      <c r="E628" s="7">
        <v>6.79</v>
      </c>
      <c r="F628">
        <v>1639</v>
      </c>
      <c r="G628" t="s">
        <v>1636</v>
      </c>
      <c r="H628" t="str">
        <f>IF(COUNTIF(G$2:G628,G628)=1,"New Customer","Returning Customer")</f>
        <v>New Customer</v>
      </c>
      <c r="I628">
        <f t="shared" si="45"/>
        <v>1</v>
      </c>
      <c r="J628" t="s">
        <v>49</v>
      </c>
      <c r="K628" t="s">
        <v>40</v>
      </c>
      <c r="L628" t="s">
        <v>29</v>
      </c>
      <c r="M628" t="s">
        <v>93</v>
      </c>
      <c r="N628" t="s">
        <v>59</v>
      </c>
      <c r="O628" t="s">
        <v>1637</v>
      </c>
      <c r="P628">
        <v>0.37</v>
      </c>
      <c r="Q628" t="s">
        <v>33</v>
      </c>
      <c r="R628" t="s">
        <v>53</v>
      </c>
      <c r="S628" t="str">
        <f>VLOOKUP(R628,Users!$A$1:$B$5,2,0)</f>
        <v>Erin</v>
      </c>
      <c r="T628" t="s">
        <v>223</v>
      </c>
      <c r="U628" t="s">
        <v>1638</v>
      </c>
      <c r="V628">
        <v>6901</v>
      </c>
      <c r="W628" s="2">
        <v>42061</v>
      </c>
      <c r="X628" s="2" t="str">
        <f t="shared" si="46"/>
        <v>Thu</v>
      </c>
      <c r="Y628" s="2">
        <v>42063</v>
      </c>
      <c r="Z628" s="9">
        <f t="shared" si="47"/>
        <v>2</v>
      </c>
      <c r="AA628" s="9" t="str">
        <f t="shared" si="48"/>
        <v>After Discount</v>
      </c>
      <c r="AB628" s="6">
        <v>147.75659999999999</v>
      </c>
      <c r="AC628">
        <v>4</v>
      </c>
      <c r="AD628" s="6">
        <v>214.14</v>
      </c>
      <c r="AE628">
        <v>89705</v>
      </c>
      <c r="AF628" s="9">
        <f>IF(COUNTIF(AE$2:AE2579,AE628)=1,1,0)</f>
        <v>1</v>
      </c>
      <c r="AG628" t="str">
        <f>_xlfn.XLOOKUP(AE628,Returns!A:A,Returns!B:B,"Not Returned",0,1)</f>
        <v>Not Returned</v>
      </c>
      <c r="AH628">
        <f t="shared" si="49"/>
        <v>0</v>
      </c>
    </row>
    <row r="629" spans="1:34" x14ac:dyDescent="0.3">
      <c r="A629">
        <v>26066</v>
      </c>
      <c r="B629" t="s">
        <v>25</v>
      </c>
      <c r="C629" s="8">
        <v>0.04</v>
      </c>
      <c r="D629" s="6">
        <v>55.48</v>
      </c>
      <c r="E629" s="7">
        <v>6.79</v>
      </c>
      <c r="F629">
        <v>1728</v>
      </c>
      <c r="G629" t="s">
        <v>1724</v>
      </c>
      <c r="H629" t="str">
        <f>IF(COUNTIF(G$2:G629,G629)=1,"New Customer","Returning Customer")</f>
        <v>New Customer</v>
      </c>
      <c r="I629">
        <f t="shared" si="45"/>
        <v>1</v>
      </c>
      <c r="J629" t="s">
        <v>49</v>
      </c>
      <c r="K629" t="s">
        <v>28</v>
      </c>
      <c r="L629" t="s">
        <v>29</v>
      </c>
      <c r="M629" t="s">
        <v>93</v>
      </c>
      <c r="N629" t="s">
        <v>59</v>
      </c>
      <c r="O629" t="s">
        <v>1637</v>
      </c>
      <c r="P629">
        <v>0.37</v>
      </c>
      <c r="Q629" t="s">
        <v>33</v>
      </c>
      <c r="R629" t="s">
        <v>53</v>
      </c>
      <c r="S629" t="str">
        <f>VLOOKUP(R629,Users!$A$1:$B$5,2,0)</f>
        <v>Erin</v>
      </c>
      <c r="T629" t="s">
        <v>152</v>
      </c>
      <c r="U629" t="s">
        <v>1725</v>
      </c>
      <c r="V629">
        <v>45429</v>
      </c>
      <c r="W629" s="2">
        <v>42057</v>
      </c>
      <c r="X629" s="2" t="str">
        <f t="shared" si="46"/>
        <v>Sun</v>
      </c>
      <c r="Y629" s="2">
        <v>42059</v>
      </c>
      <c r="Z629" s="9">
        <f t="shared" si="47"/>
        <v>2</v>
      </c>
      <c r="AA629" s="9" t="str">
        <f t="shared" si="48"/>
        <v>After Discount</v>
      </c>
      <c r="AB629" s="6">
        <v>376.88490000000002</v>
      </c>
      <c r="AC629">
        <v>10</v>
      </c>
      <c r="AD629" s="6">
        <v>546.21</v>
      </c>
      <c r="AE629">
        <v>87195</v>
      </c>
      <c r="AF629" s="9">
        <f>IF(COUNTIF(AE$2:AE2580,AE629)=1,1,0)</f>
        <v>1</v>
      </c>
      <c r="AG629" t="str">
        <f>_xlfn.XLOOKUP(AE629,Returns!A:A,Returns!B:B,"Not Returned",0,1)</f>
        <v>Not Returned</v>
      </c>
      <c r="AH629">
        <f t="shared" si="49"/>
        <v>0</v>
      </c>
    </row>
    <row r="630" spans="1:34" x14ac:dyDescent="0.3">
      <c r="A630">
        <v>23455</v>
      </c>
      <c r="B630" t="s">
        <v>56</v>
      </c>
      <c r="C630" s="8">
        <v>0.04</v>
      </c>
      <c r="D630" s="6">
        <v>2.08</v>
      </c>
      <c r="E630" s="7">
        <v>1.49</v>
      </c>
      <c r="F630">
        <v>1254</v>
      </c>
      <c r="G630" t="s">
        <v>1337</v>
      </c>
      <c r="H630" t="str">
        <f>IF(COUNTIF(G$2:G630,G630)=1,"New Customer","Returning Customer")</f>
        <v>Returning Customer</v>
      </c>
      <c r="I630">
        <f t="shared" si="45"/>
        <v>0</v>
      </c>
      <c r="J630" t="s">
        <v>49</v>
      </c>
      <c r="K630" t="s">
        <v>40</v>
      </c>
      <c r="L630" t="s">
        <v>29</v>
      </c>
      <c r="M630" t="s">
        <v>109</v>
      </c>
      <c r="N630" t="s">
        <v>59</v>
      </c>
      <c r="O630" t="s">
        <v>1338</v>
      </c>
      <c r="P630">
        <v>0.36</v>
      </c>
      <c r="Q630" t="s">
        <v>33</v>
      </c>
      <c r="R630" t="s">
        <v>61</v>
      </c>
      <c r="S630" t="str">
        <f>VLOOKUP(R630,Users!$A$1:$B$5,2,0)</f>
        <v>Chris</v>
      </c>
      <c r="T630" t="s">
        <v>129</v>
      </c>
      <c r="U630" t="s">
        <v>1339</v>
      </c>
      <c r="V630">
        <v>77530</v>
      </c>
      <c r="W630" s="2">
        <v>42145</v>
      </c>
      <c r="X630" s="2" t="str">
        <f t="shared" si="46"/>
        <v>Thu</v>
      </c>
      <c r="Y630" s="2">
        <v>42147</v>
      </c>
      <c r="Z630" s="9">
        <f t="shared" si="47"/>
        <v>2</v>
      </c>
      <c r="AA630" s="9" t="str">
        <f t="shared" si="48"/>
        <v>After Discount</v>
      </c>
      <c r="AB630" s="6">
        <v>-11.281500000000001</v>
      </c>
      <c r="AC630">
        <v>16</v>
      </c>
      <c r="AD630" s="6">
        <v>33.770000000000003</v>
      </c>
      <c r="AE630">
        <v>89982</v>
      </c>
      <c r="AF630" s="9">
        <f>IF(COUNTIF(AE$2:AE2581,AE630)=1,1,0)</f>
        <v>1</v>
      </c>
      <c r="AG630" t="str">
        <f>_xlfn.XLOOKUP(AE630,Returns!A:A,Returns!B:B,"Not Returned",0,1)</f>
        <v>Not Returned</v>
      </c>
      <c r="AH630">
        <f t="shared" si="49"/>
        <v>0</v>
      </c>
    </row>
    <row r="631" spans="1:34" x14ac:dyDescent="0.3">
      <c r="A631">
        <v>22580</v>
      </c>
      <c r="B631" t="s">
        <v>56</v>
      </c>
      <c r="C631" s="8">
        <v>0.04</v>
      </c>
      <c r="D631" s="6">
        <v>2.08</v>
      </c>
      <c r="E631" s="7">
        <v>1.49</v>
      </c>
      <c r="F631">
        <v>2466</v>
      </c>
      <c r="G631" t="s">
        <v>2300</v>
      </c>
      <c r="H631" t="str">
        <f>IF(COUNTIF(G$2:G631,G631)=1,"New Customer","Returning Customer")</f>
        <v>New Customer</v>
      </c>
      <c r="I631">
        <f t="shared" si="45"/>
        <v>1</v>
      </c>
      <c r="J631" t="s">
        <v>49</v>
      </c>
      <c r="K631" t="s">
        <v>28</v>
      </c>
      <c r="L631" t="s">
        <v>29</v>
      </c>
      <c r="M631" t="s">
        <v>109</v>
      </c>
      <c r="N631" t="s">
        <v>59</v>
      </c>
      <c r="O631" t="s">
        <v>1338</v>
      </c>
      <c r="P631">
        <v>0.36</v>
      </c>
      <c r="Q631" t="s">
        <v>33</v>
      </c>
      <c r="R631" t="s">
        <v>61</v>
      </c>
      <c r="S631" t="str">
        <f>VLOOKUP(R631,Users!$A$1:$B$5,2,0)</f>
        <v>Chris</v>
      </c>
      <c r="T631" t="s">
        <v>295</v>
      </c>
      <c r="U631" t="s">
        <v>2301</v>
      </c>
      <c r="V631">
        <v>49783</v>
      </c>
      <c r="W631" s="2">
        <v>42062</v>
      </c>
      <c r="X631" s="2" t="str">
        <f t="shared" si="46"/>
        <v>Fri</v>
      </c>
      <c r="Y631" s="2">
        <v>42063</v>
      </c>
      <c r="Z631" s="9">
        <f t="shared" si="47"/>
        <v>1</v>
      </c>
      <c r="AA631" s="9" t="str">
        <f t="shared" si="48"/>
        <v>After Discount</v>
      </c>
      <c r="AB631" s="6">
        <v>-3.71956</v>
      </c>
      <c r="AC631">
        <v>7</v>
      </c>
      <c r="AD631" s="6">
        <v>14.77</v>
      </c>
      <c r="AE631">
        <v>88136</v>
      </c>
      <c r="AF631" s="9">
        <f>IF(COUNTIF(AE$2:AE2582,AE631)=1,1,0)</f>
        <v>0</v>
      </c>
      <c r="AG631" t="str">
        <f>_xlfn.XLOOKUP(AE631,Returns!A:A,Returns!B:B,"Not Returned",0,1)</f>
        <v>Not Returned</v>
      </c>
      <c r="AH631">
        <f t="shared" si="49"/>
        <v>0</v>
      </c>
    </row>
    <row r="632" spans="1:34" x14ac:dyDescent="0.3">
      <c r="A632">
        <v>18467</v>
      </c>
      <c r="B632" t="s">
        <v>106</v>
      </c>
      <c r="C632" s="8">
        <v>7.0000000000000007E-2</v>
      </c>
      <c r="D632" s="6">
        <v>165.2</v>
      </c>
      <c r="E632" s="7">
        <v>19.989999999999998</v>
      </c>
      <c r="F632">
        <v>463</v>
      </c>
      <c r="G632" t="s">
        <v>554</v>
      </c>
      <c r="H632" t="str">
        <f>IF(COUNTIF(G$2:G632,G632)=1,"New Customer","Returning Customer")</f>
        <v>New Customer</v>
      </c>
      <c r="I632">
        <f t="shared" si="45"/>
        <v>1</v>
      </c>
      <c r="J632" t="s">
        <v>49</v>
      </c>
      <c r="K632" t="s">
        <v>58</v>
      </c>
      <c r="L632" t="s">
        <v>29</v>
      </c>
      <c r="M632" t="s">
        <v>139</v>
      </c>
      <c r="N632" t="s">
        <v>59</v>
      </c>
      <c r="O632" t="s">
        <v>555</v>
      </c>
      <c r="P632">
        <v>0.59</v>
      </c>
      <c r="Q632" t="s">
        <v>33</v>
      </c>
      <c r="R632" t="s">
        <v>34</v>
      </c>
      <c r="S632" t="str">
        <f>VLOOKUP(R632,Users!$A$1:$B$5,2,0)</f>
        <v>William</v>
      </c>
      <c r="T632" t="s">
        <v>45</v>
      </c>
      <c r="U632" t="s">
        <v>556</v>
      </c>
      <c r="V632">
        <v>90069</v>
      </c>
      <c r="W632" s="2">
        <v>42018</v>
      </c>
      <c r="X632" s="2" t="str">
        <f t="shared" si="46"/>
        <v>Wed</v>
      </c>
      <c r="Y632" s="2">
        <v>42020</v>
      </c>
      <c r="Z632" s="9">
        <f t="shared" si="47"/>
        <v>2</v>
      </c>
      <c r="AA632" s="9" t="str">
        <f t="shared" si="48"/>
        <v>After Discount</v>
      </c>
      <c r="AB632" s="6">
        <v>521.69000000000005</v>
      </c>
      <c r="AC632">
        <v>7</v>
      </c>
      <c r="AD632" s="6">
        <v>1081.54</v>
      </c>
      <c r="AE632">
        <v>88061</v>
      </c>
      <c r="AF632" s="9">
        <f>IF(COUNTIF(AE$2:AE2583,AE632)=1,1,0)</f>
        <v>1</v>
      </c>
      <c r="AG632" t="str">
        <f>_xlfn.XLOOKUP(AE632,Returns!A:A,Returns!B:B,"Not Returned",0,1)</f>
        <v>Not Returned</v>
      </c>
      <c r="AH632">
        <f t="shared" si="49"/>
        <v>0</v>
      </c>
    </row>
    <row r="633" spans="1:34" x14ac:dyDescent="0.3">
      <c r="A633">
        <v>5338</v>
      </c>
      <c r="B633" t="s">
        <v>25</v>
      </c>
      <c r="C633" s="8">
        <v>0.05</v>
      </c>
      <c r="D633" s="6">
        <v>165.2</v>
      </c>
      <c r="E633" s="7">
        <v>19.989999999999998</v>
      </c>
      <c r="F633">
        <v>2670</v>
      </c>
      <c r="G633" t="s">
        <v>2457</v>
      </c>
      <c r="H633" t="str">
        <f>IF(COUNTIF(G$2:G633,G633)=1,"New Customer","Returning Customer")</f>
        <v>New Customer</v>
      </c>
      <c r="I633">
        <f t="shared" si="45"/>
        <v>1</v>
      </c>
      <c r="J633" t="s">
        <v>49</v>
      </c>
      <c r="K633" t="s">
        <v>40</v>
      </c>
      <c r="L633" t="s">
        <v>29</v>
      </c>
      <c r="M633" t="s">
        <v>139</v>
      </c>
      <c r="N633" t="s">
        <v>59</v>
      </c>
      <c r="O633" t="s">
        <v>555</v>
      </c>
      <c r="P633">
        <v>0.59</v>
      </c>
      <c r="Q633" t="s">
        <v>33</v>
      </c>
      <c r="R633" t="s">
        <v>34</v>
      </c>
      <c r="S633" t="str">
        <f>VLOOKUP(R633,Users!$A$1:$B$5,2,0)</f>
        <v>William</v>
      </c>
      <c r="T633" t="s">
        <v>45</v>
      </c>
      <c r="U633" t="s">
        <v>655</v>
      </c>
      <c r="V633">
        <v>90049</v>
      </c>
      <c r="W633" s="2">
        <v>42153</v>
      </c>
      <c r="X633" s="2" t="str">
        <f t="shared" si="46"/>
        <v>Fri</v>
      </c>
      <c r="Y633" s="2">
        <v>42153</v>
      </c>
      <c r="Z633" s="9">
        <f t="shared" si="47"/>
        <v>0</v>
      </c>
      <c r="AA633" s="9" t="str">
        <f t="shared" si="48"/>
        <v>After Discount</v>
      </c>
      <c r="AB633" s="6">
        <v>2008.71</v>
      </c>
      <c r="AC633">
        <v>167</v>
      </c>
      <c r="AD633" s="6">
        <v>27587.55</v>
      </c>
      <c r="AE633">
        <v>37924</v>
      </c>
      <c r="AF633" s="9">
        <f>IF(COUNTIF(AE$2:AE2584,AE633)=1,1,0)</f>
        <v>0</v>
      </c>
      <c r="AG633" t="str">
        <f>_xlfn.XLOOKUP(AE633,Returns!A:A,Returns!B:B,"Not Returned",0,1)</f>
        <v>Returned</v>
      </c>
      <c r="AH633">
        <f t="shared" si="49"/>
        <v>1</v>
      </c>
    </row>
    <row r="634" spans="1:34" x14ac:dyDescent="0.3">
      <c r="A634">
        <v>23338</v>
      </c>
      <c r="B634" t="s">
        <v>25</v>
      </c>
      <c r="C634" s="8">
        <v>0.05</v>
      </c>
      <c r="D634" s="6">
        <v>165.2</v>
      </c>
      <c r="E634" s="7">
        <v>19.989999999999998</v>
      </c>
      <c r="F634">
        <v>2671</v>
      </c>
      <c r="G634" t="s">
        <v>2459</v>
      </c>
      <c r="H634" t="str">
        <f>IF(COUNTIF(G$2:G634,G634)=1,"New Customer","Returning Customer")</f>
        <v>New Customer</v>
      </c>
      <c r="I634">
        <f t="shared" si="45"/>
        <v>1</v>
      </c>
      <c r="J634" t="s">
        <v>49</v>
      </c>
      <c r="K634" t="s">
        <v>40</v>
      </c>
      <c r="L634" t="s">
        <v>29</v>
      </c>
      <c r="M634" t="s">
        <v>139</v>
      </c>
      <c r="N634" t="s">
        <v>59</v>
      </c>
      <c r="O634" t="s">
        <v>555</v>
      </c>
      <c r="P634">
        <v>0.59</v>
      </c>
      <c r="Q634" t="s">
        <v>33</v>
      </c>
      <c r="R634" t="s">
        <v>135</v>
      </c>
      <c r="S634" t="str">
        <f>VLOOKUP(R634,Users!$A$1:$B$5,2,0)</f>
        <v>Sam</v>
      </c>
      <c r="T634" t="s">
        <v>239</v>
      </c>
      <c r="U634" t="s">
        <v>2426</v>
      </c>
      <c r="V634">
        <v>37027</v>
      </c>
      <c r="W634" s="2">
        <v>42153</v>
      </c>
      <c r="X634" s="2" t="str">
        <f t="shared" si="46"/>
        <v>Fri</v>
      </c>
      <c r="Y634" s="2">
        <v>42153</v>
      </c>
      <c r="Z634" s="9">
        <f t="shared" si="47"/>
        <v>0</v>
      </c>
      <c r="AA634" s="9" t="str">
        <f t="shared" si="48"/>
        <v>After Discount</v>
      </c>
      <c r="AB634" s="6">
        <v>-48.957999999999998</v>
      </c>
      <c r="AC634">
        <v>42</v>
      </c>
      <c r="AD634" s="6">
        <v>6938.19</v>
      </c>
      <c r="AE634">
        <v>90551</v>
      </c>
      <c r="AF634" s="9">
        <f>IF(COUNTIF(AE$2:AE2585,AE634)=1,1,0)</f>
        <v>1</v>
      </c>
      <c r="AG634" t="str">
        <f>_xlfn.XLOOKUP(AE634,Returns!A:A,Returns!B:B,"Not Returned",0,1)</f>
        <v>Not Returned</v>
      </c>
      <c r="AH634">
        <f t="shared" si="49"/>
        <v>0</v>
      </c>
    </row>
    <row r="635" spans="1:34" x14ac:dyDescent="0.3">
      <c r="A635">
        <v>19951</v>
      </c>
      <c r="B635" t="s">
        <v>56</v>
      </c>
      <c r="C635" s="8">
        <v>0.09</v>
      </c>
      <c r="D635" s="6">
        <v>4</v>
      </c>
      <c r="E635" s="7">
        <v>1.3</v>
      </c>
      <c r="F635">
        <v>114</v>
      </c>
      <c r="G635" t="s">
        <v>197</v>
      </c>
      <c r="H635" t="str">
        <f>IF(COUNTIF(G$2:G635,G635)=1,"New Customer","Returning Customer")</f>
        <v>Returning Customer</v>
      </c>
      <c r="I635">
        <f t="shared" si="45"/>
        <v>0</v>
      </c>
      <c r="J635" t="s">
        <v>27</v>
      </c>
      <c r="K635" t="s">
        <v>40</v>
      </c>
      <c r="L635" t="s">
        <v>29</v>
      </c>
      <c r="M635" t="s">
        <v>93</v>
      </c>
      <c r="N635" t="s">
        <v>31</v>
      </c>
      <c r="O635" t="s">
        <v>200</v>
      </c>
      <c r="P635">
        <v>0.37</v>
      </c>
      <c r="Q635" t="s">
        <v>33</v>
      </c>
      <c r="R635" t="s">
        <v>34</v>
      </c>
      <c r="S635" t="str">
        <f>VLOOKUP(R635,Users!$A$1:$B$5,2,0)</f>
        <v>William</v>
      </c>
      <c r="T635" t="s">
        <v>102</v>
      </c>
      <c r="U635" t="s">
        <v>199</v>
      </c>
      <c r="V635">
        <v>97035</v>
      </c>
      <c r="W635" s="2">
        <v>42098</v>
      </c>
      <c r="X635" s="2" t="str">
        <f t="shared" si="46"/>
        <v>Sat</v>
      </c>
      <c r="Y635" s="2">
        <v>42100</v>
      </c>
      <c r="Z635" s="9">
        <f t="shared" si="47"/>
        <v>2</v>
      </c>
      <c r="AA635" s="9" t="str">
        <f t="shared" si="48"/>
        <v>After Discount</v>
      </c>
      <c r="AB635" s="6">
        <v>14.0898</v>
      </c>
      <c r="AC635">
        <v>5</v>
      </c>
      <c r="AD635" s="6">
        <v>20.420000000000002</v>
      </c>
      <c r="AE635">
        <v>89584</v>
      </c>
      <c r="AF635" s="9">
        <f>IF(COUNTIF(AE$2:AE2586,AE635)=1,1,0)</f>
        <v>0</v>
      </c>
      <c r="AG635" t="str">
        <f>_xlfn.XLOOKUP(AE635,Returns!A:A,Returns!B:B,"Not Returned",0,1)</f>
        <v>Not Returned</v>
      </c>
      <c r="AH635">
        <f t="shared" si="49"/>
        <v>0</v>
      </c>
    </row>
    <row r="636" spans="1:34" x14ac:dyDescent="0.3">
      <c r="A636">
        <v>1951</v>
      </c>
      <c r="B636" t="s">
        <v>56</v>
      </c>
      <c r="C636" s="8">
        <v>0.09</v>
      </c>
      <c r="D636" s="6">
        <v>4</v>
      </c>
      <c r="E636" s="7">
        <v>1.3</v>
      </c>
      <c r="F636">
        <v>117</v>
      </c>
      <c r="G636" t="s">
        <v>204</v>
      </c>
      <c r="H636" t="str">
        <f>IF(COUNTIF(G$2:G636,G636)=1,"New Customer","Returning Customer")</f>
        <v>Returning Customer</v>
      </c>
      <c r="I636">
        <f t="shared" si="45"/>
        <v>0</v>
      </c>
      <c r="J636" t="s">
        <v>27</v>
      </c>
      <c r="K636" t="s">
        <v>40</v>
      </c>
      <c r="L636" t="s">
        <v>29</v>
      </c>
      <c r="M636" t="s">
        <v>93</v>
      </c>
      <c r="N636" t="s">
        <v>31</v>
      </c>
      <c r="O636" t="s">
        <v>200</v>
      </c>
      <c r="P636">
        <v>0.37</v>
      </c>
      <c r="Q636" t="s">
        <v>33</v>
      </c>
      <c r="R636" t="s">
        <v>34</v>
      </c>
      <c r="S636" t="str">
        <f>VLOOKUP(R636,Users!$A$1:$B$5,2,0)</f>
        <v>William</v>
      </c>
      <c r="T636" t="s">
        <v>35</v>
      </c>
      <c r="U636" t="s">
        <v>205</v>
      </c>
      <c r="V636">
        <v>98103</v>
      </c>
      <c r="W636" s="2">
        <v>42098</v>
      </c>
      <c r="X636" s="2" t="str">
        <f t="shared" si="46"/>
        <v>Sat</v>
      </c>
      <c r="Y636" s="2">
        <v>42100</v>
      </c>
      <c r="Z636" s="9">
        <f t="shared" si="47"/>
        <v>2</v>
      </c>
      <c r="AA636" s="9" t="str">
        <f t="shared" si="48"/>
        <v>After Discount</v>
      </c>
      <c r="AB636" s="6">
        <v>16.79</v>
      </c>
      <c r="AC636">
        <v>19</v>
      </c>
      <c r="AD636" s="6">
        <v>77.61</v>
      </c>
      <c r="AE636">
        <v>13959</v>
      </c>
      <c r="AF636" s="9">
        <f>IF(COUNTIF(AE$2:AE2587,AE636)=1,1,0)</f>
        <v>0</v>
      </c>
      <c r="AG636" t="str">
        <f>_xlfn.XLOOKUP(AE636,Returns!A:A,Returns!B:B,"Not Returned",0,1)</f>
        <v>Returned</v>
      </c>
      <c r="AH636">
        <f t="shared" si="49"/>
        <v>1</v>
      </c>
    </row>
    <row r="637" spans="1:34" x14ac:dyDescent="0.3">
      <c r="A637">
        <v>23782</v>
      </c>
      <c r="B637" t="s">
        <v>56</v>
      </c>
      <c r="C637" s="8">
        <v>0.08</v>
      </c>
      <c r="D637" s="6">
        <v>4</v>
      </c>
      <c r="E637" s="7">
        <v>1.3</v>
      </c>
      <c r="F637">
        <v>2531</v>
      </c>
      <c r="G637" t="s">
        <v>2353</v>
      </c>
      <c r="H637" t="str">
        <f>IF(COUNTIF(G$2:G637,G637)=1,"New Customer","Returning Customer")</f>
        <v>New Customer</v>
      </c>
      <c r="I637">
        <f t="shared" si="45"/>
        <v>1</v>
      </c>
      <c r="J637" t="s">
        <v>49</v>
      </c>
      <c r="K637" t="s">
        <v>58</v>
      </c>
      <c r="L637" t="s">
        <v>29</v>
      </c>
      <c r="M637" t="s">
        <v>93</v>
      </c>
      <c r="N637" t="s">
        <v>31</v>
      </c>
      <c r="O637" t="s">
        <v>200</v>
      </c>
      <c r="P637">
        <v>0.37</v>
      </c>
      <c r="Q637" t="s">
        <v>33</v>
      </c>
      <c r="R637" t="s">
        <v>34</v>
      </c>
      <c r="S637" t="str">
        <f>VLOOKUP(R637,Users!$A$1:$B$5,2,0)</f>
        <v>William</v>
      </c>
      <c r="T637" t="s">
        <v>45</v>
      </c>
      <c r="U637" t="s">
        <v>2354</v>
      </c>
      <c r="V637">
        <v>93422</v>
      </c>
      <c r="W637" s="2">
        <v>42126</v>
      </c>
      <c r="X637" s="2" t="str">
        <f t="shared" si="46"/>
        <v>Sat</v>
      </c>
      <c r="Y637" s="2">
        <v>42128</v>
      </c>
      <c r="Z637" s="9">
        <f t="shared" si="47"/>
        <v>2</v>
      </c>
      <c r="AA637" s="9" t="str">
        <f t="shared" si="48"/>
        <v>After Discount</v>
      </c>
      <c r="AB637" s="6">
        <v>28.4</v>
      </c>
      <c r="AC637">
        <v>14</v>
      </c>
      <c r="AD637" s="6">
        <v>51.99</v>
      </c>
      <c r="AE637">
        <v>87452</v>
      </c>
      <c r="AF637" s="9">
        <f>IF(COUNTIF(AE$2:AE2588,AE637)=1,1,0)</f>
        <v>1</v>
      </c>
      <c r="AG637" t="str">
        <f>_xlfn.XLOOKUP(AE637,Returns!A:A,Returns!B:B,"Not Returned",0,1)</f>
        <v>Not Returned</v>
      </c>
      <c r="AH637">
        <f t="shared" si="49"/>
        <v>0</v>
      </c>
    </row>
    <row r="638" spans="1:34" x14ac:dyDescent="0.3">
      <c r="A638">
        <v>23294</v>
      </c>
      <c r="B638" t="s">
        <v>37</v>
      </c>
      <c r="C638" s="8">
        <v>0.02</v>
      </c>
      <c r="D638" s="6">
        <v>4</v>
      </c>
      <c r="E638" s="7">
        <v>1.3</v>
      </c>
      <c r="F638">
        <v>3331</v>
      </c>
      <c r="G638" t="s">
        <v>2945</v>
      </c>
      <c r="H638" t="str">
        <f>IF(COUNTIF(G$2:G638,G638)=1,"New Customer","Returning Customer")</f>
        <v>New Customer</v>
      </c>
      <c r="I638">
        <f t="shared" si="45"/>
        <v>1</v>
      </c>
      <c r="J638" t="s">
        <v>49</v>
      </c>
      <c r="K638" t="s">
        <v>28</v>
      </c>
      <c r="L638" t="s">
        <v>29</v>
      </c>
      <c r="M638" t="s">
        <v>93</v>
      </c>
      <c r="N638" t="s">
        <v>31</v>
      </c>
      <c r="O638" t="s">
        <v>200</v>
      </c>
      <c r="P638">
        <v>0.37</v>
      </c>
      <c r="Q638" t="s">
        <v>33</v>
      </c>
      <c r="R638" t="s">
        <v>135</v>
      </c>
      <c r="S638" t="str">
        <f>VLOOKUP(R638,Users!$A$1:$B$5,2,0)</f>
        <v>Sam</v>
      </c>
      <c r="T638" t="s">
        <v>356</v>
      </c>
      <c r="U638" t="s">
        <v>2946</v>
      </c>
      <c r="V638">
        <v>32174</v>
      </c>
      <c r="W638" s="2">
        <v>42013</v>
      </c>
      <c r="X638" s="2" t="str">
        <f t="shared" si="46"/>
        <v>Fri</v>
      </c>
      <c r="Y638" s="2">
        <v>42013</v>
      </c>
      <c r="Z638" s="9">
        <f t="shared" si="47"/>
        <v>0</v>
      </c>
      <c r="AA638" s="9" t="str">
        <f t="shared" si="48"/>
        <v>After Discount</v>
      </c>
      <c r="AB638" s="6">
        <v>-23.295999999999999</v>
      </c>
      <c r="AC638">
        <v>12</v>
      </c>
      <c r="AD638" s="6">
        <v>50.71</v>
      </c>
      <c r="AE638">
        <v>86284</v>
      </c>
      <c r="AF638" s="9">
        <f>IF(COUNTIF(AE$2:AE2589,AE638)=1,1,0)</f>
        <v>1</v>
      </c>
      <c r="AG638" t="str">
        <f>_xlfn.XLOOKUP(AE638,Returns!A:A,Returns!B:B,"Not Returned",0,1)</f>
        <v>Not Returned</v>
      </c>
      <c r="AH638">
        <f t="shared" si="49"/>
        <v>0</v>
      </c>
    </row>
    <row r="639" spans="1:34" x14ac:dyDescent="0.3">
      <c r="A639">
        <v>25915</v>
      </c>
      <c r="B639" t="s">
        <v>106</v>
      </c>
      <c r="C639" s="8">
        <v>0.04</v>
      </c>
      <c r="D639" s="6">
        <v>105.29</v>
      </c>
      <c r="E639" s="7">
        <v>10.119999999999999</v>
      </c>
      <c r="F639">
        <v>1469</v>
      </c>
      <c r="G639" t="s">
        <v>1493</v>
      </c>
      <c r="H639" t="str">
        <f>IF(COUNTIF(G$2:G639,G639)=1,"New Customer","Returning Customer")</f>
        <v>New Customer</v>
      </c>
      <c r="I639">
        <f t="shared" si="45"/>
        <v>1</v>
      </c>
      <c r="J639" t="s">
        <v>49</v>
      </c>
      <c r="K639" t="s">
        <v>58</v>
      </c>
      <c r="L639" t="s">
        <v>41</v>
      </c>
      <c r="M639" t="s">
        <v>50</v>
      </c>
      <c r="N639" t="s">
        <v>231</v>
      </c>
      <c r="O639" t="s">
        <v>1494</v>
      </c>
      <c r="P639">
        <v>0.79</v>
      </c>
      <c r="Q639" t="s">
        <v>33</v>
      </c>
      <c r="R639" t="s">
        <v>34</v>
      </c>
      <c r="S639" t="str">
        <f>VLOOKUP(R639,Users!$A$1:$B$5,2,0)</f>
        <v>William</v>
      </c>
      <c r="T639" t="s">
        <v>208</v>
      </c>
      <c r="U639" t="s">
        <v>1495</v>
      </c>
      <c r="V639">
        <v>84015</v>
      </c>
      <c r="W639" s="2">
        <v>42167</v>
      </c>
      <c r="X639" s="2" t="str">
        <f t="shared" si="46"/>
        <v>Fri</v>
      </c>
      <c r="Y639" s="2">
        <v>42171</v>
      </c>
      <c r="Z639" s="9">
        <f t="shared" si="47"/>
        <v>4</v>
      </c>
      <c r="AA639" s="9" t="str">
        <f t="shared" si="48"/>
        <v>After Discount</v>
      </c>
      <c r="AB639" s="6">
        <v>589.18799999999999</v>
      </c>
      <c r="AC639">
        <v>9</v>
      </c>
      <c r="AD639" s="6">
        <v>940.64</v>
      </c>
      <c r="AE639">
        <v>91116</v>
      </c>
      <c r="AF639" s="9">
        <f>IF(COUNTIF(AE$2:AE2590,AE639)=1,1,0)</f>
        <v>0</v>
      </c>
      <c r="AG639" t="str">
        <f>_xlfn.XLOOKUP(AE639,Returns!A:A,Returns!B:B,"Not Returned",0,1)</f>
        <v>Not Returned</v>
      </c>
      <c r="AH639">
        <f t="shared" si="49"/>
        <v>0</v>
      </c>
    </row>
    <row r="640" spans="1:34" x14ac:dyDescent="0.3">
      <c r="A640">
        <v>18197</v>
      </c>
      <c r="B640" t="s">
        <v>25</v>
      </c>
      <c r="C640" s="8">
        <v>0.06</v>
      </c>
      <c r="D640" s="6">
        <v>105.29</v>
      </c>
      <c r="E640" s="7">
        <v>10.119999999999999</v>
      </c>
      <c r="F640">
        <v>2393</v>
      </c>
      <c r="G640" t="s">
        <v>2235</v>
      </c>
      <c r="H640" t="str">
        <f>IF(COUNTIF(G$2:G640,G640)=1,"New Customer","Returning Customer")</f>
        <v>New Customer</v>
      </c>
      <c r="I640">
        <f t="shared" si="45"/>
        <v>1</v>
      </c>
      <c r="J640" t="s">
        <v>49</v>
      </c>
      <c r="K640" t="s">
        <v>28</v>
      </c>
      <c r="L640" t="s">
        <v>41</v>
      </c>
      <c r="M640" t="s">
        <v>50</v>
      </c>
      <c r="N640" t="s">
        <v>231</v>
      </c>
      <c r="O640" t="s">
        <v>1494</v>
      </c>
      <c r="P640">
        <v>0.79</v>
      </c>
      <c r="Q640" t="s">
        <v>33</v>
      </c>
      <c r="R640" t="s">
        <v>135</v>
      </c>
      <c r="S640" t="str">
        <f>VLOOKUP(R640,Users!$A$1:$B$5,2,0)</f>
        <v>Sam</v>
      </c>
      <c r="T640" t="s">
        <v>381</v>
      </c>
      <c r="U640" t="s">
        <v>645</v>
      </c>
      <c r="V640">
        <v>30076</v>
      </c>
      <c r="W640" s="2">
        <v>42008</v>
      </c>
      <c r="X640" s="2" t="str">
        <f t="shared" si="46"/>
        <v>Sun</v>
      </c>
      <c r="Y640" s="2">
        <v>42010</v>
      </c>
      <c r="Z640" s="9">
        <f t="shared" si="47"/>
        <v>2</v>
      </c>
      <c r="AA640" s="9" t="str">
        <f t="shared" si="48"/>
        <v>After Discount</v>
      </c>
      <c r="AB640" s="6">
        <v>-45.01</v>
      </c>
      <c r="AC640">
        <v>12</v>
      </c>
      <c r="AD640" s="6">
        <v>1202.6600000000001</v>
      </c>
      <c r="AE640">
        <v>86951</v>
      </c>
      <c r="AF640" s="9">
        <f>IF(COUNTIF(AE$2:AE2591,AE640)=1,1,0)</f>
        <v>1</v>
      </c>
      <c r="AG640" t="str">
        <f>_xlfn.XLOOKUP(AE640,Returns!A:A,Returns!B:B,"Not Returned",0,1)</f>
        <v>Not Returned</v>
      </c>
      <c r="AH640">
        <f t="shared" si="49"/>
        <v>0</v>
      </c>
    </row>
    <row r="641" spans="1:34" x14ac:dyDescent="0.3">
      <c r="A641">
        <v>22243</v>
      </c>
      <c r="B641" t="s">
        <v>106</v>
      </c>
      <c r="C641" s="8">
        <v>0.01</v>
      </c>
      <c r="D641" s="6">
        <v>79.52</v>
      </c>
      <c r="E641" s="7">
        <v>48.2</v>
      </c>
      <c r="F641">
        <v>152</v>
      </c>
      <c r="G641" t="s">
        <v>242</v>
      </c>
      <c r="H641" t="str">
        <f>IF(COUNTIF(G$2:G641,G641)=1,"New Customer","Returning Customer")</f>
        <v>New Customer</v>
      </c>
      <c r="I641">
        <f t="shared" si="45"/>
        <v>1</v>
      </c>
      <c r="J641" t="s">
        <v>49</v>
      </c>
      <c r="K641" t="s">
        <v>40</v>
      </c>
      <c r="L641" t="s">
        <v>41</v>
      </c>
      <c r="M641" t="s">
        <v>50</v>
      </c>
      <c r="N641" t="s">
        <v>86</v>
      </c>
      <c r="O641" t="s">
        <v>245</v>
      </c>
      <c r="P641">
        <v>0.74</v>
      </c>
      <c r="Q641" t="s">
        <v>33</v>
      </c>
      <c r="R641" t="s">
        <v>135</v>
      </c>
      <c r="S641" t="str">
        <f>VLOOKUP(R641,Users!$A$1:$B$5,2,0)</f>
        <v>Sam</v>
      </c>
      <c r="T641" t="s">
        <v>239</v>
      </c>
      <c r="U641" t="s">
        <v>244</v>
      </c>
      <c r="V641">
        <v>37918</v>
      </c>
      <c r="W641" s="2">
        <v>42113</v>
      </c>
      <c r="X641" s="2" t="str">
        <f t="shared" si="46"/>
        <v>Sun</v>
      </c>
      <c r="Y641" s="2">
        <v>42120</v>
      </c>
      <c r="Z641" s="9">
        <f t="shared" si="47"/>
        <v>7</v>
      </c>
      <c r="AA641" s="9" t="str">
        <f t="shared" si="48"/>
        <v>After Discount</v>
      </c>
      <c r="AB641" s="6">
        <v>-40.683999999999997</v>
      </c>
      <c r="AC641">
        <v>8</v>
      </c>
      <c r="AD641" s="6">
        <v>667.84</v>
      </c>
      <c r="AE641">
        <v>89522</v>
      </c>
      <c r="AF641" s="9">
        <f>IF(COUNTIF(AE$2:AE2592,AE641)=1,1,0)</f>
        <v>1</v>
      </c>
      <c r="AG641" t="str">
        <f>_xlfn.XLOOKUP(AE641,Returns!A:A,Returns!B:B,"Not Returned",0,1)</f>
        <v>Not Returned</v>
      </c>
      <c r="AH641">
        <f t="shared" si="49"/>
        <v>0</v>
      </c>
    </row>
    <row r="642" spans="1:34" x14ac:dyDescent="0.3">
      <c r="A642">
        <v>21834</v>
      </c>
      <c r="B642" t="s">
        <v>106</v>
      </c>
      <c r="C642" s="8">
        <v>0.05</v>
      </c>
      <c r="D642" s="6">
        <v>55.5</v>
      </c>
      <c r="E642" s="7">
        <v>52.2</v>
      </c>
      <c r="F642">
        <v>2157</v>
      </c>
      <c r="G642" t="s">
        <v>2046</v>
      </c>
      <c r="H642" t="str">
        <f>IF(COUNTIF(G$2:G642,G642)=1,"New Customer","Returning Customer")</f>
        <v>Returning Customer</v>
      </c>
      <c r="I642">
        <f t="shared" ref="I642:I705" si="50">IF(H642="New Customer",1,0)</f>
        <v>0</v>
      </c>
      <c r="J642" t="s">
        <v>49</v>
      </c>
      <c r="K642" t="s">
        <v>40</v>
      </c>
      <c r="L642" t="s">
        <v>41</v>
      </c>
      <c r="M642" t="s">
        <v>50</v>
      </c>
      <c r="N642" t="s">
        <v>86</v>
      </c>
      <c r="O642" t="s">
        <v>2047</v>
      </c>
      <c r="P642">
        <v>0.72</v>
      </c>
      <c r="Q642" t="s">
        <v>33</v>
      </c>
      <c r="R642" t="s">
        <v>61</v>
      </c>
      <c r="S642" t="str">
        <f>VLOOKUP(R642,Users!$A$1:$B$5,2,0)</f>
        <v>Chris</v>
      </c>
      <c r="T642" t="s">
        <v>295</v>
      </c>
      <c r="U642" t="s">
        <v>2048</v>
      </c>
      <c r="V642">
        <v>48093</v>
      </c>
      <c r="W642" s="2">
        <v>42079</v>
      </c>
      <c r="X642" s="2" t="str">
        <f t="shared" ref="X642:X705" si="51">TEXT(W642,"ddd")</f>
        <v>Mon</v>
      </c>
      <c r="Y642" s="2">
        <v>42079</v>
      </c>
      <c r="Z642" s="9">
        <f t="shared" ref="Z642:Z705" si="52">Y642-W642</f>
        <v>0</v>
      </c>
      <c r="AA642" s="9" t="str">
        <f t="shared" ref="AA642:AA705" si="53">IF(C642=0,"No Discount","After Discount")</f>
        <v>After Discount</v>
      </c>
      <c r="AB642" s="6">
        <v>-118.54</v>
      </c>
      <c r="AC642">
        <v>4</v>
      </c>
      <c r="AD642" s="6">
        <v>253.87</v>
      </c>
      <c r="AE642">
        <v>90385</v>
      </c>
      <c r="AF642" s="9">
        <f>IF(COUNTIF(AE$2:AE2593,AE642)=1,1,0)</f>
        <v>0</v>
      </c>
      <c r="AG642" t="str">
        <f>_xlfn.XLOOKUP(AE642,Returns!A:A,Returns!B:B,"Not Returned",0,1)</f>
        <v>Not Returned</v>
      </c>
      <c r="AH642">
        <f t="shared" ref="AH642:AH705" si="54">IF(AG642="Not Returned",0,1)</f>
        <v>0</v>
      </c>
    </row>
    <row r="643" spans="1:34" x14ac:dyDescent="0.3">
      <c r="A643">
        <v>24459</v>
      </c>
      <c r="B643" t="s">
        <v>47</v>
      </c>
      <c r="C643" s="8">
        <v>0.09</v>
      </c>
      <c r="D643" s="6">
        <v>90.98</v>
      </c>
      <c r="E643" s="7">
        <v>56.2</v>
      </c>
      <c r="F643">
        <v>946</v>
      </c>
      <c r="G643" t="s">
        <v>1049</v>
      </c>
      <c r="H643" t="str">
        <f>IF(COUNTIF(G$2:G643,G643)=1,"New Customer","Returning Customer")</f>
        <v>New Customer</v>
      </c>
      <c r="I643">
        <f t="shared" si="50"/>
        <v>1</v>
      </c>
      <c r="J643" t="s">
        <v>27</v>
      </c>
      <c r="K643" t="s">
        <v>40</v>
      </c>
      <c r="L643" t="s">
        <v>41</v>
      </c>
      <c r="M643" t="s">
        <v>50</v>
      </c>
      <c r="N643" t="s">
        <v>86</v>
      </c>
      <c r="O643" t="s">
        <v>1050</v>
      </c>
      <c r="P643">
        <v>0.74</v>
      </c>
      <c r="Q643" t="s">
        <v>33</v>
      </c>
      <c r="R643" t="s">
        <v>53</v>
      </c>
      <c r="S643" t="str">
        <f>VLOOKUP(R643,Users!$A$1:$B$5,2,0)</f>
        <v>Erin</v>
      </c>
      <c r="T643" t="s">
        <v>184</v>
      </c>
      <c r="U643" t="s">
        <v>504</v>
      </c>
      <c r="V643">
        <v>4210</v>
      </c>
      <c r="W643" s="2">
        <v>42064</v>
      </c>
      <c r="X643" s="2" t="str">
        <f t="shared" si="51"/>
        <v>Sun</v>
      </c>
      <c r="Y643" s="2">
        <v>42065</v>
      </c>
      <c r="Z643" s="9">
        <f t="shared" si="52"/>
        <v>1</v>
      </c>
      <c r="AA643" s="9" t="str">
        <f t="shared" si="53"/>
        <v>After Discount</v>
      </c>
      <c r="AB643" s="6">
        <v>-1570.32</v>
      </c>
      <c r="AC643">
        <v>20</v>
      </c>
      <c r="AD643" s="6">
        <v>1782.44</v>
      </c>
      <c r="AE643">
        <v>86566</v>
      </c>
      <c r="AF643" s="9">
        <f>IF(COUNTIF(AE$2:AE2594,AE643)=1,1,0)</f>
        <v>1</v>
      </c>
      <c r="AG643" t="str">
        <f>_xlfn.XLOOKUP(AE643,Returns!A:A,Returns!B:B,"Not Returned",0,1)</f>
        <v>Not Returned</v>
      </c>
      <c r="AH643">
        <f t="shared" si="54"/>
        <v>0</v>
      </c>
    </row>
    <row r="644" spans="1:34" x14ac:dyDescent="0.3">
      <c r="A644">
        <v>20371</v>
      </c>
      <c r="B644" t="s">
        <v>56</v>
      </c>
      <c r="C644" s="8">
        <v>0.08</v>
      </c>
      <c r="D644" s="6">
        <v>90.98</v>
      </c>
      <c r="E644" s="7">
        <v>56.2</v>
      </c>
      <c r="F644">
        <v>1946</v>
      </c>
      <c r="G644" t="s">
        <v>1882</v>
      </c>
      <c r="H644" t="str">
        <f>IF(COUNTIF(G$2:G644,G644)=1,"New Customer","Returning Customer")</f>
        <v>New Customer</v>
      </c>
      <c r="I644">
        <f t="shared" si="50"/>
        <v>1</v>
      </c>
      <c r="J644" t="s">
        <v>49</v>
      </c>
      <c r="K644" t="s">
        <v>114</v>
      </c>
      <c r="L644" t="s">
        <v>41</v>
      </c>
      <c r="M644" t="s">
        <v>50</v>
      </c>
      <c r="N644" t="s">
        <v>86</v>
      </c>
      <c r="O644" t="s">
        <v>1050</v>
      </c>
      <c r="P644">
        <v>0.74</v>
      </c>
      <c r="Q644" t="s">
        <v>33</v>
      </c>
      <c r="R644" t="s">
        <v>53</v>
      </c>
      <c r="S644" t="str">
        <f>VLOOKUP(R644,Users!$A$1:$B$5,2,0)</f>
        <v>Erin</v>
      </c>
      <c r="T644" t="s">
        <v>229</v>
      </c>
      <c r="U644" t="s">
        <v>1883</v>
      </c>
      <c r="V644">
        <v>15228</v>
      </c>
      <c r="W644" s="2">
        <v>42030</v>
      </c>
      <c r="X644" s="2" t="str">
        <f t="shared" si="51"/>
        <v>Mon</v>
      </c>
      <c r="Y644" s="2">
        <v>42032</v>
      </c>
      <c r="Z644" s="9">
        <f t="shared" si="52"/>
        <v>2</v>
      </c>
      <c r="AA644" s="9" t="str">
        <f t="shared" si="53"/>
        <v>After Discount</v>
      </c>
      <c r="AB644" s="6">
        <v>-1920.9336000000001</v>
      </c>
      <c r="AC644">
        <v>12</v>
      </c>
      <c r="AD644" s="6">
        <v>1058.3599999999999</v>
      </c>
      <c r="AE644">
        <v>86331</v>
      </c>
      <c r="AF644" s="9">
        <f>IF(COUNTIF(AE$2:AE2595,AE644)=1,1,0)</f>
        <v>0</v>
      </c>
      <c r="AG644" t="str">
        <f>_xlfn.XLOOKUP(AE644,Returns!A:A,Returns!B:B,"Not Returned",0,1)</f>
        <v>Not Returned</v>
      </c>
      <c r="AH644">
        <f t="shared" si="54"/>
        <v>0</v>
      </c>
    </row>
    <row r="645" spans="1:34" x14ac:dyDescent="0.3">
      <c r="A645">
        <v>18899</v>
      </c>
      <c r="B645" t="s">
        <v>56</v>
      </c>
      <c r="C645" s="8">
        <v>0</v>
      </c>
      <c r="D645" s="6">
        <v>90.98</v>
      </c>
      <c r="E645" s="7">
        <v>56.2</v>
      </c>
      <c r="F645">
        <v>2709</v>
      </c>
      <c r="G645" t="s">
        <v>2484</v>
      </c>
      <c r="H645" t="str">
        <f>IF(COUNTIF(G$2:G645,G645)=1,"New Customer","Returning Customer")</f>
        <v>New Customer</v>
      </c>
      <c r="I645">
        <f t="shared" si="50"/>
        <v>1</v>
      </c>
      <c r="J645" t="s">
        <v>49</v>
      </c>
      <c r="K645" t="s">
        <v>114</v>
      </c>
      <c r="L645" t="s">
        <v>41</v>
      </c>
      <c r="M645" t="s">
        <v>50</v>
      </c>
      <c r="N645" t="s">
        <v>86</v>
      </c>
      <c r="O645" t="s">
        <v>1050</v>
      </c>
      <c r="P645">
        <v>0.74</v>
      </c>
      <c r="Q645" t="s">
        <v>33</v>
      </c>
      <c r="R645" t="s">
        <v>53</v>
      </c>
      <c r="S645" t="str">
        <f>VLOOKUP(R645,Users!$A$1:$B$5,2,0)</f>
        <v>Erin</v>
      </c>
      <c r="T645" t="s">
        <v>409</v>
      </c>
      <c r="U645" t="s">
        <v>2485</v>
      </c>
      <c r="V645">
        <v>21042</v>
      </c>
      <c r="W645" s="2">
        <v>42152</v>
      </c>
      <c r="X645" s="2" t="str">
        <f t="shared" si="51"/>
        <v>Thu</v>
      </c>
      <c r="Y645" s="2">
        <v>42154</v>
      </c>
      <c r="Z645" s="9">
        <f t="shared" si="52"/>
        <v>2</v>
      </c>
      <c r="AA645" s="9" t="str">
        <f t="shared" si="53"/>
        <v>No Discount</v>
      </c>
      <c r="AB645" s="6">
        <v>-1014.11</v>
      </c>
      <c r="AC645">
        <v>15</v>
      </c>
      <c r="AD645" s="6">
        <v>1425.71</v>
      </c>
      <c r="AE645">
        <v>89240</v>
      </c>
      <c r="AF645" s="9">
        <f>IF(COUNTIF(AE$2:AE2596,AE645)=1,1,0)</f>
        <v>0</v>
      </c>
      <c r="AG645" t="str">
        <f>_xlfn.XLOOKUP(AE645,Returns!A:A,Returns!B:B,"Not Returned",0,1)</f>
        <v>Not Returned</v>
      </c>
      <c r="AH645">
        <f t="shared" si="54"/>
        <v>0</v>
      </c>
    </row>
    <row r="646" spans="1:34" x14ac:dyDescent="0.3">
      <c r="A646">
        <v>18771</v>
      </c>
      <c r="B646" t="s">
        <v>106</v>
      </c>
      <c r="C646" s="8">
        <v>0.03</v>
      </c>
      <c r="D646" s="6">
        <v>40.89</v>
      </c>
      <c r="E646" s="7">
        <v>18.98</v>
      </c>
      <c r="F646">
        <v>268</v>
      </c>
      <c r="G646" t="s">
        <v>370</v>
      </c>
      <c r="H646" t="str">
        <f>IF(COUNTIF(G$2:G646,G646)=1,"New Customer","Returning Customer")</f>
        <v>New Customer</v>
      </c>
      <c r="I646">
        <f t="shared" si="50"/>
        <v>1</v>
      </c>
      <c r="J646" t="s">
        <v>49</v>
      </c>
      <c r="K646" t="s">
        <v>40</v>
      </c>
      <c r="L646" t="s">
        <v>41</v>
      </c>
      <c r="M646" t="s">
        <v>50</v>
      </c>
      <c r="N646" t="s">
        <v>59</v>
      </c>
      <c r="O646" t="s">
        <v>374</v>
      </c>
      <c r="P646">
        <v>0.56999999999999995</v>
      </c>
      <c r="Q646" t="s">
        <v>33</v>
      </c>
      <c r="R646" t="s">
        <v>34</v>
      </c>
      <c r="S646" t="str">
        <f>VLOOKUP(R646,Users!$A$1:$B$5,2,0)</f>
        <v>William</v>
      </c>
      <c r="T646" t="s">
        <v>372</v>
      </c>
      <c r="U646" t="s">
        <v>373</v>
      </c>
      <c r="V646">
        <v>86001</v>
      </c>
      <c r="W646" s="2">
        <v>42101</v>
      </c>
      <c r="X646" s="2" t="str">
        <f t="shared" si="51"/>
        <v>Tue</v>
      </c>
      <c r="Y646" s="2">
        <v>42108</v>
      </c>
      <c r="Z646" s="9">
        <f t="shared" si="52"/>
        <v>7</v>
      </c>
      <c r="AA646" s="9" t="str">
        <f t="shared" si="53"/>
        <v>After Discount</v>
      </c>
      <c r="AB646" s="6">
        <v>78.98</v>
      </c>
      <c r="AC646">
        <v>5</v>
      </c>
      <c r="AD646" s="6">
        <v>210.77</v>
      </c>
      <c r="AE646">
        <v>88941</v>
      </c>
      <c r="AF646" s="9">
        <f>IF(COUNTIF(AE$2:AE2597,AE646)=1,1,0)</f>
        <v>0</v>
      </c>
      <c r="AG646" t="str">
        <f>_xlfn.XLOOKUP(AE646,Returns!A:A,Returns!B:B,"Not Returned",0,1)</f>
        <v>Not Returned</v>
      </c>
      <c r="AH646">
        <f t="shared" si="54"/>
        <v>0</v>
      </c>
    </row>
    <row r="647" spans="1:34" x14ac:dyDescent="0.3">
      <c r="A647">
        <v>771</v>
      </c>
      <c r="B647" t="s">
        <v>106</v>
      </c>
      <c r="C647" s="8">
        <v>0.03</v>
      </c>
      <c r="D647" s="6">
        <v>40.89</v>
      </c>
      <c r="E647" s="7">
        <v>18.98</v>
      </c>
      <c r="F647">
        <v>272</v>
      </c>
      <c r="G647" t="s">
        <v>383</v>
      </c>
      <c r="H647" t="str">
        <f>IF(COUNTIF(G$2:G647,G647)=1,"New Customer","Returning Customer")</f>
        <v>New Customer</v>
      </c>
      <c r="I647">
        <f t="shared" si="50"/>
        <v>1</v>
      </c>
      <c r="J647" t="s">
        <v>49</v>
      </c>
      <c r="K647" t="s">
        <v>40</v>
      </c>
      <c r="L647" t="s">
        <v>41</v>
      </c>
      <c r="M647" t="s">
        <v>50</v>
      </c>
      <c r="N647" t="s">
        <v>59</v>
      </c>
      <c r="O647" t="s">
        <v>374</v>
      </c>
      <c r="P647">
        <v>0.56999999999999995</v>
      </c>
      <c r="Q647" t="s">
        <v>33</v>
      </c>
      <c r="R647" t="s">
        <v>135</v>
      </c>
      <c r="S647" t="str">
        <f>VLOOKUP(R647,Users!$A$1:$B$5,2,0)</f>
        <v>Sam</v>
      </c>
      <c r="T647" t="s">
        <v>316</v>
      </c>
      <c r="U647" t="s">
        <v>384</v>
      </c>
      <c r="V647">
        <v>28204</v>
      </c>
      <c r="W647" s="2">
        <v>42101</v>
      </c>
      <c r="X647" s="2" t="str">
        <f t="shared" si="51"/>
        <v>Tue</v>
      </c>
      <c r="Y647" s="2">
        <v>42108</v>
      </c>
      <c r="Z647" s="9">
        <f t="shared" si="52"/>
        <v>7</v>
      </c>
      <c r="AA647" s="9" t="str">
        <f t="shared" si="53"/>
        <v>After Discount</v>
      </c>
      <c r="AB647" s="6">
        <v>52.916600000000003</v>
      </c>
      <c r="AC647">
        <v>21</v>
      </c>
      <c r="AD647" s="6">
        <v>885.23</v>
      </c>
      <c r="AE647">
        <v>5509</v>
      </c>
      <c r="AF647" s="9">
        <f>IF(COUNTIF(AE$2:AE2598,AE647)=1,1,0)</f>
        <v>0</v>
      </c>
      <c r="AG647" t="str">
        <f>_xlfn.XLOOKUP(AE647,Returns!A:A,Returns!B:B,"Not Returned",0,1)</f>
        <v>Not Returned</v>
      </c>
      <c r="AH647">
        <f t="shared" si="54"/>
        <v>0</v>
      </c>
    </row>
    <row r="648" spans="1:34" x14ac:dyDescent="0.3">
      <c r="A648">
        <v>20661</v>
      </c>
      <c r="B648" t="s">
        <v>106</v>
      </c>
      <c r="C648" s="8">
        <v>0.04</v>
      </c>
      <c r="D648" s="6">
        <v>6.24</v>
      </c>
      <c r="E648" s="7">
        <v>5.22</v>
      </c>
      <c r="F648">
        <v>823</v>
      </c>
      <c r="G648" t="s">
        <v>937</v>
      </c>
      <c r="H648" t="str">
        <f>IF(COUNTIF(G$2:G648,G648)=1,"New Customer","Returning Customer")</f>
        <v>New Customer</v>
      </c>
      <c r="I648">
        <f t="shared" si="50"/>
        <v>1</v>
      </c>
      <c r="J648" t="s">
        <v>49</v>
      </c>
      <c r="K648" t="s">
        <v>58</v>
      </c>
      <c r="L648" t="s">
        <v>41</v>
      </c>
      <c r="M648" t="s">
        <v>50</v>
      </c>
      <c r="N648" t="s">
        <v>59</v>
      </c>
      <c r="O648" t="s">
        <v>938</v>
      </c>
      <c r="P648">
        <v>0.6</v>
      </c>
      <c r="Q648" t="s">
        <v>33</v>
      </c>
      <c r="R648" t="s">
        <v>135</v>
      </c>
      <c r="S648" t="str">
        <f>VLOOKUP(R648,Users!$A$1:$B$5,2,0)</f>
        <v>Sam</v>
      </c>
      <c r="T648" t="s">
        <v>239</v>
      </c>
      <c r="U648" t="s">
        <v>939</v>
      </c>
      <c r="V648">
        <v>37167</v>
      </c>
      <c r="W648" s="2">
        <v>42016</v>
      </c>
      <c r="X648" s="2" t="str">
        <f t="shared" si="51"/>
        <v>Mon</v>
      </c>
      <c r="Y648" s="2">
        <v>42021</v>
      </c>
      <c r="Z648" s="9">
        <f t="shared" si="52"/>
        <v>5</v>
      </c>
      <c r="AA648" s="9" t="str">
        <f t="shared" si="53"/>
        <v>After Discount</v>
      </c>
      <c r="AB648" s="6">
        <v>4.3808999999999996</v>
      </c>
      <c r="AC648">
        <v>13</v>
      </c>
      <c r="AD648" s="6">
        <v>80.23</v>
      </c>
      <c r="AE648">
        <v>89257</v>
      </c>
      <c r="AF648" s="9">
        <f>IF(COUNTIF(AE$2:AE2599,AE648)=1,1,0)</f>
        <v>0</v>
      </c>
      <c r="AG648" t="str">
        <f>_xlfn.XLOOKUP(AE648,Returns!A:A,Returns!B:B,"Not Returned",0,1)</f>
        <v>Not Returned</v>
      </c>
      <c r="AH648">
        <f t="shared" si="54"/>
        <v>0</v>
      </c>
    </row>
    <row r="649" spans="1:34" x14ac:dyDescent="0.3">
      <c r="A649">
        <v>24911</v>
      </c>
      <c r="B649" t="s">
        <v>56</v>
      </c>
      <c r="C649" s="8">
        <v>0.1</v>
      </c>
      <c r="D649" s="6">
        <v>9.3800000000000008</v>
      </c>
      <c r="E649" s="7">
        <v>4.93</v>
      </c>
      <c r="F649">
        <v>3400</v>
      </c>
      <c r="G649" t="s">
        <v>3002</v>
      </c>
      <c r="H649" t="str">
        <f>IF(COUNTIF(G$2:G649,G649)=1,"New Customer","Returning Customer")</f>
        <v>New Customer</v>
      </c>
      <c r="I649">
        <f t="shared" si="50"/>
        <v>1</v>
      </c>
      <c r="J649" t="s">
        <v>27</v>
      </c>
      <c r="K649" t="s">
        <v>58</v>
      </c>
      <c r="L649" t="s">
        <v>41</v>
      </c>
      <c r="M649" t="s">
        <v>50</v>
      </c>
      <c r="N649" t="s">
        <v>59</v>
      </c>
      <c r="O649" t="s">
        <v>3003</v>
      </c>
      <c r="P649">
        <v>0.56999999999999995</v>
      </c>
      <c r="Q649" t="s">
        <v>33</v>
      </c>
      <c r="R649" t="s">
        <v>53</v>
      </c>
      <c r="S649" t="str">
        <f>VLOOKUP(R649,Users!$A$1:$B$5,2,0)</f>
        <v>Erin</v>
      </c>
      <c r="T649" t="s">
        <v>641</v>
      </c>
      <c r="U649" t="s">
        <v>3004</v>
      </c>
      <c r="V649">
        <v>26554</v>
      </c>
      <c r="W649" s="2">
        <v>42098</v>
      </c>
      <c r="X649" s="2" t="str">
        <f t="shared" si="51"/>
        <v>Sat</v>
      </c>
      <c r="Y649" s="2">
        <v>42098</v>
      </c>
      <c r="Z649" s="9">
        <f t="shared" si="52"/>
        <v>0</v>
      </c>
      <c r="AA649" s="9" t="str">
        <f t="shared" si="53"/>
        <v>After Discount</v>
      </c>
      <c r="AB649" s="6">
        <v>-24.7104</v>
      </c>
      <c r="AC649">
        <v>15</v>
      </c>
      <c r="AD649" s="6">
        <v>135.78</v>
      </c>
      <c r="AE649">
        <v>87537</v>
      </c>
      <c r="AF649" s="9">
        <f>IF(COUNTIF(AE$2:AE2600,AE649)=1,1,0)</f>
        <v>1</v>
      </c>
      <c r="AG649" t="str">
        <f>_xlfn.XLOOKUP(AE649,Returns!A:A,Returns!B:B,"Not Returned",0,1)</f>
        <v>Not Returned</v>
      </c>
      <c r="AH649">
        <f t="shared" si="54"/>
        <v>0</v>
      </c>
    </row>
    <row r="650" spans="1:34" x14ac:dyDescent="0.3">
      <c r="A650">
        <v>20633</v>
      </c>
      <c r="B650" t="s">
        <v>37</v>
      </c>
      <c r="C650" s="8">
        <v>0.04</v>
      </c>
      <c r="D650" s="6">
        <v>10.64</v>
      </c>
      <c r="E650" s="7">
        <v>5.16</v>
      </c>
      <c r="F650">
        <v>721</v>
      </c>
      <c r="G650" t="s">
        <v>841</v>
      </c>
      <c r="H650" t="str">
        <f>IF(COUNTIF(G$2:G650,G650)=1,"New Customer","Returning Customer")</f>
        <v>Returning Customer</v>
      </c>
      <c r="I650">
        <f t="shared" si="50"/>
        <v>0</v>
      </c>
      <c r="J650" t="s">
        <v>49</v>
      </c>
      <c r="K650" t="s">
        <v>28</v>
      </c>
      <c r="L650" t="s">
        <v>41</v>
      </c>
      <c r="M650" t="s">
        <v>50</v>
      </c>
      <c r="N650" t="s">
        <v>59</v>
      </c>
      <c r="O650" t="s">
        <v>842</v>
      </c>
      <c r="P650">
        <v>0.56999999999999995</v>
      </c>
      <c r="Q650" t="s">
        <v>33</v>
      </c>
      <c r="R650" t="s">
        <v>61</v>
      </c>
      <c r="S650" t="str">
        <f>VLOOKUP(R650,Users!$A$1:$B$5,2,0)</f>
        <v>Chris</v>
      </c>
      <c r="T650" t="s">
        <v>695</v>
      </c>
      <c r="U650" t="s">
        <v>843</v>
      </c>
      <c r="V650">
        <v>46041</v>
      </c>
      <c r="W650" s="2">
        <v>42179</v>
      </c>
      <c r="X650" s="2" t="str">
        <f t="shared" si="51"/>
        <v>Wed</v>
      </c>
      <c r="Y650" s="2">
        <v>42180</v>
      </c>
      <c r="Z650" s="9">
        <f t="shared" si="52"/>
        <v>1</v>
      </c>
      <c r="AA650" s="9" t="str">
        <f t="shared" si="53"/>
        <v>After Discount</v>
      </c>
      <c r="AB650" s="6">
        <v>24.095999999999997</v>
      </c>
      <c r="AC650">
        <v>6</v>
      </c>
      <c r="AD650" s="6">
        <v>66.900000000000006</v>
      </c>
      <c r="AE650">
        <v>91053</v>
      </c>
      <c r="AF650" s="9">
        <f>IF(COUNTIF(AE$2:AE2601,AE650)=1,1,0)</f>
        <v>0</v>
      </c>
      <c r="AG650" t="str">
        <f>_xlfn.XLOOKUP(AE650,Returns!A:A,Returns!B:B,"Not Returned",0,1)</f>
        <v>Not Returned</v>
      </c>
      <c r="AH650">
        <f t="shared" si="54"/>
        <v>0</v>
      </c>
    </row>
    <row r="651" spans="1:34" x14ac:dyDescent="0.3">
      <c r="A651">
        <v>18830</v>
      </c>
      <c r="B651" t="s">
        <v>106</v>
      </c>
      <c r="C651" s="8">
        <v>0.03</v>
      </c>
      <c r="D651" s="6">
        <v>10.64</v>
      </c>
      <c r="E651" s="7">
        <v>5.16</v>
      </c>
      <c r="F651">
        <v>1189</v>
      </c>
      <c r="G651" t="s">
        <v>1272</v>
      </c>
      <c r="H651" t="str">
        <f>IF(COUNTIF(G$2:G651,G651)=1,"New Customer","Returning Customer")</f>
        <v>Returning Customer</v>
      </c>
      <c r="I651">
        <f t="shared" si="50"/>
        <v>0</v>
      </c>
      <c r="J651" t="s">
        <v>49</v>
      </c>
      <c r="K651" t="s">
        <v>114</v>
      </c>
      <c r="L651" t="s">
        <v>41</v>
      </c>
      <c r="M651" t="s">
        <v>50</v>
      </c>
      <c r="N651" t="s">
        <v>59</v>
      </c>
      <c r="O651" t="s">
        <v>842</v>
      </c>
      <c r="P651">
        <v>0.56999999999999995</v>
      </c>
      <c r="Q651" t="s">
        <v>33</v>
      </c>
      <c r="R651" t="s">
        <v>34</v>
      </c>
      <c r="S651" t="str">
        <f>VLOOKUP(R651,Users!$A$1:$B$5,2,0)</f>
        <v>William</v>
      </c>
      <c r="T651" t="s">
        <v>45</v>
      </c>
      <c r="U651" t="s">
        <v>1271</v>
      </c>
      <c r="V651">
        <v>92646</v>
      </c>
      <c r="W651" s="2">
        <v>42172</v>
      </c>
      <c r="X651" s="2" t="str">
        <f t="shared" si="51"/>
        <v>Wed</v>
      </c>
      <c r="Y651" s="2">
        <v>42177</v>
      </c>
      <c r="Z651" s="9">
        <f t="shared" si="52"/>
        <v>5</v>
      </c>
      <c r="AA651" s="9" t="str">
        <f t="shared" si="53"/>
        <v>After Discount</v>
      </c>
      <c r="AB651" s="6">
        <v>17.376000000000001</v>
      </c>
      <c r="AC651">
        <v>16</v>
      </c>
      <c r="AD651" s="6">
        <v>177.01</v>
      </c>
      <c r="AE651">
        <v>87584</v>
      </c>
      <c r="AF651" s="9">
        <f>IF(COUNTIF(AE$2:AE2602,AE651)=1,1,0)</f>
        <v>0</v>
      </c>
      <c r="AG651" t="str">
        <f>_xlfn.XLOOKUP(AE651,Returns!A:A,Returns!B:B,"Not Returned",0,1)</f>
        <v>Not Returned</v>
      </c>
      <c r="AH651">
        <f t="shared" si="54"/>
        <v>0</v>
      </c>
    </row>
    <row r="652" spans="1:34" x14ac:dyDescent="0.3">
      <c r="A652">
        <v>830</v>
      </c>
      <c r="B652" t="s">
        <v>106</v>
      </c>
      <c r="C652" s="8">
        <v>0.03</v>
      </c>
      <c r="D652" s="6">
        <v>10.64</v>
      </c>
      <c r="E652" s="7">
        <v>5.16</v>
      </c>
      <c r="F652">
        <v>1193</v>
      </c>
      <c r="G652" t="s">
        <v>1276</v>
      </c>
      <c r="H652" t="str">
        <f>IF(COUNTIF(G$2:G652,G652)=1,"New Customer","Returning Customer")</f>
        <v>Returning Customer</v>
      </c>
      <c r="I652">
        <f t="shared" si="50"/>
        <v>0</v>
      </c>
      <c r="J652" t="s">
        <v>49</v>
      </c>
      <c r="K652" t="s">
        <v>114</v>
      </c>
      <c r="L652" t="s">
        <v>41</v>
      </c>
      <c r="M652" t="s">
        <v>50</v>
      </c>
      <c r="N652" t="s">
        <v>59</v>
      </c>
      <c r="O652" t="s">
        <v>842</v>
      </c>
      <c r="P652">
        <v>0.56999999999999995</v>
      </c>
      <c r="Q652" t="s">
        <v>33</v>
      </c>
      <c r="R652" t="s">
        <v>53</v>
      </c>
      <c r="S652" t="str">
        <f>VLOOKUP(R652,Users!$A$1:$B$5,2,0)</f>
        <v>Erin</v>
      </c>
      <c r="T652" t="s">
        <v>998</v>
      </c>
      <c r="U652" t="s">
        <v>35</v>
      </c>
      <c r="V652">
        <v>20016</v>
      </c>
      <c r="W652" s="2">
        <v>42172</v>
      </c>
      <c r="X652" s="2" t="str">
        <f t="shared" si="51"/>
        <v>Wed</v>
      </c>
      <c r="Y652" s="2">
        <v>42177</v>
      </c>
      <c r="Z652" s="9">
        <f t="shared" si="52"/>
        <v>5</v>
      </c>
      <c r="AA652" s="9" t="str">
        <f t="shared" si="53"/>
        <v>After Discount</v>
      </c>
      <c r="AB652" s="6">
        <v>14.48</v>
      </c>
      <c r="AC652">
        <v>63</v>
      </c>
      <c r="AD652" s="6">
        <v>696.96</v>
      </c>
      <c r="AE652">
        <v>5984</v>
      </c>
      <c r="AF652" s="9">
        <f>IF(COUNTIF(AE$2:AE2603,AE652)=1,1,0)</f>
        <v>0</v>
      </c>
      <c r="AG652" t="str">
        <f>_xlfn.XLOOKUP(AE652,Returns!A:A,Returns!B:B,"Not Returned",0,1)</f>
        <v>Not Returned</v>
      </c>
      <c r="AH652">
        <f t="shared" si="54"/>
        <v>0</v>
      </c>
    </row>
    <row r="653" spans="1:34" x14ac:dyDescent="0.3">
      <c r="A653">
        <v>23430</v>
      </c>
      <c r="B653" t="s">
        <v>47</v>
      </c>
      <c r="C653" s="8">
        <v>0.01</v>
      </c>
      <c r="D653" s="6">
        <v>10.64</v>
      </c>
      <c r="E653" s="7">
        <v>5.16</v>
      </c>
      <c r="F653">
        <v>1829</v>
      </c>
      <c r="G653" t="s">
        <v>1808</v>
      </c>
      <c r="H653" t="str">
        <f>IF(COUNTIF(G$2:G653,G653)=1,"New Customer","Returning Customer")</f>
        <v>New Customer</v>
      </c>
      <c r="I653">
        <f t="shared" si="50"/>
        <v>1</v>
      </c>
      <c r="J653" t="s">
        <v>27</v>
      </c>
      <c r="K653" t="s">
        <v>28</v>
      </c>
      <c r="L653" t="s">
        <v>41</v>
      </c>
      <c r="M653" t="s">
        <v>50</v>
      </c>
      <c r="N653" t="s">
        <v>59</v>
      </c>
      <c r="O653" t="s">
        <v>842</v>
      </c>
      <c r="P653">
        <v>0.56999999999999995</v>
      </c>
      <c r="Q653" t="s">
        <v>33</v>
      </c>
      <c r="R653" t="s">
        <v>61</v>
      </c>
      <c r="S653" t="str">
        <f>VLOOKUP(R653,Users!$A$1:$B$5,2,0)</f>
        <v>Chris</v>
      </c>
      <c r="T653" t="s">
        <v>324</v>
      </c>
      <c r="U653" t="s">
        <v>1809</v>
      </c>
      <c r="V653">
        <v>52402</v>
      </c>
      <c r="W653" s="2">
        <v>42088</v>
      </c>
      <c r="X653" s="2" t="str">
        <f t="shared" si="51"/>
        <v>Wed</v>
      </c>
      <c r="Y653" s="2">
        <v>42090</v>
      </c>
      <c r="Z653" s="9">
        <f t="shared" si="52"/>
        <v>2</v>
      </c>
      <c r="AA653" s="9" t="str">
        <f t="shared" si="53"/>
        <v>After Discount</v>
      </c>
      <c r="AB653" s="6">
        <v>-11.69</v>
      </c>
      <c r="AC653">
        <v>5</v>
      </c>
      <c r="AD653" s="6">
        <v>58.52</v>
      </c>
      <c r="AE653">
        <v>86957</v>
      </c>
      <c r="AF653" s="9">
        <f>IF(COUNTIF(AE$2:AE2604,AE653)=1,1,0)</f>
        <v>1</v>
      </c>
      <c r="AG653" t="str">
        <f>_xlfn.XLOOKUP(AE653,Returns!A:A,Returns!B:B,"Not Returned",0,1)</f>
        <v>Not Returned</v>
      </c>
      <c r="AH653">
        <f t="shared" si="54"/>
        <v>0</v>
      </c>
    </row>
    <row r="654" spans="1:34" x14ac:dyDescent="0.3">
      <c r="A654">
        <v>25501</v>
      </c>
      <c r="B654" t="s">
        <v>56</v>
      </c>
      <c r="C654" s="8">
        <v>0.04</v>
      </c>
      <c r="D654" s="6">
        <v>9.65</v>
      </c>
      <c r="E654" s="7">
        <v>6.22</v>
      </c>
      <c r="F654">
        <v>233</v>
      </c>
      <c r="G654" t="s">
        <v>318</v>
      </c>
      <c r="H654" t="str">
        <f>IF(COUNTIF(G$2:G654,G654)=1,"New Customer","Returning Customer")</f>
        <v>New Customer</v>
      </c>
      <c r="I654">
        <f t="shared" si="50"/>
        <v>1</v>
      </c>
      <c r="J654" t="s">
        <v>49</v>
      </c>
      <c r="K654" t="s">
        <v>58</v>
      </c>
      <c r="L654" t="s">
        <v>41</v>
      </c>
      <c r="M654" t="s">
        <v>50</v>
      </c>
      <c r="N654" t="s">
        <v>59</v>
      </c>
      <c r="O654" t="s">
        <v>321</v>
      </c>
      <c r="P654">
        <v>0.55000000000000004</v>
      </c>
      <c r="Q654" t="s">
        <v>33</v>
      </c>
      <c r="R654" t="s">
        <v>61</v>
      </c>
      <c r="S654" t="str">
        <f>VLOOKUP(R654,Users!$A$1:$B$5,2,0)</f>
        <v>Chris</v>
      </c>
      <c r="T654" t="s">
        <v>175</v>
      </c>
      <c r="U654" t="s">
        <v>320</v>
      </c>
      <c r="V654">
        <v>60462</v>
      </c>
      <c r="W654" s="2">
        <v>42055</v>
      </c>
      <c r="X654" s="2" t="str">
        <f t="shared" si="51"/>
        <v>Fri</v>
      </c>
      <c r="Y654" s="2">
        <v>42056</v>
      </c>
      <c r="Z654" s="9">
        <f t="shared" si="52"/>
        <v>1</v>
      </c>
      <c r="AA654" s="9" t="str">
        <f t="shared" si="53"/>
        <v>After Discount</v>
      </c>
      <c r="AB654" s="6">
        <v>-53.62</v>
      </c>
      <c r="AC654">
        <v>12</v>
      </c>
      <c r="AD654" s="6">
        <v>120.47</v>
      </c>
      <c r="AE654">
        <v>90237</v>
      </c>
      <c r="AF654" s="9">
        <f>IF(COUNTIF(AE$2:AE2605,AE654)=1,1,0)</f>
        <v>0</v>
      </c>
      <c r="AG654" t="str">
        <f>_xlfn.XLOOKUP(AE654,Returns!A:A,Returns!B:B,"Not Returned",0,1)</f>
        <v>Not Returned</v>
      </c>
      <c r="AH654">
        <f t="shared" si="54"/>
        <v>0</v>
      </c>
    </row>
    <row r="655" spans="1:34" x14ac:dyDescent="0.3">
      <c r="A655">
        <v>22745</v>
      </c>
      <c r="B655" t="s">
        <v>37</v>
      </c>
      <c r="C655" s="8">
        <v>0.05</v>
      </c>
      <c r="D655" s="6">
        <v>9.65</v>
      </c>
      <c r="E655" s="7">
        <v>6.22</v>
      </c>
      <c r="F655">
        <v>1482</v>
      </c>
      <c r="G655" t="s">
        <v>1507</v>
      </c>
      <c r="H655" t="str">
        <f>IF(COUNTIF(G$2:G655,G655)=1,"New Customer","Returning Customer")</f>
        <v>New Customer</v>
      </c>
      <c r="I655">
        <f t="shared" si="50"/>
        <v>1</v>
      </c>
      <c r="J655" t="s">
        <v>49</v>
      </c>
      <c r="K655" t="s">
        <v>28</v>
      </c>
      <c r="L655" t="s">
        <v>41</v>
      </c>
      <c r="M655" t="s">
        <v>50</v>
      </c>
      <c r="N655" t="s">
        <v>59</v>
      </c>
      <c r="O655" t="s">
        <v>321</v>
      </c>
      <c r="P655">
        <v>0.55000000000000004</v>
      </c>
      <c r="Q655" t="s">
        <v>33</v>
      </c>
      <c r="R655" t="s">
        <v>61</v>
      </c>
      <c r="S655" t="str">
        <f>VLOOKUP(R655,Users!$A$1:$B$5,2,0)</f>
        <v>Chris</v>
      </c>
      <c r="T655" t="s">
        <v>295</v>
      </c>
      <c r="U655" t="s">
        <v>1472</v>
      </c>
      <c r="V655">
        <v>48708</v>
      </c>
      <c r="W655" s="2">
        <v>42063</v>
      </c>
      <c r="X655" s="2" t="str">
        <f t="shared" si="51"/>
        <v>Sat</v>
      </c>
      <c r="Y655" s="2">
        <v>42063</v>
      </c>
      <c r="Z655" s="9">
        <f t="shared" si="52"/>
        <v>0</v>
      </c>
      <c r="AA655" s="9" t="str">
        <f t="shared" si="53"/>
        <v>After Discount</v>
      </c>
      <c r="AB655" s="6">
        <v>-14.6432</v>
      </c>
      <c r="AC655">
        <v>15</v>
      </c>
      <c r="AD655" s="6">
        <v>151.34</v>
      </c>
      <c r="AE655">
        <v>91363</v>
      </c>
      <c r="AF655" s="9">
        <f>IF(COUNTIF(AE$2:AE2606,AE655)=1,1,0)</f>
        <v>1</v>
      </c>
      <c r="AG655" t="str">
        <f>_xlfn.XLOOKUP(AE655,Returns!A:A,Returns!B:B,"Not Returned",0,1)</f>
        <v>Not Returned</v>
      </c>
      <c r="AH655">
        <f t="shared" si="54"/>
        <v>0</v>
      </c>
    </row>
    <row r="656" spans="1:34" x14ac:dyDescent="0.3">
      <c r="A656">
        <v>25013</v>
      </c>
      <c r="B656" t="s">
        <v>56</v>
      </c>
      <c r="C656" s="8">
        <v>0.03</v>
      </c>
      <c r="D656" s="6">
        <v>19.04</v>
      </c>
      <c r="E656" s="7">
        <v>6.38</v>
      </c>
      <c r="F656">
        <v>1590</v>
      </c>
      <c r="G656" t="s">
        <v>1582</v>
      </c>
      <c r="H656" t="str">
        <f>IF(COUNTIF(G$2:G656,G656)=1,"New Customer","Returning Customer")</f>
        <v>New Customer</v>
      </c>
      <c r="I656">
        <f t="shared" si="50"/>
        <v>1</v>
      </c>
      <c r="J656" t="s">
        <v>27</v>
      </c>
      <c r="K656" t="s">
        <v>28</v>
      </c>
      <c r="L656" t="s">
        <v>41</v>
      </c>
      <c r="M656" t="s">
        <v>50</v>
      </c>
      <c r="N656" t="s">
        <v>59</v>
      </c>
      <c r="O656" t="s">
        <v>1583</v>
      </c>
      <c r="P656">
        <v>0.56000000000000005</v>
      </c>
      <c r="Q656" t="s">
        <v>33</v>
      </c>
      <c r="R656" t="s">
        <v>53</v>
      </c>
      <c r="S656" t="str">
        <f>VLOOKUP(R656,Users!$A$1:$B$5,2,0)</f>
        <v>Erin</v>
      </c>
      <c r="T656" t="s">
        <v>152</v>
      </c>
      <c r="U656" t="s">
        <v>1584</v>
      </c>
      <c r="V656">
        <v>44094</v>
      </c>
      <c r="W656" s="2">
        <v>42098</v>
      </c>
      <c r="X656" s="2" t="str">
        <f t="shared" si="51"/>
        <v>Sat</v>
      </c>
      <c r="Y656" s="2">
        <v>42098</v>
      </c>
      <c r="Z656" s="9">
        <f t="shared" si="52"/>
        <v>0</v>
      </c>
      <c r="AA656" s="9" t="str">
        <f t="shared" si="53"/>
        <v>After Discount</v>
      </c>
      <c r="AB656" s="6">
        <v>83.793599999999998</v>
      </c>
      <c r="AC656">
        <v>7</v>
      </c>
      <c r="AD656" s="6">
        <v>144.03</v>
      </c>
      <c r="AE656">
        <v>86668</v>
      </c>
      <c r="AF656" s="9">
        <f>IF(COUNTIF(AE$2:AE2607,AE656)=1,1,0)</f>
        <v>0</v>
      </c>
      <c r="AG656" t="str">
        <f>_xlfn.XLOOKUP(AE656,Returns!A:A,Returns!B:B,"Not Returned",0,1)</f>
        <v>Not Returned</v>
      </c>
      <c r="AH656">
        <f t="shared" si="54"/>
        <v>0</v>
      </c>
    </row>
    <row r="657" spans="1:34" x14ac:dyDescent="0.3">
      <c r="A657">
        <v>23967</v>
      </c>
      <c r="B657" t="s">
        <v>37</v>
      </c>
      <c r="C657" s="8">
        <v>0.04</v>
      </c>
      <c r="D657" s="6">
        <v>4.1399999999999997</v>
      </c>
      <c r="E657" s="7">
        <v>6.6</v>
      </c>
      <c r="F657">
        <v>27</v>
      </c>
      <c r="G657" t="s">
        <v>97</v>
      </c>
      <c r="H657" t="str">
        <f>IF(COUNTIF(G$2:G657,G657)=1,"New Customer","Returning Customer")</f>
        <v>New Customer</v>
      </c>
      <c r="I657">
        <f t="shared" si="50"/>
        <v>1</v>
      </c>
      <c r="J657" t="s">
        <v>49</v>
      </c>
      <c r="K657" t="s">
        <v>28</v>
      </c>
      <c r="L657" t="s">
        <v>41</v>
      </c>
      <c r="M657" t="s">
        <v>50</v>
      </c>
      <c r="N657" t="s">
        <v>59</v>
      </c>
      <c r="O657" t="s">
        <v>98</v>
      </c>
      <c r="P657">
        <v>0.49</v>
      </c>
      <c r="Q657" t="s">
        <v>33</v>
      </c>
      <c r="R657" t="s">
        <v>34</v>
      </c>
      <c r="S657" t="str">
        <f>VLOOKUP(R657,Users!$A$1:$B$5,2,0)</f>
        <v>William</v>
      </c>
      <c r="T657" t="s">
        <v>45</v>
      </c>
      <c r="U657" t="s">
        <v>99</v>
      </c>
      <c r="V657">
        <v>90712</v>
      </c>
      <c r="W657" s="2">
        <v>42126</v>
      </c>
      <c r="X657" s="2" t="str">
        <f t="shared" si="51"/>
        <v>Sat</v>
      </c>
      <c r="Y657" s="2">
        <v>42128</v>
      </c>
      <c r="Z657" s="9">
        <f t="shared" si="52"/>
        <v>2</v>
      </c>
      <c r="AA657" s="9" t="str">
        <f t="shared" si="53"/>
        <v>After Discount</v>
      </c>
      <c r="AB657" s="6">
        <v>8.8940000000000055</v>
      </c>
      <c r="AC657">
        <v>12</v>
      </c>
      <c r="AD657" s="6">
        <v>54.78</v>
      </c>
      <c r="AE657">
        <v>87652</v>
      </c>
      <c r="AF657" s="9">
        <f>IF(COUNTIF(AE$2:AE2608,AE657)=1,1,0)</f>
        <v>1</v>
      </c>
      <c r="AG657" t="str">
        <f>_xlfn.XLOOKUP(AE657,Returns!A:A,Returns!B:B,"Not Returned",0,1)</f>
        <v>Not Returned</v>
      </c>
      <c r="AH657">
        <f t="shared" si="54"/>
        <v>0</v>
      </c>
    </row>
    <row r="658" spans="1:34" x14ac:dyDescent="0.3">
      <c r="A658">
        <v>22757</v>
      </c>
      <c r="B658" t="s">
        <v>37</v>
      </c>
      <c r="C658" s="8">
        <v>0.05</v>
      </c>
      <c r="D658" s="6">
        <v>4.1399999999999997</v>
      </c>
      <c r="E658" s="7">
        <v>6.6</v>
      </c>
      <c r="F658">
        <v>469</v>
      </c>
      <c r="G658" t="s">
        <v>566</v>
      </c>
      <c r="H658" t="str">
        <f>IF(COUNTIF(G$2:G658,G658)=1,"New Customer","Returning Customer")</f>
        <v>New Customer</v>
      </c>
      <c r="I658">
        <f t="shared" si="50"/>
        <v>1</v>
      </c>
      <c r="J658" t="s">
        <v>27</v>
      </c>
      <c r="K658" t="s">
        <v>58</v>
      </c>
      <c r="L658" t="s">
        <v>41</v>
      </c>
      <c r="M658" t="s">
        <v>50</v>
      </c>
      <c r="N658" t="s">
        <v>59</v>
      </c>
      <c r="O658" t="s">
        <v>98</v>
      </c>
      <c r="P658">
        <v>0.49</v>
      </c>
      <c r="Q658" t="s">
        <v>33</v>
      </c>
      <c r="R658" t="s">
        <v>53</v>
      </c>
      <c r="S658" t="str">
        <f>VLOOKUP(R658,Users!$A$1:$B$5,2,0)</f>
        <v>Erin</v>
      </c>
      <c r="T658" t="s">
        <v>54</v>
      </c>
      <c r="U658" t="s">
        <v>567</v>
      </c>
      <c r="V658">
        <v>7506</v>
      </c>
      <c r="W658" s="2">
        <v>42015</v>
      </c>
      <c r="X658" s="2" t="str">
        <f t="shared" si="51"/>
        <v>Sun</v>
      </c>
      <c r="Y658" s="2">
        <v>42017</v>
      </c>
      <c r="Z658" s="9">
        <f t="shared" si="52"/>
        <v>2</v>
      </c>
      <c r="AA658" s="9" t="str">
        <f t="shared" si="53"/>
        <v>After Discount</v>
      </c>
      <c r="AB658" s="6">
        <v>-128.68719999999999</v>
      </c>
      <c r="AC658">
        <v>7</v>
      </c>
      <c r="AD658" s="6">
        <v>33.35</v>
      </c>
      <c r="AE658">
        <v>88060</v>
      </c>
      <c r="AF658" s="9">
        <f>IF(COUNTIF(AE$2:AE2609,AE658)=1,1,0)</f>
        <v>0</v>
      </c>
      <c r="AG658" t="str">
        <f>_xlfn.XLOOKUP(AE658,Returns!A:A,Returns!B:B,"Not Returned",0,1)</f>
        <v>Not Returned</v>
      </c>
      <c r="AH658">
        <f t="shared" si="54"/>
        <v>0</v>
      </c>
    </row>
    <row r="659" spans="1:34" x14ac:dyDescent="0.3">
      <c r="A659">
        <v>20568</v>
      </c>
      <c r="B659" t="s">
        <v>37</v>
      </c>
      <c r="C659" s="8">
        <v>0.01</v>
      </c>
      <c r="D659" s="6">
        <v>15.31</v>
      </c>
      <c r="E659" s="7">
        <v>8.7799999999999994</v>
      </c>
      <c r="F659">
        <v>1986</v>
      </c>
      <c r="G659" t="s">
        <v>1912</v>
      </c>
      <c r="H659" t="str">
        <f>IF(COUNTIF(G$2:G659,G659)=1,"New Customer","Returning Customer")</f>
        <v>Returning Customer</v>
      </c>
      <c r="I659">
        <f t="shared" si="50"/>
        <v>0</v>
      </c>
      <c r="J659" t="s">
        <v>49</v>
      </c>
      <c r="K659" t="s">
        <v>40</v>
      </c>
      <c r="L659" t="s">
        <v>29</v>
      </c>
      <c r="M659" t="s">
        <v>139</v>
      </c>
      <c r="N659" t="s">
        <v>59</v>
      </c>
      <c r="O659" t="s">
        <v>1913</v>
      </c>
      <c r="P659">
        <v>0.56999999999999995</v>
      </c>
      <c r="Q659" t="s">
        <v>33</v>
      </c>
      <c r="R659" t="s">
        <v>61</v>
      </c>
      <c r="S659" t="str">
        <f>VLOOKUP(R659,Users!$A$1:$B$5,2,0)</f>
        <v>Chris</v>
      </c>
      <c r="T659" t="s">
        <v>129</v>
      </c>
      <c r="U659" t="s">
        <v>1914</v>
      </c>
      <c r="V659">
        <v>79701</v>
      </c>
      <c r="W659" s="2">
        <v>42130</v>
      </c>
      <c r="X659" s="2" t="str">
        <f t="shared" si="51"/>
        <v>Wed</v>
      </c>
      <c r="Y659" s="2">
        <v>42131</v>
      </c>
      <c r="Z659" s="9">
        <f t="shared" si="52"/>
        <v>1</v>
      </c>
      <c r="AA659" s="9" t="str">
        <f t="shared" si="53"/>
        <v>After Discount</v>
      </c>
      <c r="AB659" s="6">
        <v>12.146000000000008</v>
      </c>
      <c r="AC659">
        <v>23</v>
      </c>
      <c r="AD659" s="6">
        <v>377</v>
      </c>
      <c r="AE659">
        <v>90888</v>
      </c>
      <c r="AF659" s="9">
        <f>IF(COUNTIF(AE$2:AE2610,AE659)=1,1,0)</f>
        <v>0</v>
      </c>
      <c r="AG659" t="str">
        <f>_xlfn.XLOOKUP(AE659,Returns!A:A,Returns!B:B,"Not Returned",0,1)</f>
        <v>Not Returned</v>
      </c>
      <c r="AH659">
        <f t="shared" si="54"/>
        <v>0</v>
      </c>
    </row>
    <row r="660" spans="1:34" x14ac:dyDescent="0.3">
      <c r="A660">
        <v>18790</v>
      </c>
      <c r="B660" t="s">
        <v>56</v>
      </c>
      <c r="C660" s="8">
        <v>0.03</v>
      </c>
      <c r="D660" s="6">
        <v>15.31</v>
      </c>
      <c r="E660" s="7">
        <v>8.7799999999999994</v>
      </c>
      <c r="F660">
        <v>2737</v>
      </c>
      <c r="G660" t="s">
        <v>2500</v>
      </c>
      <c r="H660" t="str">
        <f>IF(COUNTIF(G$2:G660,G660)=1,"New Customer","Returning Customer")</f>
        <v>New Customer</v>
      </c>
      <c r="I660">
        <f t="shared" si="50"/>
        <v>1</v>
      </c>
      <c r="J660" t="s">
        <v>49</v>
      </c>
      <c r="K660" t="s">
        <v>58</v>
      </c>
      <c r="L660" t="s">
        <v>29</v>
      </c>
      <c r="M660" t="s">
        <v>139</v>
      </c>
      <c r="N660" t="s">
        <v>59</v>
      </c>
      <c r="O660" t="s">
        <v>1913</v>
      </c>
      <c r="P660">
        <v>0.56999999999999995</v>
      </c>
      <c r="Q660" t="s">
        <v>33</v>
      </c>
      <c r="R660" t="s">
        <v>53</v>
      </c>
      <c r="S660" t="str">
        <f>VLOOKUP(R660,Users!$A$1:$B$5,2,0)</f>
        <v>Erin</v>
      </c>
      <c r="T660" t="s">
        <v>147</v>
      </c>
      <c r="U660" t="s">
        <v>731</v>
      </c>
      <c r="V660">
        <v>5701</v>
      </c>
      <c r="W660" s="2">
        <v>42156</v>
      </c>
      <c r="X660" s="2" t="str">
        <f t="shared" si="51"/>
        <v>Mon</v>
      </c>
      <c r="Y660" s="2">
        <v>42157</v>
      </c>
      <c r="Z660" s="9">
        <f t="shared" si="52"/>
        <v>1</v>
      </c>
      <c r="AA660" s="9" t="str">
        <f t="shared" si="53"/>
        <v>After Discount</v>
      </c>
      <c r="AB660" s="6">
        <v>-57.56</v>
      </c>
      <c r="AC660">
        <v>12</v>
      </c>
      <c r="AD660" s="6">
        <v>194.08</v>
      </c>
      <c r="AE660">
        <v>89019</v>
      </c>
      <c r="AF660" s="9">
        <f>IF(COUNTIF(AE$2:AE2611,AE660)=1,1,0)</f>
        <v>1</v>
      </c>
      <c r="AG660" t="str">
        <f>_xlfn.XLOOKUP(AE660,Returns!A:A,Returns!B:B,"Not Returned",0,1)</f>
        <v>Not Returned</v>
      </c>
      <c r="AH660">
        <f t="shared" si="54"/>
        <v>0</v>
      </c>
    </row>
    <row r="661" spans="1:34" x14ac:dyDescent="0.3">
      <c r="A661">
        <v>19018</v>
      </c>
      <c r="B661" t="s">
        <v>56</v>
      </c>
      <c r="C661" s="8">
        <v>0.03</v>
      </c>
      <c r="D661" s="6">
        <v>2.23</v>
      </c>
      <c r="E661" s="7">
        <v>4.57</v>
      </c>
      <c r="F661">
        <v>1383</v>
      </c>
      <c r="G661" t="s">
        <v>1437</v>
      </c>
      <c r="H661" t="str">
        <f>IF(COUNTIF(G$2:G661,G661)=1,"New Customer","Returning Customer")</f>
        <v>New Customer</v>
      </c>
      <c r="I661">
        <f t="shared" si="50"/>
        <v>1</v>
      </c>
      <c r="J661" t="s">
        <v>49</v>
      </c>
      <c r="K661" t="s">
        <v>114</v>
      </c>
      <c r="L661" t="s">
        <v>41</v>
      </c>
      <c r="M661" t="s">
        <v>50</v>
      </c>
      <c r="N661" t="s">
        <v>51</v>
      </c>
      <c r="O661" t="s">
        <v>1438</v>
      </c>
      <c r="P661">
        <v>0.41</v>
      </c>
      <c r="Q661" t="s">
        <v>33</v>
      </c>
      <c r="R661" t="s">
        <v>34</v>
      </c>
      <c r="S661" t="str">
        <f>VLOOKUP(R661,Users!$A$1:$B$5,2,0)</f>
        <v>William</v>
      </c>
      <c r="T661" t="s">
        <v>208</v>
      </c>
      <c r="U661" t="s">
        <v>1378</v>
      </c>
      <c r="V661">
        <v>84120</v>
      </c>
      <c r="W661" s="2">
        <v>42125</v>
      </c>
      <c r="X661" s="2" t="str">
        <f t="shared" si="51"/>
        <v>Fri</v>
      </c>
      <c r="Y661" s="2">
        <v>42126</v>
      </c>
      <c r="Z661" s="9">
        <f t="shared" si="52"/>
        <v>1</v>
      </c>
      <c r="AA661" s="9" t="str">
        <f t="shared" si="53"/>
        <v>After Discount</v>
      </c>
      <c r="AB661" s="6">
        <v>-93.25</v>
      </c>
      <c r="AC661">
        <v>12</v>
      </c>
      <c r="AD661" s="6">
        <v>28.66</v>
      </c>
      <c r="AE661">
        <v>89406</v>
      </c>
      <c r="AF661" s="9">
        <f>IF(COUNTIF(AE$2:AE2612,AE661)=1,1,0)</f>
        <v>1</v>
      </c>
      <c r="AG661" t="str">
        <f>_xlfn.XLOOKUP(AE661,Returns!A:A,Returns!B:B,"Not Returned",0,1)</f>
        <v>Not Returned</v>
      </c>
      <c r="AH661">
        <f t="shared" si="54"/>
        <v>0</v>
      </c>
    </row>
    <row r="662" spans="1:34" x14ac:dyDescent="0.3">
      <c r="A662">
        <v>20002</v>
      </c>
      <c r="B662" t="s">
        <v>37</v>
      </c>
      <c r="C662" s="8">
        <v>0.01</v>
      </c>
      <c r="D662" s="6">
        <v>28.28</v>
      </c>
      <c r="E662" s="7">
        <v>13.99</v>
      </c>
      <c r="F662">
        <v>799</v>
      </c>
      <c r="G662" t="s">
        <v>921</v>
      </c>
      <c r="H662" t="str">
        <f>IF(COUNTIF(G$2:G662,G662)=1,"New Customer","Returning Customer")</f>
        <v>Returning Customer</v>
      </c>
      <c r="I662">
        <f t="shared" si="50"/>
        <v>0</v>
      </c>
      <c r="J662" t="s">
        <v>27</v>
      </c>
      <c r="K662" t="s">
        <v>114</v>
      </c>
      <c r="L662" t="s">
        <v>29</v>
      </c>
      <c r="M662" t="s">
        <v>139</v>
      </c>
      <c r="N662" t="s">
        <v>86</v>
      </c>
      <c r="O662" t="s">
        <v>925</v>
      </c>
      <c r="P662">
        <v>0.57999999999999996</v>
      </c>
      <c r="Q662" t="s">
        <v>33</v>
      </c>
      <c r="R662" t="s">
        <v>135</v>
      </c>
      <c r="S662" t="str">
        <f>VLOOKUP(R662,Users!$A$1:$B$5,2,0)</f>
        <v>Sam</v>
      </c>
      <c r="T662" t="s">
        <v>923</v>
      </c>
      <c r="U662" t="s">
        <v>924</v>
      </c>
      <c r="V662">
        <v>29915</v>
      </c>
      <c r="W662" s="2">
        <v>42010</v>
      </c>
      <c r="X662" s="2" t="str">
        <f t="shared" si="51"/>
        <v>Tue</v>
      </c>
      <c r="Y662" s="2">
        <v>42012</v>
      </c>
      <c r="Z662" s="9">
        <f t="shared" si="52"/>
        <v>2</v>
      </c>
      <c r="AA662" s="9" t="str">
        <f t="shared" si="53"/>
        <v>After Discount</v>
      </c>
      <c r="AB662" s="6">
        <v>-89.292000000000002</v>
      </c>
      <c r="AC662">
        <v>12</v>
      </c>
      <c r="AD662" s="6">
        <v>368.84</v>
      </c>
      <c r="AE662">
        <v>89909</v>
      </c>
      <c r="AF662" s="9">
        <f>IF(COUNTIF(AE$2:AE2613,AE662)=1,1,0)</f>
        <v>0</v>
      </c>
      <c r="AG662" t="str">
        <f>_xlfn.XLOOKUP(AE662,Returns!A:A,Returns!B:B,"Not Returned",0,1)</f>
        <v>Not Returned</v>
      </c>
      <c r="AH662">
        <f t="shared" si="54"/>
        <v>0</v>
      </c>
    </row>
    <row r="663" spans="1:34" x14ac:dyDescent="0.3">
      <c r="A663">
        <v>22439</v>
      </c>
      <c r="B663" t="s">
        <v>106</v>
      </c>
      <c r="C663" s="8">
        <v>0.01</v>
      </c>
      <c r="D663" s="6">
        <v>39.979999999999997</v>
      </c>
      <c r="E663" s="7">
        <v>9.1999999999999993</v>
      </c>
      <c r="F663">
        <v>2647</v>
      </c>
      <c r="G663" t="s">
        <v>2436</v>
      </c>
      <c r="H663" t="str">
        <f>IF(COUNTIF(G$2:G663,G663)=1,"New Customer","Returning Customer")</f>
        <v>New Customer</v>
      </c>
      <c r="I663">
        <f t="shared" si="50"/>
        <v>1</v>
      </c>
      <c r="J663" t="s">
        <v>49</v>
      </c>
      <c r="K663" t="s">
        <v>28</v>
      </c>
      <c r="L663" t="s">
        <v>41</v>
      </c>
      <c r="M663" t="s">
        <v>50</v>
      </c>
      <c r="N663" t="s">
        <v>31</v>
      </c>
      <c r="O663" t="s">
        <v>2438</v>
      </c>
      <c r="P663">
        <v>0.65</v>
      </c>
      <c r="Q663" t="s">
        <v>33</v>
      </c>
      <c r="R663" t="s">
        <v>34</v>
      </c>
      <c r="S663" t="str">
        <f>VLOOKUP(R663,Users!$A$1:$B$5,2,0)</f>
        <v>William</v>
      </c>
      <c r="T663" t="s">
        <v>45</v>
      </c>
      <c r="U663" t="s">
        <v>2437</v>
      </c>
      <c r="V663">
        <v>93309</v>
      </c>
      <c r="W663" s="2">
        <v>42080</v>
      </c>
      <c r="X663" s="2" t="str">
        <f t="shared" si="51"/>
        <v>Tue</v>
      </c>
      <c r="Y663" s="2">
        <v>42082</v>
      </c>
      <c r="Z663" s="9">
        <f t="shared" si="52"/>
        <v>2</v>
      </c>
      <c r="AA663" s="9" t="str">
        <f t="shared" si="53"/>
        <v>After Discount</v>
      </c>
      <c r="AB663" s="6">
        <v>117.52079999999998</v>
      </c>
      <c r="AC663">
        <v>4</v>
      </c>
      <c r="AD663" s="6">
        <v>170.32</v>
      </c>
      <c r="AE663">
        <v>91386</v>
      </c>
      <c r="AF663" s="9">
        <f>IF(COUNTIF(AE$2:AE2614,AE663)=1,1,0)</f>
        <v>0</v>
      </c>
      <c r="AG663" t="str">
        <f>_xlfn.XLOOKUP(AE663,Returns!A:A,Returns!B:B,"Not Returned",0,1)</f>
        <v>Not Returned</v>
      </c>
      <c r="AH663">
        <f t="shared" si="54"/>
        <v>0</v>
      </c>
    </row>
    <row r="664" spans="1:34" x14ac:dyDescent="0.3">
      <c r="A664">
        <v>24319</v>
      </c>
      <c r="B664" t="s">
        <v>37</v>
      </c>
      <c r="C664" s="8">
        <v>0.02</v>
      </c>
      <c r="D664" s="6">
        <v>1.74</v>
      </c>
      <c r="E664" s="7">
        <v>4.08</v>
      </c>
      <c r="F664">
        <v>129</v>
      </c>
      <c r="G664" t="s">
        <v>213</v>
      </c>
      <c r="H664" t="str">
        <f>IF(COUNTIF(G$2:G664,G664)=1,"New Customer","Returning Customer")</f>
        <v>Returning Customer</v>
      </c>
      <c r="I664">
        <f t="shared" si="50"/>
        <v>0</v>
      </c>
      <c r="J664" t="s">
        <v>49</v>
      </c>
      <c r="K664" t="s">
        <v>58</v>
      </c>
      <c r="L664" t="s">
        <v>41</v>
      </c>
      <c r="M664" t="s">
        <v>50</v>
      </c>
      <c r="N664" t="s">
        <v>51</v>
      </c>
      <c r="O664" t="s">
        <v>214</v>
      </c>
      <c r="P664">
        <v>0.53</v>
      </c>
      <c r="Q664" t="s">
        <v>33</v>
      </c>
      <c r="R664" t="s">
        <v>61</v>
      </c>
      <c r="S664" t="str">
        <f>VLOOKUP(R664,Users!$A$1:$B$5,2,0)</f>
        <v>Chris</v>
      </c>
      <c r="T664" t="s">
        <v>175</v>
      </c>
      <c r="U664" t="s">
        <v>215</v>
      </c>
      <c r="V664">
        <v>62002</v>
      </c>
      <c r="W664" s="2">
        <v>42031</v>
      </c>
      <c r="X664" s="2" t="str">
        <f t="shared" si="51"/>
        <v>Tue</v>
      </c>
      <c r="Y664" s="2">
        <v>42032</v>
      </c>
      <c r="Z664" s="9">
        <f t="shared" si="52"/>
        <v>1</v>
      </c>
      <c r="AA664" s="9" t="str">
        <f t="shared" si="53"/>
        <v>After Discount</v>
      </c>
      <c r="AB664" s="6">
        <v>-37.39</v>
      </c>
      <c r="AC664">
        <v>5</v>
      </c>
      <c r="AD664" s="6">
        <v>10.23</v>
      </c>
      <c r="AE664">
        <v>86693</v>
      </c>
      <c r="AF664" s="9">
        <f>IF(COUNTIF(AE$2:AE2615,AE664)=1,1,0)</f>
        <v>1</v>
      </c>
      <c r="AG664" t="str">
        <f>_xlfn.XLOOKUP(AE664,Returns!A:A,Returns!B:B,"Not Returned",0,1)</f>
        <v>Not Returned</v>
      </c>
      <c r="AH664">
        <f t="shared" si="54"/>
        <v>0</v>
      </c>
    </row>
    <row r="665" spans="1:34" x14ac:dyDescent="0.3">
      <c r="A665">
        <v>18970</v>
      </c>
      <c r="B665" t="s">
        <v>47</v>
      </c>
      <c r="C665" s="8">
        <v>0.06</v>
      </c>
      <c r="D665" s="6">
        <v>1.74</v>
      </c>
      <c r="E665" s="7">
        <v>4.08</v>
      </c>
      <c r="F665">
        <v>1389</v>
      </c>
      <c r="G665" t="s">
        <v>1442</v>
      </c>
      <c r="H665" t="str">
        <f>IF(COUNTIF(G$2:G665,G665)=1,"New Customer","Returning Customer")</f>
        <v>Returning Customer</v>
      </c>
      <c r="I665">
        <f t="shared" si="50"/>
        <v>0</v>
      </c>
      <c r="J665" t="s">
        <v>49</v>
      </c>
      <c r="K665" t="s">
        <v>28</v>
      </c>
      <c r="L665" t="s">
        <v>41</v>
      </c>
      <c r="M665" t="s">
        <v>50</v>
      </c>
      <c r="N665" t="s">
        <v>51</v>
      </c>
      <c r="O665" t="s">
        <v>214</v>
      </c>
      <c r="P665">
        <v>0.53</v>
      </c>
      <c r="Q665" t="s">
        <v>33</v>
      </c>
      <c r="R665" t="s">
        <v>34</v>
      </c>
      <c r="S665" t="str">
        <f>VLOOKUP(R665,Users!$A$1:$B$5,2,0)</f>
        <v>William</v>
      </c>
      <c r="T665" t="s">
        <v>45</v>
      </c>
      <c r="U665" t="s">
        <v>1443</v>
      </c>
      <c r="V665">
        <v>94025</v>
      </c>
      <c r="W665" s="2">
        <v>42029</v>
      </c>
      <c r="X665" s="2" t="str">
        <f t="shared" si="51"/>
        <v>Sun</v>
      </c>
      <c r="Y665" s="2">
        <v>42030</v>
      </c>
      <c r="Z665" s="9">
        <f t="shared" si="52"/>
        <v>1</v>
      </c>
      <c r="AA665" s="9" t="str">
        <f t="shared" si="53"/>
        <v>After Discount</v>
      </c>
      <c r="AB665" s="6">
        <v>-11.0732</v>
      </c>
      <c r="AC665">
        <v>1</v>
      </c>
      <c r="AD665" s="6">
        <v>2.77</v>
      </c>
      <c r="AE665">
        <v>88726</v>
      </c>
      <c r="AF665" s="9">
        <f>IF(COUNTIF(AE$2:AE2616,AE665)=1,1,0)</f>
        <v>1</v>
      </c>
      <c r="AG665" t="str">
        <f>_xlfn.XLOOKUP(AE665,Returns!A:A,Returns!B:B,"Not Returned",0,1)</f>
        <v>Not Returned</v>
      </c>
      <c r="AH665">
        <f t="shared" si="54"/>
        <v>0</v>
      </c>
    </row>
    <row r="666" spans="1:34" x14ac:dyDescent="0.3">
      <c r="A666">
        <v>25859</v>
      </c>
      <c r="B666" t="s">
        <v>25</v>
      </c>
      <c r="C666" s="8">
        <v>0.09</v>
      </c>
      <c r="D666" s="6">
        <v>1.74</v>
      </c>
      <c r="E666" s="7">
        <v>4.08</v>
      </c>
      <c r="F666">
        <v>2464</v>
      </c>
      <c r="G666" t="s">
        <v>2296</v>
      </c>
      <c r="H666" t="str">
        <f>IF(COUNTIF(G$2:G666,G666)=1,"New Customer","Returning Customer")</f>
        <v>Returning Customer</v>
      </c>
      <c r="I666">
        <f t="shared" si="50"/>
        <v>0</v>
      </c>
      <c r="J666" t="s">
        <v>27</v>
      </c>
      <c r="K666" t="s">
        <v>114</v>
      </c>
      <c r="L666" t="s">
        <v>41</v>
      </c>
      <c r="M666" t="s">
        <v>50</v>
      </c>
      <c r="N666" t="s">
        <v>51</v>
      </c>
      <c r="O666" t="s">
        <v>214</v>
      </c>
      <c r="P666">
        <v>0.53</v>
      </c>
      <c r="Q666" t="s">
        <v>33</v>
      </c>
      <c r="R666" t="s">
        <v>135</v>
      </c>
      <c r="S666" t="str">
        <f>VLOOKUP(R666,Users!$A$1:$B$5,2,0)</f>
        <v>Sam</v>
      </c>
      <c r="T666" t="s">
        <v>168</v>
      </c>
      <c r="U666" t="s">
        <v>2297</v>
      </c>
      <c r="V666">
        <v>71111</v>
      </c>
      <c r="W666" s="2">
        <v>42135</v>
      </c>
      <c r="X666" s="2" t="str">
        <f t="shared" si="51"/>
        <v>Mon</v>
      </c>
      <c r="Y666" s="2">
        <v>42137</v>
      </c>
      <c r="Z666" s="9">
        <f t="shared" si="52"/>
        <v>2</v>
      </c>
      <c r="AA666" s="9" t="str">
        <f t="shared" si="53"/>
        <v>After Discount</v>
      </c>
      <c r="AB666" s="6">
        <v>608.26199999999994</v>
      </c>
      <c r="AC666">
        <v>4</v>
      </c>
      <c r="AD666" s="6">
        <v>10.41</v>
      </c>
      <c r="AE666">
        <v>88713</v>
      </c>
      <c r="AF666" s="9">
        <f>IF(COUNTIF(AE$2:AE2617,AE666)=1,1,0)</f>
        <v>0</v>
      </c>
      <c r="AG666" t="str">
        <f>_xlfn.XLOOKUP(AE666,Returns!A:A,Returns!B:B,"Not Returned",0,1)</f>
        <v>Not Returned</v>
      </c>
      <c r="AH666">
        <f t="shared" si="54"/>
        <v>0</v>
      </c>
    </row>
    <row r="667" spans="1:34" x14ac:dyDescent="0.3">
      <c r="A667">
        <v>19506</v>
      </c>
      <c r="B667" t="s">
        <v>47</v>
      </c>
      <c r="C667" s="8">
        <v>0.04</v>
      </c>
      <c r="D667" s="6">
        <v>1.74</v>
      </c>
      <c r="E667" s="7">
        <v>4.08</v>
      </c>
      <c r="F667">
        <v>2697</v>
      </c>
      <c r="G667" t="s">
        <v>2475</v>
      </c>
      <c r="H667" t="str">
        <f>IF(COUNTIF(G$2:G667,G667)=1,"New Customer","Returning Customer")</f>
        <v>New Customer</v>
      </c>
      <c r="I667">
        <f t="shared" si="50"/>
        <v>1</v>
      </c>
      <c r="J667" t="s">
        <v>49</v>
      </c>
      <c r="K667" t="s">
        <v>28</v>
      </c>
      <c r="L667" t="s">
        <v>41</v>
      </c>
      <c r="M667" t="s">
        <v>50</v>
      </c>
      <c r="N667" t="s">
        <v>51</v>
      </c>
      <c r="O667" t="s">
        <v>214</v>
      </c>
      <c r="P667">
        <v>0.53</v>
      </c>
      <c r="Q667" t="s">
        <v>33</v>
      </c>
      <c r="R667" t="s">
        <v>135</v>
      </c>
      <c r="S667" t="str">
        <f>VLOOKUP(R667,Users!$A$1:$B$5,2,0)</f>
        <v>Sam</v>
      </c>
      <c r="T667" t="s">
        <v>1266</v>
      </c>
      <c r="U667" t="s">
        <v>2476</v>
      </c>
      <c r="V667">
        <v>35216</v>
      </c>
      <c r="W667" s="2">
        <v>42058</v>
      </c>
      <c r="X667" s="2" t="str">
        <f t="shared" si="51"/>
        <v>Mon</v>
      </c>
      <c r="Y667" s="2">
        <v>42060</v>
      </c>
      <c r="Z667" s="9">
        <f t="shared" si="52"/>
        <v>2</v>
      </c>
      <c r="AA667" s="9" t="str">
        <f t="shared" si="53"/>
        <v>After Discount</v>
      </c>
      <c r="AB667" s="6">
        <v>9.2519999999999989</v>
      </c>
      <c r="AC667">
        <v>16</v>
      </c>
      <c r="AD667" s="6">
        <v>29.08</v>
      </c>
      <c r="AE667">
        <v>87678</v>
      </c>
      <c r="AF667" s="9">
        <f>IF(COUNTIF(AE$2:AE2618,AE667)=1,1,0)</f>
        <v>0</v>
      </c>
      <c r="AG667" t="str">
        <f>_xlfn.XLOOKUP(AE667,Returns!A:A,Returns!B:B,"Not Returned",0,1)</f>
        <v>Not Returned</v>
      </c>
      <c r="AH667">
        <f t="shared" si="54"/>
        <v>0</v>
      </c>
    </row>
    <row r="668" spans="1:34" x14ac:dyDescent="0.3">
      <c r="A668">
        <v>22828</v>
      </c>
      <c r="B668" t="s">
        <v>25</v>
      </c>
      <c r="C668" s="8">
        <v>0.03</v>
      </c>
      <c r="D668" s="6">
        <v>6.98</v>
      </c>
      <c r="E668" s="7">
        <v>9.69</v>
      </c>
      <c r="F668">
        <v>2376</v>
      </c>
      <c r="G668" t="s">
        <v>2222</v>
      </c>
      <c r="H668" t="str">
        <f>IF(COUNTIF(G$2:G668,G668)=1,"New Customer","Returning Customer")</f>
        <v>New Customer</v>
      </c>
      <c r="I668">
        <f t="shared" si="50"/>
        <v>1</v>
      </c>
      <c r="J668" t="s">
        <v>49</v>
      </c>
      <c r="K668" t="s">
        <v>28</v>
      </c>
      <c r="L668" t="s">
        <v>29</v>
      </c>
      <c r="M668" t="s">
        <v>139</v>
      </c>
      <c r="N668" t="s">
        <v>59</v>
      </c>
      <c r="O668" t="s">
        <v>2223</v>
      </c>
      <c r="P668">
        <v>0.83</v>
      </c>
      <c r="Q668" t="s">
        <v>33</v>
      </c>
      <c r="R668" t="s">
        <v>34</v>
      </c>
      <c r="S668" t="str">
        <f>VLOOKUP(R668,Users!$A$1:$B$5,2,0)</f>
        <v>William</v>
      </c>
      <c r="T668" t="s">
        <v>1727</v>
      </c>
      <c r="U668" t="s">
        <v>1728</v>
      </c>
      <c r="V668">
        <v>83843</v>
      </c>
      <c r="W668" s="2">
        <v>42068</v>
      </c>
      <c r="X668" s="2" t="str">
        <f t="shared" si="51"/>
        <v>Thu</v>
      </c>
      <c r="Y668" s="2">
        <v>42070</v>
      </c>
      <c r="Z668" s="9">
        <f t="shared" si="52"/>
        <v>2</v>
      </c>
      <c r="AA668" s="9" t="str">
        <f t="shared" si="53"/>
        <v>After Discount</v>
      </c>
      <c r="AB668" s="6">
        <v>-262.62</v>
      </c>
      <c r="AC668">
        <v>15</v>
      </c>
      <c r="AD668" s="6">
        <v>109.15</v>
      </c>
      <c r="AE668">
        <v>91321</v>
      </c>
      <c r="AF668" s="9">
        <f>IF(COUNTIF(AE$2:AE2619,AE668)=1,1,0)</f>
        <v>0</v>
      </c>
      <c r="AG668" t="str">
        <f>_xlfn.XLOOKUP(AE668,Returns!A:A,Returns!B:B,"Not Returned",0,1)</f>
        <v>Not Returned</v>
      </c>
      <c r="AH668">
        <f t="shared" si="54"/>
        <v>0</v>
      </c>
    </row>
    <row r="669" spans="1:34" x14ac:dyDescent="0.3">
      <c r="A669">
        <v>22596</v>
      </c>
      <c r="B669" t="s">
        <v>25</v>
      </c>
      <c r="C669" s="8">
        <v>0.04</v>
      </c>
      <c r="D669" s="6">
        <v>12.44</v>
      </c>
      <c r="E669" s="7">
        <v>6.27</v>
      </c>
      <c r="F669">
        <v>1721</v>
      </c>
      <c r="G669" t="s">
        <v>1713</v>
      </c>
      <c r="H669" t="str">
        <f>IF(COUNTIF(G$2:G669,G669)=1,"New Customer","Returning Customer")</f>
        <v>New Customer</v>
      </c>
      <c r="I669">
        <f t="shared" si="50"/>
        <v>1</v>
      </c>
      <c r="J669" t="s">
        <v>49</v>
      </c>
      <c r="K669" t="s">
        <v>28</v>
      </c>
      <c r="L669" t="s">
        <v>29</v>
      </c>
      <c r="M669" t="s">
        <v>139</v>
      </c>
      <c r="N669" t="s">
        <v>86</v>
      </c>
      <c r="O669" t="s">
        <v>1714</v>
      </c>
      <c r="P669">
        <v>0.56999999999999995</v>
      </c>
      <c r="Q669" t="s">
        <v>33</v>
      </c>
      <c r="R669" t="s">
        <v>135</v>
      </c>
      <c r="S669" t="str">
        <f>VLOOKUP(R669,Users!$A$1:$B$5,2,0)</f>
        <v>Sam</v>
      </c>
      <c r="T669" t="s">
        <v>949</v>
      </c>
      <c r="U669" t="s">
        <v>1715</v>
      </c>
      <c r="V669">
        <v>72401</v>
      </c>
      <c r="W669" s="2">
        <v>42140</v>
      </c>
      <c r="X669" s="2" t="str">
        <f t="shared" si="51"/>
        <v>Sat</v>
      </c>
      <c r="Y669" s="2">
        <v>42141</v>
      </c>
      <c r="Z669" s="9">
        <f t="shared" si="52"/>
        <v>1</v>
      </c>
      <c r="AA669" s="9" t="str">
        <f t="shared" si="53"/>
        <v>After Discount</v>
      </c>
      <c r="AB669" s="6">
        <v>-258.56600000000003</v>
      </c>
      <c r="AC669">
        <v>37</v>
      </c>
      <c r="AD669" s="6">
        <v>464.94</v>
      </c>
      <c r="AE669">
        <v>90787</v>
      </c>
      <c r="AF669" s="9">
        <f>IF(COUNTIF(AE$2:AE2620,AE669)=1,1,0)</f>
        <v>1</v>
      </c>
      <c r="AG669" t="str">
        <f>_xlfn.XLOOKUP(AE669,Returns!A:A,Returns!B:B,"Not Returned",0,1)</f>
        <v>Not Returned</v>
      </c>
      <c r="AH669">
        <f t="shared" si="54"/>
        <v>0</v>
      </c>
    </row>
    <row r="670" spans="1:34" x14ac:dyDescent="0.3">
      <c r="A670">
        <v>4596</v>
      </c>
      <c r="B670" t="s">
        <v>25</v>
      </c>
      <c r="C670" s="8">
        <v>0.04</v>
      </c>
      <c r="D670" s="6">
        <v>12.44</v>
      </c>
      <c r="E670" s="7">
        <v>6.27</v>
      </c>
      <c r="F670">
        <v>1723</v>
      </c>
      <c r="G670" t="s">
        <v>1716</v>
      </c>
      <c r="H670" t="str">
        <f>IF(COUNTIF(G$2:G670,G670)=1,"New Customer","Returning Customer")</f>
        <v>New Customer</v>
      </c>
      <c r="I670">
        <f t="shared" si="50"/>
        <v>1</v>
      </c>
      <c r="J670" t="s">
        <v>49</v>
      </c>
      <c r="K670" t="s">
        <v>28</v>
      </c>
      <c r="L670" t="s">
        <v>29</v>
      </c>
      <c r="M670" t="s">
        <v>139</v>
      </c>
      <c r="N670" t="s">
        <v>86</v>
      </c>
      <c r="O670" t="s">
        <v>1714</v>
      </c>
      <c r="P670">
        <v>0.56999999999999995</v>
      </c>
      <c r="Q670" t="s">
        <v>33</v>
      </c>
      <c r="R670" t="s">
        <v>34</v>
      </c>
      <c r="S670" t="str">
        <f>VLOOKUP(R670,Users!$A$1:$B$5,2,0)</f>
        <v>William</v>
      </c>
      <c r="T670" t="s">
        <v>45</v>
      </c>
      <c r="U670" t="s">
        <v>1718</v>
      </c>
      <c r="V670">
        <v>92037</v>
      </c>
      <c r="W670" s="2">
        <v>42140</v>
      </c>
      <c r="X670" s="2" t="str">
        <f t="shared" si="51"/>
        <v>Sat</v>
      </c>
      <c r="Y670" s="2">
        <v>42141</v>
      </c>
      <c r="Z670" s="9">
        <f t="shared" si="52"/>
        <v>1</v>
      </c>
      <c r="AA670" s="9" t="str">
        <f t="shared" si="53"/>
        <v>After Discount</v>
      </c>
      <c r="AB670" s="6">
        <v>-59.06</v>
      </c>
      <c r="AC670">
        <v>146</v>
      </c>
      <c r="AD670" s="6">
        <v>1834.61</v>
      </c>
      <c r="AE670">
        <v>32710</v>
      </c>
      <c r="AF670" s="9">
        <f>IF(COUNTIF(AE$2:AE2621,AE670)=1,1,0)</f>
        <v>1</v>
      </c>
      <c r="AG670" t="str">
        <f>_xlfn.XLOOKUP(AE670,Returns!A:A,Returns!B:B,"Not Returned",0,1)</f>
        <v>Not Returned</v>
      </c>
      <c r="AH670">
        <f t="shared" si="54"/>
        <v>0</v>
      </c>
    </row>
    <row r="671" spans="1:34" x14ac:dyDescent="0.3">
      <c r="A671">
        <v>22044</v>
      </c>
      <c r="B671" t="s">
        <v>106</v>
      </c>
      <c r="C671" s="8">
        <v>0.06</v>
      </c>
      <c r="D671" s="6">
        <v>3.34</v>
      </c>
      <c r="E671" s="7">
        <v>7.49</v>
      </c>
      <c r="F671">
        <v>234</v>
      </c>
      <c r="G671" t="s">
        <v>322</v>
      </c>
      <c r="H671" t="str">
        <f>IF(COUNTIF(G$2:G671,G671)=1,"New Customer","Returning Customer")</f>
        <v>New Customer</v>
      </c>
      <c r="I671">
        <f t="shared" si="50"/>
        <v>1</v>
      </c>
      <c r="J671" t="s">
        <v>27</v>
      </c>
      <c r="K671" t="s">
        <v>58</v>
      </c>
      <c r="L671" t="s">
        <v>29</v>
      </c>
      <c r="M671" t="s">
        <v>30</v>
      </c>
      <c r="N671" t="s">
        <v>31</v>
      </c>
      <c r="O671" t="s">
        <v>328</v>
      </c>
      <c r="P671">
        <v>0.54</v>
      </c>
      <c r="Q671" t="s">
        <v>33</v>
      </c>
      <c r="R671" t="s">
        <v>61</v>
      </c>
      <c r="S671" t="str">
        <f>VLOOKUP(R671,Users!$A$1:$B$5,2,0)</f>
        <v>Chris</v>
      </c>
      <c r="T671" t="s">
        <v>324</v>
      </c>
      <c r="U671" t="s">
        <v>325</v>
      </c>
      <c r="V671">
        <v>50208</v>
      </c>
      <c r="W671" s="2">
        <v>42122</v>
      </c>
      <c r="X671" s="2" t="str">
        <f t="shared" si="51"/>
        <v>Tue</v>
      </c>
      <c r="Y671" s="2">
        <v>42124</v>
      </c>
      <c r="Z671" s="9">
        <f t="shared" si="52"/>
        <v>2</v>
      </c>
      <c r="AA671" s="9" t="str">
        <f t="shared" si="53"/>
        <v>After Discount</v>
      </c>
      <c r="AB671" s="6">
        <v>-175.86</v>
      </c>
      <c r="AC671">
        <v>8</v>
      </c>
      <c r="AD671" s="6">
        <v>27.45</v>
      </c>
      <c r="AE671">
        <v>90239</v>
      </c>
      <c r="AF671" s="9">
        <f>IF(COUNTIF(AE$2:AE2622,AE671)=1,1,0)</f>
        <v>1</v>
      </c>
      <c r="AG671" t="str">
        <f>_xlfn.XLOOKUP(AE671,Returns!A:A,Returns!B:B,"Not Returned",0,1)</f>
        <v>Not Returned</v>
      </c>
      <c r="AH671">
        <f t="shared" si="54"/>
        <v>0</v>
      </c>
    </row>
    <row r="672" spans="1:34" x14ac:dyDescent="0.3">
      <c r="A672">
        <v>1976</v>
      </c>
      <c r="B672" t="s">
        <v>37</v>
      </c>
      <c r="C672" s="8">
        <v>0.04</v>
      </c>
      <c r="D672" s="6">
        <v>6.28</v>
      </c>
      <c r="E672" s="7">
        <v>5.41</v>
      </c>
      <c r="F672">
        <v>1682</v>
      </c>
      <c r="G672" t="s">
        <v>1671</v>
      </c>
      <c r="H672" t="str">
        <f>IF(COUNTIF(G$2:G672,G672)=1,"New Customer","Returning Customer")</f>
        <v>New Customer</v>
      </c>
      <c r="I672">
        <f t="shared" si="50"/>
        <v>1</v>
      </c>
      <c r="J672" t="s">
        <v>49</v>
      </c>
      <c r="K672" t="s">
        <v>114</v>
      </c>
      <c r="L672" t="s">
        <v>41</v>
      </c>
      <c r="M672" t="s">
        <v>50</v>
      </c>
      <c r="N672" t="s">
        <v>59</v>
      </c>
      <c r="O672" t="s">
        <v>1672</v>
      </c>
      <c r="P672">
        <v>0.53</v>
      </c>
      <c r="Q672" t="s">
        <v>33</v>
      </c>
      <c r="R672" t="s">
        <v>61</v>
      </c>
      <c r="S672" t="str">
        <f>VLOOKUP(R672,Users!$A$1:$B$5,2,0)</f>
        <v>Chris</v>
      </c>
      <c r="T672" t="s">
        <v>175</v>
      </c>
      <c r="U672" t="s">
        <v>176</v>
      </c>
      <c r="V672">
        <v>60611</v>
      </c>
      <c r="W672" s="2">
        <v>42049</v>
      </c>
      <c r="X672" s="2" t="str">
        <f t="shared" si="51"/>
        <v>Sat</v>
      </c>
      <c r="Y672" s="2">
        <v>42051</v>
      </c>
      <c r="Z672" s="9">
        <f t="shared" si="52"/>
        <v>2</v>
      </c>
      <c r="AA672" s="9" t="str">
        <f t="shared" si="53"/>
        <v>After Discount</v>
      </c>
      <c r="AB672" s="6">
        <v>-38.380000000000003</v>
      </c>
      <c r="AC672">
        <v>43</v>
      </c>
      <c r="AD672" s="6">
        <v>284.48</v>
      </c>
      <c r="AE672">
        <v>14115</v>
      </c>
      <c r="AF672" s="9">
        <f>IF(COUNTIF(AE$2:AE2623,AE672)=1,1,0)</f>
        <v>1</v>
      </c>
      <c r="AG672" t="str">
        <f>_xlfn.XLOOKUP(AE672,Returns!A:A,Returns!B:B,"Not Returned",0,1)</f>
        <v>Not Returned</v>
      </c>
      <c r="AH672">
        <f t="shared" si="54"/>
        <v>0</v>
      </c>
    </row>
    <row r="673" spans="1:34" x14ac:dyDescent="0.3">
      <c r="A673">
        <v>19976</v>
      </c>
      <c r="B673" t="s">
        <v>37</v>
      </c>
      <c r="C673" s="8">
        <v>0.04</v>
      </c>
      <c r="D673" s="6">
        <v>6.28</v>
      </c>
      <c r="E673" s="7">
        <v>5.41</v>
      </c>
      <c r="F673">
        <v>1683</v>
      </c>
      <c r="G673" t="s">
        <v>1674</v>
      </c>
      <c r="H673" t="str">
        <f>IF(COUNTIF(G$2:G673,G673)=1,"New Customer","Returning Customer")</f>
        <v>New Customer</v>
      </c>
      <c r="I673">
        <f t="shared" si="50"/>
        <v>1</v>
      </c>
      <c r="J673" t="s">
        <v>49</v>
      </c>
      <c r="K673" t="s">
        <v>114</v>
      </c>
      <c r="L673" t="s">
        <v>41</v>
      </c>
      <c r="M673" t="s">
        <v>50</v>
      </c>
      <c r="N673" t="s">
        <v>59</v>
      </c>
      <c r="O673" t="s">
        <v>1672</v>
      </c>
      <c r="P673">
        <v>0.53</v>
      </c>
      <c r="Q673" t="s">
        <v>33</v>
      </c>
      <c r="R673" t="s">
        <v>61</v>
      </c>
      <c r="S673" t="str">
        <f>VLOOKUP(R673,Users!$A$1:$B$5,2,0)</f>
        <v>Chris</v>
      </c>
      <c r="T673" t="s">
        <v>129</v>
      </c>
      <c r="U673" t="s">
        <v>1675</v>
      </c>
      <c r="V673">
        <v>77301</v>
      </c>
      <c r="W673" s="2">
        <v>42049</v>
      </c>
      <c r="X673" s="2" t="str">
        <f t="shared" si="51"/>
        <v>Sat</v>
      </c>
      <c r="Y673" s="2">
        <v>42051</v>
      </c>
      <c r="Z673" s="9">
        <f t="shared" si="52"/>
        <v>2</v>
      </c>
      <c r="AA673" s="9" t="str">
        <f t="shared" si="53"/>
        <v>After Discount</v>
      </c>
      <c r="AB673" s="6">
        <v>-19.957600000000003</v>
      </c>
      <c r="AC673">
        <v>11</v>
      </c>
      <c r="AD673" s="6">
        <v>72.77</v>
      </c>
      <c r="AE673">
        <v>90612</v>
      </c>
      <c r="AF673" s="9">
        <f>IF(COUNTIF(AE$2:AE2624,AE673)=1,1,0)</f>
        <v>1</v>
      </c>
      <c r="AG673" t="str">
        <f>_xlfn.XLOOKUP(AE673,Returns!A:A,Returns!B:B,"Not Returned",0,1)</f>
        <v>Not Returned</v>
      </c>
      <c r="AH673">
        <f t="shared" si="54"/>
        <v>0</v>
      </c>
    </row>
    <row r="674" spans="1:34" x14ac:dyDescent="0.3">
      <c r="A674">
        <v>7628</v>
      </c>
      <c r="B674" t="s">
        <v>56</v>
      </c>
      <c r="C674" s="8">
        <v>0.09</v>
      </c>
      <c r="D674" s="6">
        <v>6.28</v>
      </c>
      <c r="E674" s="7">
        <v>5.41</v>
      </c>
      <c r="F674">
        <v>2498</v>
      </c>
      <c r="G674" t="s">
        <v>2325</v>
      </c>
      <c r="H674" t="str">
        <f>IF(COUNTIF(G$2:G674,G674)=1,"New Customer","Returning Customer")</f>
        <v>Returning Customer</v>
      </c>
      <c r="I674">
        <f t="shared" si="50"/>
        <v>0</v>
      </c>
      <c r="J674" t="s">
        <v>49</v>
      </c>
      <c r="K674" t="s">
        <v>58</v>
      </c>
      <c r="L674" t="s">
        <v>41</v>
      </c>
      <c r="M674" t="s">
        <v>50</v>
      </c>
      <c r="N674" t="s">
        <v>59</v>
      </c>
      <c r="O674" t="s">
        <v>1672</v>
      </c>
      <c r="P674">
        <v>0.53</v>
      </c>
      <c r="Q674" t="s">
        <v>33</v>
      </c>
      <c r="R674" t="s">
        <v>34</v>
      </c>
      <c r="S674" t="str">
        <f>VLOOKUP(R674,Users!$A$1:$B$5,2,0)</f>
        <v>William</v>
      </c>
      <c r="T674" t="s">
        <v>45</v>
      </c>
      <c r="U674" t="s">
        <v>1718</v>
      </c>
      <c r="V674">
        <v>92024</v>
      </c>
      <c r="W674" s="2">
        <v>42037</v>
      </c>
      <c r="X674" s="2" t="str">
        <f t="shared" si="51"/>
        <v>Mon</v>
      </c>
      <c r="Y674" s="2">
        <v>42039</v>
      </c>
      <c r="Z674" s="9">
        <f t="shared" si="52"/>
        <v>2</v>
      </c>
      <c r="AA674" s="9" t="str">
        <f t="shared" si="53"/>
        <v>After Discount</v>
      </c>
      <c r="AB674" s="6">
        <v>-61.59</v>
      </c>
      <c r="AC674">
        <v>56</v>
      </c>
      <c r="AD674" s="6">
        <v>355.4</v>
      </c>
      <c r="AE674">
        <v>54567</v>
      </c>
      <c r="AF674" s="9">
        <f>IF(COUNTIF(AE$2:AE2625,AE674)=1,1,0)</f>
        <v>1</v>
      </c>
      <c r="AG674" t="str">
        <f>_xlfn.XLOOKUP(AE674,Returns!A:A,Returns!B:B,"Not Returned",0,1)</f>
        <v>Not Returned</v>
      </c>
      <c r="AH674">
        <f t="shared" si="54"/>
        <v>0</v>
      </c>
    </row>
    <row r="675" spans="1:34" x14ac:dyDescent="0.3">
      <c r="A675">
        <v>25628</v>
      </c>
      <c r="B675" t="s">
        <v>56</v>
      </c>
      <c r="C675" s="8">
        <v>0.09</v>
      </c>
      <c r="D675" s="6">
        <v>6.28</v>
      </c>
      <c r="E675" s="7">
        <v>5.41</v>
      </c>
      <c r="F675">
        <v>2500</v>
      </c>
      <c r="G675" t="s">
        <v>2328</v>
      </c>
      <c r="H675" t="str">
        <f>IF(COUNTIF(G$2:G675,G675)=1,"New Customer","Returning Customer")</f>
        <v>New Customer</v>
      </c>
      <c r="I675">
        <f t="shared" si="50"/>
        <v>1</v>
      </c>
      <c r="J675" t="s">
        <v>49</v>
      </c>
      <c r="K675" t="s">
        <v>58</v>
      </c>
      <c r="L675" t="s">
        <v>41</v>
      </c>
      <c r="M675" t="s">
        <v>50</v>
      </c>
      <c r="N675" t="s">
        <v>59</v>
      </c>
      <c r="O675" t="s">
        <v>1672</v>
      </c>
      <c r="P675">
        <v>0.53</v>
      </c>
      <c r="Q675" t="s">
        <v>33</v>
      </c>
      <c r="R675" t="s">
        <v>61</v>
      </c>
      <c r="S675" t="str">
        <f>VLOOKUP(R675,Users!$A$1:$B$5,2,0)</f>
        <v>Chris</v>
      </c>
      <c r="T675" t="s">
        <v>175</v>
      </c>
      <c r="U675" t="s">
        <v>2329</v>
      </c>
      <c r="V675">
        <v>60102</v>
      </c>
      <c r="W675" s="2">
        <v>42037</v>
      </c>
      <c r="X675" s="2" t="str">
        <f t="shared" si="51"/>
        <v>Mon</v>
      </c>
      <c r="Y675" s="2">
        <v>42039</v>
      </c>
      <c r="Z675" s="9">
        <f t="shared" si="52"/>
        <v>2</v>
      </c>
      <c r="AA675" s="9" t="str">
        <f t="shared" si="53"/>
        <v>After Discount</v>
      </c>
      <c r="AB675" s="6">
        <v>-32.026800000000001</v>
      </c>
      <c r="AC675">
        <v>14</v>
      </c>
      <c r="AD675" s="6">
        <v>88.85</v>
      </c>
      <c r="AE675">
        <v>88320</v>
      </c>
      <c r="AF675" s="9">
        <f>IF(COUNTIF(AE$2:AE2626,AE675)=1,1,0)</f>
        <v>1</v>
      </c>
      <c r="AG675" t="str">
        <f>_xlfn.XLOOKUP(AE675,Returns!A:A,Returns!B:B,"Not Returned",0,1)</f>
        <v>Not Returned</v>
      </c>
      <c r="AH675">
        <f t="shared" si="54"/>
        <v>0</v>
      </c>
    </row>
    <row r="676" spans="1:34" x14ac:dyDescent="0.3">
      <c r="A676">
        <v>18262</v>
      </c>
      <c r="B676" t="s">
        <v>47</v>
      </c>
      <c r="C676" s="8">
        <v>0.09</v>
      </c>
      <c r="D676" s="6">
        <v>6.28</v>
      </c>
      <c r="E676" s="7">
        <v>5.29</v>
      </c>
      <c r="F676">
        <v>335</v>
      </c>
      <c r="G676" t="s">
        <v>431</v>
      </c>
      <c r="H676" t="str">
        <f>IF(COUNTIF(G$2:G676,G676)=1,"New Customer","Returning Customer")</f>
        <v>New Customer</v>
      </c>
      <c r="I676">
        <f t="shared" si="50"/>
        <v>1</v>
      </c>
      <c r="J676" t="s">
        <v>49</v>
      </c>
      <c r="K676" t="s">
        <v>28</v>
      </c>
      <c r="L676" t="s">
        <v>41</v>
      </c>
      <c r="M676" t="s">
        <v>50</v>
      </c>
      <c r="N676" t="s">
        <v>59</v>
      </c>
      <c r="O676" t="s">
        <v>434</v>
      </c>
      <c r="P676">
        <v>0.43</v>
      </c>
      <c r="Q676" t="s">
        <v>33</v>
      </c>
      <c r="R676" t="s">
        <v>34</v>
      </c>
      <c r="S676" t="str">
        <f>VLOOKUP(R676,Users!$A$1:$B$5,2,0)</f>
        <v>William</v>
      </c>
      <c r="T676" t="s">
        <v>102</v>
      </c>
      <c r="U676" t="s">
        <v>433</v>
      </c>
      <c r="V676">
        <v>97504</v>
      </c>
      <c r="W676" s="2">
        <v>42128</v>
      </c>
      <c r="X676" s="2" t="str">
        <f t="shared" si="51"/>
        <v>Mon</v>
      </c>
      <c r="Y676" s="2">
        <v>42128</v>
      </c>
      <c r="Z676" s="9">
        <f t="shared" si="52"/>
        <v>0</v>
      </c>
      <c r="AA676" s="9" t="str">
        <f t="shared" si="53"/>
        <v>After Discount</v>
      </c>
      <c r="AB676" s="6">
        <v>-5.2</v>
      </c>
      <c r="AC676">
        <v>1</v>
      </c>
      <c r="AD676" s="6">
        <v>8.5299999999999994</v>
      </c>
      <c r="AE676">
        <v>87277</v>
      </c>
      <c r="AF676" s="9">
        <f>IF(COUNTIF(AE$2:AE2627,AE676)=1,1,0)</f>
        <v>0</v>
      </c>
      <c r="AG676" t="str">
        <f>_xlfn.XLOOKUP(AE676,Returns!A:A,Returns!B:B,"Not Returned",0,1)</f>
        <v>Not Returned</v>
      </c>
      <c r="AH676">
        <f t="shared" si="54"/>
        <v>0</v>
      </c>
    </row>
    <row r="677" spans="1:34" x14ac:dyDescent="0.3">
      <c r="A677">
        <v>24286</v>
      </c>
      <c r="B677" t="s">
        <v>47</v>
      </c>
      <c r="C677" s="8">
        <v>0.09</v>
      </c>
      <c r="D677" s="6">
        <v>6.28</v>
      </c>
      <c r="E677" s="7">
        <v>5.29</v>
      </c>
      <c r="F677">
        <v>1497</v>
      </c>
      <c r="G677" t="s">
        <v>1520</v>
      </c>
      <c r="H677" t="str">
        <f>IF(COUNTIF(G$2:G677,G677)=1,"New Customer","Returning Customer")</f>
        <v>New Customer</v>
      </c>
      <c r="I677">
        <f t="shared" si="50"/>
        <v>1</v>
      </c>
      <c r="J677" t="s">
        <v>49</v>
      </c>
      <c r="K677" t="s">
        <v>28</v>
      </c>
      <c r="L677" t="s">
        <v>41</v>
      </c>
      <c r="M677" t="s">
        <v>50</v>
      </c>
      <c r="N677" t="s">
        <v>59</v>
      </c>
      <c r="O677" t="s">
        <v>434</v>
      </c>
      <c r="P677">
        <v>0.43</v>
      </c>
      <c r="Q677" t="s">
        <v>33</v>
      </c>
      <c r="R677" t="s">
        <v>53</v>
      </c>
      <c r="S677" t="str">
        <f>VLOOKUP(R677,Users!$A$1:$B$5,2,0)</f>
        <v>Erin</v>
      </c>
      <c r="T677" t="s">
        <v>71</v>
      </c>
      <c r="U677" t="s">
        <v>1521</v>
      </c>
      <c r="V677">
        <v>14901</v>
      </c>
      <c r="W677" s="2">
        <v>42074</v>
      </c>
      <c r="X677" s="2" t="str">
        <f t="shared" si="51"/>
        <v>Wed</v>
      </c>
      <c r="Y677" s="2">
        <v>42075</v>
      </c>
      <c r="Z677" s="9">
        <f t="shared" si="52"/>
        <v>1</v>
      </c>
      <c r="AA677" s="9" t="str">
        <f t="shared" si="53"/>
        <v>After Discount</v>
      </c>
      <c r="AB677" s="6">
        <v>-10.09</v>
      </c>
      <c r="AC677">
        <v>2</v>
      </c>
      <c r="AD677" s="6">
        <v>14.08</v>
      </c>
      <c r="AE677">
        <v>85880</v>
      </c>
      <c r="AF677" s="9">
        <f>IF(COUNTIF(AE$2:AE2628,AE677)=1,1,0)</f>
        <v>0</v>
      </c>
      <c r="AG677" t="str">
        <f>_xlfn.XLOOKUP(AE677,Returns!A:A,Returns!B:B,"Not Returned",0,1)</f>
        <v>Not Returned</v>
      </c>
      <c r="AH677">
        <f t="shared" si="54"/>
        <v>0</v>
      </c>
    </row>
    <row r="678" spans="1:34" x14ac:dyDescent="0.3">
      <c r="A678">
        <v>4949</v>
      </c>
      <c r="B678" t="s">
        <v>56</v>
      </c>
      <c r="C678" s="8">
        <v>0.08</v>
      </c>
      <c r="D678" s="6">
        <v>9.98</v>
      </c>
      <c r="E678" s="7">
        <v>12.52</v>
      </c>
      <c r="F678">
        <v>2747</v>
      </c>
      <c r="G678" t="s">
        <v>2508</v>
      </c>
      <c r="H678" t="str">
        <f>IF(COUNTIF(G$2:G678,G678)=1,"New Customer","Returning Customer")</f>
        <v>Returning Customer</v>
      </c>
      <c r="I678">
        <f t="shared" si="50"/>
        <v>0</v>
      </c>
      <c r="J678" t="s">
        <v>49</v>
      </c>
      <c r="K678" t="s">
        <v>28</v>
      </c>
      <c r="L678" t="s">
        <v>41</v>
      </c>
      <c r="M678" t="s">
        <v>50</v>
      </c>
      <c r="N678" t="s">
        <v>59</v>
      </c>
      <c r="O678" t="s">
        <v>2509</v>
      </c>
      <c r="P678">
        <v>0.56999999999999995</v>
      </c>
      <c r="Q678" t="s">
        <v>33</v>
      </c>
      <c r="R678" t="s">
        <v>53</v>
      </c>
      <c r="S678" t="str">
        <f>VLOOKUP(R678,Users!$A$1:$B$5,2,0)</f>
        <v>Erin</v>
      </c>
      <c r="T678" t="s">
        <v>71</v>
      </c>
      <c r="U678" t="s">
        <v>90</v>
      </c>
      <c r="V678">
        <v>10115</v>
      </c>
      <c r="W678" s="2">
        <v>42040</v>
      </c>
      <c r="X678" s="2" t="str">
        <f t="shared" si="51"/>
        <v>Thu</v>
      </c>
      <c r="Y678" s="2">
        <v>42042</v>
      </c>
      <c r="Z678" s="9">
        <f t="shared" si="52"/>
        <v>2</v>
      </c>
      <c r="AA678" s="9" t="str">
        <f t="shared" si="53"/>
        <v>After Discount</v>
      </c>
      <c r="AB678" s="6">
        <v>-102.93</v>
      </c>
      <c r="AC678">
        <v>15</v>
      </c>
      <c r="AD678" s="6">
        <v>150.24</v>
      </c>
      <c r="AE678">
        <v>35200</v>
      </c>
      <c r="AF678" s="9">
        <f>IF(COUNTIF(AE$2:AE2629,AE678)=1,1,0)</f>
        <v>1</v>
      </c>
      <c r="AG678" t="str">
        <f>_xlfn.XLOOKUP(AE678,Returns!A:A,Returns!B:B,"Not Returned",0,1)</f>
        <v>Not Returned</v>
      </c>
      <c r="AH678">
        <f t="shared" si="54"/>
        <v>0</v>
      </c>
    </row>
    <row r="679" spans="1:34" x14ac:dyDescent="0.3">
      <c r="A679">
        <v>18032</v>
      </c>
      <c r="B679" t="s">
        <v>37</v>
      </c>
      <c r="C679" s="8">
        <v>0.09</v>
      </c>
      <c r="D679" s="6">
        <v>7.38</v>
      </c>
      <c r="E679" s="7">
        <v>5.21</v>
      </c>
      <c r="F679">
        <v>317</v>
      </c>
      <c r="G679" t="s">
        <v>417</v>
      </c>
      <c r="H679" t="str">
        <f>IF(COUNTIF(G$2:G679,G679)=1,"New Customer","Returning Customer")</f>
        <v>Returning Customer</v>
      </c>
      <c r="I679">
        <f t="shared" si="50"/>
        <v>0</v>
      </c>
      <c r="J679" t="s">
        <v>49</v>
      </c>
      <c r="K679" t="s">
        <v>28</v>
      </c>
      <c r="L679" t="s">
        <v>41</v>
      </c>
      <c r="M679" t="s">
        <v>50</v>
      </c>
      <c r="N679" t="s">
        <v>59</v>
      </c>
      <c r="O679" t="s">
        <v>418</v>
      </c>
      <c r="P679">
        <v>0.56000000000000005</v>
      </c>
      <c r="Q679" t="s">
        <v>33</v>
      </c>
      <c r="R679" t="s">
        <v>34</v>
      </c>
      <c r="S679" t="str">
        <f>VLOOKUP(R679,Users!$A$1:$B$5,2,0)</f>
        <v>William</v>
      </c>
      <c r="T679" t="s">
        <v>45</v>
      </c>
      <c r="U679" t="s">
        <v>419</v>
      </c>
      <c r="V679">
        <v>91945</v>
      </c>
      <c r="W679" s="2">
        <v>42172</v>
      </c>
      <c r="X679" s="2" t="str">
        <f t="shared" si="51"/>
        <v>Wed</v>
      </c>
      <c r="Y679" s="2">
        <v>42173</v>
      </c>
      <c r="Z679" s="9">
        <f t="shared" si="52"/>
        <v>1</v>
      </c>
      <c r="AA679" s="9" t="str">
        <f t="shared" si="53"/>
        <v>After Discount</v>
      </c>
      <c r="AB679" s="6">
        <v>-27.160000000000004</v>
      </c>
      <c r="AC679">
        <v>9</v>
      </c>
      <c r="AD679" s="6">
        <v>66.55</v>
      </c>
      <c r="AE679">
        <v>86041</v>
      </c>
      <c r="AF679" s="9">
        <f>IF(COUNTIF(AE$2:AE2630,AE679)=1,1,0)</f>
        <v>0</v>
      </c>
      <c r="AG679" t="str">
        <f>_xlfn.XLOOKUP(AE679,Returns!A:A,Returns!B:B,"Not Returned",0,1)</f>
        <v>Not Returned</v>
      </c>
      <c r="AH679">
        <f t="shared" si="54"/>
        <v>0</v>
      </c>
    </row>
    <row r="680" spans="1:34" x14ac:dyDescent="0.3">
      <c r="A680">
        <v>18625</v>
      </c>
      <c r="B680" t="s">
        <v>37</v>
      </c>
      <c r="C680" s="8">
        <v>0.02</v>
      </c>
      <c r="D680" s="6">
        <v>7.38</v>
      </c>
      <c r="E680" s="7">
        <v>5.21</v>
      </c>
      <c r="F680">
        <v>1237</v>
      </c>
      <c r="G680" t="s">
        <v>1313</v>
      </c>
      <c r="H680" t="str">
        <f>IF(COUNTIF(G$2:G680,G680)=1,"New Customer","Returning Customer")</f>
        <v>New Customer</v>
      </c>
      <c r="I680">
        <f t="shared" si="50"/>
        <v>1</v>
      </c>
      <c r="J680" t="s">
        <v>49</v>
      </c>
      <c r="K680" t="s">
        <v>28</v>
      </c>
      <c r="L680" t="s">
        <v>41</v>
      </c>
      <c r="M680" t="s">
        <v>50</v>
      </c>
      <c r="N680" t="s">
        <v>59</v>
      </c>
      <c r="O680" t="s">
        <v>418</v>
      </c>
      <c r="P680">
        <v>0.56000000000000005</v>
      </c>
      <c r="Q680" t="s">
        <v>33</v>
      </c>
      <c r="R680" t="s">
        <v>61</v>
      </c>
      <c r="S680" t="str">
        <f>VLOOKUP(R680,Users!$A$1:$B$5,2,0)</f>
        <v>Chris</v>
      </c>
      <c r="T680" t="s">
        <v>129</v>
      </c>
      <c r="U680" t="s">
        <v>1314</v>
      </c>
      <c r="V680">
        <v>75007</v>
      </c>
      <c r="W680" s="2">
        <v>42092</v>
      </c>
      <c r="X680" s="2" t="str">
        <f t="shared" si="51"/>
        <v>Sun</v>
      </c>
      <c r="Y680" s="2">
        <v>42093</v>
      </c>
      <c r="Z680" s="9">
        <f t="shared" si="52"/>
        <v>1</v>
      </c>
      <c r="AA680" s="9" t="str">
        <f t="shared" si="53"/>
        <v>After Discount</v>
      </c>
      <c r="AB680" s="6">
        <v>7.74</v>
      </c>
      <c r="AC680">
        <v>3</v>
      </c>
      <c r="AD680" s="6">
        <v>24.52</v>
      </c>
      <c r="AE680">
        <v>86076</v>
      </c>
      <c r="AF680" s="9">
        <f>IF(COUNTIF(AE$2:AE2631,AE680)=1,1,0)</f>
        <v>1</v>
      </c>
      <c r="AG680" t="str">
        <f>_xlfn.XLOOKUP(AE680,Returns!A:A,Returns!B:B,"Not Returned",0,1)</f>
        <v>Not Returned</v>
      </c>
      <c r="AH680">
        <f t="shared" si="54"/>
        <v>0</v>
      </c>
    </row>
    <row r="681" spans="1:34" x14ac:dyDescent="0.3">
      <c r="A681">
        <v>22537</v>
      </c>
      <c r="B681" t="s">
        <v>56</v>
      </c>
      <c r="C681" s="8">
        <v>0.02</v>
      </c>
      <c r="D681" s="6">
        <v>15.14</v>
      </c>
      <c r="E681" s="7">
        <v>4.53</v>
      </c>
      <c r="F681">
        <v>1101</v>
      </c>
      <c r="G681" t="s">
        <v>1189</v>
      </c>
      <c r="H681" t="str">
        <f>IF(COUNTIF(G$2:G681,G681)=1,"New Customer","Returning Customer")</f>
        <v>New Customer</v>
      </c>
      <c r="I681">
        <f t="shared" si="50"/>
        <v>1</v>
      </c>
      <c r="J681" t="s">
        <v>49</v>
      </c>
      <c r="K681" t="s">
        <v>58</v>
      </c>
      <c r="L681" t="s">
        <v>29</v>
      </c>
      <c r="M681" t="s">
        <v>139</v>
      </c>
      <c r="N681" t="s">
        <v>59</v>
      </c>
      <c r="O681" t="s">
        <v>1190</v>
      </c>
      <c r="P681">
        <v>0.81</v>
      </c>
      <c r="Q681" t="s">
        <v>33</v>
      </c>
      <c r="R681" t="s">
        <v>34</v>
      </c>
      <c r="S681" t="str">
        <f>VLOOKUP(R681,Users!$A$1:$B$5,2,0)</f>
        <v>William</v>
      </c>
      <c r="T681" t="s">
        <v>45</v>
      </c>
      <c r="U681" t="s">
        <v>1081</v>
      </c>
      <c r="V681">
        <v>93030</v>
      </c>
      <c r="W681" s="2">
        <v>42129</v>
      </c>
      <c r="X681" s="2" t="str">
        <f t="shared" si="51"/>
        <v>Tue</v>
      </c>
      <c r="Y681" s="2">
        <v>42130</v>
      </c>
      <c r="Z681" s="9">
        <f t="shared" si="52"/>
        <v>1</v>
      </c>
      <c r="AA681" s="9" t="str">
        <f t="shared" si="53"/>
        <v>After Discount</v>
      </c>
      <c r="AB681" s="6">
        <v>5.8840000000000074</v>
      </c>
      <c r="AC681">
        <v>3</v>
      </c>
      <c r="AD681" s="6">
        <v>51.02</v>
      </c>
      <c r="AE681">
        <v>91488</v>
      </c>
      <c r="AF681" s="9">
        <f>IF(COUNTIF(AE$2:AE2632,AE681)=1,1,0)</f>
        <v>1</v>
      </c>
      <c r="AG681" t="str">
        <f>_xlfn.XLOOKUP(AE681,Returns!A:A,Returns!B:B,"Not Returned",0,1)</f>
        <v>Not Returned</v>
      </c>
      <c r="AH681">
        <f t="shared" si="54"/>
        <v>0</v>
      </c>
    </row>
    <row r="682" spans="1:34" x14ac:dyDescent="0.3">
      <c r="A682">
        <v>22132</v>
      </c>
      <c r="B682" t="s">
        <v>25</v>
      </c>
      <c r="C682" s="8">
        <v>0.1</v>
      </c>
      <c r="D682" s="6">
        <v>15.14</v>
      </c>
      <c r="E682" s="7">
        <v>4.53</v>
      </c>
      <c r="F682">
        <v>1199</v>
      </c>
      <c r="G682" t="s">
        <v>1284</v>
      </c>
      <c r="H682" t="str">
        <f>IF(COUNTIF(G$2:G682,G682)=1,"New Customer","Returning Customer")</f>
        <v>New Customer</v>
      </c>
      <c r="I682">
        <f t="shared" si="50"/>
        <v>1</v>
      </c>
      <c r="J682" t="s">
        <v>49</v>
      </c>
      <c r="K682" t="s">
        <v>114</v>
      </c>
      <c r="L682" t="s">
        <v>29</v>
      </c>
      <c r="M682" t="s">
        <v>139</v>
      </c>
      <c r="N682" t="s">
        <v>59</v>
      </c>
      <c r="O682" t="s">
        <v>1190</v>
      </c>
      <c r="P682">
        <v>0.81</v>
      </c>
      <c r="Q682" t="s">
        <v>33</v>
      </c>
      <c r="R682" t="s">
        <v>53</v>
      </c>
      <c r="S682" t="str">
        <f>VLOOKUP(R682,Users!$A$1:$B$5,2,0)</f>
        <v>Erin</v>
      </c>
      <c r="T682" t="s">
        <v>193</v>
      </c>
      <c r="U682" t="s">
        <v>1285</v>
      </c>
      <c r="V682">
        <v>3060</v>
      </c>
      <c r="W682" s="2">
        <v>42060</v>
      </c>
      <c r="X682" s="2" t="str">
        <f t="shared" si="51"/>
        <v>Wed</v>
      </c>
      <c r="Y682" s="2">
        <v>42063</v>
      </c>
      <c r="Z682" s="9">
        <f t="shared" si="52"/>
        <v>3</v>
      </c>
      <c r="AA682" s="9" t="str">
        <f t="shared" si="53"/>
        <v>After Discount</v>
      </c>
      <c r="AB682" s="6">
        <v>-24.897600000000001</v>
      </c>
      <c r="AC682">
        <v>5</v>
      </c>
      <c r="AD682" s="6">
        <v>75.17</v>
      </c>
      <c r="AE682">
        <v>87585</v>
      </c>
      <c r="AF682" s="9">
        <f>IF(COUNTIF(AE$2:AE2633,AE682)=1,1,0)</f>
        <v>0</v>
      </c>
      <c r="AG682" t="str">
        <f>_xlfn.XLOOKUP(AE682,Returns!A:A,Returns!B:B,"Not Returned",0,1)</f>
        <v>Not Returned</v>
      </c>
      <c r="AH682">
        <f t="shared" si="54"/>
        <v>0</v>
      </c>
    </row>
    <row r="683" spans="1:34" x14ac:dyDescent="0.3">
      <c r="A683">
        <v>24287</v>
      </c>
      <c r="B683" t="s">
        <v>47</v>
      </c>
      <c r="C683" s="8">
        <v>0.03</v>
      </c>
      <c r="D683" s="6">
        <v>15.14</v>
      </c>
      <c r="E683" s="7">
        <v>4.53</v>
      </c>
      <c r="F683">
        <v>1497</v>
      </c>
      <c r="G683" t="s">
        <v>1520</v>
      </c>
      <c r="H683" t="str">
        <f>IF(COUNTIF(G$2:G683,G683)=1,"New Customer","Returning Customer")</f>
        <v>Returning Customer</v>
      </c>
      <c r="I683">
        <f t="shared" si="50"/>
        <v>0</v>
      </c>
      <c r="J683" t="s">
        <v>49</v>
      </c>
      <c r="K683" t="s">
        <v>28</v>
      </c>
      <c r="L683" t="s">
        <v>29</v>
      </c>
      <c r="M683" t="s">
        <v>139</v>
      </c>
      <c r="N683" t="s">
        <v>59</v>
      </c>
      <c r="O683" t="s">
        <v>1190</v>
      </c>
      <c r="P683">
        <v>0.81</v>
      </c>
      <c r="Q683" t="s">
        <v>33</v>
      </c>
      <c r="R683" t="s">
        <v>53</v>
      </c>
      <c r="S683" t="str">
        <f>VLOOKUP(R683,Users!$A$1:$B$5,2,0)</f>
        <v>Erin</v>
      </c>
      <c r="T683" t="s">
        <v>71</v>
      </c>
      <c r="U683" t="s">
        <v>1521</v>
      </c>
      <c r="V683">
        <v>14901</v>
      </c>
      <c r="W683" s="2">
        <v>42074</v>
      </c>
      <c r="X683" s="2" t="str">
        <f t="shared" si="51"/>
        <v>Wed</v>
      </c>
      <c r="Y683" s="2">
        <v>42076</v>
      </c>
      <c r="Z683" s="9">
        <f t="shared" si="52"/>
        <v>2</v>
      </c>
      <c r="AA683" s="9" t="str">
        <f t="shared" si="53"/>
        <v>After Discount</v>
      </c>
      <c r="AB683" s="6">
        <v>-92.87</v>
      </c>
      <c r="AC683">
        <v>17</v>
      </c>
      <c r="AD683" s="6">
        <v>256.73</v>
      </c>
      <c r="AE683">
        <v>85880</v>
      </c>
      <c r="AF683" s="9">
        <f>IF(COUNTIF(AE$2:AE2634,AE683)=1,1,0)</f>
        <v>0</v>
      </c>
      <c r="AG683" t="str">
        <f>_xlfn.XLOOKUP(AE683,Returns!A:A,Returns!B:B,"Not Returned",0,1)</f>
        <v>Not Returned</v>
      </c>
      <c r="AH683">
        <f t="shared" si="54"/>
        <v>0</v>
      </c>
    </row>
    <row r="684" spans="1:34" x14ac:dyDescent="0.3">
      <c r="A684">
        <v>19364</v>
      </c>
      <c r="B684" t="s">
        <v>25</v>
      </c>
      <c r="C684" s="8">
        <v>0.01</v>
      </c>
      <c r="D684" s="6">
        <v>2.08</v>
      </c>
      <c r="E684" s="7">
        <v>5.33</v>
      </c>
      <c r="F684">
        <v>635</v>
      </c>
      <c r="G684" t="s">
        <v>735</v>
      </c>
      <c r="H684" t="str">
        <f>IF(COUNTIF(G$2:G684,G684)=1,"New Customer","Returning Customer")</f>
        <v>New Customer</v>
      </c>
      <c r="I684">
        <f t="shared" si="50"/>
        <v>1</v>
      </c>
      <c r="J684" t="s">
        <v>49</v>
      </c>
      <c r="K684" t="s">
        <v>28</v>
      </c>
      <c r="L684" t="s">
        <v>41</v>
      </c>
      <c r="M684" t="s">
        <v>50</v>
      </c>
      <c r="N684" t="s">
        <v>59</v>
      </c>
      <c r="O684" t="s">
        <v>736</v>
      </c>
      <c r="P684">
        <v>0.43</v>
      </c>
      <c r="Q684" t="s">
        <v>33</v>
      </c>
      <c r="R684" t="s">
        <v>61</v>
      </c>
      <c r="S684" t="str">
        <f>VLOOKUP(R684,Users!$A$1:$B$5,2,0)</f>
        <v>Chris</v>
      </c>
      <c r="T684" t="s">
        <v>62</v>
      </c>
      <c r="U684" t="s">
        <v>737</v>
      </c>
      <c r="V684">
        <v>55106</v>
      </c>
      <c r="W684" s="2">
        <v>42099</v>
      </c>
      <c r="X684" s="2" t="str">
        <f t="shared" si="51"/>
        <v>Sun</v>
      </c>
      <c r="Y684" s="2">
        <v>42099</v>
      </c>
      <c r="Z684" s="9">
        <f t="shared" si="52"/>
        <v>0</v>
      </c>
      <c r="AA684" s="9" t="str">
        <f t="shared" si="53"/>
        <v>After Discount</v>
      </c>
      <c r="AB684" s="6">
        <v>-103.7124</v>
      </c>
      <c r="AC684">
        <v>12</v>
      </c>
      <c r="AD684" s="6">
        <v>28.32</v>
      </c>
      <c r="AE684">
        <v>89284</v>
      </c>
      <c r="AF684" s="9">
        <f>IF(COUNTIF(AE$2:AE2635,AE684)=1,1,0)</f>
        <v>0</v>
      </c>
      <c r="AG684" t="str">
        <f>_xlfn.XLOOKUP(AE684,Returns!A:A,Returns!B:B,"Not Returned",0,1)</f>
        <v>Not Returned</v>
      </c>
      <c r="AH684">
        <f t="shared" si="54"/>
        <v>0</v>
      </c>
    </row>
    <row r="685" spans="1:34" x14ac:dyDescent="0.3">
      <c r="A685">
        <v>21185</v>
      </c>
      <c r="B685" t="s">
        <v>47</v>
      </c>
      <c r="C685" s="8">
        <v>0</v>
      </c>
      <c r="D685" s="6">
        <v>2.08</v>
      </c>
      <c r="E685" s="7">
        <v>5.33</v>
      </c>
      <c r="F685">
        <v>1014</v>
      </c>
      <c r="G685" t="s">
        <v>1102</v>
      </c>
      <c r="H685" t="str">
        <f>IF(COUNTIF(G$2:G685,G685)=1,"New Customer","Returning Customer")</f>
        <v>New Customer</v>
      </c>
      <c r="I685">
        <f t="shared" si="50"/>
        <v>1</v>
      </c>
      <c r="J685" t="s">
        <v>49</v>
      </c>
      <c r="K685" t="s">
        <v>40</v>
      </c>
      <c r="L685" t="s">
        <v>41</v>
      </c>
      <c r="M685" t="s">
        <v>50</v>
      </c>
      <c r="N685" t="s">
        <v>59</v>
      </c>
      <c r="O685" t="s">
        <v>736</v>
      </c>
      <c r="P685">
        <v>0.43</v>
      </c>
      <c r="Q685" t="s">
        <v>33</v>
      </c>
      <c r="R685" t="s">
        <v>135</v>
      </c>
      <c r="S685" t="str">
        <f>VLOOKUP(R685,Users!$A$1:$B$5,2,0)</f>
        <v>Sam</v>
      </c>
      <c r="T685" t="s">
        <v>949</v>
      </c>
      <c r="U685" t="s">
        <v>1103</v>
      </c>
      <c r="V685">
        <v>72022</v>
      </c>
      <c r="W685" s="2">
        <v>42064</v>
      </c>
      <c r="X685" s="2" t="str">
        <f t="shared" si="51"/>
        <v>Sun</v>
      </c>
      <c r="Y685" s="2">
        <v>42066</v>
      </c>
      <c r="Z685" s="9">
        <f t="shared" si="52"/>
        <v>2</v>
      </c>
      <c r="AA685" s="9" t="str">
        <f t="shared" si="53"/>
        <v>No Discount</v>
      </c>
      <c r="AB685" s="6">
        <v>-29.540000000000003</v>
      </c>
      <c r="AC685">
        <v>3</v>
      </c>
      <c r="AD685" s="6">
        <v>7.47</v>
      </c>
      <c r="AE685">
        <v>88387</v>
      </c>
      <c r="AF685" s="9">
        <f>IF(COUNTIF(AE$2:AE2636,AE685)=1,1,0)</f>
        <v>0</v>
      </c>
      <c r="AG685" t="str">
        <f>_xlfn.XLOOKUP(AE685,Returns!A:A,Returns!B:B,"Not Returned",0,1)</f>
        <v>Not Returned</v>
      </c>
      <c r="AH685">
        <f t="shared" si="54"/>
        <v>0</v>
      </c>
    </row>
    <row r="686" spans="1:34" x14ac:dyDescent="0.3">
      <c r="A686">
        <v>19751</v>
      </c>
      <c r="B686" t="s">
        <v>106</v>
      </c>
      <c r="C686" s="8">
        <v>0.08</v>
      </c>
      <c r="D686" s="6">
        <v>2.08</v>
      </c>
      <c r="E686" s="7">
        <v>5.33</v>
      </c>
      <c r="F686">
        <v>1686</v>
      </c>
      <c r="G686" t="s">
        <v>1676</v>
      </c>
      <c r="H686" t="str">
        <f>IF(COUNTIF(G$2:G686,G686)=1,"New Customer","Returning Customer")</f>
        <v>New Customer</v>
      </c>
      <c r="I686">
        <f t="shared" si="50"/>
        <v>1</v>
      </c>
      <c r="J686" t="s">
        <v>49</v>
      </c>
      <c r="K686" t="s">
        <v>28</v>
      </c>
      <c r="L686" t="s">
        <v>41</v>
      </c>
      <c r="M686" t="s">
        <v>50</v>
      </c>
      <c r="N686" t="s">
        <v>59</v>
      </c>
      <c r="O686" t="s">
        <v>736</v>
      </c>
      <c r="P686">
        <v>0.43</v>
      </c>
      <c r="Q686" t="s">
        <v>33</v>
      </c>
      <c r="R686" t="s">
        <v>61</v>
      </c>
      <c r="S686" t="str">
        <f>VLOOKUP(R686,Users!$A$1:$B$5,2,0)</f>
        <v>Chris</v>
      </c>
      <c r="T686" t="s">
        <v>175</v>
      </c>
      <c r="U686" t="s">
        <v>1677</v>
      </c>
      <c r="V686">
        <v>60123</v>
      </c>
      <c r="W686" s="2">
        <v>42066</v>
      </c>
      <c r="X686" s="2" t="str">
        <f t="shared" si="51"/>
        <v>Tue</v>
      </c>
      <c r="Y686" s="2">
        <v>42073</v>
      </c>
      <c r="Z686" s="9">
        <f t="shared" si="52"/>
        <v>7</v>
      </c>
      <c r="AA686" s="9" t="str">
        <f t="shared" si="53"/>
        <v>After Discount</v>
      </c>
      <c r="AB686" s="6">
        <v>-129.01</v>
      </c>
      <c r="AC686">
        <v>9</v>
      </c>
      <c r="AD686" s="6">
        <v>19.670000000000002</v>
      </c>
      <c r="AE686">
        <v>86973</v>
      </c>
      <c r="AF686" s="9">
        <f>IF(COUNTIF(AE$2:AE2637,AE686)=1,1,0)</f>
        <v>1</v>
      </c>
      <c r="AG686" t="str">
        <f>_xlfn.XLOOKUP(AE686,Returns!A:A,Returns!B:B,"Not Returned",0,1)</f>
        <v>Not Returned</v>
      </c>
      <c r="AH686">
        <f t="shared" si="54"/>
        <v>0</v>
      </c>
    </row>
    <row r="687" spans="1:34" x14ac:dyDescent="0.3">
      <c r="A687">
        <v>24121</v>
      </c>
      <c r="B687" t="s">
        <v>106</v>
      </c>
      <c r="C687" s="8">
        <v>0</v>
      </c>
      <c r="D687" s="6">
        <v>2.08</v>
      </c>
      <c r="E687" s="7">
        <v>5.33</v>
      </c>
      <c r="F687">
        <v>2250</v>
      </c>
      <c r="G687" t="s">
        <v>2108</v>
      </c>
      <c r="H687" t="str">
        <f>IF(COUNTIF(G$2:G687,G687)=1,"New Customer","Returning Customer")</f>
        <v>New Customer</v>
      </c>
      <c r="I687">
        <f t="shared" si="50"/>
        <v>1</v>
      </c>
      <c r="J687" t="s">
        <v>49</v>
      </c>
      <c r="K687" t="s">
        <v>40</v>
      </c>
      <c r="L687" t="s">
        <v>41</v>
      </c>
      <c r="M687" t="s">
        <v>50</v>
      </c>
      <c r="N687" t="s">
        <v>59</v>
      </c>
      <c r="O687" t="s">
        <v>736</v>
      </c>
      <c r="P687">
        <v>0.43</v>
      </c>
      <c r="Q687" t="s">
        <v>33</v>
      </c>
      <c r="R687" t="s">
        <v>53</v>
      </c>
      <c r="S687" t="str">
        <f>VLOOKUP(R687,Users!$A$1:$B$5,2,0)</f>
        <v>Erin</v>
      </c>
      <c r="T687" t="s">
        <v>229</v>
      </c>
      <c r="U687" t="s">
        <v>2109</v>
      </c>
      <c r="V687">
        <v>16801</v>
      </c>
      <c r="W687" s="2">
        <v>42107</v>
      </c>
      <c r="X687" s="2" t="str">
        <f t="shared" si="51"/>
        <v>Mon</v>
      </c>
      <c r="Y687" s="2">
        <v>42114</v>
      </c>
      <c r="Z687" s="9">
        <f t="shared" si="52"/>
        <v>7</v>
      </c>
      <c r="AA687" s="9" t="str">
        <f t="shared" si="53"/>
        <v>No Discount</v>
      </c>
      <c r="AB687" s="6">
        <v>-192.5532</v>
      </c>
      <c r="AC687">
        <v>22</v>
      </c>
      <c r="AD687" s="6">
        <v>51.41</v>
      </c>
      <c r="AE687">
        <v>86699</v>
      </c>
      <c r="AF687" s="9">
        <f>IF(COUNTIF(AE$2:AE2638,AE687)=1,1,0)</f>
        <v>1</v>
      </c>
      <c r="AG687" t="str">
        <f>_xlfn.XLOOKUP(AE687,Returns!A:A,Returns!B:B,"Not Returned",0,1)</f>
        <v>Not Returned</v>
      </c>
      <c r="AH687">
        <f t="shared" si="54"/>
        <v>0</v>
      </c>
    </row>
    <row r="688" spans="1:34" x14ac:dyDescent="0.3">
      <c r="A688">
        <v>25241</v>
      </c>
      <c r="B688" t="s">
        <v>47</v>
      </c>
      <c r="C688" s="8">
        <v>0.06</v>
      </c>
      <c r="D688" s="6">
        <v>2.08</v>
      </c>
      <c r="E688" s="7">
        <v>5.33</v>
      </c>
      <c r="F688">
        <v>2338</v>
      </c>
      <c r="G688" t="s">
        <v>2190</v>
      </c>
      <c r="H688" t="str">
        <f>IF(COUNTIF(G$2:G688,G688)=1,"New Customer","Returning Customer")</f>
        <v>New Customer</v>
      </c>
      <c r="I688">
        <f t="shared" si="50"/>
        <v>1</v>
      </c>
      <c r="J688" t="s">
        <v>49</v>
      </c>
      <c r="K688" t="s">
        <v>40</v>
      </c>
      <c r="L688" t="s">
        <v>41</v>
      </c>
      <c r="M688" t="s">
        <v>50</v>
      </c>
      <c r="N688" t="s">
        <v>59</v>
      </c>
      <c r="O688" t="s">
        <v>736</v>
      </c>
      <c r="P688">
        <v>0.43</v>
      </c>
      <c r="Q688" t="s">
        <v>33</v>
      </c>
      <c r="R688" t="s">
        <v>53</v>
      </c>
      <c r="S688" t="str">
        <f>VLOOKUP(R688,Users!$A$1:$B$5,2,0)</f>
        <v>Erin</v>
      </c>
      <c r="T688" t="s">
        <v>409</v>
      </c>
      <c r="U688" t="s">
        <v>2091</v>
      </c>
      <c r="V688">
        <v>20740</v>
      </c>
      <c r="W688" s="2">
        <v>42017</v>
      </c>
      <c r="X688" s="2" t="str">
        <f t="shared" si="51"/>
        <v>Tue</v>
      </c>
      <c r="Y688" s="2">
        <v>42017</v>
      </c>
      <c r="Z688" s="9">
        <f t="shared" si="52"/>
        <v>0</v>
      </c>
      <c r="AA688" s="9" t="str">
        <f t="shared" si="53"/>
        <v>After Discount</v>
      </c>
      <c r="AB688" s="6">
        <v>-82.559200000000004</v>
      </c>
      <c r="AC688">
        <v>4</v>
      </c>
      <c r="AD688" s="6">
        <v>9.23</v>
      </c>
      <c r="AE688">
        <v>91480</v>
      </c>
      <c r="AF688" s="9">
        <f>IF(COUNTIF(AE$2:AE2639,AE688)=1,1,0)</f>
        <v>1</v>
      </c>
      <c r="AG688" t="str">
        <f>_xlfn.XLOOKUP(AE688,Returns!A:A,Returns!B:B,"Not Returned",0,1)</f>
        <v>Not Returned</v>
      </c>
      <c r="AH688">
        <f t="shared" si="54"/>
        <v>0</v>
      </c>
    </row>
    <row r="689" spans="1:34" x14ac:dyDescent="0.3">
      <c r="A689">
        <v>23434</v>
      </c>
      <c r="B689" t="s">
        <v>106</v>
      </c>
      <c r="C689" s="8">
        <v>7.0000000000000007E-2</v>
      </c>
      <c r="D689" s="6">
        <v>13.4</v>
      </c>
      <c r="E689" s="7">
        <v>4.95</v>
      </c>
      <c r="F689">
        <v>651</v>
      </c>
      <c r="G689" t="s">
        <v>758</v>
      </c>
      <c r="H689" t="str">
        <f>IF(COUNTIF(G$2:G689,G689)=1,"New Customer","Returning Customer")</f>
        <v>Returning Customer</v>
      </c>
      <c r="I689">
        <f t="shared" si="50"/>
        <v>0</v>
      </c>
      <c r="J689" t="s">
        <v>49</v>
      </c>
      <c r="K689" t="s">
        <v>114</v>
      </c>
      <c r="L689" t="s">
        <v>41</v>
      </c>
      <c r="M689" t="s">
        <v>50</v>
      </c>
      <c r="N689" t="s">
        <v>51</v>
      </c>
      <c r="O689" t="s">
        <v>761</v>
      </c>
      <c r="P689">
        <v>0.37</v>
      </c>
      <c r="Q689" t="s">
        <v>33</v>
      </c>
      <c r="R689" t="s">
        <v>34</v>
      </c>
      <c r="S689" t="str">
        <f>VLOOKUP(R689,Users!$A$1:$B$5,2,0)</f>
        <v>William</v>
      </c>
      <c r="T689" t="s">
        <v>526</v>
      </c>
      <c r="U689" t="s">
        <v>759</v>
      </c>
      <c r="V689">
        <v>89115</v>
      </c>
      <c r="W689" s="2">
        <v>42050</v>
      </c>
      <c r="X689" s="2" t="str">
        <f t="shared" si="51"/>
        <v>Sun</v>
      </c>
      <c r="Y689" s="2">
        <v>42055</v>
      </c>
      <c r="Z689" s="9">
        <f t="shared" si="52"/>
        <v>5</v>
      </c>
      <c r="AA689" s="9" t="str">
        <f t="shared" si="53"/>
        <v>After Discount</v>
      </c>
      <c r="AB689" s="6">
        <v>102.76859999999999</v>
      </c>
      <c r="AC689">
        <v>11</v>
      </c>
      <c r="AD689" s="6">
        <v>148.94</v>
      </c>
      <c r="AE689">
        <v>91576</v>
      </c>
      <c r="AF689" s="9">
        <f>IF(COUNTIF(AE$2:AE2640,AE689)=1,1,0)</f>
        <v>0</v>
      </c>
      <c r="AG689" t="str">
        <f>_xlfn.XLOOKUP(AE689,Returns!A:A,Returns!B:B,"Not Returned",0,1)</f>
        <v>Not Returned</v>
      </c>
      <c r="AH689">
        <f t="shared" si="54"/>
        <v>0</v>
      </c>
    </row>
    <row r="690" spans="1:34" x14ac:dyDescent="0.3">
      <c r="A690">
        <v>23301</v>
      </c>
      <c r="B690" t="s">
        <v>47</v>
      </c>
      <c r="C690" s="8">
        <v>0</v>
      </c>
      <c r="D690" s="6">
        <v>13.4</v>
      </c>
      <c r="E690" s="7">
        <v>4.95</v>
      </c>
      <c r="F690">
        <v>2197</v>
      </c>
      <c r="G690" t="s">
        <v>2075</v>
      </c>
      <c r="H690" t="str">
        <f>IF(COUNTIF(G$2:G690,G690)=1,"New Customer","Returning Customer")</f>
        <v>New Customer</v>
      </c>
      <c r="I690">
        <f t="shared" si="50"/>
        <v>1</v>
      </c>
      <c r="J690" t="s">
        <v>49</v>
      </c>
      <c r="K690" t="s">
        <v>58</v>
      </c>
      <c r="L690" t="s">
        <v>41</v>
      </c>
      <c r="M690" t="s">
        <v>50</v>
      </c>
      <c r="N690" t="s">
        <v>51</v>
      </c>
      <c r="O690" t="s">
        <v>761</v>
      </c>
      <c r="P690">
        <v>0.37</v>
      </c>
      <c r="Q690" t="s">
        <v>33</v>
      </c>
      <c r="R690" t="s">
        <v>53</v>
      </c>
      <c r="S690" t="str">
        <f>VLOOKUP(R690,Users!$A$1:$B$5,2,0)</f>
        <v>Erin</v>
      </c>
      <c r="T690" t="s">
        <v>71</v>
      </c>
      <c r="U690" t="s">
        <v>1692</v>
      </c>
      <c r="V690">
        <v>11756</v>
      </c>
      <c r="W690" s="2">
        <v>42181</v>
      </c>
      <c r="X690" s="2" t="str">
        <f t="shared" si="51"/>
        <v>Fri</v>
      </c>
      <c r="Y690" s="2">
        <v>42182</v>
      </c>
      <c r="Z690" s="9">
        <f t="shared" si="52"/>
        <v>1</v>
      </c>
      <c r="AA690" s="9" t="str">
        <f t="shared" si="53"/>
        <v>No Discount</v>
      </c>
      <c r="AB690" s="6">
        <v>187.7628</v>
      </c>
      <c r="AC690">
        <v>19</v>
      </c>
      <c r="AD690" s="6">
        <v>272.12</v>
      </c>
      <c r="AE690">
        <v>89176</v>
      </c>
      <c r="AF690" s="9">
        <f>IF(COUNTIF(AE$2:AE2641,AE690)=1,1,0)</f>
        <v>0</v>
      </c>
      <c r="AG690" t="str">
        <f>_xlfn.XLOOKUP(AE690,Returns!A:A,Returns!B:B,"Not Returned",0,1)</f>
        <v>Not Returned</v>
      </c>
      <c r="AH690">
        <f t="shared" si="54"/>
        <v>0</v>
      </c>
    </row>
    <row r="691" spans="1:34" x14ac:dyDescent="0.3">
      <c r="A691">
        <v>23525</v>
      </c>
      <c r="B691" t="s">
        <v>106</v>
      </c>
      <c r="C691" s="8">
        <v>0.03</v>
      </c>
      <c r="D691" s="6">
        <v>49.34</v>
      </c>
      <c r="E691" s="7">
        <v>10.25</v>
      </c>
      <c r="F691">
        <v>1680</v>
      </c>
      <c r="G691" t="s">
        <v>1668</v>
      </c>
      <c r="H691" t="str">
        <f>IF(COUNTIF(G$2:G691,G691)=1,"New Customer","Returning Customer")</f>
        <v>New Customer</v>
      </c>
      <c r="I691">
        <f t="shared" si="50"/>
        <v>1</v>
      </c>
      <c r="J691" t="s">
        <v>49</v>
      </c>
      <c r="K691" t="s">
        <v>114</v>
      </c>
      <c r="L691" t="s">
        <v>41</v>
      </c>
      <c r="M691" t="s">
        <v>50</v>
      </c>
      <c r="N691" t="s">
        <v>231</v>
      </c>
      <c r="O691" t="s">
        <v>1670</v>
      </c>
      <c r="P691">
        <v>0.56999999999999995</v>
      </c>
      <c r="Q691" t="s">
        <v>33</v>
      </c>
      <c r="R691" t="s">
        <v>53</v>
      </c>
      <c r="S691" t="str">
        <f>VLOOKUP(R691,Users!$A$1:$B$5,2,0)</f>
        <v>Erin</v>
      </c>
      <c r="T691" t="s">
        <v>152</v>
      </c>
      <c r="U691" t="s">
        <v>387</v>
      </c>
      <c r="V691">
        <v>45014</v>
      </c>
      <c r="W691" s="2">
        <v>42127</v>
      </c>
      <c r="X691" s="2" t="str">
        <f t="shared" si="51"/>
        <v>Sun</v>
      </c>
      <c r="Y691" s="2">
        <v>42129</v>
      </c>
      <c r="Z691" s="9">
        <f t="shared" si="52"/>
        <v>2</v>
      </c>
      <c r="AA691" s="9" t="str">
        <f t="shared" si="53"/>
        <v>After Discount</v>
      </c>
      <c r="AB691" s="6">
        <v>554.77</v>
      </c>
      <c r="AC691">
        <v>17</v>
      </c>
      <c r="AD691" s="6">
        <v>817.32</v>
      </c>
      <c r="AE691">
        <v>86645</v>
      </c>
      <c r="AF691" s="9">
        <f>IF(COUNTIF(AE$2:AE2642,AE691)=1,1,0)</f>
        <v>0</v>
      </c>
      <c r="AG691" t="str">
        <f>_xlfn.XLOOKUP(AE691,Returns!A:A,Returns!B:B,"Not Returned",0,1)</f>
        <v>Not Returned</v>
      </c>
      <c r="AH691">
        <f t="shared" si="54"/>
        <v>0</v>
      </c>
    </row>
    <row r="692" spans="1:34" x14ac:dyDescent="0.3">
      <c r="A692">
        <v>3927</v>
      </c>
      <c r="B692" t="s">
        <v>47</v>
      </c>
      <c r="C692" s="8">
        <v>0.01</v>
      </c>
      <c r="D692" s="6">
        <v>194.3</v>
      </c>
      <c r="E692" s="7">
        <v>11.54</v>
      </c>
      <c r="F692">
        <v>1044</v>
      </c>
      <c r="G692" t="s">
        <v>1150</v>
      </c>
      <c r="H692" t="str">
        <f>IF(COUNTIF(G$2:G692,G692)=1,"New Customer","Returning Customer")</f>
        <v>New Customer</v>
      </c>
      <c r="I692">
        <f t="shared" si="50"/>
        <v>1</v>
      </c>
      <c r="J692" t="s">
        <v>49</v>
      </c>
      <c r="K692" t="s">
        <v>40</v>
      </c>
      <c r="L692" t="s">
        <v>41</v>
      </c>
      <c r="M692" t="s">
        <v>50</v>
      </c>
      <c r="N692" t="s">
        <v>231</v>
      </c>
      <c r="O692" t="s">
        <v>1152</v>
      </c>
      <c r="P692">
        <v>0.59</v>
      </c>
      <c r="Q692" t="s">
        <v>33</v>
      </c>
      <c r="R692" t="s">
        <v>34</v>
      </c>
      <c r="S692" t="str">
        <f>VLOOKUP(R692,Users!$A$1:$B$5,2,0)</f>
        <v>William</v>
      </c>
      <c r="T692" t="s">
        <v>45</v>
      </c>
      <c r="U692" t="s">
        <v>655</v>
      </c>
      <c r="V692">
        <v>90004</v>
      </c>
      <c r="W692" s="2">
        <v>42169</v>
      </c>
      <c r="X692" s="2" t="str">
        <f t="shared" si="51"/>
        <v>Sun</v>
      </c>
      <c r="Y692" s="2">
        <v>42171</v>
      </c>
      <c r="Z692" s="9">
        <f t="shared" si="52"/>
        <v>2</v>
      </c>
      <c r="AA692" s="9" t="str">
        <f t="shared" si="53"/>
        <v>After Discount</v>
      </c>
      <c r="AB692" s="6">
        <v>1162.76</v>
      </c>
      <c r="AC692">
        <v>32</v>
      </c>
      <c r="AD692" s="6">
        <v>6401.65</v>
      </c>
      <c r="AE692">
        <v>28001</v>
      </c>
      <c r="AF692" s="9">
        <f>IF(COUNTIF(AE$2:AE2643,AE692)=1,1,0)</f>
        <v>0</v>
      </c>
      <c r="AG692" t="str">
        <f>_xlfn.XLOOKUP(AE692,Returns!A:A,Returns!B:B,"Not Returned",0,1)</f>
        <v>Not Returned</v>
      </c>
      <c r="AH692">
        <f t="shared" si="54"/>
        <v>0</v>
      </c>
    </row>
    <row r="693" spans="1:34" x14ac:dyDescent="0.3">
      <c r="A693">
        <v>21981</v>
      </c>
      <c r="B693" t="s">
        <v>47</v>
      </c>
      <c r="C693" s="8">
        <v>0.01</v>
      </c>
      <c r="D693" s="6">
        <v>194.3</v>
      </c>
      <c r="E693" s="7">
        <v>11.54</v>
      </c>
      <c r="F693">
        <v>2630</v>
      </c>
      <c r="G693" t="s">
        <v>2430</v>
      </c>
      <c r="H693" t="str">
        <f>IF(COUNTIF(G$2:G693,G693)=1,"New Customer","Returning Customer")</f>
        <v>New Customer</v>
      </c>
      <c r="I693">
        <f t="shared" si="50"/>
        <v>1</v>
      </c>
      <c r="J693" t="s">
        <v>49</v>
      </c>
      <c r="K693" t="s">
        <v>58</v>
      </c>
      <c r="L693" t="s">
        <v>41</v>
      </c>
      <c r="M693" t="s">
        <v>50</v>
      </c>
      <c r="N693" t="s">
        <v>231</v>
      </c>
      <c r="O693" t="s">
        <v>1152</v>
      </c>
      <c r="P693">
        <v>0.59</v>
      </c>
      <c r="Q693" t="s">
        <v>33</v>
      </c>
      <c r="R693" t="s">
        <v>61</v>
      </c>
      <c r="S693" t="str">
        <f>VLOOKUP(R693,Users!$A$1:$B$5,2,0)</f>
        <v>Chris</v>
      </c>
      <c r="T693" t="s">
        <v>299</v>
      </c>
      <c r="U693" t="s">
        <v>2431</v>
      </c>
      <c r="V693">
        <v>73071</v>
      </c>
      <c r="W693" s="2">
        <v>42009</v>
      </c>
      <c r="X693" s="2" t="str">
        <f t="shared" si="51"/>
        <v>Mon</v>
      </c>
      <c r="Y693" s="2">
        <v>42011</v>
      </c>
      <c r="Z693" s="9">
        <f t="shared" si="52"/>
        <v>2</v>
      </c>
      <c r="AA693" s="9" t="str">
        <f t="shared" si="53"/>
        <v>After Discount</v>
      </c>
      <c r="AB693" s="6">
        <v>690.17939999999999</v>
      </c>
      <c r="AC693">
        <v>5</v>
      </c>
      <c r="AD693" s="6">
        <v>1000.26</v>
      </c>
      <c r="AE693">
        <v>85914</v>
      </c>
      <c r="AF693" s="9">
        <f>IF(COUNTIF(AE$2:AE2644,AE693)=1,1,0)</f>
        <v>0</v>
      </c>
      <c r="AG693" t="str">
        <f>_xlfn.XLOOKUP(AE693,Returns!A:A,Returns!B:B,"Not Returned",0,1)</f>
        <v>Not Returned</v>
      </c>
      <c r="AH693">
        <f t="shared" si="54"/>
        <v>0</v>
      </c>
    </row>
    <row r="694" spans="1:34" x14ac:dyDescent="0.3">
      <c r="A694">
        <v>2986</v>
      </c>
      <c r="B694" t="s">
        <v>47</v>
      </c>
      <c r="C694" s="8">
        <v>0.03</v>
      </c>
      <c r="D694" s="6">
        <v>194.3</v>
      </c>
      <c r="E694" s="7">
        <v>11.54</v>
      </c>
      <c r="F694">
        <v>3342</v>
      </c>
      <c r="G694" t="s">
        <v>2954</v>
      </c>
      <c r="H694" t="str">
        <f>IF(COUNTIF(G$2:G694,G694)=1,"New Customer","Returning Customer")</f>
        <v>New Customer</v>
      </c>
      <c r="I694">
        <f t="shared" si="50"/>
        <v>1</v>
      </c>
      <c r="J694" t="s">
        <v>49</v>
      </c>
      <c r="K694" t="s">
        <v>40</v>
      </c>
      <c r="L694" t="s">
        <v>41</v>
      </c>
      <c r="M694" t="s">
        <v>50</v>
      </c>
      <c r="N694" t="s">
        <v>231</v>
      </c>
      <c r="O694" t="s">
        <v>1152</v>
      </c>
      <c r="P694">
        <v>0.59</v>
      </c>
      <c r="Q694" t="s">
        <v>33</v>
      </c>
      <c r="R694" t="s">
        <v>53</v>
      </c>
      <c r="S694" t="str">
        <f>VLOOKUP(R694,Users!$A$1:$B$5,2,0)</f>
        <v>Erin</v>
      </c>
      <c r="T694" t="s">
        <v>998</v>
      </c>
      <c r="U694" t="s">
        <v>35</v>
      </c>
      <c r="V694">
        <v>20006</v>
      </c>
      <c r="W694" s="2">
        <v>42048</v>
      </c>
      <c r="X694" s="2" t="str">
        <f t="shared" si="51"/>
        <v>Fri</v>
      </c>
      <c r="Y694" s="2">
        <v>42050</v>
      </c>
      <c r="Z694" s="9">
        <f t="shared" si="52"/>
        <v>2</v>
      </c>
      <c r="AA694" s="9" t="str">
        <f t="shared" si="53"/>
        <v>After Discount</v>
      </c>
      <c r="AB694" s="6">
        <v>2861.01</v>
      </c>
      <c r="AC694">
        <v>42</v>
      </c>
      <c r="AD694" s="6">
        <v>8549.0400000000009</v>
      </c>
      <c r="AE694">
        <v>21572</v>
      </c>
      <c r="AF694" s="9">
        <f>IF(COUNTIF(AE$2:AE2645,AE694)=1,1,0)</f>
        <v>1</v>
      </c>
      <c r="AG694" t="str">
        <f>_xlfn.XLOOKUP(AE694,Returns!A:A,Returns!B:B,"Not Returned",0,1)</f>
        <v>Not Returned</v>
      </c>
      <c r="AH694">
        <f t="shared" si="54"/>
        <v>0</v>
      </c>
    </row>
    <row r="695" spans="1:34" x14ac:dyDescent="0.3">
      <c r="A695">
        <v>20986</v>
      </c>
      <c r="B695" t="s">
        <v>47</v>
      </c>
      <c r="C695" s="8">
        <v>0.03</v>
      </c>
      <c r="D695" s="6">
        <v>194.3</v>
      </c>
      <c r="E695" s="7">
        <v>11.54</v>
      </c>
      <c r="F695">
        <v>3344</v>
      </c>
      <c r="G695" t="s">
        <v>2955</v>
      </c>
      <c r="H695" t="str">
        <f>IF(COUNTIF(G$2:G695,G695)=1,"New Customer","Returning Customer")</f>
        <v>New Customer</v>
      </c>
      <c r="I695">
        <f t="shared" si="50"/>
        <v>1</v>
      </c>
      <c r="J695" t="s">
        <v>49</v>
      </c>
      <c r="K695" t="s">
        <v>40</v>
      </c>
      <c r="L695" t="s">
        <v>41</v>
      </c>
      <c r="M695" t="s">
        <v>50</v>
      </c>
      <c r="N695" t="s">
        <v>231</v>
      </c>
      <c r="O695" t="s">
        <v>1152</v>
      </c>
      <c r="P695">
        <v>0.59</v>
      </c>
      <c r="Q695" t="s">
        <v>33</v>
      </c>
      <c r="R695" t="s">
        <v>61</v>
      </c>
      <c r="S695" t="str">
        <f>VLOOKUP(R695,Users!$A$1:$B$5,2,0)</f>
        <v>Chris</v>
      </c>
      <c r="T695" t="s">
        <v>295</v>
      </c>
      <c r="U695" t="s">
        <v>2956</v>
      </c>
      <c r="V695">
        <v>48307</v>
      </c>
      <c r="W695" s="2">
        <v>42048</v>
      </c>
      <c r="X695" s="2" t="str">
        <f t="shared" si="51"/>
        <v>Fri</v>
      </c>
      <c r="Y695" s="2">
        <v>42050</v>
      </c>
      <c r="Z695" s="9">
        <f t="shared" si="52"/>
        <v>2</v>
      </c>
      <c r="AA695" s="9" t="str">
        <f t="shared" si="53"/>
        <v>After Discount</v>
      </c>
      <c r="AB695" s="6">
        <v>1544.9307000000001</v>
      </c>
      <c r="AC695">
        <v>11</v>
      </c>
      <c r="AD695" s="6">
        <v>2239.0300000000002</v>
      </c>
      <c r="AE695">
        <v>89928</v>
      </c>
      <c r="AF695" s="9">
        <f>IF(COUNTIF(AE$2:AE2646,AE695)=1,1,0)</f>
        <v>1</v>
      </c>
      <c r="AG695" t="str">
        <f>_xlfn.XLOOKUP(AE695,Returns!A:A,Returns!B:B,"Not Returned",0,1)</f>
        <v>Not Returned</v>
      </c>
      <c r="AH695">
        <f t="shared" si="54"/>
        <v>0</v>
      </c>
    </row>
    <row r="696" spans="1:34" x14ac:dyDescent="0.3">
      <c r="A696">
        <v>18645</v>
      </c>
      <c r="B696" t="s">
        <v>25</v>
      </c>
      <c r="C696" s="8">
        <v>7.0000000000000007E-2</v>
      </c>
      <c r="D696" s="6">
        <v>119.99</v>
      </c>
      <c r="E696" s="7">
        <v>16.8</v>
      </c>
      <c r="F696">
        <v>1357</v>
      </c>
      <c r="G696" t="s">
        <v>1410</v>
      </c>
      <c r="H696" t="str">
        <f>IF(COUNTIF(G$2:G696,G696)=1,"New Customer","Returning Customer")</f>
        <v>New Customer</v>
      </c>
      <c r="I696">
        <f t="shared" si="50"/>
        <v>1</v>
      </c>
      <c r="J696" t="s">
        <v>39</v>
      </c>
      <c r="K696" t="s">
        <v>40</v>
      </c>
      <c r="L696" t="s">
        <v>77</v>
      </c>
      <c r="M696" t="s">
        <v>85</v>
      </c>
      <c r="N696" t="s">
        <v>120</v>
      </c>
      <c r="O696" t="s">
        <v>1412</v>
      </c>
      <c r="P696">
        <v>0.35</v>
      </c>
      <c r="Q696" t="s">
        <v>33</v>
      </c>
      <c r="R696" t="s">
        <v>61</v>
      </c>
      <c r="S696" t="str">
        <f>VLOOKUP(R696,Users!$A$1:$B$5,2,0)</f>
        <v>Chris</v>
      </c>
      <c r="T696" t="s">
        <v>129</v>
      </c>
      <c r="U696" t="s">
        <v>1411</v>
      </c>
      <c r="V696">
        <v>78596</v>
      </c>
      <c r="W696" s="2">
        <v>42183</v>
      </c>
      <c r="X696" s="2" t="str">
        <f t="shared" si="51"/>
        <v>Sun</v>
      </c>
      <c r="Y696" s="2">
        <v>42185</v>
      </c>
      <c r="Z696" s="9">
        <f t="shared" si="52"/>
        <v>2</v>
      </c>
      <c r="AA696" s="9" t="str">
        <f t="shared" si="53"/>
        <v>After Discount</v>
      </c>
      <c r="AB696" s="6">
        <v>1206.5961</v>
      </c>
      <c r="AC696">
        <v>15</v>
      </c>
      <c r="AD696" s="6">
        <v>1748.69</v>
      </c>
      <c r="AE696">
        <v>88185</v>
      </c>
      <c r="AF696" s="9">
        <f>IF(COUNTIF(AE$2:AE2647,AE696)=1,1,0)</f>
        <v>1</v>
      </c>
      <c r="AG696" t="str">
        <f>_xlfn.XLOOKUP(AE696,Returns!A:A,Returns!B:B,"Not Returned",0,1)</f>
        <v>Not Returned</v>
      </c>
      <c r="AH696">
        <f t="shared" si="54"/>
        <v>0</v>
      </c>
    </row>
    <row r="697" spans="1:34" x14ac:dyDescent="0.3">
      <c r="A697">
        <v>25117</v>
      </c>
      <c r="B697" t="s">
        <v>106</v>
      </c>
      <c r="C697" s="8">
        <v>0.06</v>
      </c>
      <c r="D697" s="6">
        <v>119.99</v>
      </c>
      <c r="E697" s="7">
        <v>14</v>
      </c>
      <c r="F697">
        <v>754</v>
      </c>
      <c r="G697" t="s">
        <v>879</v>
      </c>
      <c r="H697" t="str">
        <f>IF(COUNTIF(G$2:G697,G697)=1,"New Customer","Returning Customer")</f>
        <v>Returning Customer</v>
      </c>
      <c r="I697">
        <f t="shared" si="50"/>
        <v>0</v>
      </c>
      <c r="J697" t="s">
        <v>39</v>
      </c>
      <c r="K697" t="s">
        <v>114</v>
      </c>
      <c r="L697" t="s">
        <v>77</v>
      </c>
      <c r="M697" t="s">
        <v>85</v>
      </c>
      <c r="N697" t="s">
        <v>43</v>
      </c>
      <c r="O697" t="s">
        <v>881</v>
      </c>
      <c r="P697">
        <v>0.36</v>
      </c>
      <c r="Q697" t="s">
        <v>33</v>
      </c>
      <c r="R697" t="s">
        <v>34</v>
      </c>
      <c r="S697" t="str">
        <f>VLOOKUP(R697,Users!$A$1:$B$5,2,0)</f>
        <v>William</v>
      </c>
      <c r="T697" t="s">
        <v>372</v>
      </c>
      <c r="U697" t="s">
        <v>880</v>
      </c>
      <c r="V697">
        <v>86314</v>
      </c>
      <c r="W697" s="2">
        <v>42106</v>
      </c>
      <c r="X697" s="2" t="str">
        <f t="shared" si="51"/>
        <v>Sun</v>
      </c>
      <c r="Y697" s="2">
        <v>42113</v>
      </c>
      <c r="Z697" s="9">
        <f t="shared" si="52"/>
        <v>7</v>
      </c>
      <c r="AA697" s="9" t="str">
        <f t="shared" si="53"/>
        <v>After Discount</v>
      </c>
      <c r="AB697" s="6">
        <v>-207.679788</v>
      </c>
      <c r="AC697">
        <v>2</v>
      </c>
      <c r="AD697" s="6">
        <v>243.86</v>
      </c>
      <c r="AE697">
        <v>90439</v>
      </c>
      <c r="AF697" s="9">
        <f>IF(COUNTIF(AE$2:AE2648,AE697)=1,1,0)</f>
        <v>1</v>
      </c>
      <c r="AG697" t="str">
        <f>_xlfn.XLOOKUP(AE697,Returns!A:A,Returns!B:B,"Not Returned",0,1)</f>
        <v>Not Returned</v>
      </c>
      <c r="AH697">
        <f t="shared" si="54"/>
        <v>0</v>
      </c>
    </row>
    <row r="698" spans="1:34" x14ac:dyDescent="0.3">
      <c r="A698">
        <v>18460</v>
      </c>
      <c r="B698" t="s">
        <v>25</v>
      </c>
      <c r="C698" s="8">
        <v>0.04</v>
      </c>
      <c r="D698" s="6">
        <v>119.99</v>
      </c>
      <c r="E698" s="7">
        <v>14</v>
      </c>
      <c r="F698">
        <v>1492</v>
      </c>
      <c r="G698" t="s">
        <v>1516</v>
      </c>
      <c r="H698" t="str">
        <f>IF(COUNTIF(G$2:G698,G698)=1,"New Customer","Returning Customer")</f>
        <v>New Customer</v>
      </c>
      <c r="I698">
        <f t="shared" si="50"/>
        <v>1</v>
      </c>
      <c r="J698" t="s">
        <v>39</v>
      </c>
      <c r="K698" t="s">
        <v>28</v>
      </c>
      <c r="L698" t="s">
        <v>77</v>
      </c>
      <c r="M698" t="s">
        <v>85</v>
      </c>
      <c r="N698" t="s">
        <v>43</v>
      </c>
      <c r="O698" t="s">
        <v>881</v>
      </c>
      <c r="P698">
        <v>0.36</v>
      </c>
      <c r="Q698" t="s">
        <v>33</v>
      </c>
      <c r="R698" t="s">
        <v>61</v>
      </c>
      <c r="S698" t="str">
        <f>VLOOKUP(R698,Users!$A$1:$B$5,2,0)</f>
        <v>Chris</v>
      </c>
      <c r="T698" t="s">
        <v>499</v>
      </c>
      <c r="U698" t="s">
        <v>1517</v>
      </c>
      <c r="V698">
        <v>65721</v>
      </c>
      <c r="W698" s="2">
        <v>42171</v>
      </c>
      <c r="X698" s="2" t="str">
        <f t="shared" si="51"/>
        <v>Tue</v>
      </c>
      <c r="Y698" s="2">
        <v>42173</v>
      </c>
      <c r="Z698" s="9">
        <f t="shared" si="52"/>
        <v>2</v>
      </c>
      <c r="AA698" s="9" t="str">
        <f t="shared" si="53"/>
        <v>After Discount</v>
      </c>
      <c r="AB698" s="6">
        <v>509.95830000000001</v>
      </c>
      <c r="AC698">
        <v>6</v>
      </c>
      <c r="AD698" s="6">
        <v>739.07</v>
      </c>
      <c r="AE698">
        <v>88004</v>
      </c>
      <c r="AF698" s="9">
        <f>IF(COUNTIF(AE$2:AE2649,AE698)=1,1,0)</f>
        <v>1</v>
      </c>
      <c r="AG698" t="str">
        <f>_xlfn.XLOOKUP(AE698,Returns!A:A,Returns!B:B,"Not Returned",0,1)</f>
        <v>Not Returned</v>
      </c>
      <c r="AH698">
        <f t="shared" si="54"/>
        <v>0</v>
      </c>
    </row>
    <row r="699" spans="1:34" x14ac:dyDescent="0.3">
      <c r="A699">
        <v>19570</v>
      </c>
      <c r="B699" t="s">
        <v>25</v>
      </c>
      <c r="C699" s="8">
        <v>0.09</v>
      </c>
      <c r="D699" s="6">
        <v>119.99</v>
      </c>
      <c r="E699" s="7">
        <v>14</v>
      </c>
      <c r="F699">
        <v>2260</v>
      </c>
      <c r="G699" t="s">
        <v>2121</v>
      </c>
      <c r="H699" t="str">
        <f>IF(COUNTIF(G$2:G699,G699)=1,"New Customer","Returning Customer")</f>
        <v>Returning Customer</v>
      </c>
      <c r="I699">
        <f t="shared" si="50"/>
        <v>0</v>
      </c>
      <c r="J699" t="s">
        <v>39</v>
      </c>
      <c r="K699" t="s">
        <v>28</v>
      </c>
      <c r="L699" t="s">
        <v>77</v>
      </c>
      <c r="M699" t="s">
        <v>85</v>
      </c>
      <c r="N699" t="s">
        <v>43</v>
      </c>
      <c r="O699" t="s">
        <v>881</v>
      </c>
      <c r="P699">
        <v>0.36</v>
      </c>
      <c r="Q699" t="s">
        <v>33</v>
      </c>
      <c r="R699" t="s">
        <v>135</v>
      </c>
      <c r="S699" t="str">
        <f>VLOOKUP(R699,Users!$A$1:$B$5,2,0)</f>
        <v>Sam</v>
      </c>
      <c r="T699" t="s">
        <v>381</v>
      </c>
      <c r="U699" t="s">
        <v>2122</v>
      </c>
      <c r="V699">
        <v>30161</v>
      </c>
      <c r="W699" s="2">
        <v>42115</v>
      </c>
      <c r="X699" s="2" t="str">
        <f t="shared" si="51"/>
        <v>Tue</v>
      </c>
      <c r="Y699" s="2">
        <v>42117</v>
      </c>
      <c r="Z699" s="9">
        <f t="shared" si="52"/>
        <v>2</v>
      </c>
      <c r="AA699" s="9" t="str">
        <f t="shared" si="53"/>
        <v>After Discount</v>
      </c>
      <c r="AB699" s="6">
        <v>1055.6039999999998</v>
      </c>
      <c r="AC699">
        <v>4</v>
      </c>
      <c r="AD699" s="6">
        <v>461.24</v>
      </c>
      <c r="AE699">
        <v>89602</v>
      </c>
      <c r="AF699" s="9">
        <f>IF(COUNTIF(AE$2:AE2650,AE699)=1,1,0)</f>
        <v>0</v>
      </c>
      <c r="AG699" t="str">
        <f>_xlfn.XLOOKUP(AE699,Returns!A:A,Returns!B:B,"Not Returned",0,1)</f>
        <v>Not Returned</v>
      </c>
      <c r="AH699">
        <f t="shared" si="54"/>
        <v>0</v>
      </c>
    </row>
    <row r="700" spans="1:34" x14ac:dyDescent="0.3">
      <c r="A700">
        <v>19127</v>
      </c>
      <c r="B700" t="s">
        <v>106</v>
      </c>
      <c r="C700" s="8">
        <v>0.05</v>
      </c>
      <c r="D700" s="6">
        <v>1500.97</v>
      </c>
      <c r="E700" s="7">
        <v>29.7</v>
      </c>
      <c r="F700">
        <v>950</v>
      </c>
      <c r="G700" t="s">
        <v>1056</v>
      </c>
      <c r="H700" t="str">
        <f>IF(COUNTIF(G$2:G700,G700)=1,"New Customer","Returning Customer")</f>
        <v>Returning Customer</v>
      </c>
      <c r="I700">
        <f t="shared" si="50"/>
        <v>0</v>
      </c>
      <c r="J700" t="s">
        <v>39</v>
      </c>
      <c r="K700" t="s">
        <v>114</v>
      </c>
      <c r="L700" t="s">
        <v>77</v>
      </c>
      <c r="M700" t="s">
        <v>85</v>
      </c>
      <c r="N700" t="s">
        <v>43</v>
      </c>
      <c r="O700" t="s">
        <v>1057</v>
      </c>
      <c r="P700">
        <v>0.56999999999999995</v>
      </c>
      <c r="Q700" t="s">
        <v>33</v>
      </c>
      <c r="R700" t="s">
        <v>61</v>
      </c>
      <c r="S700" t="str">
        <f>VLOOKUP(R700,Users!$A$1:$B$5,2,0)</f>
        <v>Chris</v>
      </c>
      <c r="T700" t="s">
        <v>62</v>
      </c>
      <c r="U700" t="s">
        <v>63</v>
      </c>
      <c r="V700">
        <v>55372</v>
      </c>
      <c r="W700" s="2">
        <v>42085</v>
      </c>
      <c r="X700" s="2" t="str">
        <f t="shared" si="51"/>
        <v>Sun</v>
      </c>
      <c r="Y700" s="2">
        <v>42085</v>
      </c>
      <c r="Z700" s="9">
        <f t="shared" si="52"/>
        <v>0</v>
      </c>
      <c r="AA700" s="9" t="str">
        <f t="shared" si="53"/>
        <v>After Discount</v>
      </c>
      <c r="AB700" s="6">
        <v>-2561.3235</v>
      </c>
      <c r="AC700">
        <v>1</v>
      </c>
      <c r="AD700" s="6">
        <v>1497.22</v>
      </c>
      <c r="AE700">
        <v>89084</v>
      </c>
      <c r="AF700" s="9">
        <f>IF(COUNTIF(AE$2:AE2651,AE700)=1,1,0)</f>
        <v>0</v>
      </c>
      <c r="AG700" t="str">
        <f>_xlfn.XLOOKUP(AE700,Returns!A:A,Returns!B:B,"Not Returned",0,1)</f>
        <v>Not Returned</v>
      </c>
      <c r="AH700">
        <f t="shared" si="54"/>
        <v>0</v>
      </c>
    </row>
    <row r="701" spans="1:34" x14ac:dyDescent="0.3">
      <c r="A701">
        <v>20177</v>
      </c>
      <c r="B701" t="s">
        <v>37</v>
      </c>
      <c r="C701" s="8">
        <v>0.02</v>
      </c>
      <c r="D701" s="6">
        <v>2550.14</v>
      </c>
      <c r="E701" s="7">
        <v>29.7</v>
      </c>
      <c r="F701">
        <v>1112</v>
      </c>
      <c r="G701" t="s">
        <v>1204</v>
      </c>
      <c r="H701" t="str">
        <f>IF(COUNTIF(G$2:G701,G701)=1,"New Customer","Returning Customer")</f>
        <v>Returning Customer</v>
      </c>
      <c r="I701">
        <f t="shared" si="50"/>
        <v>0</v>
      </c>
      <c r="J701" t="s">
        <v>39</v>
      </c>
      <c r="K701" t="s">
        <v>28</v>
      </c>
      <c r="L701" t="s">
        <v>77</v>
      </c>
      <c r="M701" t="s">
        <v>85</v>
      </c>
      <c r="N701" t="s">
        <v>43</v>
      </c>
      <c r="O701" t="s">
        <v>1206</v>
      </c>
      <c r="P701">
        <v>0.56999999999999995</v>
      </c>
      <c r="Q701" t="s">
        <v>33</v>
      </c>
      <c r="R701" t="s">
        <v>34</v>
      </c>
      <c r="S701" t="str">
        <f>VLOOKUP(R701,Users!$A$1:$B$5,2,0)</f>
        <v>William</v>
      </c>
      <c r="T701" t="s">
        <v>45</v>
      </c>
      <c r="U701" t="s">
        <v>1205</v>
      </c>
      <c r="V701">
        <v>92399</v>
      </c>
      <c r="W701" s="2">
        <v>42096</v>
      </c>
      <c r="X701" s="2" t="str">
        <f t="shared" si="51"/>
        <v>Thu</v>
      </c>
      <c r="Y701" s="2">
        <v>42098</v>
      </c>
      <c r="Z701" s="9">
        <f t="shared" si="52"/>
        <v>2</v>
      </c>
      <c r="AA701" s="9" t="str">
        <f t="shared" si="53"/>
        <v>After Discount</v>
      </c>
      <c r="AB701" s="6">
        <v>-5390.7388920000003</v>
      </c>
      <c r="AC701">
        <v>2</v>
      </c>
      <c r="AD701" s="6">
        <v>4698.21</v>
      </c>
      <c r="AE701">
        <v>90832</v>
      </c>
      <c r="AF701" s="9">
        <f>IF(COUNTIF(AE$2:AE2652,AE701)=1,1,0)</f>
        <v>0</v>
      </c>
      <c r="AG701" t="str">
        <f>_xlfn.XLOOKUP(AE701,Returns!A:A,Returns!B:B,"Not Returned",0,1)</f>
        <v>Not Returned</v>
      </c>
      <c r="AH701">
        <f t="shared" si="54"/>
        <v>0</v>
      </c>
    </row>
    <row r="702" spans="1:34" x14ac:dyDescent="0.3">
      <c r="A702">
        <v>20712</v>
      </c>
      <c r="B702" t="s">
        <v>47</v>
      </c>
      <c r="C702" s="8">
        <v>0.05</v>
      </c>
      <c r="D702" s="6">
        <v>2550.14</v>
      </c>
      <c r="E702" s="7">
        <v>29.7</v>
      </c>
      <c r="F702">
        <v>2139</v>
      </c>
      <c r="G702" t="s">
        <v>2033</v>
      </c>
      <c r="H702" t="str">
        <f>IF(COUNTIF(G$2:G702,G702)=1,"New Customer","Returning Customer")</f>
        <v>New Customer</v>
      </c>
      <c r="I702">
        <f t="shared" si="50"/>
        <v>1</v>
      </c>
      <c r="J702" t="s">
        <v>39</v>
      </c>
      <c r="K702" t="s">
        <v>28</v>
      </c>
      <c r="L702" t="s">
        <v>77</v>
      </c>
      <c r="M702" t="s">
        <v>85</v>
      </c>
      <c r="N702" t="s">
        <v>43</v>
      </c>
      <c r="O702" t="s">
        <v>1206</v>
      </c>
      <c r="P702">
        <v>0.56999999999999995</v>
      </c>
      <c r="Q702" t="s">
        <v>33</v>
      </c>
      <c r="R702" t="s">
        <v>61</v>
      </c>
      <c r="S702" t="str">
        <f>VLOOKUP(R702,Users!$A$1:$B$5,2,0)</f>
        <v>Chris</v>
      </c>
      <c r="T702" t="s">
        <v>1843</v>
      </c>
      <c r="U702" t="s">
        <v>450</v>
      </c>
      <c r="V702">
        <v>53094</v>
      </c>
      <c r="W702" s="2">
        <v>42110</v>
      </c>
      <c r="X702" s="2" t="str">
        <f t="shared" si="51"/>
        <v>Thu</v>
      </c>
      <c r="Y702" s="2">
        <v>42111</v>
      </c>
      <c r="Z702" s="9">
        <f t="shared" si="52"/>
        <v>1</v>
      </c>
      <c r="AA702" s="9" t="str">
        <f t="shared" si="53"/>
        <v>After Discount</v>
      </c>
      <c r="AB702" s="6">
        <v>-3971.0627999999997</v>
      </c>
      <c r="AC702">
        <v>2</v>
      </c>
      <c r="AD702" s="6">
        <v>4845.2700000000004</v>
      </c>
      <c r="AE702">
        <v>86003</v>
      </c>
      <c r="AF702" s="9">
        <f>IF(COUNTIF(AE$2:AE2653,AE702)=1,1,0)</f>
        <v>1</v>
      </c>
      <c r="AG702" t="str">
        <f>_xlfn.XLOOKUP(AE702,Returns!A:A,Returns!B:B,"Not Returned",0,1)</f>
        <v>Not Returned</v>
      </c>
      <c r="AH702">
        <f t="shared" si="54"/>
        <v>0</v>
      </c>
    </row>
    <row r="703" spans="1:34" x14ac:dyDescent="0.3">
      <c r="A703">
        <v>22119</v>
      </c>
      <c r="B703" t="s">
        <v>25</v>
      </c>
      <c r="C703" s="8">
        <v>0.09</v>
      </c>
      <c r="D703" s="6">
        <v>270.97000000000003</v>
      </c>
      <c r="E703" s="7">
        <v>28.06</v>
      </c>
      <c r="F703">
        <v>1136</v>
      </c>
      <c r="G703" t="s">
        <v>1236</v>
      </c>
      <c r="H703" t="str">
        <f>IF(COUNTIF(G$2:G703,G703)=1,"New Customer","Returning Customer")</f>
        <v>New Customer</v>
      </c>
      <c r="I703">
        <f t="shared" si="50"/>
        <v>1</v>
      </c>
      <c r="J703" t="s">
        <v>39</v>
      </c>
      <c r="K703" t="s">
        <v>114</v>
      </c>
      <c r="L703" t="s">
        <v>77</v>
      </c>
      <c r="M703" t="s">
        <v>85</v>
      </c>
      <c r="N703" t="s">
        <v>43</v>
      </c>
      <c r="O703" t="s">
        <v>1237</v>
      </c>
      <c r="P703">
        <v>0.56000000000000005</v>
      </c>
      <c r="Q703" t="s">
        <v>33</v>
      </c>
      <c r="R703" t="s">
        <v>61</v>
      </c>
      <c r="S703" t="str">
        <f>VLOOKUP(R703,Users!$A$1:$B$5,2,0)</f>
        <v>Chris</v>
      </c>
      <c r="T703" t="s">
        <v>175</v>
      </c>
      <c r="U703" t="s">
        <v>1238</v>
      </c>
      <c r="V703">
        <v>60188</v>
      </c>
      <c r="W703" s="2">
        <v>42006</v>
      </c>
      <c r="X703" s="2" t="str">
        <f t="shared" si="51"/>
        <v>Fri</v>
      </c>
      <c r="Y703" s="2">
        <v>42008</v>
      </c>
      <c r="Z703" s="9">
        <f t="shared" si="52"/>
        <v>2</v>
      </c>
      <c r="AA703" s="9" t="str">
        <f t="shared" si="53"/>
        <v>After Discount</v>
      </c>
      <c r="AB703" s="6">
        <v>2660.1432</v>
      </c>
      <c r="AC703">
        <v>15</v>
      </c>
      <c r="AD703" s="6">
        <v>3855.28</v>
      </c>
      <c r="AE703">
        <v>87940</v>
      </c>
      <c r="AF703" s="9">
        <f>IF(COUNTIF(AE$2:AE2654,AE703)=1,1,0)</f>
        <v>1</v>
      </c>
      <c r="AG703" t="str">
        <f>_xlfn.XLOOKUP(AE703,Returns!A:A,Returns!B:B,"Not Returned",0,1)</f>
        <v>Not Returned</v>
      </c>
      <c r="AH703">
        <f t="shared" si="54"/>
        <v>0</v>
      </c>
    </row>
    <row r="704" spans="1:34" x14ac:dyDescent="0.3">
      <c r="A704">
        <v>18283</v>
      </c>
      <c r="B704" t="s">
        <v>37</v>
      </c>
      <c r="C704" s="8">
        <v>0.05</v>
      </c>
      <c r="D704" s="6">
        <v>535.64</v>
      </c>
      <c r="E704" s="7">
        <v>14.7</v>
      </c>
      <c r="F704">
        <v>1885</v>
      </c>
      <c r="G704" t="s">
        <v>1832</v>
      </c>
      <c r="H704" t="str">
        <f>IF(COUNTIF(G$2:G704,G704)=1,"New Customer","Returning Customer")</f>
        <v>New Customer</v>
      </c>
      <c r="I704">
        <f t="shared" si="50"/>
        <v>1</v>
      </c>
      <c r="J704" t="s">
        <v>39</v>
      </c>
      <c r="K704" t="s">
        <v>40</v>
      </c>
      <c r="L704" t="s">
        <v>77</v>
      </c>
      <c r="M704" t="s">
        <v>85</v>
      </c>
      <c r="N704" t="s">
        <v>43</v>
      </c>
      <c r="O704" t="s">
        <v>1833</v>
      </c>
      <c r="P704">
        <v>0.59</v>
      </c>
      <c r="Q704" t="s">
        <v>33</v>
      </c>
      <c r="R704" t="s">
        <v>53</v>
      </c>
      <c r="S704" t="str">
        <f>VLOOKUP(R704,Users!$A$1:$B$5,2,0)</f>
        <v>Erin</v>
      </c>
      <c r="T704" t="s">
        <v>463</v>
      </c>
      <c r="U704" t="s">
        <v>1834</v>
      </c>
      <c r="V704">
        <v>2806</v>
      </c>
      <c r="W704" s="2">
        <v>42064</v>
      </c>
      <c r="X704" s="2" t="str">
        <f t="shared" si="51"/>
        <v>Sun</v>
      </c>
      <c r="Y704" s="2">
        <v>42066</v>
      </c>
      <c r="Z704" s="9">
        <f t="shared" si="52"/>
        <v>2</v>
      </c>
      <c r="AA704" s="9" t="str">
        <f t="shared" si="53"/>
        <v>After Discount</v>
      </c>
      <c r="AB704" s="6">
        <v>4407.4399999999996</v>
      </c>
      <c r="AC704">
        <v>15</v>
      </c>
      <c r="AD704" s="6">
        <v>7029.1</v>
      </c>
      <c r="AE704">
        <v>87378</v>
      </c>
      <c r="AF704" s="9">
        <f>IF(COUNTIF(AE$2:AE2655,AE704)=1,1,0)</f>
        <v>0</v>
      </c>
      <c r="AG704" t="str">
        <f>_xlfn.XLOOKUP(AE704,Returns!A:A,Returns!B:B,"Not Returned",0,1)</f>
        <v>Not Returned</v>
      </c>
      <c r="AH704">
        <f t="shared" si="54"/>
        <v>0</v>
      </c>
    </row>
    <row r="705" spans="1:34" x14ac:dyDescent="0.3">
      <c r="A705">
        <v>8310</v>
      </c>
      <c r="B705" t="s">
        <v>56</v>
      </c>
      <c r="C705" s="8">
        <v>0.05</v>
      </c>
      <c r="D705" s="6">
        <v>535.64</v>
      </c>
      <c r="E705" s="7">
        <v>14.7</v>
      </c>
      <c r="F705">
        <v>2920</v>
      </c>
      <c r="G705" t="s">
        <v>2641</v>
      </c>
      <c r="H705" t="str">
        <f>IF(COUNTIF(G$2:G705,G705)=1,"New Customer","Returning Customer")</f>
        <v>New Customer</v>
      </c>
      <c r="I705">
        <f t="shared" si="50"/>
        <v>1</v>
      </c>
      <c r="J705" t="s">
        <v>39</v>
      </c>
      <c r="K705" t="s">
        <v>40</v>
      </c>
      <c r="L705" t="s">
        <v>77</v>
      </c>
      <c r="M705" t="s">
        <v>85</v>
      </c>
      <c r="N705" t="s">
        <v>43</v>
      </c>
      <c r="O705" t="s">
        <v>1833</v>
      </c>
      <c r="P705">
        <v>0.59</v>
      </c>
      <c r="Q705" t="s">
        <v>33</v>
      </c>
      <c r="R705" t="s">
        <v>61</v>
      </c>
      <c r="S705" t="str">
        <f>VLOOKUP(R705,Users!$A$1:$B$5,2,0)</f>
        <v>Chris</v>
      </c>
      <c r="T705" t="s">
        <v>175</v>
      </c>
      <c r="U705" t="s">
        <v>176</v>
      </c>
      <c r="V705">
        <v>60603</v>
      </c>
      <c r="W705" s="2">
        <v>42162</v>
      </c>
      <c r="X705" s="2" t="str">
        <f t="shared" si="51"/>
        <v>Sun</v>
      </c>
      <c r="Y705" s="2">
        <v>42164</v>
      </c>
      <c r="Z705" s="9">
        <f t="shared" si="52"/>
        <v>2</v>
      </c>
      <c r="AA705" s="9" t="str">
        <f t="shared" si="53"/>
        <v>After Discount</v>
      </c>
      <c r="AB705" s="6">
        <v>-1220.9144999999999</v>
      </c>
      <c r="AC705">
        <v>2</v>
      </c>
      <c r="AD705" s="6">
        <v>1068.5999999999999</v>
      </c>
      <c r="AE705">
        <v>59365</v>
      </c>
      <c r="AF705" s="9">
        <f>IF(COUNTIF(AE$2:AE2656,AE705)=1,1,0)</f>
        <v>1</v>
      </c>
      <c r="AG705" t="str">
        <f>_xlfn.XLOOKUP(AE705,Returns!A:A,Returns!B:B,"Not Returned",0,1)</f>
        <v>Not Returned</v>
      </c>
      <c r="AH705">
        <f t="shared" si="54"/>
        <v>0</v>
      </c>
    </row>
    <row r="706" spans="1:34" x14ac:dyDescent="0.3">
      <c r="A706">
        <v>20967</v>
      </c>
      <c r="B706" t="s">
        <v>106</v>
      </c>
      <c r="C706" s="8">
        <v>0.02</v>
      </c>
      <c r="D706" s="6">
        <v>4.0599999999999996</v>
      </c>
      <c r="E706" s="7">
        <v>6.89</v>
      </c>
      <c r="F706">
        <v>772</v>
      </c>
      <c r="G706" t="s">
        <v>899</v>
      </c>
      <c r="H706" t="str">
        <f>IF(COUNTIF(G$2:G706,G706)=1,"New Customer","Returning Customer")</f>
        <v>New Customer</v>
      </c>
      <c r="I706">
        <f t="shared" ref="I706:I769" si="55">IF(H706="New Customer",1,0)</f>
        <v>1</v>
      </c>
      <c r="J706" t="s">
        <v>27</v>
      </c>
      <c r="K706" t="s">
        <v>58</v>
      </c>
      <c r="L706" t="s">
        <v>29</v>
      </c>
      <c r="M706" t="s">
        <v>252</v>
      </c>
      <c r="N706" t="s">
        <v>59</v>
      </c>
      <c r="O706" t="s">
        <v>901</v>
      </c>
      <c r="P706">
        <v>0.6</v>
      </c>
      <c r="Q706" t="s">
        <v>33</v>
      </c>
      <c r="R706" t="s">
        <v>53</v>
      </c>
      <c r="S706" t="str">
        <f>VLOOKUP(R706,Users!$A$1:$B$5,2,0)</f>
        <v>Erin</v>
      </c>
      <c r="T706" t="s">
        <v>229</v>
      </c>
      <c r="U706" t="s">
        <v>900</v>
      </c>
      <c r="V706">
        <v>18103</v>
      </c>
      <c r="W706" s="2">
        <v>42141</v>
      </c>
      <c r="X706" s="2" t="str">
        <f t="shared" ref="X706:X769" si="56">TEXT(W706,"ddd")</f>
        <v>Sun</v>
      </c>
      <c r="Y706" s="2">
        <v>42145</v>
      </c>
      <c r="Z706" s="9">
        <f t="shared" ref="Z706:Z769" si="57">Y706-W706</f>
        <v>4</v>
      </c>
      <c r="AA706" s="9" t="str">
        <f t="shared" ref="AA706:AA769" si="58">IF(C706=0,"No Discount","After Discount")</f>
        <v>After Discount</v>
      </c>
      <c r="AB706" s="6">
        <v>12.706000000000017</v>
      </c>
      <c r="AC706">
        <v>12</v>
      </c>
      <c r="AD706" s="6">
        <v>64.41</v>
      </c>
      <c r="AE706">
        <v>88668</v>
      </c>
      <c r="AF706" s="9">
        <f>IF(COUNTIF(AE$2:AE2657,AE706)=1,1,0)</f>
        <v>0</v>
      </c>
      <c r="AG706" t="str">
        <f>_xlfn.XLOOKUP(AE706,Returns!A:A,Returns!B:B,"Not Returned",0,1)</f>
        <v>Not Returned</v>
      </c>
      <c r="AH706">
        <f t="shared" ref="AH706:AH769" si="59">IF(AG706="Not Returned",0,1)</f>
        <v>0</v>
      </c>
    </row>
    <row r="707" spans="1:34" x14ac:dyDescent="0.3">
      <c r="A707">
        <v>22052</v>
      </c>
      <c r="B707" t="s">
        <v>56</v>
      </c>
      <c r="C707" s="8">
        <v>0.02</v>
      </c>
      <c r="D707" s="6">
        <v>4.0599999999999996</v>
      </c>
      <c r="E707" s="7">
        <v>6.89</v>
      </c>
      <c r="F707">
        <v>1127</v>
      </c>
      <c r="G707" t="s">
        <v>1219</v>
      </c>
      <c r="H707" t="str">
        <f>IF(COUNTIF(G$2:G707,G707)=1,"New Customer","Returning Customer")</f>
        <v>New Customer</v>
      </c>
      <c r="I707">
        <f t="shared" si="55"/>
        <v>1</v>
      </c>
      <c r="J707" t="s">
        <v>49</v>
      </c>
      <c r="K707" t="s">
        <v>114</v>
      </c>
      <c r="L707" t="s">
        <v>29</v>
      </c>
      <c r="M707" t="s">
        <v>252</v>
      </c>
      <c r="N707" t="s">
        <v>59</v>
      </c>
      <c r="O707" t="s">
        <v>901</v>
      </c>
      <c r="P707">
        <v>0.6</v>
      </c>
      <c r="Q707" t="s">
        <v>33</v>
      </c>
      <c r="R707" t="s">
        <v>61</v>
      </c>
      <c r="S707" t="str">
        <f>VLOOKUP(R707,Users!$A$1:$B$5,2,0)</f>
        <v>Chris</v>
      </c>
      <c r="T707" t="s">
        <v>129</v>
      </c>
      <c r="U707" t="s">
        <v>1220</v>
      </c>
      <c r="V707">
        <v>78852</v>
      </c>
      <c r="W707" s="2">
        <v>42059</v>
      </c>
      <c r="X707" s="2" t="str">
        <f t="shared" si="56"/>
        <v>Tue</v>
      </c>
      <c r="Y707" s="2">
        <v>42061</v>
      </c>
      <c r="Z707" s="9">
        <f t="shared" si="57"/>
        <v>2</v>
      </c>
      <c r="AA707" s="9" t="str">
        <f t="shared" si="58"/>
        <v>After Discount</v>
      </c>
      <c r="AB707" s="6">
        <v>-93.735199999999992</v>
      </c>
      <c r="AC707">
        <v>16</v>
      </c>
      <c r="AD707" s="6">
        <v>66.81</v>
      </c>
      <c r="AE707">
        <v>87221</v>
      </c>
      <c r="AF707" s="9">
        <f>IF(COUNTIF(AE$2:AE2658,AE707)=1,1,0)</f>
        <v>1</v>
      </c>
      <c r="AG707" t="str">
        <f>_xlfn.XLOOKUP(AE707,Returns!A:A,Returns!B:B,"Not Returned",0,1)</f>
        <v>Not Returned</v>
      </c>
      <c r="AH707">
        <f t="shared" si="59"/>
        <v>0</v>
      </c>
    </row>
    <row r="708" spans="1:34" x14ac:dyDescent="0.3">
      <c r="A708">
        <v>7718</v>
      </c>
      <c r="B708" t="s">
        <v>25</v>
      </c>
      <c r="C708" s="8">
        <v>0.03</v>
      </c>
      <c r="D708" s="6">
        <v>4.0599999999999996</v>
      </c>
      <c r="E708" s="7">
        <v>6.89</v>
      </c>
      <c r="F708">
        <v>2882</v>
      </c>
      <c r="G708" t="s">
        <v>2612</v>
      </c>
      <c r="H708" t="str">
        <f>IF(COUNTIF(G$2:G708,G708)=1,"New Customer","Returning Customer")</f>
        <v>Returning Customer</v>
      </c>
      <c r="I708">
        <f t="shared" si="55"/>
        <v>0</v>
      </c>
      <c r="J708" t="s">
        <v>49</v>
      </c>
      <c r="K708" t="s">
        <v>114</v>
      </c>
      <c r="L708" t="s">
        <v>29</v>
      </c>
      <c r="M708" t="s">
        <v>252</v>
      </c>
      <c r="N708" t="s">
        <v>59</v>
      </c>
      <c r="O708" t="s">
        <v>901</v>
      </c>
      <c r="P708">
        <v>0.6</v>
      </c>
      <c r="Q708" t="s">
        <v>33</v>
      </c>
      <c r="R708" t="s">
        <v>135</v>
      </c>
      <c r="S708" t="str">
        <f>VLOOKUP(R708,Users!$A$1:$B$5,2,0)</f>
        <v>Sam</v>
      </c>
      <c r="T708" t="s">
        <v>316</v>
      </c>
      <c r="U708" t="s">
        <v>384</v>
      </c>
      <c r="V708">
        <v>28206</v>
      </c>
      <c r="W708" s="2">
        <v>42055</v>
      </c>
      <c r="X708" s="2" t="str">
        <f t="shared" si="56"/>
        <v>Fri</v>
      </c>
      <c r="Y708" s="2">
        <v>42057</v>
      </c>
      <c r="Z708" s="9">
        <f t="shared" si="57"/>
        <v>2</v>
      </c>
      <c r="AA708" s="9" t="str">
        <f t="shared" si="58"/>
        <v>After Discount</v>
      </c>
      <c r="AB708" s="6">
        <v>-246.27609999999999</v>
      </c>
      <c r="AC708">
        <v>37</v>
      </c>
      <c r="AD708" s="6">
        <v>159.88999999999999</v>
      </c>
      <c r="AE708">
        <v>55300</v>
      </c>
      <c r="AF708" s="9">
        <f>IF(COUNTIF(AE$2:AE2659,AE708)=1,1,0)</f>
        <v>0</v>
      </c>
      <c r="AG708" t="str">
        <f>_xlfn.XLOOKUP(AE708,Returns!A:A,Returns!B:B,"Not Returned",0,1)</f>
        <v>Not Returned</v>
      </c>
      <c r="AH708">
        <f t="shared" si="59"/>
        <v>0</v>
      </c>
    </row>
    <row r="709" spans="1:34" x14ac:dyDescent="0.3">
      <c r="A709">
        <v>25718</v>
      </c>
      <c r="B709" t="s">
        <v>25</v>
      </c>
      <c r="C709" s="8">
        <v>0.03</v>
      </c>
      <c r="D709" s="6">
        <v>4.0599999999999996</v>
      </c>
      <c r="E709" s="7">
        <v>6.89</v>
      </c>
      <c r="F709">
        <v>2886</v>
      </c>
      <c r="G709" t="s">
        <v>2621</v>
      </c>
      <c r="H709" t="str">
        <f>IF(COUNTIF(G$2:G709,G709)=1,"New Customer","Returning Customer")</f>
        <v>Returning Customer</v>
      </c>
      <c r="I709">
        <f t="shared" si="55"/>
        <v>0</v>
      </c>
      <c r="J709" t="s">
        <v>49</v>
      </c>
      <c r="K709" t="s">
        <v>114</v>
      </c>
      <c r="L709" t="s">
        <v>29</v>
      </c>
      <c r="M709" t="s">
        <v>252</v>
      </c>
      <c r="N709" t="s">
        <v>59</v>
      </c>
      <c r="O709" t="s">
        <v>901</v>
      </c>
      <c r="P709">
        <v>0.6</v>
      </c>
      <c r="Q709" t="s">
        <v>33</v>
      </c>
      <c r="R709" t="s">
        <v>53</v>
      </c>
      <c r="S709" t="str">
        <f>VLOOKUP(R709,Users!$A$1:$B$5,2,0)</f>
        <v>Erin</v>
      </c>
      <c r="T709" t="s">
        <v>152</v>
      </c>
      <c r="U709" t="s">
        <v>2622</v>
      </c>
      <c r="V709">
        <v>44134</v>
      </c>
      <c r="W709" s="2">
        <v>42055</v>
      </c>
      <c r="X709" s="2" t="str">
        <f t="shared" si="56"/>
        <v>Fri</v>
      </c>
      <c r="Y709" s="2">
        <v>42057</v>
      </c>
      <c r="Z709" s="9">
        <f t="shared" si="57"/>
        <v>2</v>
      </c>
      <c r="AA709" s="9" t="str">
        <f t="shared" si="58"/>
        <v>After Discount</v>
      </c>
      <c r="AB709" s="6">
        <v>-185.17</v>
      </c>
      <c r="AC709">
        <v>9</v>
      </c>
      <c r="AD709" s="6">
        <v>38.89</v>
      </c>
      <c r="AE709">
        <v>87630</v>
      </c>
      <c r="AF709" s="9">
        <f>IF(COUNTIF(AE$2:AE2660,AE709)=1,1,0)</f>
        <v>0</v>
      </c>
      <c r="AG709" t="str">
        <f>_xlfn.XLOOKUP(AE709,Returns!A:A,Returns!B:B,"Not Returned",0,1)</f>
        <v>Not Returned</v>
      </c>
      <c r="AH709">
        <f t="shared" si="59"/>
        <v>0</v>
      </c>
    </row>
    <row r="710" spans="1:34" x14ac:dyDescent="0.3">
      <c r="A710">
        <v>23706</v>
      </c>
      <c r="B710" t="s">
        <v>37</v>
      </c>
      <c r="C710" s="8">
        <v>0.05</v>
      </c>
      <c r="D710" s="6">
        <v>4.0599999999999996</v>
      </c>
      <c r="E710" s="7">
        <v>6.89</v>
      </c>
      <c r="F710">
        <v>3138</v>
      </c>
      <c r="G710" t="s">
        <v>2809</v>
      </c>
      <c r="H710" t="str">
        <f>IF(COUNTIF(G$2:G710,G710)=1,"New Customer","Returning Customer")</f>
        <v>New Customer</v>
      </c>
      <c r="I710">
        <f t="shared" si="55"/>
        <v>1</v>
      </c>
      <c r="J710" t="s">
        <v>27</v>
      </c>
      <c r="K710" t="s">
        <v>28</v>
      </c>
      <c r="L710" t="s">
        <v>29</v>
      </c>
      <c r="M710" t="s">
        <v>252</v>
      </c>
      <c r="N710" t="s">
        <v>59</v>
      </c>
      <c r="O710" t="s">
        <v>901</v>
      </c>
      <c r="P710">
        <v>0.6</v>
      </c>
      <c r="Q710" t="s">
        <v>33</v>
      </c>
      <c r="R710" t="s">
        <v>53</v>
      </c>
      <c r="S710" t="str">
        <f>VLOOKUP(R710,Users!$A$1:$B$5,2,0)</f>
        <v>Erin</v>
      </c>
      <c r="T710" t="s">
        <v>193</v>
      </c>
      <c r="U710" t="s">
        <v>2810</v>
      </c>
      <c r="V710">
        <v>3053</v>
      </c>
      <c r="W710" s="2">
        <v>42174</v>
      </c>
      <c r="X710" s="2" t="str">
        <f t="shared" si="56"/>
        <v>Fri</v>
      </c>
      <c r="Y710" s="2">
        <v>42176</v>
      </c>
      <c r="Z710" s="9">
        <f t="shared" si="57"/>
        <v>2</v>
      </c>
      <c r="AA710" s="9" t="str">
        <f t="shared" si="58"/>
        <v>After Discount</v>
      </c>
      <c r="AB710" s="6">
        <v>-122.83499999999999</v>
      </c>
      <c r="AC710">
        <v>22</v>
      </c>
      <c r="AD710" s="6">
        <v>92.57</v>
      </c>
      <c r="AE710">
        <v>86796</v>
      </c>
      <c r="AF710" s="9">
        <f>IF(COUNTIF(AE$2:AE2661,AE710)=1,1,0)</f>
        <v>1</v>
      </c>
      <c r="AG710" t="str">
        <f>_xlfn.XLOOKUP(AE710,Returns!A:A,Returns!B:B,"Not Returned",0,1)</f>
        <v>Not Returned</v>
      </c>
      <c r="AH710">
        <f t="shared" si="59"/>
        <v>0</v>
      </c>
    </row>
    <row r="711" spans="1:34" x14ac:dyDescent="0.3">
      <c r="A711">
        <v>21085</v>
      </c>
      <c r="B711" t="s">
        <v>106</v>
      </c>
      <c r="C711" s="8">
        <v>7.0000000000000007E-2</v>
      </c>
      <c r="D711" s="6">
        <v>49.43</v>
      </c>
      <c r="E711" s="7">
        <v>19.989999999999998</v>
      </c>
      <c r="F711">
        <v>3089</v>
      </c>
      <c r="G711" t="s">
        <v>2765</v>
      </c>
      <c r="H711" t="str">
        <f>IF(COUNTIF(G$2:G711,G711)=1,"New Customer","Returning Customer")</f>
        <v>New Customer</v>
      </c>
      <c r="I711">
        <f t="shared" si="55"/>
        <v>1</v>
      </c>
      <c r="J711" t="s">
        <v>49</v>
      </c>
      <c r="K711" t="s">
        <v>28</v>
      </c>
      <c r="L711" t="s">
        <v>29</v>
      </c>
      <c r="M711" t="s">
        <v>252</v>
      </c>
      <c r="N711" t="s">
        <v>59</v>
      </c>
      <c r="O711" t="s">
        <v>2766</v>
      </c>
      <c r="P711">
        <v>0.56999999999999995</v>
      </c>
      <c r="Q711" t="s">
        <v>33</v>
      </c>
      <c r="R711" t="s">
        <v>61</v>
      </c>
      <c r="S711" t="str">
        <f>VLOOKUP(R711,Users!$A$1:$B$5,2,0)</f>
        <v>Chris</v>
      </c>
      <c r="T711" t="s">
        <v>180</v>
      </c>
      <c r="U711" t="s">
        <v>2735</v>
      </c>
      <c r="V711">
        <v>66209</v>
      </c>
      <c r="W711" s="2">
        <v>42028</v>
      </c>
      <c r="X711" s="2" t="str">
        <f t="shared" si="56"/>
        <v>Sat</v>
      </c>
      <c r="Y711" s="2">
        <v>42033</v>
      </c>
      <c r="Z711" s="9">
        <f t="shared" si="57"/>
        <v>5</v>
      </c>
      <c r="AA711" s="9" t="str">
        <f t="shared" si="58"/>
        <v>After Discount</v>
      </c>
      <c r="AB711" s="6">
        <v>-122.77</v>
      </c>
      <c r="AC711">
        <v>6</v>
      </c>
      <c r="AD711" s="6">
        <v>281.82</v>
      </c>
      <c r="AE711">
        <v>91219</v>
      </c>
      <c r="AF711" s="9">
        <f>IF(COUNTIF(AE$2:AE2662,AE711)=1,1,0)</f>
        <v>1</v>
      </c>
      <c r="AG711" t="str">
        <f>_xlfn.XLOOKUP(AE711,Returns!A:A,Returns!B:B,"Not Returned",0,1)</f>
        <v>Not Returned</v>
      </c>
      <c r="AH711">
        <f t="shared" si="59"/>
        <v>0</v>
      </c>
    </row>
    <row r="712" spans="1:34" x14ac:dyDescent="0.3">
      <c r="A712">
        <v>19262</v>
      </c>
      <c r="B712" t="s">
        <v>25</v>
      </c>
      <c r="C712" s="8">
        <v>0.04</v>
      </c>
      <c r="D712" s="6">
        <v>4.37</v>
      </c>
      <c r="E712" s="7">
        <v>5.15</v>
      </c>
      <c r="F712">
        <v>875</v>
      </c>
      <c r="G712" t="s">
        <v>984</v>
      </c>
      <c r="H712" t="str">
        <f>IF(COUNTIF(G$2:G712,G712)=1,"New Customer","Returning Customer")</f>
        <v>Returning Customer</v>
      </c>
      <c r="I712">
        <f t="shared" si="55"/>
        <v>0</v>
      </c>
      <c r="J712" t="s">
        <v>49</v>
      </c>
      <c r="K712" t="s">
        <v>58</v>
      </c>
      <c r="L712" t="s">
        <v>29</v>
      </c>
      <c r="M712" t="s">
        <v>252</v>
      </c>
      <c r="N712" t="s">
        <v>59</v>
      </c>
      <c r="O712" t="s">
        <v>985</v>
      </c>
      <c r="P712">
        <v>0.59</v>
      </c>
      <c r="Q712" t="s">
        <v>33</v>
      </c>
      <c r="R712" t="s">
        <v>34</v>
      </c>
      <c r="S712" t="str">
        <f>VLOOKUP(R712,Users!$A$1:$B$5,2,0)</f>
        <v>William</v>
      </c>
      <c r="T712" t="s">
        <v>208</v>
      </c>
      <c r="U712" t="s">
        <v>986</v>
      </c>
      <c r="V712">
        <v>84106</v>
      </c>
      <c r="W712" s="2">
        <v>42056</v>
      </c>
      <c r="X712" s="2" t="str">
        <f t="shared" si="56"/>
        <v>Sat</v>
      </c>
      <c r="Y712" s="2">
        <v>42057</v>
      </c>
      <c r="Z712" s="9">
        <f t="shared" si="57"/>
        <v>1</v>
      </c>
      <c r="AA712" s="9" t="str">
        <f t="shared" si="58"/>
        <v>After Discount</v>
      </c>
      <c r="AB712" s="6">
        <v>-74.479599999999991</v>
      </c>
      <c r="AC712">
        <v>18</v>
      </c>
      <c r="AD712" s="6">
        <v>78.59</v>
      </c>
      <c r="AE712">
        <v>89059</v>
      </c>
      <c r="AF712" s="9">
        <f>IF(COUNTIF(AE$2:AE2663,AE712)=1,1,0)</f>
        <v>0</v>
      </c>
      <c r="AG712" t="str">
        <f>_xlfn.XLOOKUP(AE712,Returns!A:A,Returns!B:B,"Not Returned",0,1)</f>
        <v>Not Returned</v>
      </c>
      <c r="AH712">
        <f t="shared" si="59"/>
        <v>0</v>
      </c>
    </row>
    <row r="713" spans="1:34" x14ac:dyDescent="0.3">
      <c r="A713">
        <v>25095</v>
      </c>
      <c r="B713" t="s">
        <v>47</v>
      </c>
      <c r="C713" s="8">
        <v>0</v>
      </c>
      <c r="D713" s="6">
        <v>4.37</v>
      </c>
      <c r="E713" s="7">
        <v>5.15</v>
      </c>
      <c r="F713">
        <v>2570</v>
      </c>
      <c r="G713" t="s">
        <v>2382</v>
      </c>
      <c r="H713" t="str">
        <f>IF(COUNTIF(G$2:G713,G713)=1,"New Customer","Returning Customer")</f>
        <v>Returning Customer</v>
      </c>
      <c r="I713">
        <f t="shared" si="55"/>
        <v>0</v>
      </c>
      <c r="J713" t="s">
        <v>49</v>
      </c>
      <c r="K713" t="s">
        <v>114</v>
      </c>
      <c r="L713" t="s">
        <v>29</v>
      </c>
      <c r="M713" t="s">
        <v>252</v>
      </c>
      <c r="N713" t="s">
        <v>59</v>
      </c>
      <c r="O713" t="s">
        <v>985</v>
      </c>
      <c r="P713">
        <v>0.59</v>
      </c>
      <c r="Q713" t="s">
        <v>33</v>
      </c>
      <c r="R713" t="s">
        <v>34</v>
      </c>
      <c r="S713" t="str">
        <f>VLOOKUP(R713,Users!$A$1:$B$5,2,0)</f>
        <v>William</v>
      </c>
      <c r="T713" t="s">
        <v>45</v>
      </c>
      <c r="U713" t="s">
        <v>2383</v>
      </c>
      <c r="V713">
        <v>95616</v>
      </c>
      <c r="W713" s="2">
        <v>42119</v>
      </c>
      <c r="X713" s="2" t="str">
        <f t="shared" si="56"/>
        <v>Sat</v>
      </c>
      <c r="Y713" s="2">
        <v>42121</v>
      </c>
      <c r="Z713" s="9">
        <f t="shared" si="57"/>
        <v>2</v>
      </c>
      <c r="AA713" s="9" t="str">
        <f t="shared" si="58"/>
        <v>No Discount</v>
      </c>
      <c r="AB713" s="6">
        <v>-150.2604</v>
      </c>
      <c r="AC713">
        <v>19</v>
      </c>
      <c r="AD713" s="6">
        <v>87.85</v>
      </c>
      <c r="AE713">
        <v>90327</v>
      </c>
      <c r="AF713" s="9">
        <f>IF(COUNTIF(AE$2:AE2664,AE713)=1,1,0)</f>
        <v>0</v>
      </c>
      <c r="AG713" t="str">
        <f>_xlfn.XLOOKUP(AE713,Returns!A:A,Returns!B:B,"Not Returned",0,1)</f>
        <v>Not Returned</v>
      </c>
      <c r="AH713">
        <f t="shared" si="59"/>
        <v>0</v>
      </c>
    </row>
    <row r="714" spans="1:34" x14ac:dyDescent="0.3">
      <c r="A714">
        <v>19971</v>
      </c>
      <c r="B714" t="s">
        <v>106</v>
      </c>
      <c r="C714" s="8">
        <v>0.02</v>
      </c>
      <c r="D714" s="6">
        <v>50.98</v>
      </c>
      <c r="E714" s="7">
        <v>13.66</v>
      </c>
      <c r="F714">
        <v>2613</v>
      </c>
      <c r="G714" t="s">
        <v>2411</v>
      </c>
      <c r="H714" t="str">
        <f>IF(COUNTIF(G$2:G714,G714)=1,"New Customer","Returning Customer")</f>
        <v>New Customer</v>
      </c>
      <c r="I714">
        <f t="shared" si="55"/>
        <v>1</v>
      </c>
      <c r="J714" t="s">
        <v>27</v>
      </c>
      <c r="K714" t="s">
        <v>28</v>
      </c>
      <c r="L714" t="s">
        <v>29</v>
      </c>
      <c r="M714" t="s">
        <v>252</v>
      </c>
      <c r="N714" t="s">
        <v>59</v>
      </c>
      <c r="O714" t="s">
        <v>2412</v>
      </c>
      <c r="P714">
        <v>0.57999999999999996</v>
      </c>
      <c r="Q714" t="s">
        <v>33</v>
      </c>
      <c r="R714" t="s">
        <v>53</v>
      </c>
      <c r="S714" t="str">
        <f>VLOOKUP(R714,Users!$A$1:$B$5,2,0)</f>
        <v>Erin</v>
      </c>
      <c r="T714" t="s">
        <v>54</v>
      </c>
      <c r="U714" t="s">
        <v>2413</v>
      </c>
      <c r="V714">
        <v>8863</v>
      </c>
      <c r="W714" s="2">
        <v>42028</v>
      </c>
      <c r="X714" s="2" t="str">
        <f t="shared" si="56"/>
        <v>Sat</v>
      </c>
      <c r="Y714" s="2">
        <v>42028</v>
      </c>
      <c r="Z714" s="9">
        <f t="shared" si="57"/>
        <v>0</v>
      </c>
      <c r="AA714" s="9" t="str">
        <f t="shared" si="58"/>
        <v>After Discount</v>
      </c>
      <c r="AB714" s="6">
        <v>-25.76</v>
      </c>
      <c r="AC714">
        <v>1</v>
      </c>
      <c r="AD714" s="6">
        <v>68.45</v>
      </c>
      <c r="AE714">
        <v>86119</v>
      </c>
      <c r="AF714" s="9">
        <f>IF(COUNTIF(AE$2:AE2665,AE714)=1,1,0)</f>
        <v>1</v>
      </c>
      <c r="AG714" t="str">
        <f>_xlfn.XLOOKUP(AE714,Returns!A:A,Returns!B:B,"Not Returned",0,1)</f>
        <v>Not Returned</v>
      </c>
      <c r="AH714">
        <f t="shared" si="59"/>
        <v>0</v>
      </c>
    </row>
    <row r="715" spans="1:34" x14ac:dyDescent="0.3">
      <c r="A715">
        <v>18511</v>
      </c>
      <c r="B715" t="s">
        <v>106</v>
      </c>
      <c r="C715" s="8">
        <v>0.09</v>
      </c>
      <c r="D715" s="6">
        <v>60.98</v>
      </c>
      <c r="E715" s="7">
        <v>49</v>
      </c>
      <c r="F715">
        <v>1557</v>
      </c>
      <c r="G715" t="s">
        <v>1569</v>
      </c>
      <c r="H715" t="str">
        <f>IF(COUNTIF(G$2:G715,G715)=1,"New Customer","Returning Customer")</f>
        <v>New Customer</v>
      </c>
      <c r="I715">
        <f t="shared" si="55"/>
        <v>1</v>
      </c>
      <c r="J715" t="s">
        <v>49</v>
      </c>
      <c r="K715" t="s">
        <v>114</v>
      </c>
      <c r="L715" t="s">
        <v>29</v>
      </c>
      <c r="M715" t="s">
        <v>252</v>
      </c>
      <c r="N715" t="s">
        <v>231</v>
      </c>
      <c r="O715" t="s">
        <v>1570</v>
      </c>
      <c r="P715">
        <v>0.59</v>
      </c>
      <c r="Q715" t="s">
        <v>33</v>
      </c>
      <c r="R715" t="s">
        <v>135</v>
      </c>
      <c r="S715" t="str">
        <f>VLOOKUP(R715,Users!$A$1:$B$5,2,0)</f>
        <v>Sam</v>
      </c>
      <c r="T715" t="s">
        <v>136</v>
      </c>
      <c r="U715" t="s">
        <v>1571</v>
      </c>
      <c r="V715">
        <v>22003</v>
      </c>
      <c r="W715" s="2">
        <v>42088</v>
      </c>
      <c r="X715" s="2" t="str">
        <f t="shared" si="56"/>
        <v>Wed</v>
      </c>
      <c r="Y715" s="2">
        <v>42096</v>
      </c>
      <c r="Z715" s="9">
        <f t="shared" si="57"/>
        <v>8</v>
      </c>
      <c r="AA715" s="9" t="str">
        <f t="shared" si="58"/>
        <v>After Discount</v>
      </c>
      <c r="AB715" s="6">
        <v>-954.75800000000004</v>
      </c>
      <c r="AC715">
        <v>15</v>
      </c>
      <c r="AD715" s="6">
        <v>879.62</v>
      </c>
      <c r="AE715">
        <v>87426</v>
      </c>
      <c r="AF715" s="9">
        <f>IF(COUNTIF(AE$2:AE2666,AE715)=1,1,0)</f>
        <v>0</v>
      </c>
      <c r="AG715" t="str">
        <f>_xlfn.XLOOKUP(AE715,Returns!A:A,Returns!B:B,"Not Returned",0,1)</f>
        <v>Not Returned</v>
      </c>
      <c r="AH715">
        <f t="shared" si="59"/>
        <v>0</v>
      </c>
    </row>
    <row r="716" spans="1:34" x14ac:dyDescent="0.3">
      <c r="A716">
        <v>566</v>
      </c>
      <c r="B716" t="s">
        <v>37</v>
      </c>
      <c r="C716" s="8">
        <v>0.02</v>
      </c>
      <c r="D716" s="6">
        <v>60.98</v>
      </c>
      <c r="E716" s="7">
        <v>49</v>
      </c>
      <c r="F716">
        <v>1733</v>
      </c>
      <c r="G716" t="s">
        <v>1729</v>
      </c>
      <c r="H716" t="str">
        <f>IF(COUNTIF(G$2:G716,G716)=1,"New Customer","Returning Customer")</f>
        <v>New Customer</v>
      </c>
      <c r="I716">
        <f t="shared" si="55"/>
        <v>1</v>
      </c>
      <c r="J716" t="s">
        <v>49</v>
      </c>
      <c r="K716" t="s">
        <v>58</v>
      </c>
      <c r="L716" t="s">
        <v>29</v>
      </c>
      <c r="M716" t="s">
        <v>252</v>
      </c>
      <c r="N716" t="s">
        <v>231</v>
      </c>
      <c r="O716" t="s">
        <v>1570</v>
      </c>
      <c r="P716">
        <v>0.59</v>
      </c>
      <c r="Q716" t="s">
        <v>33</v>
      </c>
      <c r="R716" t="s">
        <v>53</v>
      </c>
      <c r="S716" t="str">
        <f>VLOOKUP(R716,Users!$A$1:$B$5,2,0)</f>
        <v>Erin</v>
      </c>
      <c r="T716" t="s">
        <v>998</v>
      </c>
      <c r="U716" t="s">
        <v>35</v>
      </c>
      <c r="V716">
        <v>20012</v>
      </c>
      <c r="W716" s="2">
        <v>42098</v>
      </c>
      <c r="X716" s="2" t="str">
        <f t="shared" si="56"/>
        <v>Sat</v>
      </c>
      <c r="Y716" s="2">
        <v>42100</v>
      </c>
      <c r="Z716" s="9">
        <f t="shared" si="57"/>
        <v>2</v>
      </c>
      <c r="AA716" s="9" t="str">
        <f t="shared" si="58"/>
        <v>After Discount</v>
      </c>
      <c r="AB716" s="6">
        <v>-662.52</v>
      </c>
      <c r="AC716">
        <v>34</v>
      </c>
      <c r="AD716" s="6">
        <v>2119.54</v>
      </c>
      <c r="AE716">
        <v>3841</v>
      </c>
      <c r="AF716" s="9">
        <f>IF(COUNTIF(AE$2:AE2667,AE716)=1,1,0)</f>
        <v>0</v>
      </c>
      <c r="AG716" t="str">
        <f>_xlfn.XLOOKUP(AE716,Returns!A:A,Returns!B:B,"Not Returned",0,1)</f>
        <v>Not Returned</v>
      </c>
      <c r="AH716">
        <f t="shared" si="59"/>
        <v>0</v>
      </c>
    </row>
    <row r="717" spans="1:34" x14ac:dyDescent="0.3">
      <c r="A717">
        <v>18566</v>
      </c>
      <c r="B717" t="s">
        <v>37</v>
      </c>
      <c r="C717" s="8">
        <v>0.02</v>
      </c>
      <c r="D717" s="6">
        <v>60.98</v>
      </c>
      <c r="E717" s="7">
        <v>49</v>
      </c>
      <c r="F717">
        <v>1734</v>
      </c>
      <c r="G717" t="s">
        <v>1731</v>
      </c>
      <c r="H717" t="str">
        <f>IF(COUNTIF(G$2:G717,G717)=1,"New Customer","Returning Customer")</f>
        <v>New Customer</v>
      </c>
      <c r="I717">
        <f t="shared" si="55"/>
        <v>1</v>
      </c>
      <c r="J717" t="s">
        <v>49</v>
      </c>
      <c r="K717" t="s">
        <v>58</v>
      </c>
      <c r="L717" t="s">
        <v>29</v>
      </c>
      <c r="M717" t="s">
        <v>252</v>
      </c>
      <c r="N717" t="s">
        <v>231</v>
      </c>
      <c r="O717" t="s">
        <v>1570</v>
      </c>
      <c r="P717">
        <v>0.59</v>
      </c>
      <c r="Q717" t="s">
        <v>33</v>
      </c>
      <c r="R717" t="s">
        <v>53</v>
      </c>
      <c r="S717" t="str">
        <f>VLOOKUP(R717,Users!$A$1:$B$5,2,0)</f>
        <v>Erin</v>
      </c>
      <c r="T717" t="s">
        <v>71</v>
      </c>
      <c r="U717" t="s">
        <v>1732</v>
      </c>
      <c r="V717">
        <v>10528</v>
      </c>
      <c r="W717" s="2">
        <v>42098</v>
      </c>
      <c r="X717" s="2" t="str">
        <f t="shared" si="56"/>
        <v>Sat</v>
      </c>
      <c r="Y717" s="2">
        <v>42100</v>
      </c>
      <c r="Z717" s="9">
        <f t="shared" si="57"/>
        <v>2</v>
      </c>
      <c r="AA717" s="9" t="str">
        <f t="shared" si="58"/>
        <v>After Discount</v>
      </c>
      <c r="AB717" s="6">
        <v>-596.26800000000003</v>
      </c>
      <c r="AC717">
        <v>9</v>
      </c>
      <c r="AD717" s="6">
        <v>561.05999999999995</v>
      </c>
      <c r="AE717">
        <v>88443</v>
      </c>
      <c r="AF717" s="9">
        <f>IF(COUNTIF(AE$2:AE2668,AE717)=1,1,0)</f>
        <v>0</v>
      </c>
      <c r="AG717" t="str">
        <f>_xlfn.XLOOKUP(AE717,Returns!A:A,Returns!B:B,"Not Returned",0,1)</f>
        <v>Not Returned</v>
      </c>
      <c r="AH717">
        <f t="shared" si="59"/>
        <v>0</v>
      </c>
    </row>
    <row r="718" spans="1:34" x14ac:dyDescent="0.3">
      <c r="A718">
        <v>24894</v>
      </c>
      <c r="B718" t="s">
        <v>56</v>
      </c>
      <c r="C718" s="8">
        <v>7.0000000000000007E-2</v>
      </c>
      <c r="D718" s="6">
        <v>60.98</v>
      </c>
      <c r="E718" s="7">
        <v>49</v>
      </c>
      <c r="F718">
        <v>1771</v>
      </c>
      <c r="G718" t="s">
        <v>1765</v>
      </c>
      <c r="H718" t="str">
        <f>IF(COUNTIF(G$2:G718,G718)=1,"New Customer","Returning Customer")</f>
        <v>New Customer</v>
      </c>
      <c r="I718">
        <f t="shared" si="55"/>
        <v>1</v>
      </c>
      <c r="J718" t="s">
        <v>49</v>
      </c>
      <c r="K718" t="s">
        <v>40</v>
      </c>
      <c r="L718" t="s">
        <v>29</v>
      </c>
      <c r="M718" t="s">
        <v>252</v>
      </c>
      <c r="N718" t="s">
        <v>231</v>
      </c>
      <c r="O718" t="s">
        <v>1570</v>
      </c>
      <c r="P718">
        <v>0.59</v>
      </c>
      <c r="Q718" t="s">
        <v>33</v>
      </c>
      <c r="R718" t="s">
        <v>61</v>
      </c>
      <c r="S718" t="str">
        <f>VLOOKUP(R718,Users!$A$1:$B$5,2,0)</f>
        <v>Chris</v>
      </c>
      <c r="T718" t="s">
        <v>175</v>
      </c>
      <c r="U718" t="s">
        <v>1601</v>
      </c>
      <c r="V718">
        <v>61032</v>
      </c>
      <c r="W718" s="2">
        <v>42069</v>
      </c>
      <c r="X718" s="2" t="str">
        <f t="shared" si="56"/>
        <v>Fri</v>
      </c>
      <c r="Y718" s="2">
        <v>42070</v>
      </c>
      <c r="Z718" s="9">
        <f t="shared" si="57"/>
        <v>1</v>
      </c>
      <c r="AA718" s="9" t="str">
        <f t="shared" si="58"/>
        <v>After Discount</v>
      </c>
      <c r="AB718" s="6">
        <v>-807.89</v>
      </c>
      <c r="AC718">
        <v>7</v>
      </c>
      <c r="AD718" s="6">
        <v>410.17</v>
      </c>
      <c r="AE718">
        <v>89106</v>
      </c>
      <c r="AF718" s="9">
        <f>IF(COUNTIF(AE$2:AE2669,AE718)=1,1,0)</f>
        <v>1</v>
      </c>
      <c r="AG718" t="str">
        <f>_xlfn.XLOOKUP(AE718,Returns!A:A,Returns!B:B,"Not Returned",0,1)</f>
        <v>Not Returned</v>
      </c>
      <c r="AH718">
        <f t="shared" si="59"/>
        <v>0</v>
      </c>
    </row>
    <row r="719" spans="1:34" x14ac:dyDescent="0.3">
      <c r="A719">
        <v>18555</v>
      </c>
      <c r="B719" t="s">
        <v>56</v>
      </c>
      <c r="C719" s="8">
        <v>0.06</v>
      </c>
      <c r="D719" s="6">
        <v>17.670000000000002</v>
      </c>
      <c r="E719" s="7">
        <v>8.99</v>
      </c>
      <c r="F719">
        <v>683</v>
      </c>
      <c r="G719" t="s">
        <v>797</v>
      </c>
      <c r="H719" t="str">
        <f>IF(COUNTIF(G$2:G719,G719)=1,"New Customer","Returning Customer")</f>
        <v>New Customer</v>
      </c>
      <c r="I719">
        <f t="shared" si="55"/>
        <v>1</v>
      </c>
      <c r="J719" t="s">
        <v>27</v>
      </c>
      <c r="K719" t="s">
        <v>58</v>
      </c>
      <c r="L719" t="s">
        <v>41</v>
      </c>
      <c r="M719" t="s">
        <v>50</v>
      </c>
      <c r="N719" t="s">
        <v>51</v>
      </c>
      <c r="O719" t="s">
        <v>798</v>
      </c>
      <c r="P719">
        <v>0.47</v>
      </c>
      <c r="Q719" t="s">
        <v>33</v>
      </c>
      <c r="R719" t="s">
        <v>61</v>
      </c>
      <c r="S719" t="str">
        <f>VLOOKUP(R719,Users!$A$1:$B$5,2,0)</f>
        <v>Chris</v>
      </c>
      <c r="T719" t="s">
        <v>489</v>
      </c>
      <c r="U719" t="s">
        <v>799</v>
      </c>
      <c r="V719">
        <v>68046</v>
      </c>
      <c r="W719" s="2">
        <v>42101</v>
      </c>
      <c r="X719" s="2" t="str">
        <f t="shared" si="56"/>
        <v>Tue</v>
      </c>
      <c r="Y719" s="2">
        <v>42102</v>
      </c>
      <c r="Z719" s="9">
        <f t="shared" si="57"/>
        <v>1</v>
      </c>
      <c r="AA719" s="9" t="str">
        <f t="shared" si="58"/>
        <v>After Discount</v>
      </c>
      <c r="AB719" s="6">
        <v>38.06</v>
      </c>
      <c r="AC719">
        <v>4</v>
      </c>
      <c r="AD719" s="6">
        <v>69.959999999999994</v>
      </c>
      <c r="AE719">
        <v>87765</v>
      </c>
      <c r="AF719" s="9">
        <f>IF(COUNTIF(AE$2:AE2670,AE719)=1,1,0)</f>
        <v>1</v>
      </c>
      <c r="AG719" t="str">
        <f>_xlfn.XLOOKUP(AE719,Returns!A:A,Returns!B:B,"Not Returned",0,1)</f>
        <v>Not Returned</v>
      </c>
      <c r="AH719">
        <f t="shared" si="59"/>
        <v>0</v>
      </c>
    </row>
    <row r="720" spans="1:34" x14ac:dyDescent="0.3">
      <c r="A720">
        <v>24232</v>
      </c>
      <c r="B720" t="s">
        <v>25</v>
      </c>
      <c r="C720" s="8">
        <v>0.05</v>
      </c>
      <c r="D720" s="6">
        <v>17.670000000000002</v>
      </c>
      <c r="E720" s="7">
        <v>8.99</v>
      </c>
      <c r="F720">
        <v>1352</v>
      </c>
      <c r="G720" t="s">
        <v>1404</v>
      </c>
      <c r="H720" t="str">
        <f>IF(COUNTIF(G$2:G720,G720)=1,"New Customer","Returning Customer")</f>
        <v>New Customer</v>
      </c>
      <c r="I720">
        <f t="shared" si="55"/>
        <v>1</v>
      </c>
      <c r="J720" t="s">
        <v>49</v>
      </c>
      <c r="K720" t="s">
        <v>40</v>
      </c>
      <c r="L720" t="s">
        <v>41</v>
      </c>
      <c r="M720" t="s">
        <v>50</v>
      </c>
      <c r="N720" t="s">
        <v>51</v>
      </c>
      <c r="O720" t="s">
        <v>798</v>
      </c>
      <c r="P720">
        <v>0.47</v>
      </c>
      <c r="Q720" t="s">
        <v>33</v>
      </c>
      <c r="R720" t="s">
        <v>53</v>
      </c>
      <c r="S720" t="str">
        <f>VLOOKUP(R720,Users!$A$1:$B$5,2,0)</f>
        <v>Erin</v>
      </c>
      <c r="T720" t="s">
        <v>409</v>
      </c>
      <c r="U720" t="s">
        <v>1405</v>
      </c>
      <c r="V720">
        <v>20746</v>
      </c>
      <c r="W720" s="2">
        <v>42124</v>
      </c>
      <c r="X720" s="2" t="str">
        <f t="shared" si="56"/>
        <v>Thu</v>
      </c>
      <c r="Y720" s="2">
        <v>42125</v>
      </c>
      <c r="Z720" s="9">
        <f t="shared" si="57"/>
        <v>1</v>
      </c>
      <c r="AA720" s="9" t="str">
        <f t="shared" si="58"/>
        <v>After Discount</v>
      </c>
      <c r="AB720" s="6">
        <v>46.036799999999999</v>
      </c>
      <c r="AC720">
        <v>16</v>
      </c>
      <c r="AD720" s="6">
        <v>283.44</v>
      </c>
      <c r="AE720">
        <v>88234</v>
      </c>
      <c r="AF720" s="9">
        <f>IF(COUNTIF(AE$2:AE2671,AE720)=1,1,0)</f>
        <v>1</v>
      </c>
      <c r="AG720" t="str">
        <f>_xlfn.XLOOKUP(AE720,Returns!A:A,Returns!B:B,"Not Returned",0,1)</f>
        <v>Not Returned</v>
      </c>
      <c r="AH720">
        <f t="shared" si="59"/>
        <v>0</v>
      </c>
    </row>
    <row r="721" spans="1:34" x14ac:dyDescent="0.3">
      <c r="A721">
        <v>20497</v>
      </c>
      <c r="B721" t="s">
        <v>106</v>
      </c>
      <c r="C721" s="8">
        <v>0</v>
      </c>
      <c r="D721" s="6">
        <v>17.670000000000002</v>
      </c>
      <c r="E721" s="7">
        <v>8.99</v>
      </c>
      <c r="F721">
        <v>2426</v>
      </c>
      <c r="G721" t="s">
        <v>2259</v>
      </c>
      <c r="H721" t="str">
        <f>IF(COUNTIF(G$2:G721,G721)=1,"New Customer","Returning Customer")</f>
        <v>Returning Customer</v>
      </c>
      <c r="I721">
        <f t="shared" si="55"/>
        <v>0</v>
      </c>
      <c r="J721" t="s">
        <v>49</v>
      </c>
      <c r="K721" t="s">
        <v>58</v>
      </c>
      <c r="L721" t="s">
        <v>41</v>
      </c>
      <c r="M721" t="s">
        <v>50</v>
      </c>
      <c r="N721" t="s">
        <v>51</v>
      </c>
      <c r="O721" t="s">
        <v>798</v>
      </c>
      <c r="P721">
        <v>0.47</v>
      </c>
      <c r="Q721" t="s">
        <v>33</v>
      </c>
      <c r="R721" t="s">
        <v>61</v>
      </c>
      <c r="S721" t="str">
        <f>VLOOKUP(R721,Users!$A$1:$B$5,2,0)</f>
        <v>Chris</v>
      </c>
      <c r="T721" t="s">
        <v>129</v>
      </c>
      <c r="U721" t="s">
        <v>2260</v>
      </c>
      <c r="V721">
        <v>75061</v>
      </c>
      <c r="W721" s="2">
        <v>42126</v>
      </c>
      <c r="X721" s="2" t="str">
        <f t="shared" si="56"/>
        <v>Sat</v>
      </c>
      <c r="Y721" s="2">
        <v>42133</v>
      </c>
      <c r="Z721" s="9">
        <f t="shared" si="57"/>
        <v>7</v>
      </c>
      <c r="AA721" s="9" t="str">
        <f t="shared" si="58"/>
        <v>No Discount</v>
      </c>
      <c r="AB721" s="6">
        <v>109.67000000000002</v>
      </c>
      <c r="AC721">
        <v>9</v>
      </c>
      <c r="AD721" s="6">
        <v>168.71</v>
      </c>
      <c r="AE721">
        <v>90861</v>
      </c>
      <c r="AF721" s="9">
        <f>IF(COUNTIF(AE$2:AE2672,AE721)=1,1,0)</f>
        <v>0</v>
      </c>
      <c r="AG721" t="str">
        <f>_xlfn.XLOOKUP(AE721,Returns!A:A,Returns!B:B,"Not Returned",0,1)</f>
        <v>Not Returned</v>
      </c>
      <c r="AH721">
        <f t="shared" si="59"/>
        <v>0</v>
      </c>
    </row>
    <row r="722" spans="1:34" x14ac:dyDescent="0.3">
      <c r="A722">
        <v>21760</v>
      </c>
      <c r="B722" t="s">
        <v>37</v>
      </c>
      <c r="C722" s="8">
        <v>0.02</v>
      </c>
      <c r="D722" s="6">
        <v>25.38</v>
      </c>
      <c r="E722" s="7">
        <v>8.99</v>
      </c>
      <c r="F722">
        <v>648</v>
      </c>
      <c r="G722" t="s">
        <v>752</v>
      </c>
      <c r="H722" t="str">
        <f>IF(COUNTIF(G$2:G722,G722)=1,"New Customer","Returning Customer")</f>
        <v>New Customer</v>
      </c>
      <c r="I722">
        <f t="shared" si="55"/>
        <v>1</v>
      </c>
      <c r="J722" t="s">
        <v>49</v>
      </c>
      <c r="K722" t="s">
        <v>40</v>
      </c>
      <c r="L722" t="s">
        <v>41</v>
      </c>
      <c r="M722" t="s">
        <v>50</v>
      </c>
      <c r="N722" t="s">
        <v>51</v>
      </c>
      <c r="O722" t="s">
        <v>753</v>
      </c>
      <c r="P722">
        <v>0.5</v>
      </c>
      <c r="Q722" t="s">
        <v>33</v>
      </c>
      <c r="R722" t="s">
        <v>61</v>
      </c>
      <c r="S722" t="str">
        <f>VLOOKUP(R722,Users!$A$1:$B$5,2,0)</f>
        <v>Chris</v>
      </c>
      <c r="T722" t="s">
        <v>175</v>
      </c>
      <c r="U722" t="s">
        <v>754</v>
      </c>
      <c r="V722">
        <v>60440</v>
      </c>
      <c r="W722" s="2">
        <v>42176</v>
      </c>
      <c r="X722" s="2" t="str">
        <f t="shared" si="56"/>
        <v>Sun</v>
      </c>
      <c r="Y722" s="2">
        <v>42177</v>
      </c>
      <c r="Z722" s="9">
        <f t="shared" si="57"/>
        <v>1</v>
      </c>
      <c r="AA722" s="9" t="str">
        <f t="shared" si="58"/>
        <v>After Discount</v>
      </c>
      <c r="AB722" s="6">
        <v>-10.36</v>
      </c>
      <c r="AC722">
        <v>1</v>
      </c>
      <c r="AD722" s="6">
        <v>34.11</v>
      </c>
      <c r="AE722">
        <v>91365</v>
      </c>
      <c r="AF722" s="9">
        <f>IF(COUNTIF(AE$2:AE2673,AE722)=1,1,0)</f>
        <v>1</v>
      </c>
      <c r="AG722" t="str">
        <f>_xlfn.XLOOKUP(AE722,Returns!A:A,Returns!B:B,"Not Returned",0,1)</f>
        <v>Not Returned</v>
      </c>
      <c r="AH722">
        <f t="shared" si="59"/>
        <v>0</v>
      </c>
    </row>
    <row r="723" spans="1:34" x14ac:dyDescent="0.3">
      <c r="A723">
        <v>21852</v>
      </c>
      <c r="B723" t="s">
        <v>56</v>
      </c>
      <c r="C723" s="8">
        <v>0</v>
      </c>
      <c r="D723" s="6">
        <v>25.38</v>
      </c>
      <c r="E723" s="7">
        <v>8.99</v>
      </c>
      <c r="F723">
        <v>3257</v>
      </c>
      <c r="G723" t="s">
        <v>2899</v>
      </c>
      <c r="H723" t="str">
        <f>IF(COUNTIF(G$2:G723,G723)=1,"New Customer","Returning Customer")</f>
        <v>New Customer</v>
      </c>
      <c r="I723">
        <f t="shared" si="55"/>
        <v>1</v>
      </c>
      <c r="J723" t="s">
        <v>49</v>
      </c>
      <c r="K723" t="s">
        <v>114</v>
      </c>
      <c r="L723" t="s">
        <v>41</v>
      </c>
      <c r="M723" t="s">
        <v>50</v>
      </c>
      <c r="N723" t="s">
        <v>51</v>
      </c>
      <c r="O723" t="s">
        <v>753</v>
      </c>
      <c r="P723">
        <v>0.5</v>
      </c>
      <c r="Q723" t="s">
        <v>33</v>
      </c>
      <c r="R723" t="s">
        <v>34</v>
      </c>
      <c r="S723" t="str">
        <f>VLOOKUP(R723,Users!$A$1:$B$5,2,0)</f>
        <v>William</v>
      </c>
      <c r="T723" t="s">
        <v>35</v>
      </c>
      <c r="U723" t="s">
        <v>2900</v>
      </c>
      <c r="V723">
        <v>98632</v>
      </c>
      <c r="W723" s="2">
        <v>42137</v>
      </c>
      <c r="X723" s="2" t="str">
        <f t="shared" si="56"/>
        <v>Wed</v>
      </c>
      <c r="Y723" s="2">
        <v>42139</v>
      </c>
      <c r="Z723" s="9">
        <f t="shared" si="57"/>
        <v>2</v>
      </c>
      <c r="AA723" s="9" t="str">
        <f t="shared" si="58"/>
        <v>No Discount</v>
      </c>
      <c r="AB723" s="6">
        <v>470.33799999999997</v>
      </c>
      <c r="AC723">
        <v>26</v>
      </c>
      <c r="AD723" s="6">
        <v>700.41</v>
      </c>
      <c r="AE723">
        <v>88826</v>
      </c>
      <c r="AF723" s="9">
        <f>IF(COUNTIF(AE$2:AE2674,AE723)=1,1,0)</f>
        <v>1</v>
      </c>
      <c r="AG723" t="str">
        <f>_xlfn.XLOOKUP(AE723,Returns!A:A,Returns!B:B,"Not Returned",0,1)</f>
        <v>Not Returned</v>
      </c>
      <c r="AH723">
        <f t="shared" si="59"/>
        <v>0</v>
      </c>
    </row>
    <row r="724" spans="1:34" x14ac:dyDescent="0.3">
      <c r="A724">
        <v>23191</v>
      </c>
      <c r="B724" t="s">
        <v>47</v>
      </c>
      <c r="C724" s="8">
        <v>0.04</v>
      </c>
      <c r="D724" s="6">
        <v>25.38</v>
      </c>
      <c r="E724" s="7">
        <v>8.99</v>
      </c>
      <c r="F724">
        <v>3386</v>
      </c>
      <c r="G724" t="s">
        <v>2995</v>
      </c>
      <c r="H724" t="str">
        <f>IF(COUNTIF(G$2:G724,G724)=1,"New Customer","Returning Customer")</f>
        <v>Returning Customer</v>
      </c>
      <c r="I724">
        <f t="shared" si="55"/>
        <v>0</v>
      </c>
      <c r="J724" t="s">
        <v>27</v>
      </c>
      <c r="K724" t="s">
        <v>28</v>
      </c>
      <c r="L724" t="s">
        <v>41</v>
      </c>
      <c r="M724" t="s">
        <v>50</v>
      </c>
      <c r="N724" t="s">
        <v>51</v>
      </c>
      <c r="O724" t="s">
        <v>753</v>
      </c>
      <c r="P724">
        <v>0.5</v>
      </c>
      <c r="Q724" t="s">
        <v>33</v>
      </c>
      <c r="R724" t="s">
        <v>53</v>
      </c>
      <c r="S724" t="str">
        <f>VLOOKUP(R724,Users!$A$1:$B$5,2,0)</f>
        <v>Erin</v>
      </c>
      <c r="T724" t="s">
        <v>152</v>
      </c>
      <c r="U724" t="s">
        <v>607</v>
      </c>
      <c r="V724">
        <v>43402</v>
      </c>
      <c r="W724" s="2">
        <v>42127</v>
      </c>
      <c r="X724" s="2" t="str">
        <f t="shared" si="56"/>
        <v>Sun</v>
      </c>
      <c r="Y724" s="2">
        <v>42130</v>
      </c>
      <c r="Z724" s="9">
        <f t="shared" si="57"/>
        <v>3</v>
      </c>
      <c r="AA724" s="9" t="str">
        <f t="shared" si="58"/>
        <v>After Discount</v>
      </c>
      <c r="AB724" s="6">
        <v>152.48200000000003</v>
      </c>
      <c r="AC724">
        <v>35</v>
      </c>
      <c r="AD724" s="6">
        <v>861.3</v>
      </c>
      <c r="AE724">
        <v>88746</v>
      </c>
      <c r="AF724" s="9">
        <f>IF(COUNTIF(AE$2:AE2675,AE724)=1,1,0)</f>
        <v>0</v>
      </c>
      <c r="AG724" t="str">
        <f>_xlfn.XLOOKUP(AE724,Returns!A:A,Returns!B:B,"Not Returned",0,1)</f>
        <v>Not Returned</v>
      </c>
      <c r="AH724">
        <f t="shared" si="59"/>
        <v>0</v>
      </c>
    </row>
    <row r="725" spans="1:34" x14ac:dyDescent="0.3">
      <c r="A725">
        <v>24794</v>
      </c>
      <c r="B725" t="s">
        <v>106</v>
      </c>
      <c r="C725" s="8">
        <v>0.09</v>
      </c>
      <c r="D725" s="6">
        <v>19.23</v>
      </c>
      <c r="E725" s="7">
        <v>6.15</v>
      </c>
      <c r="F725">
        <v>369</v>
      </c>
      <c r="G725" t="s">
        <v>465</v>
      </c>
      <c r="H725" t="str">
        <f>IF(COUNTIF(G$2:G725,G725)=1,"New Customer","Returning Customer")</f>
        <v>New Customer</v>
      </c>
      <c r="I725">
        <f t="shared" si="55"/>
        <v>1</v>
      </c>
      <c r="J725" t="s">
        <v>27</v>
      </c>
      <c r="K725" t="s">
        <v>28</v>
      </c>
      <c r="L725" t="s">
        <v>41</v>
      </c>
      <c r="M725" t="s">
        <v>50</v>
      </c>
      <c r="N725" t="s">
        <v>51</v>
      </c>
      <c r="O725" t="s">
        <v>466</v>
      </c>
      <c r="P725">
        <v>0.44</v>
      </c>
      <c r="Q725" t="s">
        <v>33</v>
      </c>
      <c r="R725" t="s">
        <v>34</v>
      </c>
      <c r="S725" t="str">
        <f>VLOOKUP(R725,Users!$A$1:$B$5,2,0)</f>
        <v>William</v>
      </c>
      <c r="T725" t="s">
        <v>45</v>
      </c>
      <c r="U725" t="s">
        <v>467</v>
      </c>
      <c r="V725">
        <v>94601</v>
      </c>
      <c r="W725" s="2">
        <v>42105</v>
      </c>
      <c r="X725" s="2" t="str">
        <f t="shared" si="56"/>
        <v>Sat</v>
      </c>
      <c r="Y725" s="2">
        <v>42107</v>
      </c>
      <c r="Z725" s="9">
        <f t="shared" si="57"/>
        <v>2</v>
      </c>
      <c r="AA725" s="9" t="str">
        <f t="shared" si="58"/>
        <v>After Discount</v>
      </c>
      <c r="AB725" s="6">
        <v>211.232</v>
      </c>
      <c r="AC725">
        <v>21</v>
      </c>
      <c r="AD725" s="6">
        <v>394.1</v>
      </c>
      <c r="AE725">
        <v>90292</v>
      </c>
      <c r="AF725" s="9">
        <f>IF(COUNTIF(AE$2:AE2676,AE725)=1,1,0)</f>
        <v>1</v>
      </c>
      <c r="AG725" t="str">
        <f>_xlfn.XLOOKUP(AE725,Returns!A:A,Returns!B:B,"Not Returned",0,1)</f>
        <v>Not Returned</v>
      </c>
      <c r="AH725">
        <f t="shared" si="59"/>
        <v>0</v>
      </c>
    </row>
    <row r="726" spans="1:34" x14ac:dyDescent="0.3">
      <c r="A726">
        <v>26176</v>
      </c>
      <c r="B726" t="s">
        <v>25</v>
      </c>
      <c r="C726" s="8">
        <v>0.04</v>
      </c>
      <c r="D726" s="6">
        <v>19.23</v>
      </c>
      <c r="E726" s="7">
        <v>6.15</v>
      </c>
      <c r="F726">
        <v>1075</v>
      </c>
      <c r="G726" t="s">
        <v>1177</v>
      </c>
      <c r="H726" t="str">
        <f>IF(COUNTIF(G$2:G726,G726)=1,"New Customer","Returning Customer")</f>
        <v>New Customer</v>
      </c>
      <c r="I726">
        <f t="shared" si="55"/>
        <v>1</v>
      </c>
      <c r="J726" t="s">
        <v>49</v>
      </c>
      <c r="K726" t="s">
        <v>40</v>
      </c>
      <c r="L726" t="s">
        <v>41</v>
      </c>
      <c r="M726" t="s">
        <v>50</v>
      </c>
      <c r="N726" t="s">
        <v>51</v>
      </c>
      <c r="O726" t="s">
        <v>466</v>
      </c>
      <c r="P726">
        <v>0.44</v>
      </c>
      <c r="Q726" t="s">
        <v>33</v>
      </c>
      <c r="R726" t="s">
        <v>61</v>
      </c>
      <c r="S726" t="str">
        <f>VLOOKUP(R726,Users!$A$1:$B$5,2,0)</f>
        <v>Chris</v>
      </c>
      <c r="T726" t="s">
        <v>175</v>
      </c>
      <c r="U726" t="s">
        <v>1178</v>
      </c>
      <c r="V726">
        <v>60441</v>
      </c>
      <c r="W726" s="2">
        <v>42072</v>
      </c>
      <c r="X726" s="2" t="str">
        <f t="shared" si="56"/>
        <v>Mon</v>
      </c>
      <c r="Y726" s="2">
        <v>42073</v>
      </c>
      <c r="Z726" s="9">
        <f t="shared" si="57"/>
        <v>1</v>
      </c>
      <c r="AA726" s="9" t="str">
        <f t="shared" si="58"/>
        <v>After Discount</v>
      </c>
      <c r="AB726" s="6">
        <v>152.43479999999997</v>
      </c>
      <c r="AC726">
        <v>11</v>
      </c>
      <c r="AD726" s="6">
        <v>220.92</v>
      </c>
      <c r="AE726">
        <v>86422</v>
      </c>
      <c r="AF726" s="9">
        <f>IF(COUNTIF(AE$2:AE2677,AE726)=1,1,0)</f>
        <v>1</v>
      </c>
      <c r="AG726" t="str">
        <f>_xlfn.XLOOKUP(AE726,Returns!A:A,Returns!B:B,"Not Returned",0,1)</f>
        <v>Not Returned</v>
      </c>
      <c r="AH726">
        <f t="shared" si="59"/>
        <v>0</v>
      </c>
    </row>
    <row r="727" spans="1:34" x14ac:dyDescent="0.3">
      <c r="A727">
        <v>2063</v>
      </c>
      <c r="B727" t="s">
        <v>106</v>
      </c>
      <c r="C727" s="8">
        <v>0.06</v>
      </c>
      <c r="D727" s="6">
        <v>19.23</v>
      </c>
      <c r="E727" s="7">
        <v>6.15</v>
      </c>
      <c r="F727">
        <v>3075</v>
      </c>
      <c r="G727" t="s">
        <v>2750</v>
      </c>
      <c r="H727" t="str">
        <f>IF(COUNTIF(G$2:G727,G727)=1,"New Customer","Returning Customer")</f>
        <v>New Customer</v>
      </c>
      <c r="I727">
        <f t="shared" si="55"/>
        <v>1</v>
      </c>
      <c r="J727" t="s">
        <v>49</v>
      </c>
      <c r="K727" t="s">
        <v>28</v>
      </c>
      <c r="L727" t="s">
        <v>41</v>
      </c>
      <c r="M727" t="s">
        <v>50</v>
      </c>
      <c r="N727" t="s">
        <v>51</v>
      </c>
      <c r="O727" t="s">
        <v>466</v>
      </c>
      <c r="P727">
        <v>0.44</v>
      </c>
      <c r="Q727" t="s">
        <v>33</v>
      </c>
      <c r="R727" t="s">
        <v>34</v>
      </c>
      <c r="S727" t="str">
        <f>VLOOKUP(R727,Users!$A$1:$B$5,2,0)</f>
        <v>William</v>
      </c>
      <c r="T727" t="s">
        <v>45</v>
      </c>
      <c r="U727" t="s">
        <v>655</v>
      </c>
      <c r="V727">
        <v>90061</v>
      </c>
      <c r="W727" s="2">
        <v>42063</v>
      </c>
      <c r="X727" s="2" t="str">
        <f t="shared" si="56"/>
        <v>Sat</v>
      </c>
      <c r="Y727" s="2">
        <v>42063</v>
      </c>
      <c r="Z727" s="9">
        <f t="shared" si="57"/>
        <v>0</v>
      </c>
      <c r="AA727" s="9" t="str">
        <f t="shared" si="58"/>
        <v>After Discount</v>
      </c>
      <c r="AB727" s="6">
        <v>-25.38</v>
      </c>
      <c r="AC727">
        <v>4</v>
      </c>
      <c r="AD727" s="6">
        <v>84.6</v>
      </c>
      <c r="AE727">
        <v>14756</v>
      </c>
      <c r="AF727" s="9">
        <f>IF(COUNTIF(AE$2:AE2678,AE727)=1,1,0)</f>
        <v>1</v>
      </c>
      <c r="AG727" t="str">
        <f>_xlfn.XLOOKUP(AE727,Returns!A:A,Returns!B:B,"Not Returned",0,1)</f>
        <v>Not Returned</v>
      </c>
      <c r="AH727">
        <f t="shared" si="59"/>
        <v>0</v>
      </c>
    </row>
    <row r="728" spans="1:34" x14ac:dyDescent="0.3">
      <c r="A728">
        <v>26141</v>
      </c>
      <c r="B728" t="s">
        <v>25</v>
      </c>
      <c r="C728" s="8">
        <v>0.05</v>
      </c>
      <c r="D728" s="6">
        <v>19.23</v>
      </c>
      <c r="E728" s="7">
        <v>6.15</v>
      </c>
      <c r="F728">
        <v>3284</v>
      </c>
      <c r="G728" t="s">
        <v>2916</v>
      </c>
      <c r="H728" t="str">
        <f>IF(COUNTIF(G$2:G728,G728)=1,"New Customer","Returning Customer")</f>
        <v>New Customer</v>
      </c>
      <c r="I728">
        <f t="shared" si="55"/>
        <v>1</v>
      </c>
      <c r="J728" t="s">
        <v>27</v>
      </c>
      <c r="K728" t="s">
        <v>28</v>
      </c>
      <c r="L728" t="s">
        <v>41</v>
      </c>
      <c r="M728" t="s">
        <v>50</v>
      </c>
      <c r="N728" t="s">
        <v>51</v>
      </c>
      <c r="O728" t="s">
        <v>466</v>
      </c>
      <c r="P728">
        <v>0.44</v>
      </c>
      <c r="Q728" t="s">
        <v>33</v>
      </c>
      <c r="R728" t="s">
        <v>135</v>
      </c>
      <c r="S728" t="str">
        <f>VLOOKUP(R728,Users!$A$1:$B$5,2,0)</f>
        <v>Sam</v>
      </c>
      <c r="T728" t="s">
        <v>356</v>
      </c>
      <c r="U728" t="s">
        <v>2917</v>
      </c>
      <c r="V728">
        <v>34741</v>
      </c>
      <c r="W728" s="2">
        <v>42055</v>
      </c>
      <c r="X728" s="2" t="str">
        <f t="shared" si="56"/>
        <v>Fri</v>
      </c>
      <c r="Y728" s="2">
        <v>42057</v>
      </c>
      <c r="Z728" s="9">
        <f t="shared" si="57"/>
        <v>2</v>
      </c>
      <c r="AA728" s="9" t="str">
        <f t="shared" si="58"/>
        <v>After Discount</v>
      </c>
      <c r="AB728" s="6">
        <v>-2133.2780000000002</v>
      </c>
      <c r="AC728">
        <v>6</v>
      </c>
      <c r="AD728" s="6">
        <v>119.78</v>
      </c>
      <c r="AE728">
        <v>90751</v>
      </c>
      <c r="AF728" s="9">
        <f>IF(COUNTIF(AE$2:AE2679,AE728)=1,1,0)</f>
        <v>1</v>
      </c>
      <c r="AG728" t="str">
        <f>_xlfn.XLOOKUP(AE728,Returns!A:A,Returns!B:B,"Not Returned",0,1)</f>
        <v>Not Returned</v>
      </c>
      <c r="AH728">
        <f t="shared" si="59"/>
        <v>0</v>
      </c>
    </row>
    <row r="729" spans="1:34" x14ac:dyDescent="0.3">
      <c r="A729">
        <v>21000</v>
      </c>
      <c r="B729" t="s">
        <v>56</v>
      </c>
      <c r="C729" s="8">
        <v>0.08</v>
      </c>
      <c r="D729" s="6">
        <v>18.7</v>
      </c>
      <c r="E729" s="7">
        <v>8.99</v>
      </c>
      <c r="F729">
        <v>1917</v>
      </c>
      <c r="G729" t="s">
        <v>1855</v>
      </c>
      <c r="H729" t="str">
        <f>IF(COUNTIF(G$2:G729,G729)=1,"New Customer","Returning Customer")</f>
        <v>New Customer</v>
      </c>
      <c r="I729">
        <f t="shared" si="55"/>
        <v>1</v>
      </c>
      <c r="J729" t="s">
        <v>49</v>
      </c>
      <c r="K729" t="s">
        <v>40</v>
      </c>
      <c r="L729" t="s">
        <v>41</v>
      </c>
      <c r="M729" t="s">
        <v>50</v>
      </c>
      <c r="N729" t="s">
        <v>51</v>
      </c>
      <c r="O729" t="s">
        <v>1856</v>
      </c>
      <c r="P729">
        <v>0.47</v>
      </c>
      <c r="Q729" t="s">
        <v>33</v>
      </c>
      <c r="R729" t="s">
        <v>135</v>
      </c>
      <c r="S729" t="str">
        <f>VLOOKUP(R729,Users!$A$1:$B$5,2,0)</f>
        <v>Sam</v>
      </c>
      <c r="T729" t="s">
        <v>949</v>
      </c>
      <c r="U729" t="s">
        <v>1857</v>
      </c>
      <c r="V729">
        <v>72113</v>
      </c>
      <c r="W729" s="2">
        <v>42090</v>
      </c>
      <c r="X729" s="2" t="str">
        <f t="shared" si="56"/>
        <v>Fri</v>
      </c>
      <c r="Y729" s="2">
        <v>42091</v>
      </c>
      <c r="Z729" s="9">
        <f t="shared" si="57"/>
        <v>1</v>
      </c>
      <c r="AA729" s="9" t="str">
        <f t="shared" si="58"/>
        <v>After Discount</v>
      </c>
      <c r="AB729" s="6">
        <v>16.136400000000002</v>
      </c>
      <c r="AC729">
        <v>7</v>
      </c>
      <c r="AD729" s="6">
        <v>132.22999999999999</v>
      </c>
      <c r="AE729">
        <v>85894</v>
      </c>
      <c r="AF729" s="9">
        <f>IF(COUNTIF(AE$2:AE2680,AE729)=1,1,0)</f>
        <v>1</v>
      </c>
      <c r="AG729" t="str">
        <f>_xlfn.XLOOKUP(AE729,Returns!A:A,Returns!B:B,"Not Returned",0,1)</f>
        <v>Not Returned</v>
      </c>
      <c r="AH729">
        <f t="shared" si="59"/>
        <v>0</v>
      </c>
    </row>
    <row r="730" spans="1:34" x14ac:dyDescent="0.3">
      <c r="A730">
        <v>19967</v>
      </c>
      <c r="B730" t="s">
        <v>25</v>
      </c>
      <c r="C730" s="8">
        <v>0.08</v>
      </c>
      <c r="D730" s="6">
        <v>22.23</v>
      </c>
      <c r="E730" s="7">
        <v>3.63</v>
      </c>
      <c r="F730">
        <v>1917</v>
      </c>
      <c r="G730" t="s">
        <v>1855</v>
      </c>
      <c r="H730" t="str">
        <f>IF(COUNTIF(G$2:G730,G730)=1,"New Customer","Returning Customer")</f>
        <v>Returning Customer</v>
      </c>
      <c r="I730">
        <f t="shared" si="55"/>
        <v>0</v>
      </c>
      <c r="J730" t="s">
        <v>49</v>
      </c>
      <c r="K730" t="s">
        <v>40</v>
      </c>
      <c r="L730" t="s">
        <v>41</v>
      </c>
      <c r="M730" t="s">
        <v>50</v>
      </c>
      <c r="N730" t="s">
        <v>51</v>
      </c>
      <c r="O730" t="s">
        <v>1858</v>
      </c>
      <c r="P730">
        <v>0.52</v>
      </c>
      <c r="Q730" t="s">
        <v>33</v>
      </c>
      <c r="R730" t="s">
        <v>135</v>
      </c>
      <c r="S730" t="str">
        <f>VLOOKUP(R730,Users!$A$1:$B$5,2,0)</f>
        <v>Sam</v>
      </c>
      <c r="T730" t="s">
        <v>949</v>
      </c>
      <c r="U730" t="s">
        <v>1857</v>
      </c>
      <c r="V730">
        <v>72113</v>
      </c>
      <c r="W730" s="2">
        <v>42064</v>
      </c>
      <c r="X730" s="2" t="str">
        <f t="shared" si="56"/>
        <v>Sun</v>
      </c>
      <c r="Y730" s="2">
        <v>42066</v>
      </c>
      <c r="Z730" s="9">
        <f t="shared" si="57"/>
        <v>2</v>
      </c>
      <c r="AA730" s="9" t="str">
        <f t="shared" si="58"/>
        <v>After Discount</v>
      </c>
      <c r="AB730" s="6">
        <v>-29.61</v>
      </c>
      <c r="AC730">
        <v>10</v>
      </c>
      <c r="AD730" s="6">
        <v>210.33</v>
      </c>
      <c r="AE730">
        <v>85897</v>
      </c>
      <c r="AF730" s="9">
        <f>IF(COUNTIF(AE$2:AE2681,AE730)=1,1,0)</f>
        <v>1</v>
      </c>
      <c r="AG730" t="str">
        <f>_xlfn.XLOOKUP(AE730,Returns!A:A,Returns!B:B,"Not Returned",0,1)</f>
        <v>Not Returned</v>
      </c>
      <c r="AH730">
        <f t="shared" si="59"/>
        <v>0</v>
      </c>
    </row>
    <row r="731" spans="1:34" x14ac:dyDescent="0.3">
      <c r="A731">
        <v>21086</v>
      </c>
      <c r="B731" t="s">
        <v>106</v>
      </c>
      <c r="C731" s="8">
        <v>0.04</v>
      </c>
      <c r="D731" s="6">
        <v>22.72</v>
      </c>
      <c r="E731" s="7">
        <v>8.99</v>
      </c>
      <c r="F731">
        <v>665</v>
      </c>
      <c r="G731" t="s">
        <v>772</v>
      </c>
      <c r="H731" t="str">
        <f>IF(COUNTIF(G$2:G731,G731)=1,"New Customer","Returning Customer")</f>
        <v>New Customer</v>
      </c>
      <c r="I731">
        <f t="shared" si="55"/>
        <v>1</v>
      </c>
      <c r="J731" t="s">
        <v>49</v>
      </c>
      <c r="K731" t="s">
        <v>28</v>
      </c>
      <c r="L731" t="s">
        <v>41</v>
      </c>
      <c r="M731" t="s">
        <v>50</v>
      </c>
      <c r="N731" t="s">
        <v>51</v>
      </c>
      <c r="O731" t="s">
        <v>773</v>
      </c>
      <c r="P731">
        <v>0.44</v>
      </c>
      <c r="Q731" t="s">
        <v>33</v>
      </c>
      <c r="R731" t="s">
        <v>135</v>
      </c>
      <c r="S731" t="str">
        <f>VLOOKUP(R731,Users!$A$1:$B$5,2,0)</f>
        <v>Sam</v>
      </c>
      <c r="T731" t="s">
        <v>239</v>
      </c>
      <c r="U731" t="s">
        <v>603</v>
      </c>
      <c r="V731">
        <v>37130</v>
      </c>
      <c r="W731" s="2">
        <v>42020</v>
      </c>
      <c r="X731" s="2" t="str">
        <f t="shared" si="56"/>
        <v>Fri</v>
      </c>
      <c r="Y731" s="2">
        <v>42024</v>
      </c>
      <c r="Z731" s="9">
        <f t="shared" si="57"/>
        <v>4</v>
      </c>
      <c r="AA731" s="9" t="str">
        <f t="shared" si="58"/>
        <v>After Discount</v>
      </c>
      <c r="AB731" s="6">
        <v>-678.49599999999998</v>
      </c>
      <c r="AC731">
        <v>9</v>
      </c>
      <c r="AD731" s="6">
        <v>202.41</v>
      </c>
      <c r="AE731">
        <v>88677</v>
      </c>
      <c r="AF731" s="9">
        <f>IF(COUNTIF(AE$2:AE2682,AE731)=1,1,0)</f>
        <v>1</v>
      </c>
      <c r="AG731" t="str">
        <f>_xlfn.XLOOKUP(AE731,Returns!A:A,Returns!B:B,"Not Returned",0,1)</f>
        <v>Not Returned</v>
      </c>
      <c r="AH731">
        <f t="shared" si="59"/>
        <v>0</v>
      </c>
    </row>
    <row r="732" spans="1:34" x14ac:dyDescent="0.3">
      <c r="A732">
        <v>3086</v>
      </c>
      <c r="B732" t="s">
        <v>106</v>
      </c>
      <c r="C732" s="8">
        <v>0.04</v>
      </c>
      <c r="D732" s="6">
        <v>22.72</v>
      </c>
      <c r="E732" s="7">
        <v>8.99</v>
      </c>
      <c r="F732">
        <v>667</v>
      </c>
      <c r="G732" t="s">
        <v>777</v>
      </c>
      <c r="H732" t="str">
        <f>IF(COUNTIF(G$2:G732,G732)=1,"New Customer","Returning Customer")</f>
        <v>New Customer</v>
      </c>
      <c r="I732">
        <f t="shared" si="55"/>
        <v>1</v>
      </c>
      <c r="J732" t="s">
        <v>49</v>
      </c>
      <c r="K732" t="s">
        <v>28</v>
      </c>
      <c r="L732" t="s">
        <v>41</v>
      </c>
      <c r="M732" t="s">
        <v>50</v>
      </c>
      <c r="N732" t="s">
        <v>51</v>
      </c>
      <c r="O732" t="s">
        <v>773</v>
      </c>
      <c r="P732">
        <v>0.44</v>
      </c>
      <c r="Q732" t="s">
        <v>33</v>
      </c>
      <c r="R732" t="s">
        <v>61</v>
      </c>
      <c r="S732" t="str">
        <f>VLOOKUP(R732,Users!$A$1:$B$5,2,0)</f>
        <v>Chris</v>
      </c>
      <c r="T732" t="s">
        <v>129</v>
      </c>
      <c r="U732" t="s">
        <v>778</v>
      </c>
      <c r="V732">
        <v>75203</v>
      </c>
      <c r="W732" s="2">
        <v>42020</v>
      </c>
      <c r="X732" s="2" t="str">
        <f t="shared" si="56"/>
        <v>Fri</v>
      </c>
      <c r="Y732" s="2">
        <v>42024</v>
      </c>
      <c r="Z732" s="9">
        <f t="shared" si="57"/>
        <v>4</v>
      </c>
      <c r="AA732" s="9" t="str">
        <f t="shared" si="58"/>
        <v>After Discount</v>
      </c>
      <c r="AB732" s="6">
        <v>70.028000000000006</v>
      </c>
      <c r="AC732">
        <v>37</v>
      </c>
      <c r="AD732" s="6">
        <v>832.14</v>
      </c>
      <c r="AE732">
        <v>22147</v>
      </c>
      <c r="AF732" s="9">
        <f>IF(COUNTIF(AE$2:AE2683,AE732)=1,1,0)</f>
        <v>1</v>
      </c>
      <c r="AG732" t="str">
        <f>_xlfn.XLOOKUP(AE732,Returns!A:A,Returns!B:B,"Not Returned",0,1)</f>
        <v>Not Returned</v>
      </c>
      <c r="AH732">
        <f t="shared" si="59"/>
        <v>0</v>
      </c>
    </row>
    <row r="733" spans="1:34" x14ac:dyDescent="0.3">
      <c r="A733">
        <v>20810</v>
      </c>
      <c r="B733" t="s">
        <v>37</v>
      </c>
      <c r="C733" s="8">
        <v>0.02</v>
      </c>
      <c r="D733" s="6">
        <v>22.72</v>
      </c>
      <c r="E733" s="7">
        <v>8.99</v>
      </c>
      <c r="F733">
        <v>2587</v>
      </c>
      <c r="G733" t="s">
        <v>2398</v>
      </c>
      <c r="H733" t="str">
        <f>IF(COUNTIF(G$2:G733,G733)=1,"New Customer","Returning Customer")</f>
        <v>New Customer</v>
      </c>
      <c r="I733">
        <f t="shared" si="55"/>
        <v>1</v>
      </c>
      <c r="J733" t="s">
        <v>49</v>
      </c>
      <c r="K733" t="s">
        <v>40</v>
      </c>
      <c r="L733" t="s">
        <v>41</v>
      </c>
      <c r="M733" t="s">
        <v>50</v>
      </c>
      <c r="N733" t="s">
        <v>51</v>
      </c>
      <c r="O733" t="s">
        <v>773</v>
      </c>
      <c r="P733">
        <v>0.44</v>
      </c>
      <c r="Q733" t="s">
        <v>33</v>
      </c>
      <c r="R733" t="s">
        <v>61</v>
      </c>
      <c r="S733" t="str">
        <f>VLOOKUP(R733,Users!$A$1:$B$5,2,0)</f>
        <v>Chris</v>
      </c>
      <c r="T733" t="s">
        <v>1843</v>
      </c>
      <c r="U733" t="s">
        <v>2400</v>
      </c>
      <c r="V733">
        <v>54220</v>
      </c>
      <c r="W733" s="2">
        <v>42181</v>
      </c>
      <c r="X733" s="2" t="str">
        <f t="shared" si="56"/>
        <v>Fri</v>
      </c>
      <c r="Y733" s="2">
        <v>42181</v>
      </c>
      <c r="Z733" s="9">
        <f t="shared" si="57"/>
        <v>0</v>
      </c>
      <c r="AA733" s="9" t="str">
        <f t="shared" si="58"/>
        <v>After Discount</v>
      </c>
      <c r="AB733" s="6">
        <v>200.01719999999997</v>
      </c>
      <c r="AC733">
        <v>12</v>
      </c>
      <c r="AD733" s="6">
        <v>289.88</v>
      </c>
      <c r="AE733">
        <v>91167</v>
      </c>
      <c r="AF733" s="9">
        <f>IF(COUNTIF(AE$2:AE2684,AE733)=1,1,0)</f>
        <v>1</v>
      </c>
      <c r="AG733" t="str">
        <f>_xlfn.XLOOKUP(AE733,Returns!A:A,Returns!B:B,"Not Returned",0,1)</f>
        <v>Not Returned</v>
      </c>
      <c r="AH733">
        <f t="shared" si="59"/>
        <v>0</v>
      </c>
    </row>
    <row r="734" spans="1:34" x14ac:dyDescent="0.3">
      <c r="A734">
        <v>18612</v>
      </c>
      <c r="B734" t="s">
        <v>25</v>
      </c>
      <c r="C734" s="8">
        <v>0.03</v>
      </c>
      <c r="D734" s="6">
        <v>22.72</v>
      </c>
      <c r="E734" s="7">
        <v>8.99</v>
      </c>
      <c r="F734">
        <v>2908</v>
      </c>
      <c r="G734" t="s">
        <v>2635</v>
      </c>
      <c r="H734" t="str">
        <f>IF(COUNTIF(G$2:G734,G734)=1,"New Customer","Returning Customer")</f>
        <v>Returning Customer</v>
      </c>
      <c r="I734">
        <f t="shared" si="55"/>
        <v>0</v>
      </c>
      <c r="J734" t="s">
        <v>49</v>
      </c>
      <c r="K734" t="s">
        <v>40</v>
      </c>
      <c r="L734" t="s">
        <v>41</v>
      </c>
      <c r="M734" t="s">
        <v>50</v>
      </c>
      <c r="N734" t="s">
        <v>51</v>
      </c>
      <c r="O734" t="s">
        <v>773</v>
      </c>
      <c r="P734">
        <v>0.44</v>
      </c>
      <c r="Q734" t="s">
        <v>33</v>
      </c>
      <c r="R734" t="s">
        <v>53</v>
      </c>
      <c r="S734" t="str">
        <f>VLOOKUP(R734,Users!$A$1:$B$5,2,0)</f>
        <v>Erin</v>
      </c>
      <c r="T734" t="s">
        <v>152</v>
      </c>
      <c r="U734" t="s">
        <v>2636</v>
      </c>
      <c r="V734">
        <v>44125</v>
      </c>
      <c r="W734" s="2">
        <v>42012</v>
      </c>
      <c r="X734" s="2" t="str">
        <f t="shared" si="56"/>
        <v>Thu</v>
      </c>
      <c r="Y734" s="2">
        <v>42012</v>
      </c>
      <c r="Z734" s="9">
        <f t="shared" si="57"/>
        <v>0</v>
      </c>
      <c r="AA734" s="9" t="str">
        <f t="shared" si="58"/>
        <v>After Discount</v>
      </c>
      <c r="AB734" s="6">
        <v>17.429400000000001</v>
      </c>
      <c r="AC734">
        <v>1</v>
      </c>
      <c r="AD734" s="6">
        <v>25.26</v>
      </c>
      <c r="AE734">
        <v>88156</v>
      </c>
      <c r="AF734" s="9">
        <f>IF(COUNTIF(AE$2:AE2685,AE734)=1,1,0)</f>
        <v>0</v>
      </c>
      <c r="AG734" t="str">
        <f>_xlfn.XLOOKUP(AE734,Returns!A:A,Returns!B:B,"Not Returned",0,1)</f>
        <v>Not Returned</v>
      </c>
      <c r="AH734">
        <f t="shared" si="59"/>
        <v>0</v>
      </c>
    </row>
    <row r="735" spans="1:34" x14ac:dyDescent="0.3">
      <c r="A735">
        <v>19294</v>
      </c>
      <c r="B735" t="s">
        <v>25</v>
      </c>
      <c r="C735" s="8">
        <v>0.04</v>
      </c>
      <c r="D735" s="6">
        <v>10.4</v>
      </c>
      <c r="E735" s="7">
        <v>5.4</v>
      </c>
      <c r="F735">
        <v>2668</v>
      </c>
      <c r="G735" t="s">
        <v>2452</v>
      </c>
      <c r="H735" t="str">
        <f>IF(COUNTIF(G$2:G735,G735)=1,"New Customer","Returning Customer")</f>
        <v>New Customer</v>
      </c>
      <c r="I735">
        <f t="shared" si="55"/>
        <v>1</v>
      </c>
      <c r="J735" t="s">
        <v>49</v>
      </c>
      <c r="K735" t="s">
        <v>28</v>
      </c>
      <c r="L735" t="s">
        <v>41</v>
      </c>
      <c r="M735" t="s">
        <v>50</v>
      </c>
      <c r="N735" t="s">
        <v>51</v>
      </c>
      <c r="O735" t="s">
        <v>2453</v>
      </c>
      <c r="P735">
        <v>0.51</v>
      </c>
      <c r="Q735" t="s">
        <v>33</v>
      </c>
      <c r="R735" t="s">
        <v>61</v>
      </c>
      <c r="S735" t="str">
        <f>VLOOKUP(R735,Users!$A$1:$B$5,2,0)</f>
        <v>Chris</v>
      </c>
      <c r="T735" t="s">
        <v>2175</v>
      </c>
      <c r="U735" t="s">
        <v>2454</v>
      </c>
      <c r="V735">
        <v>57701</v>
      </c>
      <c r="W735" s="2">
        <v>42091</v>
      </c>
      <c r="X735" s="2" t="str">
        <f t="shared" si="56"/>
        <v>Sat</v>
      </c>
      <c r="Y735" s="2">
        <v>42092</v>
      </c>
      <c r="Z735" s="9">
        <f t="shared" si="57"/>
        <v>1</v>
      </c>
      <c r="AA735" s="9" t="str">
        <f t="shared" si="58"/>
        <v>After Discount</v>
      </c>
      <c r="AB735" s="6">
        <v>29.98</v>
      </c>
      <c r="AC735">
        <v>12</v>
      </c>
      <c r="AD735" s="6">
        <v>130.74</v>
      </c>
      <c r="AE735">
        <v>87830</v>
      </c>
      <c r="AF735" s="9">
        <f>IF(COUNTIF(AE$2:AE2686,AE735)=1,1,0)</f>
        <v>0</v>
      </c>
      <c r="AG735" t="str">
        <f>_xlfn.XLOOKUP(AE735,Returns!A:A,Returns!B:B,"Not Returned",0,1)</f>
        <v>Not Returned</v>
      </c>
      <c r="AH735">
        <f t="shared" si="59"/>
        <v>0</v>
      </c>
    </row>
    <row r="736" spans="1:34" x14ac:dyDescent="0.3">
      <c r="A736">
        <v>20521</v>
      </c>
      <c r="B736" t="s">
        <v>37</v>
      </c>
      <c r="C736" s="8">
        <v>0.09</v>
      </c>
      <c r="D736" s="6">
        <v>30.73</v>
      </c>
      <c r="E736" s="7">
        <v>4</v>
      </c>
      <c r="F736">
        <v>191</v>
      </c>
      <c r="G736" t="s">
        <v>280</v>
      </c>
      <c r="H736" t="str">
        <f>IF(COUNTIF(G$2:G736,G736)=1,"New Customer","Returning Customer")</f>
        <v>Returning Customer</v>
      </c>
      <c r="I736">
        <f t="shared" si="55"/>
        <v>0</v>
      </c>
      <c r="J736" t="s">
        <v>49</v>
      </c>
      <c r="K736" t="s">
        <v>28</v>
      </c>
      <c r="L736" t="s">
        <v>77</v>
      </c>
      <c r="M736" t="s">
        <v>177</v>
      </c>
      <c r="N736" t="s">
        <v>59</v>
      </c>
      <c r="O736" t="s">
        <v>283</v>
      </c>
      <c r="P736">
        <v>0.75</v>
      </c>
      <c r="Q736" t="s">
        <v>33</v>
      </c>
      <c r="R736" t="s">
        <v>61</v>
      </c>
      <c r="S736" t="str">
        <f>VLOOKUP(R736,Users!$A$1:$B$5,2,0)</f>
        <v>Chris</v>
      </c>
      <c r="T736" t="s">
        <v>175</v>
      </c>
      <c r="U736" t="s">
        <v>282</v>
      </c>
      <c r="V736">
        <v>60505</v>
      </c>
      <c r="W736" s="2">
        <v>42103</v>
      </c>
      <c r="X736" s="2" t="str">
        <f t="shared" si="56"/>
        <v>Thu</v>
      </c>
      <c r="Y736" s="2">
        <v>42103</v>
      </c>
      <c r="Z736" s="9">
        <f t="shared" si="57"/>
        <v>0</v>
      </c>
      <c r="AA736" s="9" t="str">
        <f t="shared" si="58"/>
        <v>After Discount</v>
      </c>
      <c r="AB736" s="6">
        <v>-99.986400000000003</v>
      </c>
      <c r="AC736">
        <v>7</v>
      </c>
      <c r="AD736" s="6">
        <v>203.49</v>
      </c>
      <c r="AE736">
        <v>89093</v>
      </c>
      <c r="AF736" s="9">
        <f>IF(COUNTIF(AE$2:AE2687,AE736)=1,1,0)</f>
        <v>0</v>
      </c>
      <c r="AG736" t="str">
        <f>_xlfn.XLOOKUP(AE736,Returns!A:A,Returns!B:B,"Not Returned",0,1)</f>
        <v>Not Returned</v>
      </c>
      <c r="AH736">
        <f t="shared" si="59"/>
        <v>0</v>
      </c>
    </row>
    <row r="737" spans="1:34" x14ac:dyDescent="0.3">
      <c r="A737">
        <v>18659</v>
      </c>
      <c r="B737" t="s">
        <v>47</v>
      </c>
      <c r="C737" s="8">
        <v>0.08</v>
      </c>
      <c r="D737" s="6">
        <v>30.73</v>
      </c>
      <c r="E737" s="7">
        <v>4</v>
      </c>
      <c r="F737">
        <v>770</v>
      </c>
      <c r="G737" t="s">
        <v>894</v>
      </c>
      <c r="H737" t="str">
        <f>IF(COUNTIF(G$2:G737,G737)=1,"New Customer","Returning Customer")</f>
        <v>New Customer</v>
      </c>
      <c r="I737">
        <f t="shared" si="55"/>
        <v>1</v>
      </c>
      <c r="J737" t="s">
        <v>49</v>
      </c>
      <c r="K737" t="s">
        <v>58</v>
      </c>
      <c r="L737" t="s">
        <v>77</v>
      </c>
      <c r="M737" t="s">
        <v>177</v>
      </c>
      <c r="N737" t="s">
        <v>59</v>
      </c>
      <c r="O737" t="s">
        <v>283</v>
      </c>
      <c r="P737">
        <v>0.75</v>
      </c>
      <c r="Q737" t="s">
        <v>33</v>
      </c>
      <c r="R737" t="s">
        <v>34</v>
      </c>
      <c r="S737" t="str">
        <f>VLOOKUP(R737,Users!$A$1:$B$5,2,0)</f>
        <v>William</v>
      </c>
      <c r="T737" t="s">
        <v>102</v>
      </c>
      <c r="U737" t="s">
        <v>884</v>
      </c>
      <c r="V737">
        <v>97062</v>
      </c>
      <c r="W737" s="2">
        <v>42082</v>
      </c>
      <c r="X737" s="2" t="str">
        <f t="shared" si="56"/>
        <v>Thu</v>
      </c>
      <c r="Y737" s="2">
        <v>42082</v>
      </c>
      <c r="Z737" s="9">
        <f t="shared" si="57"/>
        <v>0</v>
      </c>
      <c r="AA737" s="9" t="str">
        <f t="shared" si="58"/>
        <v>After Discount</v>
      </c>
      <c r="AB737" s="6">
        <v>-45.07</v>
      </c>
      <c r="AC737">
        <v>14</v>
      </c>
      <c r="AD737" s="6">
        <v>429.33</v>
      </c>
      <c r="AE737">
        <v>88667</v>
      </c>
      <c r="AF737" s="9">
        <f>IF(COUNTIF(AE$2:AE2688,AE737)=1,1,0)</f>
        <v>0</v>
      </c>
      <c r="AG737" t="str">
        <f>_xlfn.XLOOKUP(AE737,Returns!A:A,Returns!B:B,"Not Returned",0,1)</f>
        <v>Not Returned</v>
      </c>
      <c r="AH737">
        <f t="shared" si="59"/>
        <v>0</v>
      </c>
    </row>
    <row r="738" spans="1:34" x14ac:dyDescent="0.3">
      <c r="A738">
        <v>6080</v>
      </c>
      <c r="B738" t="s">
        <v>56</v>
      </c>
      <c r="C738" s="8">
        <v>0.04</v>
      </c>
      <c r="D738" s="6">
        <v>30.73</v>
      </c>
      <c r="E738" s="7">
        <v>4</v>
      </c>
      <c r="F738">
        <v>1402</v>
      </c>
      <c r="G738" t="s">
        <v>1449</v>
      </c>
      <c r="H738" t="str">
        <f>IF(COUNTIF(G$2:G738,G738)=1,"New Customer","Returning Customer")</f>
        <v>Returning Customer</v>
      </c>
      <c r="I738">
        <f t="shared" si="55"/>
        <v>0</v>
      </c>
      <c r="J738" t="s">
        <v>49</v>
      </c>
      <c r="K738" t="s">
        <v>40</v>
      </c>
      <c r="L738" t="s">
        <v>77</v>
      </c>
      <c r="M738" t="s">
        <v>177</v>
      </c>
      <c r="N738" t="s">
        <v>59</v>
      </c>
      <c r="O738" t="s">
        <v>283</v>
      </c>
      <c r="P738">
        <v>0.75</v>
      </c>
      <c r="Q738" t="s">
        <v>33</v>
      </c>
      <c r="R738" t="s">
        <v>61</v>
      </c>
      <c r="S738" t="str">
        <f>VLOOKUP(R738,Users!$A$1:$B$5,2,0)</f>
        <v>Chris</v>
      </c>
      <c r="T738" t="s">
        <v>175</v>
      </c>
      <c r="U738" t="s">
        <v>176</v>
      </c>
      <c r="V738">
        <v>60653</v>
      </c>
      <c r="W738" s="2">
        <v>42025</v>
      </c>
      <c r="X738" s="2" t="str">
        <f t="shared" si="56"/>
        <v>Wed</v>
      </c>
      <c r="Y738" s="2">
        <v>42026</v>
      </c>
      <c r="Z738" s="9">
        <f t="shared" si="57"/>
        <v>1</v>
      </c>
      <c r="AA738" s="9" t="str">
        <f t="shared" si="58"/>
        <v>After Discount</v>
      </c>
      <c r="AB738" s="6">
        <v>-20.79</v>
      </c>
      <c r="AC738">
        <v>48</v>
      </c>
      <c r="AD738" s="6">
        <v>1420.84</v>
      </c>
      <c r="AE738">
        <v>43079</v>
      </c>
      <c r="AF738" s="9">
        <f>IF(COUNTIF(AE$2:AE2689,AE738)=1,1,0)</f>
        <v>1</v>
      </c>
      <c r="AG738" t="str">
        <f>_xlfn.XLOOKUP(AE738,Returns!A:A,Returns!B:B,"Not Returned",0,1)</f>
        <v>Not Returned</v>
      </c>
      <c r="AH738">
        <f t="shared" si="59"/>
        <v>0</v>
      </c>
    </row>
    <row r="739" spans="1:34" x14ac:dyDescent="0.3">
      <c r="A739">
        <v>24080</v>
      </c>
      <c r="B739" t="s">
        <v>56</v>
      </c>
      <c r="C739" s="8">
        <v>0.04</v>
      </c>
      <c r="D739" s="6">
        <v>30.73</v>
      </c>
      <c r="E739" s="7">
        <v>4</v>
      </c>
      <c r="F739">
        <v>1405</v>
      </c>
      <c r="G739" t="s">
        <v>1450</v>
      </c>
      <c r="H739" t="str">
        <f>IF(COUNTIF(G$2:G739,G739)=1,"New Customer","Returning Customer")</f>
        <v>Returning Customer</v>
      </c>
      <c r="I739">
        <f t="shared" si="55"/>
        <v>0</v>
      </c>
      <c r="J739" t="s">
        <v>49</v>
      </c>
      <c r="K739" t="s">
        <v>40</v>
      </c>
      <c r="L739" t="s">
        <v>77</v>
      </c>
      <c r="M739" t="s">
        <v>177</v>
      </c>
      <c r="N739" t="s">
        <v>59</v>
      </c>
      <c r="O739" t="s">
        <v>283</v>
      </c>
      <c r="P739">
        <v>0.75</v>
      </c>
      <c r="Q739" t="s">
        <v>33</v>
      </c>
      <c r="R739" t="s">
        <v>61</v>
      </c>
      <c r="S739" t="str">
        <f>VLOOKUP(R739,Users!$A$1:$B$5,2,0)</f>
        <v>Chris</v>
      </c>
      <c r="T739" t="s">
        <v>295</v>
      </c>
      <c r="U739" t="s">
        <v>1451</v>
      </c>
      <c r="V739">
        <v>49017</v>
      </c>
      <c r="W739" s="2">
        <v>42025</v>
      </c>
      <c r="X739" s="2" t="str">
        <f t="shared" si="56"/>
        <v>Wed</v>
      </c>
      <c r="Y739" s="2">
        <v>42026</v>
      </c>
      <c r="Z739" s="9">
        <f t="shared" si="57"/>
        <v>1</v>
      </c>
      <c r="AA739" s="9" t="str">
        <f t="shared" si="58"/>
        <v>After Discount</v>
      </c>
      <c r="AB739" s="6">
        <v>-20.79</v>
      </c>
      <c r="AC739">
        <v>12</v>
      </c>
      <c r="AD739" s="6">
        <v>355.21</v>
      </c>
      <c r="AE739">
        <v>86145</v>
      </c>
      <c r="AF739" s="9">
        <f>IF(COUNTIF(AE$2:AE2690,AE739)=1,1,0)</f>
        <v>1</v>
      </c>
      <c r="AG739" t="str">
        <f>_xlfn.XLOOKUP(AE739,Returns!A:A,Returns!B:B,"Not Returned",0,1)</f>
        <v>Not Returned</v>
      </c>
      <c r="AH739">
        <f t="shared" si="59"/>
        <v>0</v>
      </c>
    </row>
    <row r="740" spans="1:34" x14ac:dyDescent="0.3">
      <c r="A740">
        <v>19142</v>
      </c>
      <c r="B740" t="s">
        <v>37</v>
      </c>
      <c r="C740" s="8">
        <v>0.02</v>
      </c>
      <c r="D740" s="6">
        <v>30.73</v>
      </c>
      <c r="E740" s="7">
        <v>4</v>
      </c>
      <c r="F740">
        <v>1854</v>
      </c>
      <c r="G740" t="s">
        <v>1819</v>
      </c>
      <c r="H740" t="str">
        <f>IF(COUNTIF(G$2:G740,G740)=1,"New Customer","Returning Customer")</f>
        <v>New Customer</v>
      </c>
      <c r="I740">
        <f t="shared" si="55"/>
        <v>1</v>
      </c>
      <c r="J740" t="s">
        <v>49</v>
      </c>
      <c r="K740" t="s">
        <v>40</v>
      </c>
      <c r="L740" t="s">
        <v>77</v>
      </c>
      <c r="M740" t="s">
        <v>177</v>
      </c>
      <c r="N740" t="s">
        <v>59</v>
      </c>
      <c r="O740" t="s">
        <v>283</v>
      </c>
      <c r="P740">
        <v>0.75</v>
      </c>
      <c r="Q740" t="s">
        <v>33</v>
      </c>
      <c r="R740" t="s">
        <v>53</v>
      </c>
      <c r="S740" t="str">
        <f>VLOOKUP(R740,Users!$A$1:$B$5,2,0)</f>
        <v>Erin</v>
      </c>
      <c r="T740" t="s">
        <v>223</v>
      </c>
      <c r="U740" t="s">
        <v>679</v>
      </c>
      <c r="V740">
        <v>6478</v>
      </c>
      <c r="W740" s="2">
        <v>42082</v>
      </c>
      <c r="X740" s="2" t="str">
        <f t="shared" si="56"/>
        <v>Thu</v>
      </c>
      <c r="Y740" s="2">
        <v>42085</v>
      </c>
      <c r="Z740" s="9">
        <f t="shared" si="57"/>
        <v>3</v>
      </c>
      <c r="AA740" s="9" t="str">
        <f t="shared" si="58"/>
        <v>After Discount</v>
      </c>
      <c r="AB740" s="6">
        <v>72.78</v>
      </c>
      <c r="AC740">
        <v>16</v>
      </c>
      <c r="AD740" s="6">
        <v>522.22</v>
      </c>
      <c r="AE740">
        <v>86847</v>
      </c>
      <c r="AF740" s="9">
        <f>IF(COUNTIF(AE$2:AE2691,AE740)=1,1,0)</f>
        <v>0</v>
      </c>
      <c r="AG740" t="str">
        <f>_xlfn.XLOOKUP(AE740,Returns!A:A,Returns!B:B,"Not Returned",0,1)</f>
        <v>Not Returned</v>
      </c>
      <c r="AH740">
        <f t="shared" si="59"/>
        <v>0</v>
      </c>
    </row>
    <row r="741" spans="1:34" x14ac:dyDescent="0.3">
      <c r="A741">
        <v>23137</v>
      </c>
      <c r="B741" t="s">
        <v>47</v>
      </c>
      <c r="C741" s="8">
        <v>0.04</v>
      </c>
      <c r="D741" s="6">
        <v>33.29</v>
      </c>
      <c r="E741" s="7">
        <v>8.74</v>
      </c>
      <c r="F741">
        <v>2865</v>
      </c>
      <c r="G741" t="s">
        <v>2595</v>
      </c>
      <c r="H741" t="str">
        <f>IF(COUNTIF(G$2:G741,G741)=1,"New Customer","Returning Customer")</f>
        <v>Returning Customer</v>
      </c>
      <c r="I741">
        <f t="shared" si="55"/>
        <v>0</v>
      </c>
      <c r="J741" t="s">
        <v>49</v>
      </c>
      <c r="K741" t="s">
        <v>28</v>
      </c>
      <c r="L741" t="s">
        <v>29</v>
      </c>
      <c r="M741" t="s">
        <v>139</v>
      </c>
      <c r="N741" t="s">
        <v>59</v>
      </c>
      <c r="O741" t="s">
        <v>2597</v>
      </c>
      <c r="P741">
        <v>0.61</v>
      </c>
      <c r="Q741" t="s">
        <v>33</v>
      </c>
      <c r="R741" t="s">
        <v>61</v>
      </c>
      <c r="S741" t="str">
        <f>VLOOKUP(R741,Users!$A$1:$B$5,2,0)</f>
        <v>Chris</v>
      </c>
      <c r="T741" t="s">
        <v>129</v>
      </c>
      <c r="U741" t="s">
        <v>2596</v>
      </c>
      <c r="V741">
        <v>75460</v>
      </c>
      <c r="W741" s="2">
        <v>42058</v>
      </c>
      <c r="X741" s="2" t="str">
        <f t="shared" si="56"/>
        <v>Mon</v>
      </c>
      <c r="Y741" s="2">
        <v>42059</v>
      </c>
      <c r="Z741" s="9">
        <f t="shared" si="57"/>
        <v>1</v>
      </c>
      <c r="AA741" s="9" t="str">
        <f t="shared" si="58"/>
        <v>After Discount</v>
      </c>
      <c r="AB741" s="6">
        <v>87.03</v>
      </c>
      <c r="AC741">
        <v>8</v>
      </c>
      <c r="AD741" s="6">
        <v>273.33999999999997</v>
      </c>
      <c r="AE741">
        <v>90871</v>
      </c>
      <c r="AF741" s="9">
        <f>IF(COUNTIF(AE$2:AE2692,AE741)=1,1,0)</f>
        <v>0</v>
      </c>
      <c r="AG741" t="str">
        <f>_xlfn.XLOOKUP(AE741,Returns!A:A,Returns!B:B,"Not Returned",0,1)</f>
        <v>Not Returned</v>
      </c>
      <c r="AH741">
        <f t="shared" si="59"/>
        <v>0</v>
      </c>
    </row>
    <row r="742" spans="1:34" x14ac:dyDescent="0.3">
      <c r="A742">
        <v>20464</v>
      </c>
      <c r="B742" t="s">
        <v>56</v>
      </c>
      <c r="C742" s="8">
        <v>7.0000000000000007E-2</v>
      </c>
      <c r="D742" s="6">
        <v>20.95</v>
      </c>
      <c r="E742" s="7">
        <v>5.99</v>
      </c>
      <c r="F742">
        <v>1574</v>
      </c>
      <c r="G742" t="s">
        <v>1577</v>
      </c>
      <c r="H742" t="str">
        <f>IF(COUNTIF(G$2:G742,G742)=1,"New Customer","Returning Customer")</f>
        <v>New Customer</v>
      </c>
      <c r="I742">
        <f t="shared" si="55"/>
        <v>1</v>
      </c>
      <c r="J742" t="s">
        <v>49</v>
      </c>
      <c r="K742" t="s">
        <v>114</v>
      </c>
      <c r="L742" t="s">
        <v>77</v>
      </c>
      <c r="M742" t="s">
        <v>177</v>
      </c>
      <c r="N742" t="s">
        <v>59</v>
      </c>
      <c r="O742" t="s">
        <v>1578</v>
      </c>
      <c r="P742">
        <v>0.65</v>
      </c>
      <c r="Q742" t="s">
        <v>33</v>
      </c>
      <c r="R742" t="s">
        <v>135</v>
      </c>
      <c r="S742" t="str">
        <f>VLOOKUP(R742,Users!$A$1:$B$5,2,0)</f>
        <v>Sam</v>
      </c>
      <c r="T742" t="s">
        <v>316</v>
      </c>
      <c r="U742" t="s">
        <v>1579</v>
      </c>
      <c r="V742">
        <v>28314</v>
      </c>
      <c r="W742" s="2">
        <v>42044</v>
      </c>
      <c r="X742" s="2" t="str">
        <f t="shared" si="56"/>
        <v>Mon</v>
      </c>
      <c r="Y742" s="2">
        <v>42045</v>
      </c>
      <c r="Z742" s="9">
        <f t="shared" si="57"/>
        <v>1</v>
      </c>
      <c r="AA742" s="9" t="str">
        <f t="shared" si="58"/>
        <v>After Discount</v>
      </c>
      <c r="AB742" s="6">
        <v>27.233999999999998</v>
      </c>
      <c r="AC742">
        <v>19</v>
      </c>
      <c r="AD742" s="6">
        <v>391.4</v>
      </c>
      <c r="AE742">
        <v>86966</v>
      </c>
      <c r="AF742" s="9">
        <f>IF(COUNTIF(AE$2:AE2693,AE742)=1,1,0)</f>
        <v>1</v>
      </c>
      <c r="AG742" t="str">
        <f>_xlfn.XLOOKUP(AE742,Returns!A:A,Returns!B:B,"Not Returned",0,1)</f>
        <v>Not Returned</v>
      </c>
      <c r="AH742">
        <f t="shared" si="59"/>
        <v>0</v>
      </c>
    </row>
    <row r="743" spans="1:34" x14ac:dyDescent="0.3">
      <c r="A743">
        <v>21384</v>
      </c>
      <c r="B743" t="s">
        <v>106</v>
      </c>
      <c r="C743" s="8">
        <v>0.04</v>
      </c>
      <c r="D743" s="6">
        <v>20.95</v>
      </c>
      <c r="E743" s="7">
        <v>4</v>
      </c>
      <c r="F743">
        <v>1828</v>
      </c>
      <c r="G743" t="s">
        <v>1806</v>
      </c>
      <c r="H743" t="str">
        <f>IF(COUNTIF(G$2:G743,G743)=1,"New Customer","Returning Customer")</f>
        <v>New Customer</v>
      </c>
      <c r="I743">
        <f t="shared" si="55"/>
        <v>1</v>
      </c>
      <c r="J743" t="s">
        <v>49</v>
      </c>
      <c r="K743" t="s">
        <v>28</v>
      </c>
      <c r="L743" t="s">
        <v>77</v>
      </c>
      <c r="M743" t="s">
        <v>177</v>
      </c>
      <c r="N743" t="s">
        <v>59</v>
      </c>
      <c r="O743" t="s">
        <v>1578</v>
      </c>
      <c r="P743">
        <v>0.6</v>
      </c>
      <c r="Q743" t="s">
        <v>33</v>
      </c>
      <c r="R743" t="s">
        <v>61</v>
      </c>
      <c r="S743" t="str">
        <f>VLOOKUP(R743,Users!$A$1:$B$5,2,0)</f>
        <v>Chris</v>
      </c>
      <c r="T743" t="s">
        <v>324</v>
      </c>
      <c r="U743" t="s">
        <v>1807</v>
      </c>
      <c r="V743">
        <v>50613</v>
      </c>
      <c r="W743" s="2">
        <v>42010</v>
      </c>
      <c r="X743" s="2" t="str">
        <f t="shared" si="56"/>
        <v>Tue</v>
      </c>
      <c r="Y743" s="2">
        <v>42015</v>
      </c>
      <c r="Z743" s="9">
        <f t="shared" si="57"/>
        <v>5</v>
      </c>
      <c r="AA743" s="9" t="str">
        <f t="shared" si="58"/>
        <v>After Discount</v>
      </c>
      <c r="AB743" s="6">
        <v>-1.88</v>
      </c>
      <c r="AC743">
        <v>7</v>
      </c>
      <c r="AD743" s="6">
        <v>142.06</v>
      </c>
      <c r="AE743">
        <v>86960</v>
      </c>
      <c r="AF743" s="9">
        <f>IF(COUNTIF(AE$2:AE2694,AE743)=1,1,0)</f>
        <v>0</v>
      </c>
      <c r="AG743" t="str">
        <f>_xlfn.XLOOKUP(AE743,Returns!A:A,Returns!B:B,"Not Returned",0,1)</f>
        <v>Not Returned</v>
      </c>
      <c r="AH743">
        <f t="shared" si="59"/>
        <v>0</v>
      </c>
    </row>
    <row r="744" spans="1:34" x14ac:dyDescent="0.3">
      <c r="A744">
        <v>20197</v>
      </c>
      <c r="B744" t="s">
        <v>47</v>
      </c>
      <c r="C744" s="8">
        <v>0.01</v>
      </c>
      <c r="D744" s="6">
        <v>11.7</v>
      </c>
      <c r="E744" s="7">
        <v>5.63</v>
      </c>
      <c r="F744">
        <v>2394</v>
      </c>
      <c r="G744" t="s">
        <v>2237</v>
      </c>
      <c r="H744" t="str">
        <f>IF(COUNTIF(G$2:G744,G744)=1,"New Customer","Returning Customer")</f>
        <v>New Customer</v>
      </c>
      <c r="I744">
        <f t="shared" si="55"/>
        <v>1</v>
      </c>
      <c r="J744" t="s">
        <v>49</v>
      </c>
      <c r="K744" t="s">
        <v>28</v>
      </c>
      <c r="L744" t="s">
        <v>29</v>
      </c>
      <c r="M744" t="s">
        <v>109</v>
      </c>
      <c r="N744" t="s">
        <v>59</v>
      </c>
      <c r="O744" t="s">
        <v>2238</v>
      </c>
      <c r="P744">
        <v>0.4</v>
      </c>
      <c r="Q744" t="s">
        <v>33</v>
      </c>
      <c r="R744" t="s">
        <v>135</v>
      </c>
      <c r="S744" t="str">
        <f>VLOOKUP(R744,Users!$A$1:$B$5,2,0)</f>
        <v>Sam</v>
      </c>
      <c r="T744" t="s">
        <v>381</v>
      </c>
      <c r="U744" t="s">
        <v>2239</v>
      </c>
      <c r="V744">
        <v>30328</v>
      </c>
      <c r="W744" s="2">
        <v>42125</v>
      </c>
      <c r="X744" s="2" t="str">
        <f t="shared" si="56"/>
        <v>Fri</v>
      </c>
      <c r="Y744" s="2">
        <v>42127</v>
      </c>
      <c r="Z744" s="9">
        <f t="shared" si="57"/>
        <v>2</v>
      </c>
      <c r="AA744" s="9" t="str">
        <f t="shared" si="58"/>
        <v>After Discount</v>
      </c>
      <c r="AB744" s="6">
        <v>39.209999999999994</v>
      </c>
      <c r="AC744">
        <v>16</v>
      </c>
      <c r="AD744" s="6">
        <v>196.69</v>
      </c>
      <c r="AE744">
        <v>86949</v>
      </c>
      <c r="AF744" s="9">
        <f>IF(COUNTIF(AE$2:AE2695,AE744)=1,1,0)</f>
        <v>0</v>
      </c>
      <c r="AG744" t="str">
        <f>_xlfn.XLOOKUP(AE744,Returns!A:A,Returns!B:B,"Not Returned",0,1)</f>
        <v>Not Returned</v>
      </c>
      <c r="AH744">
        <f t="shared" si="59"/>
        <v>0</v>
      </c>
    </row>
    <row r="745" spans="1:34" x14ac:dyDescent="0.3">
      <c r="A745">
        <v>25500</v>
      </c>
      <c r="B745" t="s">
        <v>56</v>
      </c>
      <c r="C745" s="8">
        <v>7.0000000000000007E-2</v>
      </c>
      <c r="D745" s="6">
        <v>5.81</v>
      </c>
      <c r="E745" s="7">
        <v>8.49</v>
      </c>
      <c r="F745">
        <v>233</v>
      </c>
      <c r="G745" t="s">
        <v>318</v>
      </c>
      <c r="H745" t="str">
        <f>IF(COUNTIF(G$2:G745,G745)=1,"New Customer","Returning Customer")</f>
        <v>Returning Customer</v>
      </c>
      <c r="I745">
        <f t="shared" si="55"/>
        <v>0</v>
      </c>
      <c r="J745" t="s">
        <v>49</v>
      </c>
      <c r="K745" t="s">
        <v>58</v>
      </c>
      <c r="L745" t="s">
        <v>29</v>
      </c>
      <c r="M745" t="s">
        <v>109</v>
      </c>
      <c r="N745" t="s">
        <v>59</v>
      </c>
      <c r="O745" t="s">
        <v>319</v>
      </c>
      <c r="P745">
        <v>0.39</v>
      </c>
      <c r="Q745" t="s">
        <v>33</v>
      </c>
      <c r="R745" t="s">
        <v>61</v>
      </c>
      <c r="S745" t="str">
        <f>VLOOKUP(R745,Users!$A$1:$B$5,2,0)</f>
        <v>Chris</v>
      </c>
      <c r="T745" t="s">
        <v>175</v>
      </c>
      <c r="U745" t="s">
        <v>320</v>
      </c>
      <c r="V745">
        <v>60462</v>
      </c>
      <c r="W745" s="2">
        <v>42055</v>
      </c>
      <c r="X745" s="2" t="str">
        <f t="shared" si="56"/>
        <v>Fri</v>
      </c>
      <c r="Y745" s="2">
        <v>42057</v>
      </c>
      <c r="Z745" s="9">
        <f t="shared" si="57"/>
        <v>2</v>
      </c>
      <c r="AA745" s="9" t="str">
        <f t="shared" si="58"/>
        <v>After Discount</v>
      </c>
      <c r="AB745" s="6">
        <v>-243.23649999999998</v>
      </c>
      <c r="AC745">
        <v>10</v>
      </c>
      <c r="AD745" s="6">
        <v>58.8</v>
      </c>
      <c r="AE745">
        <v>90237</v>
      </c>
      <c r="AF745" s="9">
        <f>IF(COUNTIF(AE$2:AE2696,AE745)=1,1,0)</f>
        <v>0</v>
      </c>
      <c r="AG745" t="str">
        <f>_xlfn.XLOOKUP(AE745,Returns!A:A,Returns!B:B,"Not Returned",0,1)</f>
        <v>Not Returned</v>
      </c>
      <c r="AH745">
        <f t="shared" si="59"/>
        <v>0</v>
      </c>
    </row>
    <row r="746" spans="1:34" x14ac:dyDescent="0.3">
      <c r="A746">
        <v>23265</v>
      </c>
      <c r="B746" t="s">
        <v>106</v>
      </c>
      <c r="C746" s="8">
        <v>0.02</v>
      </c>
      <c r="D746" s="6">
        <v>5.81</v>
      </c>
      <c r="E746" s="7">
        <v>8.49</v>
      </c>
      <c r="F746">
        <v>2508</v>
      </c>
      <c r="G746" t="s">
        <v>2336</v>
      </c>
      <c r="H746" t="str">
        <f>IF(COUNTIF(G$2:G746,G746)=1,"New Customer","Returning Customer")</f>
        <v>New Customer</v>
      </c>
      <c r="I746">
        <f t="shared" si="55"/>
        <v>1</v>
      </c>
      <c r="J746" t="s">
        <v>49</v>
      </c>
      <c r="K746" t="s">
        <v>40</v>
      </c>
      <c r="L746" t="s">
        <v>29</v>
      </c>
      <c r="M746" t="s">
        <v>109</v>
      </c>
      <c r="N746" t="s">
        <v>59</v>
      </c>
      <c r="O746" t="s">
        <v>319</v>
      </c>
      <c r="P746">
        <v>0.39</v>
      </c>
      <c r="Q746" t="s">
        <v>33</v>
      </c>
      <c r="R746" t="s">
        <v>53</v>
      </c>
      <c r="S746" t="str">
        <f>VLOOKUP(R746,Users!$A$1:$B$5,2,0)</f>
        <v>Erin</v>
      </c>
      <c r="T746" t="s">
        <v>184</v>
      </c>
      <c r="U746" t="s">
        <v>427</v>
      </c>
      <c r="V746">
        <v>4073</v>
      </c>
      <c r="W746" s="2">
        <v>42012</v>
      </c>
      <c r="X746" s="2" t="str">
        <f t="shared" si="56"/>
        <v>Thu</v>
      </c>
      <c r="Y746" s="2">
        <v>42016</v>
      </c>
      <c r="Z746" s="9">
        <f t="shared" si="57"/>
        <v>4</v>
      </c>
      <c r="AA746" s="9" t="str">
        <f t="shared" si="58"/>
        <v>After Discount</v>
      </c>
      <c r="AB746" s="6">
        <v>-137.494</v>
      </c>
      <c r="AC746">
        <v>7</v>
      </c>
      <c r="AD746" s="6">
        <v>42.44</v>
      </c>
      <c r="AE746">
        <v>87031</v>
      </c>
      <c r="AF746" s="9">
        <f>IF(COUNTIF(AE$2:AE2697,AE746)=1,1,0)</f>
        <v>1</v>
      </c>
      <c r="AG746" t="str">
        <f>_xlfn.XLOOKUP(AE746,Returns!A:A,Returns!B:B,"Not Returned",0,1)</f>
        <v>Not Returned</v>
      </c>
      <c r="AH746">
        <f t="shared" si="59"/>
        <v>0</v>
      </c>
    </row>
    <row r="747" spans="1:34" x14ac:dyDescent="0.3">
      <c r="A747">
        <v>22459</v>
      </c>
      <c r="B747" t="s">
        <v>56</v>
      </c>
      <c r="C747" s="8">
        <v>0.1</v>
      </c>
      <c r="D747" s="6">
        <v>5.81</v>
      </c>
      <c r="E747" s="7">
        <v>8.49</v>
      </c>
      <c r="F747">
        <v>3133</v>
      </c>
      <c r="G747" t="s">
        <v>2801</v>
      </c>
      <c r="H747" t="str">
        <f>IF(COUNTIF(G$2:G747,G747)=1,"New Customer","Returning Customer")</f>
        <v>Returning Customer</v>
      </c>
      <c r="I747">
        <f t="shared" si="55"/>
        <v>0</v>
      </c>
      <c r="J747" t="s">
        <v>49</v>
      </c>
      <c r="K747" t="s">
        <v>28</v>
      </c>
      <c r="L747" t="s">
        <v>29</v>
      </c>
      <c r="M747" t="s">
        <v>109</v>
      </c>
      <c r="N747" t="s">
        <v>59</v>
      </c>
      <c r="O747" t="s">
        <v>319</v>
      </c>
      <c r="P747">
        <v>0.39</v>
      </c>
      <c r="Q747" t="s">
        <v>33</v>
      </c>
      <c r="R747" t="s">
        <v>61</v>
      </c>
      <c r="S747" t="str">
        <f>VLOOKUP(R747,Users!$A$1:$B$5,2,0)</f>
        <v>Chris</v>
      </c>
      <c r="T747" t="s">
        <v>175</v>
      </c>
      <c r="U747" t="s">
        <v>2802</v>
      </c>
      <c r="V747">
        <v>60540</v>
      </c>
      <c r="W747" s="2">
        <v>42020</v>
      </c>
      <c r="X747" s="2" t="str">
        <f t="shared" si="56"/>
        <v>Fri</v>
      </c>
      <c r="Y747" s="2">
        <v>42021</v>
      </c>
      <c r="Z747" s="9">
        <f t="shared" si="57"/>
        <v>1</v>
      </c>
      <c r="AA747" s="9" t="str">
        <f t="shared" si="58"/>
        <v>After Discount</v>
      </c>
      <c r="AB747" s="6">
        <v>-350.43950000000001</v>
      </c>
      <c r="AC747">
        <v>12</v>
      </c>
      <c r="AD747" s="6">
        <v>64.959999999999994</v>
      </c>
      <c r="AE747">
        <v>86789</v>
      </c>
      <c r="AF747" s="9">
        <f>IF(COUNTIF(AE$2:AE2698,AE747)=1,1,0)</f>
        <v>0</v>
      </c>
      <c r="AG747" t="str">
        <f>_xlfn.XLOOKUP(AE747,Returns!A:A,Returns!B:B,"Not Returned",0,1)</f>
        <v>Not Returned</v>
      </c>
      <c r="AH747">
        <f t="shared" si="59"/>
        <v>0</v>
      </c>
    </row>
    <row r="748" spans="1:34" x14ac:dyDescent="0.3">
      <c r="A748">
        <v>22639</v>
      </c>
      <c r="B748" t="s">
        <v>106</v>
      </c>
      <c r="C748" s="8">
        <v>0.08</v>
      </c>
      <c r="D748" s="6">
        <v>67.84</v>
      </c>
      <c r="E748" s="7">
        <v>0.99</v>
      </c>
      <c r="F748">
        <v>997</v>
      </c>
      <c r="G748" t="s">
        <v>1086</v>
      </c>
      <c r="H748" t="str">
        <f>IF(COUNTIF(G$2:G748,G748)=1,"New Customer","Returning Customer")</f>
        <v>New Customer</v>
      </c>
      <c r="I748">
        <f t="shared" si="55"/>
        <v>1</v>
      </c>
      <c r="J748" t="s">
        <v>49</v>
      </c>
      <c r="K748" t="s">
        <v>58</v>
      </c>
      <c r="L748" t="s">
        <v>29</v>
      </c>
      <c r="M748" t="s">
        <v>252</v>
      </c>
      <c r="N748" t="s">
        <v>59</v>
      </c>
      <c r="O748" t="s">
        <v>1087</v>
      </c>
      <c r="P748">
        <v>0.57999999999999996</v>
      </c>
      <c r="Q748" t="s">
        <v>33</v>
      </c>
      <c r="R748" t="s">
        <v>53</v>
      </c>
      <c r="S748" t="str">
        <f>VLOOKUP(R748,Users!$A$1:$B$5,2,0)</f>
        <v>Erin</v>
      </c>
      <c r="T748" t="s">
        <v>54</v>
      </c>
      <c r="U748" t="s">
        <v>1052</v>
      </c>
      <c r="V748">
        <v>7002</v>
      </c>
      <c r="W748" s="2">
        <v>42028</v>
      </c>
      <c r="X748" s="2" t="str">
        <f t="shared" si="56"/>
        <v>Sat</v>
      </c>
      <c r="Y748" s="2">
        <v>42033</v>
      </c>
      <c r="Z748" s="9">
        <f t="shared" si="57"/>
        <v>5</v>
      </c>
      <c r="AA748" s="9" t="str">
        <f t="shared" si="58"/>
        <v>After Discount</v>
      </c>
      <c r="AB748" s="6">
        <v>-23.634399999999999</v>
      </c>
      <c r="AC748">
        <v>1</v>
      </c>
      <c r="AD748" s="6">
        <v>63.66</v>
      </c>
      <c r="AE748">
        <v>89431</v>
      </c>
      <c r="AF748" s="9">
        <f>IF(COUNTIF(AE$2:AE2699,AE748)=1,1,0)</f>
        <v>1</v>
      </c>
      <c r="AG748" t="str">
        <f>_xlfn.XLOOKUP(AE748,Returns!A:A,Returns!B:B,"Not Returned",0,1)</f>
        <v>Not Returned</v>
      </c>
      <c r="AH748">
        <f t="shared" si="59"/>
        <v>0</v>
      </c>
    </row>
    <row r="749" spans="1:34" x14ac:dyDescent="0.3">
      <c r="A749">
        <v>25449</v>
      </c>
      <c r="B749" t="s">
        <v>56</v>
      </c>
      <c r="C749" s="8">
        <v>0.02</v>
      </c>
      <c r="D749" s="6">
        <v>34.979999999999997</v>
      </c>
      <c r="E749" s="7">
        <v>7.53</v>
      </c>
      <c r="F749">
        <v>392</v>
      </c>
      <c r="G749" t="s">
        <v>497</v>
      </c>
      <c r="H749" t="str">
        <f>IF(COUNTIF(G$2:G749,G749)=1,"New Customer","Returning Customer")</f>
        <v>New Customer</v>
      </c>
      <c r="I749">
        <f t="shared" si="55"/>
        <v>1</v>
      </c>
      <c r="J749" t="s">
        <v>49</v>
      </c>
      <c r="K749" t="s">
        <v>28</v>
      </c>
      <c r="L749" t="s">
        <v>77</v>
      </c>
      <c r="M749" t="s">
        <v>177</v>
      </c>
      <c r="N749" t="s">
        <v>59</v>
      </c>
      <c r="O749" t="s">
        <v>498</v>
      </c>
      <c r="P749">
        <v>0.76</v>
      </c>
      <c r="Q749" t="s">
        <v>33</v>
      </c>
      <c r="R749" t="s">
        <v>61</v>
      </c>
      <c r="S749" t="str">
        <f>VLOOKUP(R749,Users!$A$1:$B$5,2,0)</f>
        <v>Chris</v>
      </c>
      <c r="T749" t="s">
        <v>499</v>
      </c>
      <c r="U749" t="s">
        <v>500</v>
      </c>
      <c r="V749">
        <v>63105</v>
      </c>
      <c r="W749" s="2">
        <v>42068</v>
      </c>
      <c r="X749" s="2" t="str">
        <f t="shared" si="56"/>
        <v>Thu</v>
      </c>
      <c r="Y749" s="2">
        <v>42070</v>
      </c>
      <c r="Z749" s="9">
        <f t="shared" si="57"/>
        <v>2</v>
      </c>
      <c r="AA749" s="9" t="str">
        <f t="shared" si="58"/>
        <v>After Discount</v>
      </c>
      <c r="AB749" s="6">
        <v>-159.68</v>
      </c>
      <c r="AC749">
        <v>1</v>
      </c>
      <c r="AD749" s="6">
        <v>37.159999999999997</v>
      </c>
      <c r="AE749">
        <v>86383</v>
      </c>
      <c r="AF749" s="9">
        <f>IF(COUNTIF(AE$2:AE2700,AE749)=1,1,0)</f>
        <v>0</v>
      </c>
      <c r="AG749" t="str">
        <f>_xlfn.XLOOKUP(AE749,Returns!A:A,Returns!B:B,"Not Returned",0,1)</f>
        <v>Not Returned</v>
      </c>
      <c r="AH749">
        <f t="shared" si="59"/>
        <v>0</v>
      </c>
    </row>
    <row r="750" spans="1:34" x14ac:dyDescent="0.3">
      <c r="A750">
        <v>20827</v>
      </c>
      <c r="B750" t="s">
        <v>37</v>
      </c>
      <c r="C750" s="8">
        <v>0.05</v>
      </c>
      <c r="D750" s="6">
        <v>34.979999999999997</v>
      </c>
      <c r="E750" s="7">
        <v>7.53</v>
      </c>
      <c r="F750">
        <v>2908</v>
      </c>
      <c r="G750" t="s">
        <v>2635</v>
      </c>
      <c r="H750" t="str">
        <f>IF(COUNTIF(G$2:G750,G750)=1,"New Customer","Returning Customer")</f>
        <v>Returning Customer</v>
      </c>
      <c r="I750">
        <f t="shared" si="55"/>
        <v>0</v>
      </c>
      <c r="J750" t="s">
        <v>27</v>
      </c>
      <c r="K750" t="s">
        <v>40</v>
      </c>
      <c r="L750" t="s">
        <v>77</v>
      </c>
      <c r="M750" t="s">
        <v>177</v>
      </c>
      <c r="N750" t="s">
        <v>59</v>
      </c>
      <c r="O750" t="s">
        <v>498</v>
      </c>
      <c r="P750">
        <v>0.76</v>
      </c>
      <c r="Q750" t="s">
        <v>33</v>
      </c>
      <c r="R750" t="s">
        <v>53</v>
      </c>
      <c r="S750" t="str">
        <f>VLOOKUP(R750,Users!$A$1:$B$5,2,0)</f>
        <v>Erin</v>
      </c>
      <c r="T750" t="s">
        <v>152</v>
      </c>
      <c r="U750" t="s">
        <v>2636</v>
      </c>
      <c r="V750">
        <v>44125</v>
      </c>
      <c r="W750" s="2">
        <v>42063</v>
      </c>
      <c r="X750" s="2" t="str">
        <f t="shared" si="56"/>
        <v>Sat</v>
      </c>
      <c r="Y750" s="2">
        <v>42066</v>
      </c>
      <c r="Z750" s="9">
        <f t="shared" si="57"/>
        <v>3</v>
      </c>
      <c r="AA750" s="9" t="str">
        <f t="shared" si="58"/>
        <v>After Discount</v>
      </c>
      <c r="AB750" s="6">
        <v>-32.666400000000003</v>
      </c>
      <c r="AC750">
        <v>16</v>
      </c>
      <c r="AD750" s="6">
        <v>581.08000000000004</v>
      </c>
      <c r="AE750">
        <v>88157</v>
      </c>
      <c r="AF750" s="9">
        <f>IF(COUNTIF(AE$2:AE2701,AE750)=1,1,0)</f>
        <v>0</v>
      </c>
      <c r="AG750" t="str">
        <f>_xlfn.XLOOKUP(AE750,Returns!A:A,Returns!B:B,"Not Returned",0,1)</f>
        <v>Not Returned</v>
      </c>
      <c r="AH750">
        <f t="shared" si="59"/>
        <v>0</v>
      </c>
    </row>
    <row r="751" spans="1:34" x14ac:dyDescent="0.3">
      <c r="A751">
        <v>19991</v>
      </c>
      <c r="B751" t="s">
        <v>37</v>
      </c>
      <c r="C751" s="8">
        <v>0.04</v>
      </c>
      <c r="D751" s="6">
        <v>176.19</v>
      </c>
      <c r="E751" s="7">
        <v>11.87</v>
      </c>
      <c r="F751">
        <v>1298</v>
      </c>
      <c r="G751" t="s">
        <v>1369</v>
      </c>
      <c r="H751" t="str">
        <f>IF(COUNTIF(G$2:G751,G751)=1,"New Customer","Returning Customer")</f>
        <v>Returning Customer</v>
      </c>
      <c r="I751">
        <f t="shared" si="55"/>
        <v>0</v>
      </c>
      <c r="J751" t="s">
        <v>49</v>
      </c>
      <c r="K751" t="s">
        <v>40</v>
      </c>
      <c r="L751" t="s">
        <v>29</v>
      </c>
      <c r="M751" t="s">
        <v>139</v>
      </c>
      <c r="N751" t="s">
        <v>59</v>
      </c>
      <c r="O751" t="s">
        <v>1370</v>
      </c>
      <c r="P751">
        <v>0.62</v>
      </c>
      <c r="Q751" t="s">
        <v>33</v>
      </c>
      <c r="R751" t="s">
        <v>61</v>
      </c>
      <c r="S751" t="str">
        <f>VLOOKUP(R751,Users!$A$1:$B$5,2,0)</f>
        <v>Chris</v>
      </c>
      <c r="T751" t="s">
        <v>129</v>
      </c>
      <c r="U751" t="s">
        <v>1309</v>
      </c>
      <c r="V751">
        <v>75482</v>
      </c>
      <c r="W751" s="2">
        <v>42047</v>
      </c>
      <c r="X751" s="2" t="str">
        <f t="shared" si="56"/>
        <v>Thu</v>
      </c>
      <c r="Y751" s="2">
        <v>42049</v>
      </c>
      <c r="Z751" s="9">
        <f t="shared" si="57"/>
        <v>2</v>
      </c>
      <c r="AA751" s="9" t="str">
        <f t="shared" si="58"/>
        <v>After Discount</v>
      </c>
      <c r="AB751" s="6">
        <v>320.10000000000002</v>
      </c>
      <c r="AC751">
        <v>4</v>
      </c>
      <c r="AD751" s="6">
        <v>676.57</v>
      </c>
      <c r="AE751">
        <v>90662</v>
      </c>
      <c r="AF751" s="9">
        <f>IF(COUNTIF(AE$2:AE2702,AE751)=1,1,0)</f>
        <v>0</v>
      </c>
      <c r="AG751" t="str">
        <f>_xlfn.XLOOKUP(AE751,Returns!A:A,Returns!B:B,"Not Returned",0,1)</f>
        <v>Not Returned</v>
      </c>
      <c r="AH751">
        <f t="shared" si="59"/>
        <v>0</v>
      </c>
    </row>
    <row r="752" spans="1:34" x14ac:dyDescent="0.3">
      <c r="A752">
        <v>23104</v>
      </c>
      <c r="B752" t="s">
        <v>37</v>
      </c>
      <c r="C752" s="8">
        <v>0.06</v>
      </c>
      <c r="D752" s="6">
        <v>30.42</v>
      </c>
      <c r="E752" s="7">
        <v>8.65</v>
      </c>
      <c r="F752">
        <v>1085</v>
      </c>
      <c r="G752" t="s">
        <v>1183</v>
      </c>
      <c r="H752" t="str">
        <f>IF(COUNTIF(G$2:G752,G752)=1,"New Customer","Returning Customer")</f>
        <v>New Customer</v>
      </c>
      <c r="I752">
        <f t="shared" si="55"/>
        <v>1</v>
      </c>
      <c r="J752" t="s">
        <v>49</v>
      </c>
      <c r="K752" t="s">
        <v>28</v>
      </c>
      <c r="L752" t="s">
        <v>77</v>
      </c>
      <c r="M752" t="s">
        <v>177</v>
      </c>
      <c r="N752" t="s">
        <v>59</v>
      </c>
      <c r="O752" t="s">
        <v>1185</v>
      </c>
      <c r="P752">
        <v>0.74</v>
      </c>
      <c r="Q752" t="s">
        <v>33</v>
      </c>
      <c r="R752" t="s">
        <v>53</v>
      </c>
      <c r="S752" t="str">
        <f>VLOOKUP(R752,Users!$A$1:$B$5,2,0)</f>
        <v>Erin</v>
      </c>
      <c r="T752" t="s">
        <v>71</v>
      </c>
      <c r="U752" t="s">
        <v>1184</v>
      </c>
      <c r="V752">
        <v>11729</v>
      </c>
      <c r="W752" s="2">
        <v>42137</v>
      </c>
      <c r="X752" s="2" t="str">
        <f t="shared" si="56"/>
        <v>Wed</v>
      </c>
      <c r="Y752" s="2">
        <v>42139</v>
      </c>
      <c r="Z752" s="9">
        <f t="shared" si="57"/>
        <v>2</v>
      </c>
      <c r="AA752" s="9" t="str">
        <f t="shared" si="58"/>
        <v>After Discount</v>
      </c>
      <c r="AB752" s="6">
        <v>-159.25</v>
      </c>
      <c r="AC752">
        <v>10</v>
      </c>
      <c r="AD752" s="6">
        <v>309.05</v>
      </c>
      <c r="AE752">
        <v>86124</v>
      </c>
      <c r="AF752" s="9">
        <f>IF(COUNTIF(AE$2:AE2703,AE752)=1,1,0)</f>
        <v>0</v>
      </c>
      <c r="AG752" t="str">
        <f>_xlfn.XLOOKUP(AE752,Returns!A:A,Returns!B:B,"Not Returned",0,1)</f>
        <v>Not Returned</v>
      </c>
      <c r="AH752">
        <f t="shared" si="59"/>
        <v>0</v>
      </c>
    </row>
    <row r="753" spans="1:34" x14ac:dyDescent="0.3">
      <c r="A753">
        <v>21964</v>
      </c>
      <c r="B753" t="s">
        <v>106</v>
      </c>
      <c r="C753" s="8">
        <v>0.05</v>
      </c>
      <c r="D753" s="6">
        <v>30.42</v>
      </c>
      <c r="E753" s="7">
        <v>8.65</v>
      </c>
      <c r="F753">
        <v>2132</v>
      </c>
      <c r="G753" t="s">
        <v>2026</v>
      </c>
      <c r="H753" t="str">
        <f>IF(COUNTIF(G$2:G753,G753)=1,"New Customer","Returning Customer")</f>
        <v>New Customer</v>
      </c>
      <c r="I753">
        <f t="shared" si="55"/>
        <v>1</v>
      </c>
      <c r="J753" t="s">
        <v>27</v>
      </c>
      <c r="K753" t="s">
        <v>40</v>
      </c>
      <c r="L753" t="s">
        <v>77</v>
      </c>
      <c r="M753" t="s">
        <v>177</v>
      </c>
      <c r="N753" t="s">
        <v>59</v>
      </c>
      <c r="O753" t="s">
        <v>1185</v>
      </c>
      <c r="P753">
        <v>0.74</v>
      </c>
      <c r="Q753" t="s">
        <v>33</v>
      </c>
      <c r="R753" t="s">
        <v>61</v>
      </c>
      <c r="S753" t="str">
        <f>VLOOKUP(R753,Users!$A$1:$B$5,2,0)</f>
        <v>Chris</v>
      </c>
      <c r="T753" t="s">
        <v>499</v>
      </c>
      <c r="U753" t="s">
        <v>2027</v>
      </c>
      <c r="V753">
        <v>63042</v>
      </c>
      <c r="W753" s="2">
        <v>42014</v>
      </c>
      <c r="X753" s="2" t="str">
        <f t="shared" si="56"/>
        <v>Sat</v>
      </c>
      <c r="Y753" s="2">
        <v>42018</v>
      </c>
      <c r="Z753" s="9">
        <f t="shared" si="57"/>
        <v>4</v>
      </c>
      <c r="AA753" s="9" t="str">
        <f t="shared" si="58"/>
        <v>After Discount</v>
      </c>
      <c r="AB753" s="6">
        <v>-191.25760000000002</v>
      </c>
      <c r="AC753">
        <v>11</v>
      </c>
      <c r="AD753" s="6">
        <v>334.44</v>
      </c>
      <c r="AE753">
        <v>90078</v>
      </c>
      <c r="AF753" s="9">
        <f>IF(COUNTIF(AE$2:AE2704,AE753)=1,1,0)</f>
        <v>1</v>
      </c>
      <c r="AG753" t="str">
        <f>_xlfn.XLOOKUP(AE753,Returns!A:A,Returns!B:B,"Not Returned",0,1)</f>
        <v>Not Returned</v>
      </c>
      <c r="AH753">
        <f t="shared" si="59"/>
        <v>0</v>
      </c>
    </row>
    <row r="754" spans="1:34" x14ac:dyDescent="0.3">
      <c r="A754">
        <v>22313</v>
      </c>
      <c r="B754" t="s">
        <v>56</v>
      </c>
      <c r="C754" s="8">
        <v>0.05</v>
      </c>
      <c r="D754" s="6">
        <v>20.27</v>
      </c>
      <c r="E754" s="7">
        <v>3.99</v>
      </c>
      <c r="F754">
        <v>1472</v>
      </c>
      <c r="G754" t="s">
        <v>1499</v>
      </c>
      <c r="H754" t="str">
        <f>IF(COUNTIF(G$2:G754,G754)=1,"New Customer","Returning Customer")</f>
        <v>New Customer</v>
      </c>
      <c r="I754">
        <f t="shared" si="55"/>
        <v>1</v>
      </c>
      <c r="J754" t="s">
        <v>49</v>
      </c>
      <c r="K754" t="s">
        <v>40</v>
      </c>
      <c r="L754" t="s">
        <v>29</v>
      </c>
      <c r="M754" t="s">
        <v>252</v>
      </c>
      <c r="N754" t="s">
        <v>59</v>
      </c>
      <c r="O754" t="s">
        <v>1501</v>
      </c>
      <c r="P754">
        <v>0.56999999999999995</v>
      </c>
      <c r="Q754" t="s">
        <v>33</v>
      </c>
      <c r="R754" t="s">
        <v>53</v>
      </c>
      <c r="S754" t="str">
        <f>VLOOKUP(R754,Users!$A$1:$B$5,2,0)</f>
        <v>Erin</v>
      </c>
      <c r="T754" t="s">
        <v>152</v>
      </c>
      <c r="U754" t="s">
        <v>1500</v>
      </c>
      <c r="V754">
        <v>44145</v>
      </c>
      <c r="W754" s="2">
        <v>42149</v>
      </c>
      <c r="X754" s="2" t="str">
        <f t="shared" si="56"/>
        <v>Mon</v>
      </c>
      <c r="Y754" s="2">
        <v>42150</v>
      </c>
      <c r="Z754" s="9">
        <f t="shared" si="57"/>
        <v>1</v>
      </c>
      <c r="AA754" s="9" t="str">
        <f t="shared" si="58"/>
        <v>After Discount</v>
      </c>
      <c r="AB754" s="6">
        <v>309.25400000000002</v>
      </c>
      <c r="AC754">
        <v>30</v>
      </c>
      <c r="AD754" s="6">
        <v>621.55999999999995</v>
      </c>
      <c r="AE754">
        <v>87079</v>
      </c>
      <c r="AF754" s="9">
        <f>IF(COUNTIF(AE$2:AE2705,AE754)=1,1,0)</f>
        <v>1</v>
      </c>
      <c r="AG754" t="str">
        <f>_xlfn.XLOOKUP(AE754,Returns!A:A,Returns!B:B,"Not Returned",0,1)</f>
        <v>Not Returned</v>
      </c>
      <c r="AH754">
        <f t="shared" si="59"/>
        <v>0</v>
      </c>
    </row>
    <row r="755" spans="1:34" x14ac:dyDescent="0.3">
      <c r="A755">
        <v>7452</v>
      </c>
      <c r="B755" t="s">
        <v>47</v>
      </c>
      <c r="C755" s="8">
        <v>0.1</v>
      </c>
      <c r="D755" s="6">
        <v>20.27</v>
      </c>
      <c r="E755" s="7">
        <v>3.99</v>
      </c>
      <c r="F755">
        <v>2618</v>
      </c>
      <c r="G755" t="s">
        <v>2418</v>
      </c>
      <c r="H755" t="str">
        <f>IF(COUNTIF(G$2:G755,G755)=1,"New Customer","Returning Customer")</f>
        <v>Returning Customer</v>
      </c>
      <c r="I755">
        <f t="shared" si="55"/>
        <v>0</v>
      </c>
      <c r="J755" t="s">
        <v>49</v>
      </c>
      <c r="K755" t="s">
        <v>28</v>
      </c>
      <c r="L755" t="s">
        <v>29</v>
      </c>
      <c r="M755" t="s">
        <v>252</v>
      </c>
      <c r="N755" t="s">
        <v>59</v>
      </c>
      <c r="O755" t="s">
        <v>1501</v>
      </c>
      <c r="P755">
        <v>0.56999999999999995</v>
      </c>
      <c r="Q755" t="s">
        <v>33</v>
      </c>
      <c r="R755" t="s">
        <v>53</v>
      </c>
      <c r="S755" t="str">
        <f>VLOOKUP(R755,Users!$A$1:$B$5,2,0)</f>
        <v>Erin</v>
      </c>
      <c r="T755" t="s">
        <v>71</v>
      </c>
      <c r="U755" t="s">
        <v>90</v>
      </c>
      <c r="V755">
        <v>10004</v>
      </c>
      <c r="W755" s="2">
        <v>42086</v>
      </c>
      <c r="X755" s="2" t="str">
        <f t="shared" si="56"/>
        <v>Mon</v>
      </c>
      <c r="Y755" s="2">
        <v>42087</v>
      </c>
      <c r="Z755" s="9">
        <f t="shared" si="57"/>
        <v>1</v>
      </c>
      <c r="AA755" s="9" t="str">
        <f t="shared" si="58"/>
        <v>After Discount</v>
      </c>
      <c r="AB755" s="6">
        <v>84.05</v>
      </c>
      <c r="AC755">
        <v>53</v>
      </c>
      <c r="AD755" s="6">
        <v>1051.52</v>
      </c>
      <c r="AE755">
        <v>53153</v>
      </c>
      <c r="AF755" s="9">
        <f>IF(COUNTIF(AE$2:AE2706,AE755)=1,1,0)</f>
        <v>1</v>
      </c>
      <c r="AG755" t="str">
        <f>_xlfn.XLOOKUP(AE755,Returns!A:A,Returns!B:B,"Not Returned",0,1)</f>
        <v>Not Returned</v>
      </c>
      <c r="AH755">
        <f t="shared" si="59"/>
        <v>0</v>
      </c>
    </row>
    <row r="756" spans="1:34" x14ac:dyDescent="0.3">
      <c r="A756">
        <v>25452</v>
      </c>
      <c r="B756" t="s">
        <v>47</v>
      </c>
      <c r="C756" s="8">
        <v>0.1</v>
      </c>
      <c r="D756" s="6">
        <v>20.27</v>
      </c>
      <c r="E756" s="7">
        <v>3.99</v>
      </c>
      <c r="F756">
        <v>2620</v>
      </c>
      <c r="G756" t="s">
        <v>2422</v>
      </c>
      <c r="H756" t="str">
        <f>IF(COUNTIF(G$2:G756,G756)=1,"New Customer","Returning Customer")</f>
        <v>New Customer</v>
      </c>
      <c r="I756">
        <f t="shared" si="55"/>
        <v>1</v>
      </c>
      <c r="J756" t="s">
        <v>49</v>
      </c>
      <c r="K756" t="s">
        <v>28</v>
      </c>
      <c r="L756" t="s">
        <v>29</v>
      </c>
      <c r="M756" t="s">
        <v>252</v>
      </c>
      <c r="N756" t="s">
        <v>59</v>
      </c>
      <c r="O756" t="s">
        <v>1501</v>
      </c>
      <c r="P756">
        <v>0.56999999999999995</v>
      </c>
      <c r="Q756" t="s">
        <v>33</v>
      </c>
      <c r="R756" t="s">
        <v>135</v>
      </c>
      <c r="S756" t="str">
        <f>VLOOKUP(R756,Users!$A$1:$B$5,2,0)</f>
        <v>Sam</v>
      </c>
      <c r="T756" t="s">
        <v>239</v>
      </c>
      <c r="U756" t="s">
        <v>2423</v>
      </c>
      <c r="V756">
        <v>38134</v>
      </c>
      <c r="W756" s="2">
        <v>42086</v>
      </c>
      <c r="X756" s="2" t="str">
        <f t="shared" si="56"/>
        <v>Mon</v>
      </c>
      <c r="Y756" s="2">
        <v>42087</v>
      </c>
      <c r="Z756" s="9">
        <f t="shared" si="57"/>
        <v>1</v>
      </c>
      <c r="AA756" s="9" t="str">
        <f t="shared" si="58"/>
        <v>After Discount</v>
      </c>
      <c r="AB756" s="6">
        <v>381.61799999999994</v>
      </c>
      <c r="AC756">
        <v>13</v>
      </c>
      <c r="AD756" s="6">
        <v>257.92</v>
      </c>
      <c r="AE756">
        <v>88017</v>
      </c>
      <c r="AF756" s="9">
        <f>IF(COUNTIF(AE$2:AE2707,AE756)=1,1,0)</f>
        <v>1</v>
      </c>
      <c r="AG756" t="str">
        <f>_xlfn.XLOOKUP(AE756,Returns!A:A,Returns!B:B,"Not Returned",0,1)</f>
        <v>Not Returned</v>
      </c>
      <c r="AH756">
        <f t="shared" si="59"/>
        <v>0</v>
      </c>
    </row>
    <row r="757" spans="1:34" x14ac:dyDescent="0.3">
      <c r="A757">
        <v>19315</v>
      </c>
      <c r="B757" t="s">
        <v>106</v>
      </c>
      <c r="C757" s="8">
        <v>0.08</v>
      </c>
      <c r="D757" s="6">
        <v>43.22</v>
      </c>
      <c r="E757" s="7">
        <v>16.71</v>
      </c>
      <c r="F757">
        <v>169</v>
      </c>
      <c r="G757" t="s">
        <v>261</v>
      </c>
      <c r="H757" t="str">
        <f>IF(COUNTIF(G$2:G757,G757)=1,"New Customer","Returning Customer")</f>
        <v>New Customer</v>
      </c>
      <c r="I757">
        <f t="shared" si="55"/>
        <v>1</v>
      </c>
      <c r="J757" t="s">
        <v>49</v>
      </c>
      <c r="K757" t="s">
        <v>28</v>
      </c>
      <c r="L757" t="s">
        <v>77</v>
      </c>
      <c r="M757" t="s">
        <v>177</v>
      </c>
      <c r="N757" t="s">
        <v>59</v>
      </c>
      <c r="O757" t="s">
        <v>262</v>
      </c>
      <c r="P757">
        <v>0.66</v>
      </c>
      <c r="Q757" t="s">
        <v>33</v>
      </c>
      <c r="R757" t="s">
        <v>135</v>
      </c>
      <c r="S757" t="str">
        <f>VLOOKUP(R757,Users!$A$1:$B$5,2,0)</f>
        <v>Sam</v>
      </c>
      <c r="T757" t="s">
        <v>168</v>
      </c>
      <c r="U757" t="s">
        <v>263</v>
      </c>
      <c r="V757">
        <v>70802</v>
      </c>
      <c r="W757" s="2">
        <v>42007</v>
      </c>
      <c r="X757" s="2" t="str">
        <f t="shared" si="56"/>
        <v>Sat</v>
      </c>
      <c r="Y757" s="2">
        <v>42009</v>
      </c>
      <c r="Z757" s="9">
        <f t="shared" si="57"/>
        <v>2</v>
      </c>
      <c r="AA757" s="9" t="str">
        <f t="shared" si="58"/>
        <v>After Discount</v>
      </c>
      <c r="AB757" s="6">
        <v>280.27458000000001</v>
      </c>
      <c r="AC757">
        <v>3</v>
      </c>
      <c r="AD757" s="6">
        <v>130.62</v>
      </c>
      <c r="AE757">
        <v>87463</v>
      </c>
      <c r="AF757" s="9">
        <f>IF(COUNTIF(AE$2:AE2708,AE757)=1,1,0)</f>
        <v>0</v>
      </c>
      <c r="AG757" t="str">
        <f>_xlfn.XLOOKUP(AE757,Returns!A:A,Returns!B:B,"Not Returned",0,1)</f>
        <v>Not Returned</v>
      </c>
      <c r="AH757">
        <f t="shared" si="59"/>
        <v>0</v>
      </c>
    </row>
    <row r="758" spans="1:34" x14ac:dyDescent="0.3">
      <c r="A758">
        <v>20369</v>
      </c>
      <c r="B758" t="s">
        <v>56</v>
      </c>
      <c r="C758" s="8">
        <v>0.03</v>
      </c>
      <c r="D758" s="6">
        <v>32.479999999999997</v>
      </c>
      <c r="E758" s="7">
        <v>35</v>
      </c>
      <c r="F758">
        <v>556</v>
      </c>
      <c r="G758" t="s">
        <v>658</v>
      </c>
      <c r="H758" t="str">
        <f>IF(COUNTIF(G$2:G758,G758)=1,"New Customer","Returning Customer")</f>
        <v>Returning Customer</v>
      </c>
      <c r="I758">
        <f t="shared" si="55"/>
        <v>0</v>
      </c>
      <c r="J758" t="s">
        <v>27</v>
      </c>
      <c r="K758" t="s">
        <v>40</v>
      </c>
      <c r="L758" t="s">
        <v>29</v>
      </c>
      <c r="M758" t="s">
        <v>139</v>
      </c>
      <c r="N758" t="s">
        <v>231</v>
      </c>
      <c r="O758" t="s">
        <v>660</v>
      </c>
      <c r="P758">
        <v>0.81</v>
      </c>
      <c r="Q758" t="s">
        <v>33</v>
      </c>
      <c r="R758" t="s">
        <v>34</v>
      </c>
      <c r="S758" t="str">
        <f>VLOOKUP(R758,Users!$A$1:$B$5,2,0)</f>
        <v>William</v>
      </c>
      <c r="T758" t="s">
        <v>208</v>
      </c>
      <c r="U758" t="s">
        <v>659</v>
      </c>
      <c r="V758">
        <v>84604</v>
      </c>
      <c r="W758" s="2">
        <v>42032</v>
      </c>
      <c r="X758" s="2" t="str">
        <f t="shared" si="56"/>
        <v>Wed</v>
      </c>
      <c r="Y758" s="2">
        <v>42032</v>
      </c>
      <c r="Z758" s="9">
        <f t="shared" si="57"/>
        <v>0</v>
      </c>
      <c r="AA758" s="9" t="str">
        <f t="shared" si="58"/>
        <v>After Discount</v>
      </c>
      <c r="AB758" s="6">
        <v>-1116.3348000000001</v>
      </c>
      <c r="AC758">
        <v>8</v>
      </c>
      <c r="AD758" s="6">
        <v>274.91000000000003</v>
      </c>
      <c r="AE758">
        <v>86189</v>
      </c>
      <c r="AF758" s="9">
        <f>IF(COUNTIF(AE$2:AE2709,AE758)=1,1,0)</f>
        <v>0</v>
      </c>
      <c r="AG758" t="str">
        <f>_xlfn.XLOOKUP(AE758,Returns!A:A,Returns!B:B,"Not Returned",0,1)</f>
        <v>Not Returned</v>
      </c>
      <c r="AH758">
        <f t="shared" si="59"/>
        <v>0</v>
      </c>
    </row>
    <row r="759" spans="1:34" x14ac:dyDescent="0.3">
      <c r="A759">
        <v>21438</v>
      </c>
      <c r="B759" t="s">
        <v>25</v>
      </c>
      <c r="C759" s="8">
        <v>0.1</v>
      </c>
      <c r="D759" s="6">
        <v>32.479999999999997</v>
      </c>
      <c r="E759" s="7">
        <v>35</v>
      </c>
      <c r="F759">
        <v>3155</v>
      </c>
      <c r="G759" t="s">
        <v>2830</v>
      </c>
      <c r="H759" t="str">
        <f>IF(COUNTIF(G$2:G759,G759)=1,"New Customer","Returning Customer")</f>
        <v>New Customer</v>
      </c>
      <c r="I759">
        <f t="shared" si="55"/>
        <v>1</v>
      </c>
      <c r="J759" t="s">
        <v>49</v>
      </c>
      <c r="K759" t="s">
        <v>28</v>
      </c>
      <c r="L759" t="s">
        <v>29</v>
      </c>
      <c r="M759" t="s">
        <v>139</v>
      </c>
      <c r="N759" t="s">
        <v>231</v>
      </c>
      <c r="O759" t="s">
        <v>660</v>
      </c>
      <c r="P759">
        <v>0.81</v>
      </c>
      <c r="Q759" t="s">
        <v>33</v>
      </c>
      <c r="R759" t="s">
        <v>135</v>
      </c>
      <c r="S759" t="str">
        <f>VLOOKUP(R759,Users!$A$1:$B$5,2,0)</f>
        <v>Sam</v>
      </c>
      <c r="T759" t="s">
        <v>356</v>
      </c>
      <c r="U759" t="s">
        <v>427</v>
      </c>
      <c r="V759">
        <v>32771</v>
      </c>
      <c r="W759" s="2">
        <v>42030</v>
      </c>
      <c r="X759" s="2" t="str">
        <f t="shared" si="56"/>
        <v>Mon</v>
      </c>
      <c r="Y759" s="2">
        <v>42031</v>
      </c>
      <c r="Z759" s="9">
        <f t="shared" si="57"/>
        <v>1</v>
      </c>
      <c r="AA759" s="9" t="str">
        <f t="shared" si="58"/>
        <v>After Discount</v>
      </c>
      <c r="AB759" s="6">
        <v>-333.42540000000002</v>
      </c>
      <c r="AC759">
        <v>10</v>
      </c>
      <c r="AD759" s="6">
        <v>318.83</v>
      </c>
      <c r="AE759">
        <v>86899</v>
      </c>
      <c r="AF759" s="9">
        <f>IF(COUNTIF(AE$2:AE2710,AE759)=1,1,0)</f>
        <v>0</v>
      </c>
      <c r="AG759" t="str">
        <f>_xlfn.XLOOKUP(AE759,Returns!A:A,Returns!B:B,"Not Returned",0,1)</f>
        <v>Not Returned</v>
      </c>
      <c r="AH759">
        <f t="shared" si="59"/>
        <v>0</v>
      </c>
    </row>
    <row r="760" spans="1:34" x14ac:dyDescent="0.3">
      <c r="A760">
        <v>20039</v>
      </c>
      <c r="B760" t="s">
        <v>25</v>
      </c>
      <c r="C760" s="8">
        <v>0.06</v>
      </c>
      <c r="D760" s="6">
        <v>89.83</v>
      </c>
      <c r="E760" s="7">
        <v>35</v>
      </c>
      <c r="F760">
        <v>3279</v>
      </c>
      <c r="G760" t="s">
        <v>2912</v>
      </c>
      <c r="H760" t="str">
        <f>IF(COUNTIF(G$2:G760,G760)=1,"New Customer","Returning Customer")</f>
        <v>New Customer</v>
      </c>
      <c r="I760">
        <f t="shared" si="55"/>
        <v>1</v>
      </c>
      <c r="J760" t="s">
        <v>49</v>
      </c>
      <c r="K760" t="s">
        <v>40</v>
      </c>
      <c r="L760" t="s">
        <v>29</v>
      </c>
      <c r="M760" t="s">
        <v>139</v>
      </c>
      <c r="N760" t="s">
        <v>231</v>
      </c>
      <c r="O760" t="s">
        <v>2913</v>
      </c>
      <c r="P760">
        <v>0.83</v>
      </c>
      <c r="Q760" t="s">
        <v>33</v>
      </c>
      <c r="R760" t="s">
        <v>135</v>
      </c>
      <c r="S760" t="str">
        <f>VLOOKUP(R760,Users!$A$1:$B$5,2,0)</f>
        <v>Sam</v>
      </c>
      <c r="T760" t="s">
        <v>923</v>
      </c>
      <c r="U760" t="s">
        <v>2583</v>
      </c>
      <c r="V760">
        <v>29203</v>
      </c>
      <c r="W760" s="2">
        <v>42100</v>
      </c>
      <c r="X760" s="2" t="str">
        <f t="shared" si="56"/>
        <v>Mon</v>
      </c>
      <c r="Y760" s="2">
        <v>42102</v>
      </c>
      <c r="Z760" s="9">
        <f t="shared" si="57"/>
        <v>2</v>
      </c>
      <c r="AA760" s="9" t="str">
        <f t="shared" si="58"/>
        <v>After Discount</v>
      </c>
      <c r="AB760" s="6">
        <v>31.11</v>
      </c>
      <c r="AC760">
        <v>4</v>
      </c>
      <c r="AD760" s="6">
        <v>366.26</v>
      </c>
      <c r="AE760">
        <v>90766</v>
      </c>
      <c r="AF760" s="9">
        <f>IF(COUNTIF(AE$2:AE2711,AE760)=1,1,0)</f>
        <v>0</v>
      </c>
      <c r="AG760" t="str">
        <f>_xlfn.XLOOKUP(AE760,Returns!A:A,Returns!B:B,"Not Returned",0,1)</f>
        <v>Not Returned</v>
      </c>
      <c r="AH760">
        <f t="shared" si="59"/>
        <v>0</v>
      </c>
    </row>
    <row r="761" spans="1:34" x14ac:dyDescent="0.3">
      <c r="A761">
        <v>20920</v>
      </c>
      <c r="B761" t="s">
        <v>37</v>
      </c>
      <c r="C761" s="8">
        <v>0</v>
      </c>
      <c r="D761" s="6">
        <v>387.99</v>
      </c>
      <c r="E761" s="7">
        <v>19.989999999999998</v>
      </c>
      <c r="F761">
        <v>1241</v>
      </c>
      <c r="G761" t="s">
        <v>1319</v>
      </c>
      <c r="H761" t="str">
        <f>IF(COUNTIF(G$2:G761,G761)=1,"New Customer","Returning Customer")</f>
        <v>New Customer</v>
      </c>
      <c r="I761">
        <f t="shared" si="55"/>
        <v>1</v>
      </c>
      <c r="J761" t="s">
        <v>49</v>
      </c>
      <c r="K761" t="s">
        <v>28</v>
      </c>
      <c r="L761" t="s">
        <v>29</v>
      </c>
      <c r="M761" t="s">
        <v>109</v>
      </c>
      <c r="N761" t="s">
        <v>59</v>
      </c>
      <c r="O761" t="s">
        <v>1320</v>
      </c>
      <c r="P761">
        <v>0.38</v>
      </c>
      <c r="Q761" t="s">
        <v>33</v>
      </c>
      <c r="R761" t="s">
        <v>135</v>
      </c>
      <c r="S761" t="str">
        <f>VLOOKUP(R761,Users!$A$1:$B$5,2,0)</f>
        <v>Sam</v>
      </c>
      <c r="T761" t="s">
        <v>1266</v>
      </c>
      <c r="U761" t="s">
        <v>504</v>
      </c>
      <c r="V761">
        <v>36830</v>
      </c>
      <c r="W761" s="2">
        <v>42079</v>
      </c>
      <c r="X761" s="2" t="str">
        <f t="shared" si="56"/>
        <v>Mon</v>
      </c>
      <c r="Y761" s="2">
        <v>42080</v>
      </c>
      <c r="Z761" s="9">
        <f t="shared" si="57"/>
        <v>1</v>
      </c>
      <c r="AA761" s="9" t="str">
        <f t="shared" si="58"/>
        <v>No Discount</v>
      </c>
      <c r="AB761" s="6">
        <v>-70.14</v>
      </c>
      <c r="AC761">
        <v>23</v>
      </c>
      <c r="AD761" s="6">
        <v>9280.7199999999993</v>
      </c>
      <c r="AE761">
        <v>90880</v>
      </c>
      <c r="AF761" s="9">
        <f>IF(COUNTIF(AE$2:AE2712,AE761)=1,1,0)</f>
        <v>1</v>
      </c>
      <c r="AG761" t="str">
        <f>_xlfn.XLOOKUP(AE761,Returns!A:A,Returns!B:B,"Not Returned",0,1)</f>
        <v>Not Returned</v>
      </c>
      <c r="AH761">
        <f t="shared" si="59"/>
        <v>0</v>
      </c>
    </row>
    <row r="762" spans="1:34" x14ac:dyDescent="0.3">
      <c r="A762">
        <v>21517</v>
      </c>
      <c r="B762" t="s">
        <v>37</v>
      </c>
      <c r="C762" s="8">
        <v>0.03</v>
      </c>
      <c r="D762" s="6">
        <v>1270.99</v>
      </c>
      <c r="E762" s="7">
        <v>19.989999999999998</v>
      </c>
      <c r="F762">
        <v>524</v>
      </c>
      <c r="G762" t="s">
        <v>623</v>
      </c>
      <c r="H762" t="str">
        <f>IF(COUNTIF(G$2:G762,G762)=1,"New Customer","Returning Customer")</f>
        <v>New Customer</v>
      </c>
      <c r="I762">
        <f t="shared" si="55"/>
        <v>1</v>
      </c>
      <c r="J762" t="s">
        <v>49</v>
      </c>
      <c r="K762" t="s">
        <v>114</v>
      </c>
      <c r="L762" t="s">
        <v>29</v>
      </c>
      <c r="M762" t="s">
        <v>109</v>
      </c>
      <c r="N762" t="s">
        <v>59</v>
      </c>
      <c r="O762" t="s">
        <v>624</v>
      </c>
      <c r="P762">
        <v>0.35</v>
      </c>
      <c r="Q762" t="s">
        <v>33</v>
      </c>
      <c r="R762" t="s">
        <v>135</v>
      </c>
      <c r="S762" t="str">
        <f>VLOOKUP(R762,Users!$A$1:$B$5,2,0)</f>
        <v>Sam</v>
      </c>
      <c r="T762" t="s">
        <v>239</v>
      </c>
      <c r="U762" t="s">
        <v>625</v>
      </c>
      <c r="V762">
        <v>37922</v>
      </c>
      <c r="W762" s="2">
        <v>42024</v>
      </c>
      <c r="X762" s="2" t="str">
        <f t="shared" si="56"/>
        <v>Tue</v>
      </c>
      <c r="Y762" s="2">
        <v>42026</v>
      </c>
      <c r="Z762" s="9">
        <f t="shared" si="57"/>
        <v>2</v>
      </c>
      <c r="AA762" s="9" t="str">
        <f t="shared" si="58"/>
        <v>After Discount</v>
      </c>
      <c r="AB762" s="6">
        <v>363.55199999999996</v>
      </c>
      <c r="AC762">
        <v>2</v>
      </c>
      <c r="AD762" s="6">
        <v>2589.0100000000002</v>
      </c>
      <c r="AE762">
        <v>91127</v>
      </c>
      <c r="AF762" s="9">
        <f>IF(COUNTIF(AE$2:AE2713,AE762)=1,1,0)</f>
        <v>0</v>
      </c>
      <c r="AG762" t="str">
        <f>_xlfn.XLOOKUP(AE762,Returns!A:A,Returns!B:B,"Not Returned",0,1)</f>
        <v>Not Returned</v>
      </c>
      <c r="AH762">
        <f t="shared" si="59"/>
        <v>0</v>
      </c>
    </row>
    <row r="763" spans="1:34" x14ac:dyDescent="0.3">
      <c r="A763">
        <v>567</v>
      </c>
      <c r="B763" t="s">
        <v>37</v>
      </c>
      <c r="C763" s="8">
        <v>0.02</v>
      </c>
      <c r="D763" s="6">
        <v>1270.99</v>
      </c>
      <c r="E763" s="7">
        <v>19.989999999999998</v>
      </c>
      <c r="F763">
        <v>1733</v>
      </c>
      <c r="G763" t="s">
        <v>1729</v>
      </c>
      <c r="H763" t="str">
        <f>IF(COUNTIF(G$2:G763,G763)=1,"New Customer","Returning Customer")</f>
        <v>Returning Customer</v>
      </c>
      <c r="I763">
        <f t="shared" si="55"/>
        <v>0</v>
      </c>
      <c r="J763" t="s">
        <v>49</v>
      </c>
      <c r="K763" t="s">
        <v>58</v>
      </c>
      <c r="L763" t="s">
        <v>29</v>
      </c>
      <c r="M763" t="s">
        <v>109</v>
      </c>
      <c r="N763" t="s">
        <v>59</v>
      </c>
      <c r="O763" t="s">
        <v>624</v>
      </c>
      <c r="P763">
        <v>0.35</v>
      </c>
      <c r="Q763" t="s">
        <v>33</v>
      </c>
      <c r="R763" t="s">
        <v>53</v>
      </c>
      <c r="S763" t="str">
        <f>VLOOKUP(R763,Users!$A$1:$B$5,2,0)</f>
        <v>Erin</v>
      </c>
      <c r="T763" t="s">
        <v>998</v>
      </c>
      <c r="U763" t="s">
        <v>35</v>
      </c>
      <c r="V763">
        <v>20012</v>
      </c>
      <c r="W763" s="2">
        <v>42098</v>
      </c>
      <c r="X763" s="2" t="str">
        <f t="shared" si="56"/>
        <v>Sat</v>
      </c>
      <c r="Y763" s="2">
        <v>42100</v>
      </c>
      <c r="Z763" s="9">
        <f t="shared" si="57"/>
        <v>2</v>
      </c>
      <c r="AA763" s="9" t="str">
        <f t="shared" si="58"/>
        <v>After Discount</v>
      </c>
      <c r="AB763" s="6">
        <v>9228.2255999999998</v>
      </c>
      <c r="AC763">
        <v>36</v>
      </c>
      <c r="AD763" s="6">
        <v>45737.33</v>
      </c>
      <c r="AE763">
        <v>3841</v>
      </c>
      <c r="AF763" s="9">
        <f>IF(COUNTIF(AE$2:AE2714,AE763)=1,1,0)</f>
        <v>0</v>
      </c>
      <c r="AG763" t="str">
        <f>_xlfn.XLOOKUP(AE763,Returns!A:A,Returns!B:B,"Not Returned",0,1)</f>
        <v>Not Returned</v>
      </c>
      <c r="AH763">
        <f t="shared" si="59"/>
        <v>0</v>
      </c>
    </row>
    <row r="764" spans="1:34" x14ac:dyDescent="0.3">
      <c r="A764">
        <v>18567</v>
      </c>
      <c r="B764" t="s">
        <v>37</v>
      </c>
      <c r="C764" s="8">
        <v>0.02</v>
      </c>
      <c r="D764" s="6">
        <v>1270.99</v>
      </c>
      <c r="E764" s="7">
        <v>19.989999999999998</v>
      </c>
      <c r="F764">
        <v>1734</v>
      </c>
      <c r="G764" t="s">
        <v>1731</v>
      </c>
      <c r="H764" t="str">
        <f>IF(COUNTIF(G$2:G764,G764)=1,"New Customer","Returning Customer")</f>
        <v>Returning Customer</v>
      </c>
      <c r="I764">
        <f t="shared" si="55"/>
        <v>0</v>
      </c>
      <c r="J764" t="s">
        <v>49</v>
      </c>
      <c r="K764" t="s">
        <v>58</v>
      </c>
      <c r="L764" t="s">
        <v>29</v>
      </c>
      <c r="M764" t="s">
        <v>109</v>
      </c>
      <c r="N764" t="s">
        <v>59</v>
      </c>
      <c r="O764" t="s">
        <v>624</v>
      </c>
      <c r="P764">
        <v>0.35</v>
      </c>
      <c r="Q764" t="s">
        <v>33</v>
      </c>
      <c r="R764" t="s">
        <v>53</v>
      </c>
      <c r="S764" t="str">
        <f>VLOOKUP(R764,Users!$A$1:$B$5,2,0)</f>
        <v>Erin</v>
      </c>
      <c r="T764" t="s">
        <v>71</v>
      </c>
      <c r="U764" t="s">
        <v>1732</v>
      </c>
      <c r="V764">
        <v>10528</v>
      </c>
      <c r="W764" s="2">
        <v>42098</v>
      </c>
      <c r="X764" s="2" t="str">
        <f t="shared" si="56"/>
        <v>Sat</v>
      </c>
      <c r="Y764" s="2">
        <v>42100</v>
      </c>
      <c r="Z764" s="9">
        <f t="shared" si="57"/>
        <v>2</v>
      </c>
      <c r="AA764" s="9" t="str">
        <f t="shared" si="58"/>
        <v>After Discount</v>
      </c>
      <c r="AB764" s="6">
        <v>7889.6876999999995</v>
      </c>
      <c r="AC764">
        <v>9</v>
      </c>
      <c r="AD764" s="6">
        <v>11434.33</v>
      </c>
      <c r="AE764">
        <v>88443</v>
      </c>
      <c r="AF764" s="9">
        <f>IF(COUNTIF(AE$2:AE2715,AE764)=1,1,0)</f>
        <v>0</v>
      </c>
      <c r="AG764" t="str">
        <f>_xlfn.XLOOKUP(AE764,Returns!A:A,Returns!B:B,"Not Returned",0,1)</f>
        <v>Not Returned</v>
      </c>
      <c r="AH764">
        <f t="shared" si="59"/>
        <v>0</v>
      </c>
    </row>
    <row r="765" spans="1:34" x14ac:dyDescent="0.3">
      <c r="A765">
        <v>20624</v>
      </c>
      <c r="B765" t="s">
        <v>106</v>
      </c>
      <c r="C765" s="8">
        <v>0</v>
      </c>
      <c r="D765" s="6">
        <v>1270.99</v>
      </c>
      <c r="E765" s="7">
        <v>19.989999999999998</v>
      </c>
      <c r="F765">
        <v>3397</v>
      </c>
      <c r="G765" t="s">
        <v>2999</v>
      </c>
      <c r="H765" t="str">
        <f>IF(COUNTIF(G$2:G765,G765)=1,"New Customer","Returning Customer")</f>
        <v>Returning Customer</v>
      </c>
      <c r="I765">
        <f t="shared" si="55"/>
        <v>0</v>
      </c>
      <c r="J765" t="s">
        <v>49</v>
      </c>
      <c r="K765" t="s">
        <v>58</v>
      </c>
      <c r="L765" t="s">
        <v>29</v>
      </c>
      <c r="M765" t="s">
        <v>109</v>
      </c>
      <c r="N765" t="s">
        <v>59</v>
      </c>
      <c r="O765" t="s">
        <v>624</v>
      </c>
      <c r="P765">
        <v>0.35</v>
      </c>
      <c r="Q765" t="s">
        <v>33</v>
      </c>
      <c r="R765" t="s">
        <v>61</v>
      </c>
      <c r="S765" t="str">
        <f>VLOOKUP(R765,Users!$A$1:$B$5,2,0)</f>
        <v>Chris</v>
      </c>
      <c r="T765" t="s">
        <v>175</v>
      </c>
      <c r="U765" t="s">
        <v>1347</v>
      </c>
      <c r="V765">
        <v>61832</v>
      </c>
      <c r="W765" s="2">
        <v>42162</v>
      </c>
      <c r="X765" s="2" t="str">
        <f t="shared" si="56"/>
        <v>Sun</v>
      </c>
      <c r="Y765" s="2">
        <v>42164</v>
      </c>
      <c r="Z765" s="9">
        <f t="shared" si="57"/>
        <v>2</v>
      </c>
      <c r="AA765" s="9" t="str">
        <f t="shared" si="58"/>
        <v>No Discount</v>
      </c>
      <c r="AB765" s="6">
        <v>6384.4388999999992</v>
      </c>
      <c r="AC765">
        <v>7</v>
      </c>
      <c r="AD765" s="6">
        <v>9252.81</v>
      </c>
      <c r="AE765">
        <v>87535</v>
      </c>
      <c r="AF765" s="9">
        <f>IF(COUNTIF(AE$2:AE2716,AE765)=1,1,0)</f>
        <v>1</v>
      </c>
      <c r="AG765" t="str">
        <f>_xlfn.XLOOKUP(AE765,Returns!A:A,Returns!B:B,"Not Returned",0,1)</f>
        <v>Not Returned</v>
      </c>
      <c r="AH765">
        <f t="shared" si="59"/>
        <v>0</v>
      </c>
    </row>
    <row r="766" spans="1:34" x14ac:dyDescent="0.3">
      <c r="A766">
        <v>24941</v>
      </c>
      <c r="B766" t="s">
        <v>56</v>
      </c>
      <c r="C766" s="8">
        <v>0</v>
      </c>
      <c r="D766" s="6">
        <v>13.43</v>
      </c>
      <c r="E766" s="7">
        <v>5.5</v>
      </c>
      <c r="F766">
        <v>1697</v>
      </c>
      <c r="G766" t="s">
        <v>1687</v>
      </c>
      <c r="H766" t="str">
        <f>IF(COUNTIF(G$2:G766,G766)=1,"New Customer","Returning Customer")</f>
        <v>New Customer</v>
      </c>
      <c r="I766">
        <f t="shared" si="55"/>
        <v>1</v>
      </c>
      <c r="J766" t="s">
        <v>49</v>
      </c>
      <c r="K766" t="s">
        <v>40</v>
      </c>
      <c r="L766" t="s">
        <v>29</v>
      </c>
      <c r="M766" t="s">
        <v>139</v>
      </c>
      <c r="N766" t="s">
        <v>59</v>
      </c>
      <c r="O766" t="s">
        <v>1688</v>
      </c>
      <c r="P766">
        <v>0.56999999999999995</v>
      </c>
      <c r="Q766" t="s">
        <v>33</v>
      </c>
      <c r="R766" t="s">
        <v>135</v>
      </c>
      <c r="S766" t="str">
        <f>VLOOKUP(R766,Users!$A$1:$B$5,2,0)</f>
        <v>Sam</v>
      </c>
      <c r="T766" t="s">
        <v>949</v>
      </c>
      <c r="U766" t="s">
        <v>1689</v>
      </c>
      <c r="V766">
        <v>71901</v>
      </c>
      <c r="W766" s="2">
        <v>42020</v>
      </c>
      <c r="X766" s="2" t="str">
        <f t="shared" si="56"/>
        <v>Fri</v>
      </c>
      <c r="Y766" s="2">
        <v>42021</v>
      </c>
      <c r="Z766" s="9">
        <f t="shared" si="57"/>
        <v>1</v>
      </c>
      <c r="AA766" s="9" t="str">
        <f t="shared" si="58"/>
        <v>No Discount</v>
      </c>
      <c r="AB766" s="6">
        <v>-253.77800000000002</v>
      </c>
      <c r="AC766">
        <v>9</v>
      </c>
      <c r="AD766" s="6">
        <v>129.54</v>
      </c>
      <c r="AE766">
        <v>86338</v>
      </c>
      <c r="AF766" s="9">
        <f>IF(COUNTIF(AE$2:AE2717,AE766)=1,1,0)</f>
        <v>1</v>
      </c>
      <c r="AG766" t="str">
        <f>_xlfn.XLOOKUP(AE766,Returns!A:A,Returns!B:B,"Not Returned",0,1)</f>
        <v>Not Returned</v>
      </c>
      <c r="AH766">
        <f t="shared" si="59"/>
        <v>0</v>
      </c>
    </row>
    <row r="767" spans="1:34" x14ac:dyDescent="0.3">
      <c r="A767">
        <v>18820</v>
      </c>
      <c r="B767" t="s">
        <v>106</v>
      </c>
      <c r="C767" s="8">
        <v>0.01</v>
      </c>
      <c r="D767" s="6">
        <v>13.43</v>
      </c>
      <c r="E767" s="7">
        <v>5.5</v>
      </c>
      <c r="F767">
        <v>2240</v>
      </c>
      <c r="G767" t="s">
        <v>2106</v>
      </c>
      <c r="H767" t="str">
        <f>IF(COUNTIF(G$2:G767,G767)=1,"New Customer","Returning Customer")</f>
        <v>New Customer</v>
      </c>
      <c r="I767">
        <f t="shared" si="55"/>
        <v>1</v>
      </c>
      <c r="J767" t="s">
        <v>27</v>
      </c>
      <c r="K767" t="s">
        <v>28</v>
      </c>
      <c r="L767" t="s">
        <v>29</v>
      </c>
      <c r="M767" t="s">
        <v>139</v>
      </c>
      <c r="N767" t="s">
        <v>59</v>
      </c>
      <c r="O767" t="s">
        <v>1688</v>
      </c>
      <c r="P767">
        <v>0.56999999999999995</v>
      </c>
      <c r="Q767" t="s">
        <v>33</v>
      </c>
      <c r="R767" t="s">
        <v>135</v>
      </c>
      <c r="S767" t="str">
        <f>VLOOKUP(R767,Users!$A$1:$B$5,2,0)</f>
        <v>Sam</v>
      </c>
      <c r="T767" t="s">
        <v>356</v>
      </c>
      <c r="U767" t="s">
        <v>2107</v>
      </c>
      <c r="V767">
        <v>33801</v>
      </c>
      <c r="W767" s="2">
        <v>42100</v>
      </c>
      <c r="X767" s="2" t="str">
        <f t="shared" si="56"/>
        <v>Mon</v>
      </c>
      <c r="Y767" s="2">
        <v>42107</v>
      </c>
      <c r="Z767" s="9">
        <f t="shared" si="57"/>
        <v>7</v>
      </c>
      <c r="AA767" s="9" t="str">
        <f t="shared" si="58"/>
        <v>After Discount</v>
      </c>
      <c r="AB767" s="6">
        <v>-313.02180000000004</v>
      </c>
      <c r="AC767">
        <v>7</v>
      </c>
      <c r="AD767" s="6">
        <v>99.75</v>
      </c>
      <c r="AE767">
        <v>89102</v>
      </c>
      <c r="AF767" s="9">
        <f>IF(COUNTIF(AE$2:AE2718,AE767)=1,1,0)</f>
        <v>1</v>
      </c>
      <c r="AG767" t="str">
        <f>_xlfn.XLOOKUP(AE767,Returns!A:A,Returns!B:B,"Not Returned",0,1)</f>
        <v>Not Returned</v>
      </c>
      <c r="AH767">
        <f t="shared" si="59"/>
        <v>0</v>
      </c>
    </row>
    <row r="768" spans="1:34" x14ac:dyDescent="0.3">
      <c r="A768">
        <v>20040</v>
      </c>
      <c r="B768" t="s">
        <v>25</v>
      </c>
      <c r="C768" s="8">
        <v>0.1</v>
      </c>
      <c r="D768" s="6">
        <v>13.43</v>
      </c>
      <c r="E768" s="7">
        <v>5.5</v>
      </c>
      <c r="F768">
        <v>3279</v>
      </c>
      <c r="G768" t="s">
        <v>2912</v>
      </c>
      <c r="H768" t="str">
        <f>IF(COUNTIF(G$2:G768,G768)=1,"New Customer","Returning Customer")</f>
        <v>Returning Customer</v>
      </c>
      <c r="I768">
        <f t="shared" si="55"/>
        <v>0</v>
      </c>
      <c r="J768" t="s">
        <v>49</v>
      </c>
      <c r="K768" t="s">
        <v>40</v>
      </c>
      <c r="L768" t="s">
        <v>29</v>
      </c>
      <c r="M768" t="s">
        <v>139</v>
      </c>
      <c r="N768" t="s">
        <v>59</v>
      </c>
      <c r="O768" t="s">
        <v>1688</v>
      </c>
      <c r="P768">
        <v>0.56999999999999995</v>
      </c>
      <c r="Q768" t="s">
        <v>33</v>
      </c>
      <c r="R768" t="s">
        <v>135</v>
      </c>
      <c r="S768" t="str">
        <f>VLOOKUP(R768,Users!$A$1:$B$5,2,0)</f>
        <v>Sam</v>
      </c>
      <c r="T768" t="s">
        <v>923</v>
      </c>
      <c r="U768" t="s">
        <v>2583</v>
      </c>
      <c r="V768">
        <v>29203</v>
      </c>
      <c r="W768" s="2">
        <v>42100</v>
      </c>
      <c r="X768" s="2" t="str">
        <f t="shared" si="56"/>
        <v>Mon</v>
      </c>
      <c r="Y768" s="2">
        <v>42102</v>
      </c>
      <c r="Z768" s="9">
        <f t="shared" si="57"/>
        <v>2</v>
      </c>
      <c r="AA768" s="9" t="str">
        <f t="shared" si="58"/>
        <v>After Discount</v>
      </c>
      <c r="AB768" s="6">
        <v>358.29539999999997</v>
      </c>
      <c r="AC768">
        <v>12</v>
      </c>
      <c r="AD768" s="6">
        <v>157.99</v>
      </c>
      <c r="AE768">
        <v>90766</v>
      </c>
      <c r="AF768" s="9">
        <f>IF(COUNTIF(AE$2:AE2719,AE768)=1,1,0)</f>
        <v>0</v>
      </c>
      <c r="AG768" t="str">
        <f>_xlfn.XLOOKUP(AE768,Returns!A:A,Returns!B:B,"Not Returned",0,1)</f>
        <v>Not Returned</v>
      </c>
      <c r="AH768">
        <f t="shared" si="59"/>
        <v>0</v>
      </c>
    </row>
    <row r="769" spans="1:34" x14ac:dyDescent="0.3">
      <c r="A769">
        <v>24569</v>
      </c>
      <c r="B769" t="s">
        <v>56</v>
      </c>
      <c r="C769" s="8">
        <v>0.03</v>
      </c>
      <c r="D769" s="6">
        <v>111.03</v>
      </c>
      <c r="E769" s="7">
        <v>8.64</v>
      </c>
      <c r="F769">
        <v>2484</v>
      </c>
      <c r="G769" t="s">
        <v>2309</v>
      </c>
      <c r="H769" t="str">
        <f>IF(COUNTIF(G$2:G769,G769)=1,"New Customer","Returning Customer")</f>
        <v>New Customer</v>
      </c>
      <c r="I769">
        <f t="shared" si="55"/>
        <v>1</v>
      </c>
      <c r="J769" t="s">
        <v>49</v>
      </c>
      <c r="K769" t="s">
        <v>28</v>
      </c>
      <c r="L769" t="s">
        <v>29</v>
      </c>
      <c r="M769" t="s">
        <v>139</v>
      </c>
      <c r="N769" t="s">
        <v>59</v>
      </c>
      <c r="O769" t="s">
        <v>2311</v>
      </c>
      <c r="P769">
        <v>0.78</v>
      </c>
      <c r="Q769" t="s">
        <v>33</v>
      </c>
      <c r="R769" t="s">
        <v>135</v>
      </c>
      <c r="S769" t="str">
        <f>VLOOKUP(R769,Users!$A$1:$B$5,2,0)</f>
        <v>Sam</v>
      </c>
      <c r="T769" t="s">
        <v>356</v>
      </c>
      <c r="U769" t="s">
        <v>2310</v>
      </c>
      <c r="V769">
        <v>33881</v>
      </c>
      <c r="W769" s="2">
        <v>42076</v>
      </c>
      <c r="X769" s="2" t="str">
        <f t="shared" si="56"/>
        <v>Fri</v>
      </c>
      <c r="Y769" s="2">
        <v>42077</v>
      </c>
      <c r="Z769" s="9">
        <f t="shared" si="57"/>
        <v>1</v>
      </c>
      <c r="AA769" s="9" t="str">
        <f t="shared" si="58"/>
        <v>After Discount</v>
      </c>
      <c r="AB769" s="6">
        <v>366.53999999999996</v>
      </c>
      <c r="AC769">
        <v>8</v>
      </c>
      <c r="AD769" s="6">
        <v>900.12</v>
      </c>
      <c r="AE769">
        <v>88998</v>
      </c>
      <c r="AF769" s="9">
        <f>IF(COUNTIF(AE$2:AE2720,AE769)=1,1,0)</f>
        <v>0</v>
      </c>
      <c r="AG769" t="str">
        <f>_xlfn.XLOOKUP(AE769,Returns!A:A,Returns!B:B,"Not Returned",0,1)</f>
        <v>Not Returned</v>
      </c>
      <c r="AH769">
        <f t="shared" si="59"/>
        <v>0</v>
      </c>
    </row>
    <row r="770" spans="1:34" x14ac:dyDescent="0.3">
      <c r="A770">
        <v>18404</v>
      </c>
      <c r="B770" t="s">
        <v>47</v>
      </c>
      <c r="C770" s="8">
        <v>0.06</v>
      </c>
      <c r="D770" s="6">
        <v>55.94</v>
      </c>
      <c r="E770" s="7">
        <v>4</v>
      </c>
      <c r="F770">
        <v>1041</v>
      </c>
      <c r="G770" t="s">
        <v>1144</v>
      </c>
      <c r="H770" t="str">
        <f>IF(COUNTIF(G$2:G770,G770)=1,"New Customer","Returning Customer")</f>
        <v>Returning Customer</v>
      </c>
      <c r="I770">
        <f t="shared" ref="I770:I833" si="60">IF(H770="New Customer",1,0)</f>
        <v>0</v>
      </c>
      <c r="J770" t="s">
        <v>49</v>
      </c>
      <c r="K770" t="s">
        <v>58</v>
      </c>
      <c r="L770" t="s">
        <v>77</v>
      </c>
      <c r="M770" t="s">
        <v>177</v>
      </c>
      <c r="N770" t="s">
        <v>59</v>
      </c>
      <c r="O770" t="s">
        <v>1145</v>
      </c>
      <c r="P770">
        <v>0.74</v>
      </c>
      <c r="Q770" t="s">
        <v>33</v>
      </c>
      <c r="R770" t="s">
        <v>34</v>
      </c>
      <c r="S770" t="str">
        <f>VLOOKUP(R770,Users!$A$1:$B$5,2,0)</f>
        <v>William</v>
      </c>
      <c r="T770" t="s">
        <v>45</v>
      </c>
      <c r="U770" t="s">
        <v>1146</v>
      </c>
      <c r="V770">
        <v>95695</v>
      </c>
      <c r="W770" s="2">
        <v>42111</v>
      </c>
      <c r="X770" s="2" t="str">
        <f t="shared" ref="X770:X833" si="61">TEXT(W770,"ddd")</f>
        <v>Fri</v>
      </c>
      <c r="Y770" s="2">
        <v>42112</v>
      </c>
      <c r="Z770" s="9">
        <f t="shared" ref="Z770:Z833" si="62">Y770-W770</f>
        <v>1</v>
      </c>
      <c r="AA770" s="9" t="str">
        <f t="shared" ref="AA770:AA833" si="63">IF(C770=0,"No Discount","After Discount")</f>
        <v>After Discount</v>
      </c>
      <c r="AB770" s="6">
        <v>-13.77</v>
      </c>
      <c r="AC770">
        <v>6</v>
      </c>
      <c r="AD770" s="6">
        <v>322.77</v>
      </c>
      <c r="AE770">
        <v>87846</v>
      </c>
      <c r="AF770" s="9">
        <f>IF(COUNTIF(AE$2:AE2721,AE770)=1,1,0)</f>
        <v>0</v>
      </c>
      <c r="AG770" t="str">
        <f>_xlfn.XLOOKUP(AE770,Returns!A:A,Returns!B:B,"Not Returned",0,1)</f>
        <v>Not Returned</v>
      </c>
      <c r="AH770">
        <f t="shared" ref="AH770:AH833" si="64">IF(AG770="Not Returned",0,1)</f>
        <v>0</v>
      </c>
    </row>
    <row r="771" spans="1:34" x14ac:dyDescent="0.3">
      <c r="A771">
        <v>23010</v>
      </c>
      <c r="B771" t="s">
        <v>37</v>
      </c>
      <c r="C771" s="8">
        <v>0.02</v>
      </c>
      <c r="D771" s="6">
        <v>55.94</v>
      </c>
      <c r="E771" s="7">
        <v>6.55</v>
      </c>
      <c r="F771">
        <v>3258</v>
      </c>
      <c r="G771" t="s">
        <v>2901</v>
      </c>
      <c r="H771" t="str">
        <f>IF(COUNTIF(G$2:G771,G771)=1,"New Customer","Returning Customer")</f>
        <v>New Customer</v>
      </c>
      <c r="I771">
        <f t="shared" si="60"/>
        <v>1</v>
      </c>
      <c r="J771" t="s">
        <v>49</v>
      </c>
      <c r="K771" t="s">
        <v>114</v>
      </c>
      <c r="L771" t="s">
        <v>77</v>
      </c>
      <c r="M771" t="s">
        <v>177</v>
      </c>
      <c r="N771" t="s">
        <v>59</v>
      </c>
      <c r="O771" t="s">
        <v>1145</v>
      </c>
      <c r="P771">
        <v>0.68</v>
      </c>
      <c r="Q771" t="s">
        <v>33</v>
      </c>
      <c r="R771" t="s">
        <v>34</v>
      </c>
      <c r="S771" t="str">
        <f>VLOOKUP(R771,Users!$A$1:$B$5,2,0)</f>
        <v>William</v>
      </c>
      <c r="T771" t="s">
        <v>35</v>
      </c>
      <c r="U771" t="s">
        <v>2902</v>
      </c>
      <c r="V771">
        <v>98037</v>
      </c>
      <c r="W771" s="2">
        <v>42084</v>
      </c>
      <c r="X771" s="2" t="str">
        <f t="shared" si="61"/>
        <v>Sat</v>
      </c>
      <c r="Y771" s="2">
        <v>42086</v>
      </c>
      <c r="Z771" s="9">
        <f t="shared" si="62"/>
        <v>2</v>
      </c>
      <c r="AA771" s="9" t="str">
        <f t="shared" si="63"/>
        <v>After Discount</v>
      </c>
      <c r="AB771" s="6">
        <v>401.85</v>
      </c>
      <c r="AC771">
        <v>11</v>
      </c>
      <c r="AD771" s="6">
        <v>646.88</v>
      </c>
      <c r="AE771">
        <v>88824</v>
      </c>
      <c r="AF771" s="9">
        <f>IF(COUNTIF(AE$2:AE2722,AE771)=1,1,0)</f>
        <v>1</v>
      </c>
      <c r="AG771" t="str">
        <f>_xlfn.XLOOKUP(AE771,Returns!A:A,Returns!B:B,"Not Returned",0,1)</f>
        <v>Not Returned</v>
      </c>
      <c r="AH771">
        <f t="shared" si="64"/>
        <v>0</v>
      </c>
    </row>
    <row r="772" spans="1:34" x14ac:dyDescent="0.3">
      <c r="A772">
        <v>23392</v>
      </c>
      <c r="B772" t="s">
        <v>47</v>
      </c>
      <c r="C772" s="8">
        <v>0.02</v>
      </c>
      <c r="D772" s="6">
        <v>60.22</v>
      </c>
      <c r="E772" s="7">
        <v>3.5</v>
      </c>
      <c r="F772">
        <v>3155</v>
      </c>
      <c r="G772" t="s">
        <v>2830</v>
      </c>
      <c r="H772" t="str">
        <f>IF(COUNTIF(G$2:G772,G772)=1,"New Customer","Returning Customer")</f>
        <v>Returning Customer</v>
      </c>
      <c r="I772">
        <f t="shared" si="60"/>
        <v>0</v>
      </c>
      <c r="J772" t="s">
        <v>49</v>
      </c>
      <c r="K772" t="s">
        <v>28</v>
      </c>
      <c r="L772" t="s">
        <v>29</v>
      </c>
      <c r="M772" t="s">
        <v>252</v>
      </c>
      <c r="N772" t="s">
        <v>59</v>
      </c>
      <c r="O772" t="s">
        <v>2831</v>
      </c>
      <c r="P772">
        <v>0.56999999999999995</v>
      </c>
      <c r="Q772" t="s">
        <v>33</v>
      </c>
      <c r="R772" t="s">
        <v>135</v>
      </c>
      <c r="S772" t="str">
        <f>VLOOKUP(R772,Users!$A$1:$B$5,2,0)</f>
        <v>Sam</v>
      </c>
      <c r="T772" t="s">
        <v>356</v>
      </c>
      <c r="U772" t="s">
        <v>427</v>
      </c>
      <c r="V772">
        <v>32771</v>
      </c>
      <c r="W772" s="2">
        <v>42024</v>
      </c>
      <c r="X772" s="2" t="str">
        <f t="shared" si="61"/>
        <v>Tue</v>
      </c>
      <c r="Y772" s="2">
        <v>42025</v>
      </c>
      <c r="Z772" s="9">
        <f t="shared" si="62"/>
        <v>1</v>
      </c>
      <c r="AA772" s="9" t="str">
        <f t="shared" si="63"/>
        <v>After Discount</v>
      </c>
      <c r="AB772" s="6">
        <v>-193.91399999999999</v>
      </c>
      <c r="AC772">
        <v>9</v>
      </c>
      <c r="AD772" s="6">
        <v>541.76</v>
      </c>
      <c r="AE772">
        <v>86898</v>
      </c>
      <c r="AF772" s="9">
        <f>IF(COUNTIF(AE$2:AE2723,AE772)=1,1,0)</f>
        <v>1</v>
      </c>
      <c r="AG772" t="str">
        <f>_xlfn.XLOOKUP(AE772,Returns!A:A,Returns!B:B,"Not Returned",0,1)</f>
        <v>Not Returned</v>
      </c>
      <c r="AH772">
        <f t="shared" si="64"/>
        <v>0</v>
      </c>
    </row>
    <row r="773" spans="1:34" x14ac:dyDescent="0.3">
      <c r="A773">
        <v>21807</v>
      </c>
      <c r="B773" t="s">
        <v>25</v>
      </c>
      <c r="C773" s="8">
        <v>0</v>
      </c>
      <c r="D773" s="6">
        <v>193.17</v>
      </c>
      <c r="E773" s="7">
        <v>19.989999999999998</v>
      </c>
      <c r="F773">
        <v>1484</v>
      </c>
      <c r="G773" t="s">
        <v>1508</v>
      </c>
      <c r="H773" t="str">
        <f>IF(COUNTIF(G$2:G773,G773)=1,"New Customer","Returning Customer")</f>
        <v>Returning Customer</v>
      </c>
      <c r="I773">
        <f t="shared" si="60"/>
        <v>0</v>
      </c>
      <c r="J773" t="s">
        <v>49</v>
      </c>
      <c r="K773" t="s">
        <v>40</v>
      </c>
      <c r="L773" t="s">
        <v>29</v>
      </c>
      <c r="M773" t="s">
        <v>139</v>
      </c>
      <c r="N773" t="s">
        <v>59</v>
      </c>
      <c r="O773" t="s">
        <v>1510</v>
      </c>
      <c r="P773">
        <v>0.71</v>
      </c>
      <c r="Q773" t="s">
        <v>33</v>
      </c>
      <c r="R773" t="s">
        <v>61</v>
      </c>
      <c r="S773" t="str">
        <f>VLOOKUP(R773,Users!$A$1:$B$5,2,0)</f>
        <v>Chris</v>
      </c>
      <c r="T773" t="s">
        <v>175</v>
      </c>
      <c r="U773" t="s">
        <v>1509</v>
      </c>
      <c r="V773">
        <v>60016</v>
      </c>
      <c r="W773" s="2">
        <v>42074</v>
      </c>
      <c r="X773" s="2" t="str">
        <f t="shared" si="61"/>
        <v>Wed</v>
      </c>
      <c r="Y773" s="2">
        <v>42075</v>
      </c>
      <c r="Z773" s="9">
        <f t="shared" si="62"/>
        <v>1</v>
      </c>
      <c r="AA773" s="9" t="str">
        <f t="shared" si="63"/>
        <v>No Discount</v>
      </c>
      <c r="AB773" s="6">
        <v>282.18</v>
      </c>
      <c r="AC773">
        <v>5</v>
      </c>
      <c r="AD773" s="6">
        <v>971.4</v>
      </c>
      <c r="AE773">
        <v>91235</v>
      </c>
      <c r="AF773" s="9">
        <f>IF(COUNTIF(AE$2:AE2724,AE773)=1,1,0)</f>
        <v>0</v>
      </c>
      <c r="AG773" t="str">
        <f>_xlfn.XLOOKUP(AE773,Returns!A:A,Returns!B:B,"Not Returned",0,1)</f>
        <v>Not Returned</v>
      </c>
      <c r="AH773">
        <f t="shared" si="64"/>
        <v>0</v>
      </c>
    </row>
    <row r="774" spans="1:34" x14ac:dyDescent="0.3">
      <c r="A774">
        <v>23314</v>
      </c>
      <c r="B774" t="s">
        <v>106</v>
      </c>
      <c r="C774" s="8">
        <v>0.03</v>
      </c>
      <c r="D774" s="6">
        <v>193.17</v>
      </c>
      <c r="E774" s="7">
        <v>19.989999999999998</v>
      </c>
      <c r="F774">
        <v>2308</v>
      </c>
      <c r="G774" t="s">
        <v>2176</v>
      </c>
      <c r="H774" t="str">
        <f>IF(COUNTIF(G$2:G774,G774)=1,"New Customer","Returning Customer")</f>
        <v>Returning Customer</v>
      </c>
      <c r="I774">
        <f t="shared" si="60"/>
        <v>0</v>
      </c>
      <c r="J774" t="s">
        <v>49</v>
      </c>
      <c r="K774" t="s">
        <v>58</v>
      </c>
      <c r="L774" t="s">
        <v>29</v>
      </c>
      <c r="M774" t="s">
        <v>139</v>
      </c>
      <c r="N774" t="s">
        <v>59</v>
      </c>
      <c r="O774" t="s">
        <v>1510</v>
      </c>
      <c r="P774">
        <v>0.71</v>
      </c>
      <c r="Q774" t="s">
        <v>33</v>
      </c>
      <c r="R774" t="s">
        <v>135</v>
      </c>
      <c r="S774" t="str">
        <f>VLOOKUP(R774,Users!$A$1:$B$5,2,0)</f>
        <v>Sam</v>
      </c>
      <c r="T774" t="s">
        <v>356</v>
      </c>
      <c r="U774" t="s">
        <v>2177</v>
      </c>
      <c r="V774">
        <v>33971</v>
      </c>
      <c r="W774" s="2">
        <v>42087</v>
      </c>
      <c r="X774" s="2" t="str">
        <f t="shared" si="61"/>
        <v>Tue</v>
      </c>
      <c r="Y774" s="2">
        <v>42091</v>
      </c>
      <c r="Z774" s="9">
        <f t="shared" si="62"/>
        <v>4</v>
      </c>
      <c r="AA774" s="9" t="str">
        <f t="shared" si="63"/>
        <v>After Discount</v>
      </c>
      <c r="AB774" s="6">
        <v>-348.75400000000002</v>
      </c>
      <c r="AC774">
        <v>8</v>
      </c>
      <c r="AD774" s="6">
        <v>1548.97</v>
      </c>
      <c r="AE774">
        <v>90557</v>
      </c>
      <c r="AF774" s="9">
        <f>IF(COUNTIF(AE$2:AE2725,AE774)=1,1,0)</f>
        <v>0</v>
      </c>
      <c r="AG774" t="str">
        <f>_xlfn.XLOOKUP(AE774,Returns!A:A,Returns!B:B,"Not Returned",0,1)</f>
        <v>Not Returned</v>
      </c>
      <c r="AH774">
        <f t="shared" si="64"/>
        <v>0</v>
      </c>
    </row>
    <row r="775" spans="1:34" x14ac:dyDescent="0.3">
      <c r="A775">
        <v>7492</v>
      </c>
      <c r="B775" t="s">
        <v>37</v>
      </c>
      <c r="C775" s="8">
        <v>0.01</v>
      </c>
      <c r="D775" s="6">
        <v>193.17</v>
      </c>
      <c r="E775" s="7">
        <v>19.989999999999998</v>
      </c>
      <c r="F775">
        <v>3079</v>
      </c>
      <c r="G775" t="s">
        <v>2759</v>
      </c>
      <c r="H775" t="str">
        <f>IF(COUNTIF(G$2:G775,G775)=1,"New Customer","Returning Customer")</f>
        <v>Returning Customer</v>
      </c>
      <c r="I775">
        <f t="shared" si="60"/>
        <v>0</v>
      </c>
      <c r="J775" t="s">
        <v>27</v>
      </c>
      <c r="K775" t="s">
        <v>58</v>
      </c>
      <c r="L775" t="s">
        <v>29</v>
      </c>
      <c r="M775" t="s">
        <v>139</v>
      </c>
      <c r="N775" t="s">
        <v>59</v>
      </c>
      <c r="O775" t="s">
        <v>1510</v>
      </c>
      <c r="P775">
        <v>0.71</v>
      </c>
      <c r="Q775" t="s">
        <v>33</v>
      </c>
      <c r="R775" t="s">
        <v>53</v>
      </c>
      <c r="S775" t="str">
        <f>VLOOKUP(R775,Users!$A$1:$B$5,2,0)</f>
        <v>Erin</v>
      </c>
      <c r="T775" t="s">
        <v>229</v>
      </c>
      <c r="U775" t="s">
        <v>1307</v>
      </c>
      <c r="V775">
        <v>19112</v>
      </c>
      <c r="W775" s="2">
        <v>42166</v>
      </c>
      <c r="X775" s="2" t="str">
        <f t="shared" si="61"/>
        <v>Thu</v>
      </c>
      <c r="Y775" s="2">
        <v>42166</v>
      </c>
      <c r="Z775" s="9">
        <f t="shared" si="62"/>
        <v>0</v>
      </c>
      <c r="AA775" s="9" t="str">
        <f t="shared" si="63"/>
        <v>After Discount</v>
      </c>
      <c r="AB775" s="6">
        <v>1141.07</v>
      </c>
      <c r="AC775">
        <v>63</v>
      </c>
      <c r="AD775" s="6">
        <v>12190.98</v>
      </c>
      <c r="AE775">
        <v>53476</v>
      </c>
      <c r="AF775" s="9">
        <f>IF(COUNTIF(AE$2:AE2726,AE775)=1,1,0)</f>
        <v>0</v>
      </c>
      <c r="AG775" t="str">
        <f>_xlfn.XLOOKUP(AE775,Returns!A:A,Returns!B:B,"Not Returned",0,1)</f>
        <v>Not Returned</v>
      </c>
      <c r="AH775">
        <f t="shared" si="64"/>
        <v>0</v>
      </c>
    </row>
    <row r="776" spans="1:34" x14ac:dyDescent="0.3">
      <c r="A776">
        <v>20790</v>
      </c>
      <c r="B776" t="s">
        <v>37</v>
      </c>
      <c r="C776" s="8">
        <v>0.03</v>
      </c>
      <c r="D776" s="6">
        <v>95.43</v>
      </c>
      <c r="E776" s="7">
        <v>19.989999999999998</v>
      </c>
      <c r="F776">
        <v>719</v>
      </c>
      <c r="G776" t="s">
        <v>837</v>
      </c>
      <c r="H776" t="str">
        <f>IF(COUNTIF(G$2:G776,G776)=1,"New Customer","Returning Customer")</f>
        <v>New Customer</v>
      </c>
      <c r="I776">
        <f t="shared" si="60"/>
        <v>1</v>
      </c>
      <c r="J776" t="s">
        <v>49</v>
      </c>
      <c r="K776" t="s">
        <v>28</v>
      </c>
      <c r="L776" t="s">
        <v>29</v>
      </c>
      <c r="M776" t="s">
        <v>139</v>
      </c>
      <c r="N776" t="s">
        <v>59</v>
      </c>
      <c r="O776" t="s">
        <v>840</v>
      </c>
      <c r="P776">
        <v>0.79</v>
      </c>
      <c r="Q776" t="s">
        <v>33</v>
      </c>
      <c r="R776" t="s">
        <v>34</v>
      </c>
      <c r="S776" t="str">
        <f>VLOOKUP(R776,Users!$A$1:$B$5,2,0)</f>
        <v>William</v>
      </c>
      <c r="T776" t="s">
        <v>526</v>
      </c>
      <c r="U776" t="s">
        <v>839</v>
      </c>
      <c r="V776">
        <v>89041</v>
      </c>
      <c r="W776" s="2">
        <v>42063</v>
      </c>
      <c r="X776" s="2" t="str">
        <f t="shared" si="61"/>
        <v>Sat</v>
      </c>
      <c r="Y776" s="2">
        <v>42065</v>
      </c>
      <c r="Z776" s="9">
        <f t="shared" si="62"/>
        <v>2</v>
      </c>
      <c r="AA776" s="9" t="str">
        <f t="shared" si="63"/>
        <v>After Discount</v>
      </c>
      <c r="AB776" s="6">
        <v>-79.320800000000006</v>
      </c>
      <c r="AC776">
        <v>2</v>
      </c>
      <c r="AD776" s="6">
        <v>206.09</v>
      </c>
      <c r="AE776">
        <v>89344</v>
      </c>
      <c r="AF776" s="9">
        <f>IF(COUNTIF(AE$2:AE2727,AE776)=1,1,0)</f>
        <v>0</v>
      </c>
      <c r="AG776" t="str">
        <f>_xlfn.XLOOKUP(AE776,Returns!A:A,Returns!B:B,"Not Returned",0,1)</f>
        <v>Not Returned</v>
      </c>
      <c r="AH776">
        <f t="shared" si="64"/>
        <v>0</v>
      </c>
    </row>
    <row r="777" spans="1:34" x14ac:dyDescent="0.3">
      <c r="A777">
        <v>23626</v>
      </c>
      <c r="B777" t="s">
        <v>37</v>
      </c>
      <c r="C777" s="8">
        <v>0.09</v>
      </c>
      <c r="D777" s="6">
        <v>95.43</v>
      </c>
      <c r="E777" s="7">
        <v>19.989999999999998</v>
      </c>
      <c r="F777">
        <v>1690</v>
      </c>
      <c r="G777" t="s">
        <v>1680</v>
      </c>
      <c r="H777" t="str">
        <f>IF(COUNTIF(G$2:G777,G777)=1,"New Customer","Returning Customer")</f>
        <v>Returning Customer</v>
      </c>
      <c r="I777">
        <f t="shared" si="60"/>
        <v>0</v>
      </c>
      <c r="J777" t="s">
        <v>49</v>
      </c>
      <c r="K777" t="s">
        <v>28</v>
      </c>
      <c r="L777" t="s">
        <v>29</v>
      </c>
      <c r="M777" t="s">
        <v>139</v>
      </c>
      <c r="N777" t="s">
        <v>59</v>
      </c>
      <c r="O777" t="s">
        <v>840</v>
      </c>
      <c r="P777">
        <v>0.79</v>
      </c>
      <c r="Q777" t="s">
        <v>33</v>
      </c>
      <c r="R777" t="s">
        <v>53</v>
      </c>
      <c r="S777" t="str">
        <f>VLOOKUP(R777,Users!$A$1:$B$5,2,0)</f>
        <v>Erin</v>
      </c>
      <c r="T777" t="s">
        <v>229</v>
      </c>
      <c r="U777" t="s">
        <v>1681</v>
      </c>
      <c r="V777">
        <v>17112</v>
      </c>
      <c r="W777" s="2">
        <v>42156</v>
      </c>
      <c r="X777" s="2" t="str">
        <f t="shared" si="61"/>
        <v>Mon</v>
      </c>
      <c r="Y777" s="2">
        <v>42157</v>
      </c>
      <c r="Z777" s="9">
        <f t="shared" si="62"/>
        <v>1</v>
      </c>
      <c r="AA777" s="9" t="str">
        <f t="shared" si="63"/>
        <v>After Discount</v>
      </c>
      <c r="AB777" s="6">
        <v>-143.23500000000001</v>
      </c>
      <c r="AC777">
        <v>22</v>
      </c>
      <c r="AD777" s="6">
        <v>2053.6</v>
      </c>
      <c r="AE777">
        <v>91078</v>
      </c>
      <c r="AF777" s="9">
        <f>IF(COUNTIF(AE$2:AE2728,AE777)=1,1,0)</f>
        <v>1</v>
      </c>
      <c r="AG777" t="str">
        <f>_xlfn.XLOOKUP(AE777,Returns!A:A,Returns!B:B,"Not Returned",0,1)</f>
        <v>Not Returned</v>
      </c>
      <c r="AH777">
        <f t="shared" si="64"/>
        <v>0</v>
      </c>
    </row>
    <row r="778" spans="1:34" x14ac:dyDescent="0.3">
      <c r="A778">
        <v>24577</v>
      </c>
      <c r="B778" t="s">
        <v>56</v>
      </c>
      <c r="C778" s="8">
        <v>0.04</v>
      </c>
      <c r="D778" s="6">
        <v>95.43</v>
      </c>
      <c r="E778" s="7">
        <v>19.989999999999998</v>
      </c>
      <c r="F778">
        <v>1709</v>
      </c>
      <c r="G778" t="s">
        <v>1698</v>
      </c>
      <c r="H778" t="str">
        <f>IF(COUNTIF(G$2:G778,G778)=1,"New Customer","Returning Customer")</f>
        <v>Returning Customer</v>
      </c>
      <c r="I778">
        <f t="shared" si="60"/>
        <v>0</v>
      </c>
      <c r="J778" t="s">
        <v>49</v>
      </c>
      <c r="K778" t="s">
        <v>58</v>
      </c>
      <c r="L778" t="s">
        <v>29</v>
      </c>
      <c r="M778" t="s">
        <v>139</v>
      </c>
      <c r="N778" t="s">
        <v>59</v>
      </c>
      <c r="O778" t="s">
        <v>840</v>
      </c>
      <c r="P778">
        <v>0.79</v>
      </c>
      <c r="Q778" t="s">
        <v>33</v>
      </c>
      <c r="R778" t="s">
        <v>53</v>
      </c>
      <c r="S778" t="str">
        <f>VLOOKUP(R778,Users!$A$1:$B$5,2,0)</f>
        <v>Erin</v>
      </c>
      <c r="T778" t="s">
        <v>229</v>
      </c>
      <c r="U778" t="s">
        <v>1700</v>
      </c>
      <c r="V778">
        <v>19464</v>
      </c>
      <c r="W778" s="2">
        <v>42134</v>
      </c>
      <c r="X778" s="2" t="str">
        <f t="shared" si="61"/>
        <v>Sun</v>
      </c>
      <c r="Y778" s="2">
        <v>42136</v>
      </c>
      <c r="Z778" s="9">
        <f t="shared" si="62"/>
        <v>2</v>
      </c>
      <c r="AA778" s="9" t="str">
        <f t="shared" si="63"/>
        <v>After Discount</v>
      </c>
      <c r="AB778" s="6">
        <v>13.536000000000016</v>
      </c>
      <c r="AC778">
        <v>33</v>
      </c>
      <c r="AD778" s="6">
        <v>3251.76</v>
      </c>
      <c r="AE778">
        <v>88783</v>
      </c>
      <c r="AF778" s="9">
        <f>IF(COUNTIF(AE$2:AE2729,AE778)=1,1,0)</f>
        <v>1</v>
      </c>
      <c r="AG778" t="str">
        <f>_xlfn.XLOOKUP(AE778,Returns!A:A,Returns!B:B,"Not Returned",0,1)</f>
        <v>Not Returned</v>
      </c>
      <c r="AH778">
        <f t="shared" si="64"/>
        <v>0</v>
      </c>
    </row>
    <row r="779" spans="1:34" x14ac:dyDescent="0.3">
      <c r="A779">
        <v>19114</v>
      </c>
      <c r="B779" t="s">
        <v>56</v>
      </c>
      <c r="C779" s="8">
        <v>0.1</v>
      </c>
      <c r="D779" s="6">
        <v>140.85</v>
      </c>
      <c r="E779" s="7">
        <v>19.989999999999998</v>
      </c>
      <c r="F779">
        <v>2196</v>
      </c>
      <c r="G779" t="s">
        <v>2072</v>
      </c>
      <c r="H779" t="str">
        <f>IF(COUNTIF(G$2:G779,G779)=1,"New Customer","Returning Customer")</f>
        <v>Returning Customer</v>
      </c>
      <c r="I779">
        <f t="shared" si="60"/>
        <v>0</v>
      </c>
      <c r="J779" t="s">
        <v>49</v>
      </c>
      <c r="K779" t="s">
        <v>58</v>
      </c>
      <c r="L779" t="s">
        <v>29</v>
      </c>
      <c r="M779" t="s">
        <v>139</v>
      </c>
      <c r="N779" t="s">
        <v>59</v>
      </c>
      <c r="O779" t="s">
        <v>2074</v>
      </c>
      <c r="P779">
        <v>0.73</v>
      </c>
      <c r="Q779" t="s">
        <v>33</v>
      </c>
      <c r="R779" t="s">
        <v>53</v>
      </c>
      <c r="S779" t="str">
        <f>VLOOKUP(R779,Users!$A$1:$B$5,2,0)</f>
        <v>Erin</v>
      </c>
      <c r="T779" t="s">
        <v>71</v>
      </c>
      <c r="U779" t="s">
        <v>2073</v>
      </c>
      <c r="V779">
        <v>14701</v>
      </c>
      <c r="W779" s="2">
        <v>42101</v>
      </c>
      <c r="X779" s="2" t="str">
        <f t="shared" si="61"/>
        <v>Tue</v>
      </c>
      <c r="Y779" s="2">
        <v>42103</v>
      </c>
      <c r="Z779" s="9">
        <f t="shared" si="62"/>
        <v>2</v>
      </c>
      <c r="AA779" s="9" t="str">
        <f t="shared" si="63"/>
        <v>After Discount</v>
      </c>
      <c r="AB779" s="6">
        <v>9.9911999999999992</v>
      </c>
      <c r="AC779">
        <v>19</v>
      </c>
      <c r="AD779" s="6">
        <v>2465.75</v>
      </c>
      <c r="AE779">
        <v>89175</v>
      </c>
      <c r="AF779" s="9">
        <f>IF(COUNTIF(AE$2:AE2730,AE779)=1,1,0)</f>
        <v>0</v>
      </c>
      <c r="AG779" t="str">
        <f>_xlfn.XLOOKUP(AE779,Returns!A:A,Returns!B:B,"Not Returned",0,1)</f>
        <v>Not Returned</v>
      </c>
      <c r="AH779">
        <f t="shared" si="64"/>
        <v>0</v>
      </c>
    </row>
    <row r="780" spans="1:34" x14ac:dyDescent="0.3">
      <c r="A780">
        <v>20855</v>
      </c>
      <c r="B780" t="s">
        <v>37</v>
      </c>
      <c r="C780" s="8">
        <v>0.09</v>
      </c>
      <c r="D780" s="6">
        <v>27.75</v>
      </c>
      <c r="E780" s="7">
        <v>19.989999999999998</v>
      </c>
      <c r="F780">
        <v>750</v>
      </c>
      <c r="G780" t="s">
        <v>870</v>
      </c>
      <c r="H780" t="str">
        <f>IF(COUNTIF(G$2:G780,G780)=1,"New Customer","Returning Customer")</f>
        <v>New Customer</v>
      </c>
      <c r="I780">
        <f t="shared" si="60"/>
        <v>1</v>
      </c>
      <c r="J780" t="s">
        <v>49</v>
      </c>
      <c r="K780" t="s">
        <v>28</v>
      </c>
      <c r="L780" t="s">
        <v>29</v>
      </c>
      <c r="M780" t="s">
        <v>139</v>
      </c>
      <c r="N780" t="s">
        <v>59</v>
      </c>
      <c r="O780" t="s">
        <v>871</v>
      </c>
      <c r="P780">
        <v>0.67</v>
      </c>
      <c r="Q780" t="s">
        <v>33</v>
      </c>
      <c r="R780" t="s">
        <v>135</v>
      </c>
      <c r="S780" t="str">
        <f>VLOOKUP(R780,Users!$A$1:$B$5,2,0)</f>
        <v>Sam</v>
      </c>
      <c r="T780" t="s">
        <v>606</v>
      </c>
      <c r="U780" t="s">
        <v>872</v>
      </c>
      <c r="V780">
        <v>41042</v>
      </c>
      <c r="W780" s="2">
        <v>42016</v>
      </c>
      <c r="X780" s="2" t="str">
        <f t="shared" si="61"/>
        <v>Mon</v>
      </c>
      <c r="Y780" s="2">
        <v>42017</v>
      </c>
      <c r="Z780" s="9">
        <f t="shared" si="62"/>
        <v>1</v>
      </c>
      <c r="AA780" s="9" t="str">
        <f t="shared" si="63"/>
        <v>After Discount</v>
      </c>
      <c r="AB780" s="6">
        <v>-224.64400000000001</v>
      </c>
      <c r="AC780">
        <v>10</v>
      </c>
      <c r="AD780" s="6">
        <v>257.52</v>
      </c>
      <c r="AE780">
        <v>91200</v>
      </c>
      <c r="AF780" s="9">
        <f>IF(COUNTIF(AE$2:AE2731,AE780)=1,1,0)</f>
        <v>1</v>
      </c>
      <c r="AG780" t="str">
        <f>_xlfn.XLOOKUP(AE780,Returns!A:A,Returns!B:B,"Not Returned",0,1)</f>
        <v>Not Returned</v>
      </c>
      <c r="AH780">
        <f t="shared" si="64"/>
        <v>0</v>
      </c>
    </row>
    <row r="781" spans="1:34" x14ac:dyDescent="0.3">
      <c r="A781">
        <v>24663</v>
      </c>
      <c r="B781" t="s">
        <v>106</v>
      </c>
      <c r="C781" s="8">
        <v>0.05</v>
      </c>
      <c r="D781" s="6">
        <v>161.55000000000001</v>
      </c>
      <c r="E781" s="7">
        <v>19.989999999999998</v>
      </c>
      <c r="F781">
        <v>87</v>
      </c>
      <c r="G781" t="s">
        <v>158</v>
      </c>
      <c r="H781" t="str">
        <f>IF(COUNTIF(G$2:G781,G781)=1,"New Customer","Returning Customer")</f>
        <v>Returning Customer</v>
      </c>
      <c r="I781">
        <f t="shared" si="60"/>
        <v>0</v>
      </c>
      <c r="J781" t="s">
        <v>49</v>
      </c>
      <c r="K781" t="s">
        <v>28</v>
      </c>
      <c r="L781" t="s">
        <v>29</v>
      </c>
      <c r="M781" t="s">
        <v>139</v>
      </c>
      <c r="N781" t="s">
        <v>59</v>
      </c>
      <c r="O781" t="s">
        <v>159</v>
      </c>
      <c r="P781">
        <v>0.66</v>
      </c>
      <c r="Q781" t="s">
        <v>33</v>
      </c>
      <c r="R781" t="s">
        <v>34</v>
      </c>
      <c r="S781" t="str">
        <f>VLOOKUP(R781,Users!$A$1:$B$5,2,0)</f>
        <v>William</v>
      </c>
      <c r="T781" t="s">
        <v>45</v>
      </c>
      <c r="U781" t="s">
        <v>160</v>
      </c>
      <c r="V781">
        <v>95687</v>
      </c>
      <c r="W781" s="2">
        <v>42158</v>
      </c>
      <c r="X781" s="2" t="str">
        <f t="shared" si="61"/>
        <v>Wed</v>
      </c>
      <c r="Y781" s="2">
        <v>42163</v>
      </c>
      <c r="Z781" s="9">
        <f t="shared" si="62"/>
        <v>5</v>
      </c>
      <c r="AA781" s="9" t="str">
        <f t="shared" si="63"/>
        <v>After Discount</v>
      </c>
      <c r="AB781" s="6">
        <v>1892.424</v>
      </c>
      <c r="AC781">
        <v>19</v>
      </c>
      <c r="AD781" s="6">
        <v>3127.69</v>
      </c>
      <c r="AE781">
        <v>90596</v>
      </c>
      <c r="AF781" s="9">
        <f>IF(COUNTIF(AE$2:AE2732,AE781)=1,1,0)</f>
        <v>1</v>
      </c>
      <c r="AG781" t="str">
        <f>_xlfn.XLOOKUP(AE781,Returns!A:A,Returns!B:B,"Not Returned",0,1)</f>
        <v>Not Returned</v>
      </c>
      <c r="AH781">
        <f t="shared" si="64"/>
        <v>0</v>
      </c>
    </row>
    <row r="782" spans="1:34" x14ac:dyDescent="0.3">
      <c r="A782">
        <v>25158</v>
      </c>
      <c r="B782" t="s">
        <v>47</v>
      </c>
      <c r="C782" s="8">
        <v>0</v>
      </c>
      <c r="D782" s="6">
        <v>161.55000000000001</v>
      </c>
      <c r="E782" s="7">
        <v>19.989999999999998</v>
      </c>
      <c r="F782">
        <v>197</v>
      </c>
      <c r="G782" t="s">
        <v>292</v>
      </c>
      <c r="H782" t="str">
        <f>IF(COUNTIF(G$2:G782,G782)=1,"New Customer","Returning Customer")</f>
        <v>New Customer</v>
      </c>
      <c r="I782">
        <f t="shared" si="60"/>
        <v>1</v>
      </c>
      <c r="J782" t="s">
        <v>49</v>
      </c>
      <c r="K782" t="s">
        <v>58</v>
      </c>
      <c r="L782" t="s">
        <v>29</v>
      </c>
      <c r="M782" t="s">
        <v>139</v>
      </c>
      <c r="N782" t="s">
        <v>59</v>
      </c>
      <c r="O782" t="s">
        <v>159</v>
      </c>
      <c r="P782">
        <v>0.66</v>
      </c>
      <c r="Q782" t="s">
        <v>33</v>
      </c>
      <c r="R782" t="s">
        <v>61</v>
      </c>
      <c r="S782" t="str">
        <f>VLOOKUP(R782,Users!$A$1:$B$5,2,0)</f>
        <v>Chris</v>
      </c>
      <c r="T782" t="s">
        <v>180</v>
      </c>
      <c r="U782" t="s">
        <v>293</v>
      </c>
      <c r="V782">
        <v>66212</v>
      </c>
      <c r="W782" s="2">
        <v>42096</v>
      </c>
      <c r="X782" s="2" t="str">
        <f t="shared" si="61"/>
        <v>Thu</v>
      </c>
      <c r="Y782" s="2">
        <v>42098</v>
      </c>
      <c r="Z782" s="9">
        <f t="shared" si="62"/>
        <v>2</v>
      </c>
      <c r="AA782" s="9" t="str">
        <f t="shared" si="63"/>
        <v>No Discount</v>
      </c>
      <c r="AB782" s="6">
        <v>1167.1580000000001</v>
      </c>
      <c r="AC782">
        <v>19</v>
      </c>
      <c r="AD782" s="6">
        <v>3108.98</v>
      </c>
      <c r="AE782">
        <v>88921</v>
      </c>
      <c r="AF782" s="9">
        <f>IF(COUNTIF(AE$2:AE2733,AE782)=1,1,0)</f>
        <v>1</v>
      </c>
      <c r="AG782" t="str">
        <f>_xlfn.XLOOKUP(AE782,Returns!A:A,Returns!B:B,"Not Returned",0,1)</f>
        <v>Not Returned</v>
      </c>
      <c r="AH782">
        <f t="shared" si="64"/>
        <v>0</v>
      </c>
    </row>
    <row r="783" spans="1:34" x14ac:dyDescent="0.3">
      <c r="A783">
        <v>7158</v>
      </c>
      <c r="B783" t="s">
        <v>47</v>
      </c>
      <c r="C783" s="8">
        <v>0</v>
      </c>
      <c r="D783" s="6">
        <v>161.55000000000001</v>
      </c>
      <c r="E783" s="7">
        <v>19.989999999999998</v>
      </c>
      <c r="F783">
        <v>198</v>
      </c>
      <c r="G783" t="s">
        <v>294</v>
      </c>
      <c r="H783" t="str">
        <f>IF(COUNTIF(G$2:G783,G783)=1,"New Customer","Returning Customer")</f>
        <v>New Customer</v>
      </c>
      <c r="I783">
        <f t="shared" si="60"/>
        <v>1</v>
      </c>
      <c r="J783" t="s">
        <v>49</v>
      </c>
      <c r="K783" t="s">
        <v>58</v>
      </c>
      <c r="L783" t="s">
        <v>29</v>
      </c>
      <c r="M783" t="s">
        <v>139</v>
      </c>
      <c r="N783" t="s">
        <v>59</v>
      </c>
      <c r="O783" t="s">
        <v>159</v>
      </c>
      <c r="P783">
        <v>0.66</v>
      </c>
      <c r="Q783" t="s">
        <v>33</v>
      </c>
      <c r="R783" t="s">
        <v>61</v>
      </c>
      <c r="S783" t="str">
        <f>VLOOKUP(R783,Users!$A$1:$B$5,2,0)</f>
        <v>Chris</v>
      </c>
      <c r="T783" t="s">
        <v>295</v>
      </c>
      <c r="U783" t="s">
        <v>296</v>
      </c>
      <c r="V783">
        <v>48138</v>
      </c>
      <c r="W783" s="2">
        <v>42096</v>
      </c>
      <c r="X783" s="2" t="str">
        <f t="shared" si="61"/>
        <v>Thu</v>
      </c>
      <c r="Y783" s="2">
        <v>42098</v>
      </c>
      <c r="Z783" s="9">
        <f t="shared" si="62"/>
        <v>2</v>
      </c>
      <c r="AA783" s="9" t="str">
        <f t="shared" si="63"/>
        <v>No Discount</v>
      </c>
      <c r="AB783" s="6">
        <v>1014.9200000000001</v>
      </c>
      <c r="AC783">
        <v>77</v>
      </c>
      <c r="AD783" s="6">
        <v>12599.55</v>
      </c>
      <c r="AE783">
        <v>51072</v>
      </c>
      <c r="AF783" s="9">
        <f>IF(COUNTIF(AE$2:AE2734,AE783)=1,1,0)</f>
        <v>1</v>
      </c>
      <c r="AG783" t="str">
        <f>_xlfn.XLOOKUP(AE783,Returns!A:A,Returns!B:B,"Not Returned",0,1)</f>
        <v>Not Returned</v>
      </c>
      <c r="AH783">
        <f t="shared" si="64"/>
        <v>0</v>
      </c>
    </row>
    <row r="784" spans="1:34" x14ac:dyDescent="0.3">
      <c r="A784">
        <v>25059</v>
      </c>
      <c r="B784" t="s">
        <v>47</v>
      </c>
      <c r="C784" s="8">
        <v>0.06</v>
      </c>
      <c r="D784" s="6">
        <v>161.55000000000001</v>
      </c>
      <c r="E784" s="7">
        <v>19.989999999999998</v>
      </c>
      <c r="F784">
        <v>674</v>
      </c>
      <c r="G784" t="s">
        <v>787</v>
      </c>
      <c r="H784" t="str">
        <f>IF(COUNTIF(G$2:G784,G784)=1,"New Customer","Returning Customer")</f>
        <v>New Customer</v>
      </c>
      <c r="I784">
        <f t="shared" si="60"/>
        <v>1</v>
      </c>
      <c r="J784" t="s">
        <v>49</v>
      </c>
      <c r="K784" t="s">
        <v>58</v>
      </c>
      <c r="L784" t="s">
        <v>29</v>
      </c>
      <c r="M784" t="s">
        <v>139</v>
      </c>
      <c r="N784" t="s">
        <v>59</v>
      </c>
      <c r="O784" t="s">
        <v>159</v>
      </c>
      <c r="P784">
        <v>0.66</v>
      </c>
      <c r="Q784" t="s">
        <v>33</v>
      </c>
      <c r="R784" t="s">
        <v>61</v>
      </c>
      <c r="S784" t="str">
        <f>VLOOKUP(R784,Users!$A$1:$B$5,2,0)</f>
        <v>Chris</v>
      </c>
      <c r="T784" t="s">
        <v>499</v>
      </c>
      <c r="U784" t="s">
        <v>788</v>
      </c>
      <c r="V784">
        <v>64133</v>
      </c>
      <c r="W784" s="2">
        <v>42006</v>
      </c>
      <c r="X784" s="2" t="str">
        <f t="shared" si="61"/>
        <v>Fri</v>
      </c>
      <c r="Y784" s="2">
        <v>42007</v>
      </c>
      <c r="Z784" s="9">
        <f t="shared" si="62"/>
        <v>1</v>
      </c>
      <c r="AA784" s="9" t="str">
        <f t="shared" si="63"/>
        <v>After Discount</v>
      </c>
      <c r="AB784" s="6">
        <v>-7.5800000000000409</v>
      </c>
      <c r="AC784">
        <v>3</v>
      </c>
      <c r="AD784" s="6">
        <v>485.01</v>
      </c>
      <c r="AE784">
        <v>88174</v>
      </c>
      <c r="AF784" s="9">
        <f>IF(COUNTIF(AE$2:AE2735,AE784)=1,1,0)</f>
        <v>1</v>
      </c>
      <c r="AG784" t="str">
        <f>_xlfn.XLOOKUP(AE784,Returns!A:A,Returns!B:B,"Not Returned",0,1)</f>
        <v>Not Returned</v>
      </c>
      <c r="AH784">
        <f t="shared" si="64"/>
        <v>0</v>
      </c>
    </row>
    <row r="785" spans="1:34" x14ac:dyDescent="0.3">
      <c r="A785">
        <v>25833</v>
      </c>
      <c r="B785" t="s">
        <v>106</v>
      </c>
      <c r="C785" s="8">
        <v>0.05</v>
      </c>
      <c r="D785" s="6">
        <v>161.55000000000001</v>
      </c>
      <c r="E785" s="7">
        <v>19.989999999999998</v>
      </c>
      <c r="F785">
        <v>916</v>
      </c>
      <c r="G785" t="s">
        <v>1021</v>
      </c>
      <c r="H785" t="str">
        <f>IF(COUNTIF(G$2:G785,G785)=1,"New Customer","Returning Customer")</f>
        <v>New Customer</v>
      </c>
      <c r="I785">
        <f t="shared" si="60"/>
        <v>1</v>
      </c>
      <c r="J785" t="s">
        <v>49</v>
      </c>
      <c r="K785" t="s">
        <v>28</v>
      </c>
      <c r="L785" t="s">
        <v>29</v>
      </c>
      <c r="M785" t="s">
        <v>139</v>
      </c>
      <c r="N785" t="s">
        <v>59</v>
      </c>
      <c r="O785" t="s">
        <v>159</v>
      </c>
      <c r="P785">
        <v>0.66</v>
      </c>
      <c r="Q785" t="s">
        <v>33</v>
      </c>
      <c r="R785" t="s">
        <v>61</v>
      </c>
      <c r="S785" t="str">
        <f>VLOOKUP(R785,Users!$A$1:$B$5,2,0)</f>
        <v>Chris</v>
      </c>
      <c r="T785" t="s">
        <v>129</v>
      </c>
      <c r="U785" t="s">
        <v>1022</v>
      </c>
      <c r="V785">
        <v>76028</v>
      </c>
      <c r="W785" s="2">
        <v>42008</v>
      </c>
      <c r="X785" s="2" t="str">
        <f t="shared" si="61"/>
        <v>Sun</v>
      </c>
      <c r="Y785" s="2">
        <v>42015</v>
      </c>
      <c r="Z785" s="9">
        <f t="shared" si="62"/>
        <v>7</v>
      </c>
      <c r="AA785" s="9" t="str">
        <f t="shared" si="63"/>
        <v>After Discount</v>
      </c>
      <c r="AB785" s="6">
        <v>35.31</v>
      </c>
      <c r="AC785">
        <v>3</v>
      </c>
      <c r="AD785" s="6">
        <v>499.31</v>
      </c>
      <c r="AE785">
        <v>86357</v>
      </c>
      <c r="AF785" s="9">
        <f>IF(COUNTIF(AE$2:AE2736,AE785)=1,1,0)</f>
        <v>1</v>
      </c>
      <c r="AG785" t="str">
        <f>_xlfn.XLOOKUP(AE785,Returns!A:A,Returns!B:B,"Not Returned",0,1)</f>
        <v>Not Returned</v>
      </c>
      <c r="AH785">
        <f t="shared" si="64"/>
        <v>0</v>
      </c>
    </row>
    <row r="786" spans="1:34" x14ac:dyDescent="0.3">
      <c r="A786">
        <v>23271</v>
      </c>
      <c r="B786" t="s">
        <v>47</v>
      </c>
      <c r="C786" s="8">
        <v>0.02</v>
      </c>
      <c r="D786" s="6">
        <v>161.55000000000001</v>
      </c>
      <c r="E786" s="7">
        <v>19.989999999999998</v>
      </c>
      <c r="F786">
        <v>2750</v>
      </c>
      <c r="G786" t="s">
        <v>2510</v>
      </c>
      <c r="H786" t="str">
        <f>IF(COUNTIF(G$2:G786,G786)=1,"New Customer","Returning Customer")</f>
        <v>New Customer</v>
      </c>
      <c r="I786">
        <f t="shared" si="60"/>
        <v>1</v>
      </c>
      <c r="J786" t="s">
        <v>49</v>
      </c>
      <c r="K786" t="s">
        <v>58</v>
      </c>
      <c r="L786" t="s">
        <v>29</v>
      </c>
      <c r="M786" t="s">
        <v>139</v>
      </c>
      <c r="N786" t="s">
        <v>59</v>
      </c>
      <c r="O786" t="s">
        <v>159</v>
      </c>
      <c r="P786">
        <v>0.66</v>
      </c>
      <c r="Q786" t="s">
        <v>33</v>
      </c>
      <c r="R786" t="s">
        <v>135</v>
      </c>
      <c r="S786" t="str">
        <f>VLOOKUP(R786,Users!$A$1:$B$5,2,0)</f>
        <v>Sam</v>
      </c>
      <c r="T786" t="s">
        <v>136</v>
      </c>
      <c r="U786" t="s">
        <v>2511</v>
      </c>
      <c r="V786">
        <v>22980</v>
      </c>
      <c r="W786" s="2">
        <v>42071</v>
      </c>
      <c r="X786" s="2" t="str">
        <f t="shared" si="61"/>
        <v>Sun</v>
      </c>
      <c r="Y786" s="2">
        <v>42071</v>
      </c>
      <c r="Z786" s="9">
        <f t="shared" si="62"/>
        <v>0</v>
      </c>
      <c r="AA786" s="9" t="str">
        <f t="shared" si="63"/>
        <v>After Discount</v>
      </c>
      <c r="AB786" s="6">
        <v>664.51800000000003</v>
      </c>
      <c r="AC786">
        <v>4</v>
      </c>
      <c r="AD786" s="6">
        <v>657.61</v>
      </c>
      <c r="AE786">
        <v>91424</v>
      </c>
      <c r="AF786" s="9">
        <f>IF(COUNTIF(AE$2:AE2737,AE786)=1,1,0)</f>
        <v>1</v>
      </c>
      <c r="AG786" t="str">
        <f>_xlfn.XLOOKUP(AE786,Returns!A:A,Returns!B:B,"Not Returned",0,1)</f>
        <v>Not Returned</v>
      </c>
      <c r="AH786">
        <f t="shared" si="64"/>
        <v>0</v>
      </c>
    </row>
    <row r="787" spans="1:34" x14ac:dyDescent="0.3">
      <c r="A787">
        <v>21697</v>
      </c>
      <c r="B787" t="s">
        <v>106</v>
      </c>
      <c r="C787" s="8">
        <v>0.06</v>
      </c>
      <c r="D787" s="6">
        <v>38.06</v>
      </c>
      <c r="E787" s="7">
        <v>4.5</v>
      </c>
      <c r="F787">
        <v>2089</v>
      </c>
      <c r="G787" t="s">
        <v>1989</v>
      </c>
      <c r="H787" t="str">
        <f>IF(COUNTIF(G$2:G787,G787)=1,"New Customer","Returning Customer")</f>
        <v>New Customer</v>
      </c>
      <c r="I787">
        <f t="shared" si="60"/>
        <v>1</v>
      </c>
      <c r="J787" t="s">
        <v>49</v>
      </c>
      <c r="K787" t="s">
        <v>28</v>
      </c>
      <c r="L787" t="s">
        <v>29</v>
      </c>
      <c r="M787" t="s">
        <v>252</v>
      </c>
      <c r="N787" t="s">
        <v>59</v>
      </c>
      <c r="O787" t="s">
        <v>1990</v>
      </c>
      <c r="P787">
        <v>0.56000000000000005</v>
      </c>
      <c r="Q787" t="s">
        <v>33</v>
      </c>
      <c r="R787" t="s">
        <v>53</v>
      </c>
      <c r="S787" t="str">
        <f>VLOOKUP(R787,Users!$A$1:$B$5,2,0)</f>
        <v>Erin</v>
      </c>
      <c r="T787" t="s">
        <v>71</v>
      </c>
      <c r="U787" t="s">
        <v>1991</v>
      </c>
      <c r="V787">
        <v>10956</v>
      </c>
      <c r="W787" s="2">
        <v>42185</v>
      </c>
      <c r="X787" s="2" t="str">
        <f t="shared" si="61"/>
        <v>Tue</v>
      </c>
      <c r="Y787" s="2">
        <v>42191</v>
      </c>
      <c r="Z787" s="9">
        <f t="shared" si="62"/>
        <v>6</v>
      </c>
      <c r="AA787" s="9" t="str">
        <f t="shared" si="63"/>
        <v>After Discount</v>
      </c>
      <c r="AB787" s="6">
        <v>450.45959999999997</v>
      </c>
      <c r="AC787">
        <v>17</v>
      </c>
      <c r="AD787" s="6">
        <v>652.84</v>
      </c>
      <c r="AE787">
        <v>88348</v>
      </c>
      <c r="AF787" s="9">
        <f>IF(COUNTIF(AE$2:AE2738,AE787)=1,1,0)</f>
        <v>0</v>
      </c>
      <c r="AG787" t="str">
        <f>_xlfn.XLOOKUP(AE787,Returns!A:A,Returns!B:B,"Not Returned",0,1)</f>
        <v>Not Returned</v>
      </c>
      <c r="AH787">
        <f t="shared" si="64"/>
        <v>0</v>
      </c>
    </row>
    <row r="788" spans="1:34" x14ac:dyDescent="0.3">
      <c r="A788">
        <v>25678</v>
      </c>
      <c r="B788" t="s">
        <v>25</v>
      </c>
      <c r="C788" s="8">
        <v>0.03</v>
      </c>
      <c r="D788" s="6">
        <v>8.0399999999999991</v>
      </c>
      <c r="E788" s="7">
        <v>8.94</v>
      </c>
      <c r="F788">
        <v>920</v>
      </c>
      <c r="G788" t="s">
        <v>1028</v>
      </c>
      <c r="H788" t="str">
        <f>IF(COUNTIF(G$2:G788,G788)=1,"New Customer","Returning Customer")</f>
        <v>New Customer</v>
      </c>
      <c r="I788">
        <f t="shared" si="60"/>
        <v>1</v>
      </c>
      <c r="J788" t="s">
        <v>49</v>
      </c>
      <c r="K788" t="s">
        <v>114</v>
      </c>
      <c r="L788" t="s">
        <v>29</v>
      </c>
      <c r="M788" t="s">
        <v>109</v>
      </c>
      <c r="N788" t="s">
        <v>59</v>
      </c>
      <c r="O788" t="s">
        <v>1030</v>
      </c>
      <c r="P788">
        <v>0.4</v>
      </c>
      <c r="Q788" t="s">
        <v>33</v>
      </c>
      <c r="R788" t="s">
        <v>34</v>
      </c>
      <c r="S788" t="str">
        <f>VLOOKUP(R788,Users!$A$1:$B$5,2,0)</f>
        <v>William</v>
      </c>
      <c r="T788" t="s">
        <v>45</v>
      </c>
      <c r="U788" t="s">
        <v>1029</v>
      </c>
      <c r="V788">
        <v>92374</v>
      </c>
      <c r="W788" s="2">
        <v>42106</v>
      </c>
      <c r="X788" s="2" t="str">
        <f t="shared" si="61"/>
        <v>Sun</v>
      </c>
      <c r="Y788" s="2">
        <v>42108</v>
      </c>
      <c r="Z788" s="9">
        <f t="shared" si="62"/>
        <v>2</v>
      </c>
      <c r="AA788" s="9" t="str">
        <f t="shared" si="63"/>
        <v>After Discount</v>
      </c>
      <c r="AB788" s="6">
        <v>-160.27549999999999</v>
      </c>
      <c r="AC788">
        <v>9</v>
      </c>
      <c r="AD788" s="6">
        <v>76.77</v>
      </c>
      <c r="AE788">
        <v>90492</v>
      </c>
      <c r="AF788" s="9">
        <f>IF(COUNTIF(AE$2:AE2739,AE788)=1,1,0)</f>
        <v>0</v>
      </c>
      <c r="AG788" t="str">
        <f>_xlfn.XLOOKUP(AE788,Returns!A:A,Returns!B:B,"Not Returned",0,1)</f>
        <v>Not Returned</v>
      </c>
      <c r="AH788">
        <f t="shared" si="64"/>
        <v>0</v>
      </c>
    </row>
    <row r="789" spans="1:34" x14ac:dyDescent="0.3">
      <c r="A789">
        <v>23620</v>
      </c>
      <c r="B789" t="s">
        <v>37</v>
      </c>
      <c r="C789" s="8">
        <v>0.05</v>
      </c>
      <c r="D789" s="6">
        <v>8.0399999999999991</v>
      </c>
      <c r="E789" s="7">
        <v>8.94</v>
      </c>
      <c r="F789">
        <v>1424</v>
      </c>
      <c r="G789" t="s">
        <v>1467</v>
      </c>
      <c r="H789" t="str">
        <f>IF(COUNTIF(G$2:G789,G789)=1,"New Customer","Returning Customer")</f>
        <v>Returning Customer</v>
      </c>
      <c r="I789">
        <f t="shared" si="60"/>
        <v>0</v>
      </c>
      <c r="J789" t="s">
        <v>49</v>
      </c>
      <c r="K789" t="s">
        <v>40</v>
      </c>
      <c r="L789" t="s">
        <v>29</v>
      </c>
      <c r="M789" t="s">
        <v>109</v>
      </c>
      <c r="N789" t="s">
        <v>59</v>
      </c>
      <c r="O789" t="s">
        <v>1030</v>
      </c>
      <c r="P789">
        <v>0.4</v>
      </c>
      <c r="Q789" t="s">
        <v>33</v>
      </c>
      <c r="R789" t="s">
        <v>34</v>
      </c>
      <c r="S789" t="str">
        <f>VLOOKUP(R789,Users!$A$1:$B$5,2,0)</f>
        <v>William</v>
      </c>
      <c r="T789" t="s">
        <v>250</v>
      </c>
      <c r="U789" t="s">
        <v>1468</v>
      </c>
      <c r="V789">
        <v>80112</v>
      </c>
      <c r="W789" s="2">
        <v>42175</v>
      </c>
      <c r="X789" s="2" t="str">
        <f t="shared" si="61"/>
        <v>Sat</v>
      </c>
      <c r="Y789" s="2">
        <v>42177</v>
      </c>
      <c r="Z789" s="9">
        <f t="shared" si="62"/>
        <v>2</v>
      </c>
      <c r="AA789" s="9" t="str">
        <f t="shared" si="63"/>
        <v>After Discount</v>
      </c>
      <c r="AB789" s="6">
        <v>-164.39479999999998</v>
      </c>
      <c r="AC789">
        <v>15</v>
      </c>
      <c r="AD789" s="6">
        <v>121.36</v>
      </c>
      <c r="AE789">
        <v>89449</v>
      </c>
      <c r="AF789" s="9">
        <f>IF(COUNTIF(AE$2:AE2740,AE789)=1,1,0)</f>
        <v>1</v>
      </c>
      <c r="AG789" t="str">
        <f>_xlfn.XLOOKUP(AE789,Returns!A:A,Returns!B:B,"Not Returned",0,1)</f>
        <v>Not Returned</v>
      </c>
      <c r="AH789">
        <f t="shared" si="64"/>
        <v>0</v>
      </c>
    </row>
    <row r="790" spans="1:34" x14ac:dyDescent="0.3">
      <c r="A790">
        <v>25999</v>
      </c>
      <c r="B790" t="s">
        <v>47</v>
      </c>
      <c r="C790" s="8">
        <v>0.04</v>
      </c>
      <c r="D790" s="6">
        <v>33.89</v>
      </c>
      <c r="E790" s="7">
        <v>5.0999999999999996</v>
      </c>
      <c r="F790">
        <v>3096</v>
      </c>
      <c r="G790" t="s">
        <v>2769</v>
      </c>
      <c r="H790" t="str">
        <f>IF(COUNTIF(G$2:G790,G790)=1,"New Customer","Returning Customer")</f>
        <v>Returning Customer</v>
      </c>
      <c r="I790">
        <f t="shared" si="60"/>
        <v>0</v>
      </c>
      <c r="J790" t="s">
        <v>27</v>
      </c>
      <c r="K790" t="s">
        <v>114</v>
      </c>
      <c r="L790" t="s">
        <v>29</v>
      </c>
      <c r="M790" t="s">
        <v>139</v>
      </c>
      <c r="N790" t="s">
        <v>59</v>
      </c>
      <c r="O790" t="s">
        <v>2772</v>
      </c>
      <c r="P790">
        <v>0.6</v>
      </c>
      <c r="Q790" t="s">
        <v>33</v>
      </c>
      <c r="R790" t="s">
        <v>53</v>
      </c>
      <c r="S790" t="str">
        <f>VLOOKUP(R790,Users!$A$1:$B$5,2,0)</f>
        <v>Erin</v>
      </c>
      <c r="T790" t="s">
        <v>152</v>
      </c>
      <c r="U790" t="s">
        <v>1720</v>
      </c>
      <c r="V790">
        <v>43026</v>
      </c>
      <c r="W790" s="2">
        <v>42172</v>
      </c>
      <c r="X790" s="2" t="str">
        <f t="shared" si="61"/>
        <v>Wed</v>
      </c>
      <c r="Y790" s="2">
        <v>42173</v>
      </c>
      <c r="Z790" s="9">
        <f t="shared" si="62"/>
        <v>1</v>
      </c>
      <c r="AA790" s="9" t="str">
        <f t="shared" si="63"/>
        <v>After Discount</v>
      </c>
      <c r="AB790" s="6">
        <v>72.984000000000009</v>
      </c>
      <c r="AC790">
        <v>6</v>
      </c>
      <c r="AD790" s="6">
        <v>200.83</v>
      </c>
      <c r="AE790">
        <v>86222</v>
      </c>
      <c r="AF790" s="9">
        <f>IF(COUNTIF(AE$2:AE2741,AE790)=1,1,0)</f>
        <v>1</v>
      </c>
      <c r="AG790" t="str">
        <f>_xlfn.XLOOKUP(AE790,Returns!A:A,Returns!B:B,"Not Returned",0,1)</f>
        <v>Not Returned</v>
      </c>
      <c r="AH790">
        <f t="shared" si="64"/>
        <v>0</v>
      </c>
    </row>
    <row r="791" spans="1:34" x14ac:dyDescent="0.3">
      <c r="A791">
        <v>23198</v>
      </c>
      <c r="B791" t="s">
        <v>106</v>
      </c>
      <c r="C791" s="8">
        <v>0.04</v>
      </c>
      <c r="D791" s="6">
        <v>33.89</v>
      </c>
      <c r="E791" s="7">
        <v>5.0999999999999996</v>
      </c>
      <c r="F791">
        <v>3303</v>
      </c>
      <c r="G791" t="s">
        <v>2923</v>
      </c>
      <c r="H791" t="str">
        <f>IF(COUNTIF(G$2:G791,G791)=1,"New Customer","Returning Customer")</f>
        <v>New Customer</v>
      </c>
      <c r="I791">
        <f t="shared" si="60"/>
        <v>1</v>
      </c>
      <c r="J791" t="s">
        <v>49</v>
      </c>
      <c r="K791" t="s">
        <v>40</v>
      </c>
      <c r="L791" t="s">
        <v>29</v>
      </c>
      <c r="M791" t="s">
        <v>139</v>
      </c>
      <c r="N791" t="s">
        <v>59</v>
      </c>
      <c r="O791" t="s">
        <v>2772</v>
      </c>
      <c r="P791">
        <v>0.6</v>
      </c>
      <c r="Q791" t="s">
        <v>33</v>
      </c>
      <c r="R791" t="s">
        <v>135</v>
      </c>
      <c r="S791" t="str">
        <f>VLOOKUP(R791,Users!$A$1:$B$5,2,0)</f>
        <v>Sam</v>
      </c>
      <c r="T791" t="s">
        <v>356</v>
      </c>
      <c r="U791" t="s">
        <v>2924</v>
      </c>
      <c r="V791">
        <v>33461</v>
      </c>
      <c r="W791" s="2">
        <v>42011</v>
      </c>
      <c r="X791" s="2" t="str">
        <f t="shared" si="61"/>
        <v>Wed</v>
      </c>
      <c r="Y791" s="2">
        <v>42016</v>
      </c>
      <c r="Z791" s="9">
        <f t="shared" si="62"/>
        <v>5</v>
      </c>
      <c r="AA791" s="9" t="str">
        <f t="shared" si="63"/>
        <v>After Discount</v>
      </c>
      <c r="AB791" s="6">
        <v>68.675999999999988</v>
      </c>
      <c r="AC791">
        <v>6</v>
      </c>
      <c r="AD791" s="6">
        <v>200.64</v>
      </c>
      <c r="AE791">
        <v>87795</v>
      </c>
      <c r="AF791" s="9">
        <f>IF(COUNTIF(AE$2:AE2742,AE791)=1,1,0)</f>
        <v>1</v>
      </c>
      <c r="AG791" t="str">
        <f>_xlfn.XLOOKUP(AE791,Returns!A:A,Returns!B:B,"Not Returned",0,1)</f>
        <v>Not Returned</v>
      </c>
      <c r="AH791">
        <f t="shared" si="64"/>
        <v>0</v>
      </c>
    </row>
    <row r="792" spans="1:34" x14ac:dyDescent="0.3">
      <c r="A792">
        <v>22598</v>
      </c>
      <c r="B792" t="s">
        <v>106</v>
      </c>
      <c r="C792" s="8">
        <v>7.0000000000000007E-2</v>
      </c>
      <c r="D792" s="6">
        <v>9.7100000000000009</v>
      </c>
      <c r="E792" s="7">
        <v>9.4499999999999993</v>
      </c>
      <c r="F792">
        <v>393</v>
      </c>
      <c r="G792" t="s">
        <v>502</v>
      </c>
      <c r="H792" t="str">
        <f>IF(COUNTIF(G$2:G792,G792)=1,"New Customer","Returning Customer")</f>
        <v>New Customer</v>
      </c>
      <c r="I792">
        <f t="shared" si="60"/>
        <v>1</v>
      </c>
      <c r="J792" t="s">
        <v>49</v>
      </c>
      <c r="K792" t="s">
        <v>28</v>
      </c>
      <c r="L792" t="s">
        <v>29</v>
      </c>
      <c r="M792" t="s">
        <v>139</v>
      </c>
      <c r="N792" t="s">
        <v>59</v>
      </c>
      <c r="O792" t="s">
        <v>503</v>
      </c>
      <c r="P792">
        <v>0.6</v>
      </c>
      <c r="Q792" t="s">
        <v>33</v>
      </c>
      <c r="R792" t="s">
        <v>53</v>
      </c>
      <c r="S792" t="str">
        <f>VLOOKUP(R792,Users!$A$1:$B$5,2,0)</f>
        <v>Erin</v>
      </c>
      <c r="T792" t="s">
        <v>71</v>
      </c>
      <c r="U792" t="s">
        <v>504</v>
      </c>
      <c r="V792">
        <v>13021</v>
      </c>
      <c r="W792" s="2">
        <v>42050</v>
      </c>
      <c r="X792" s="2" t="str">
        <f t="shared" si="61"/>
        <v>Sun</v>
      </c>
      <c r="Y792" s="2">
        <v>42057</v>
      </c>
      <c r="Z792" s="9">
        <f t="shared" si="62"/>
        <v>7</v>
      </c>
      <c r="AA792" s="9" t="str">
        <f t="shared" si="63"/>
        <v>After Discount</v>
      </c>
      <c r="AB792" s="6">
        <v>-81.77</v>
      </c>
      <c r="AC792">
        <v>3</v>
      </c>
      <c r="AD792" s="6">
        <v>31.44</v>
      </c>
      <c r="AE792">
        <v>86382</v>
      </c>
      <c r="AF792" s="9">
        <f>IF(COUNTIF(AE$2:AE2743,AE792)=1,1,0)</f>
        <v>1</v>
      </c>
      <c r="AG792" t="str">
        <f>_xlfn.XLOOKUP(AE792,Returns!A:A,Returns!B:B,"Not Returned",0,1)</f>
        <v>Not Returned</v>
      </c>
      <c r="AH792">
        <f t="shared" si="64"/>
        <v>0</v>
      </c>
    </row>
    <row r="793" spans="1:34" x14ac:dyDescent="0.3">
      <c r="A793">
        <v>5142</v>
      </c>
      <c r="B793" t="s">
        <v>25</v>
      </c>
      <c r="C793" s="8">
        <v>0.1</v>
      </c>
      <c r="D793" s="6">
        <v>9.7100000000000009</v>
      </c>
      <c r="E793" s="7">
        <v>9.4499999999999993</v>
      </c>
      <c r="F793">
        <v>699</v>
      </c>
      <c r="G793" t="s">
        <v>826</v>
      </c>
      <c r="H793" t="str">
        <f>IF(COUNTIF(G$2:G793,G793)=1,"New Customer","Returning Customer")</f>
        <v>Returning Customer</v>
      </c>
      <c r="I793">
        <f t="shared" si="60"/>
        <v>0</v>
      </c>
      <c r="J793" t="s">
        <v>49</v>
      </c>
      <c r="K793" t="s">
        <v>114</v>
      </c>
      <c r="L793" t="s">
        <v>29</v>
      </c>
      <c r="M793" t="s">
        <v>139</v>
      </c>
      <c r="N793" t="s">
        <v>59</v>
      </c>
      <c r="O793" t="s">
        <v>503</v>
      </c>
      <c r="P793">
        <v>0.6</v>
      </c>
      <c r="Q793" t="s">
        <v>33</v>
      </c>
      <c r="R793" t="s">
        <v>34</v>
      </c>
      <c r="S793" t="str">
        <f>VLOOKUP(R793,Users!$A$1:$B$5,2,0)</f>
        <v>William</v>
      </c>
      <c r="T793" t="s">
        <v>45</v>
      </c>
      <c r="U793" t="s">
        <v>655</v>
      </c>
      <c r="V793">
        <v>90041</v>
      </c>
      <c r="W793" s="2">
        <v>42185</v>
      </c>
      <c r="X793" s="2" t="str">
        <f t="shared" si="61"/>
        <v>Tue</v>
      </c>
      <c r="Y793" s="2">
        <v>42188</v>
      </c>
      <c r="Z793" s="9">
        <f t="shared" si="62"/>
        <v>3</v>
      </c>
      <c r="AA793" s="9" t="str">
        <f t="shared" si="63"/>
        <v>After Discount</v>
      </c>
      <c r="AB793" s="6">
        <v>-119.77</v>
      </c>
      <c r="AC793">
        <v>27</v>
      </c>
      <c r="AD793" s="6">
        <v>261.93</v>
      </c>
      <c r="AE793">
        <v>36647</v>
      </c>
      <c r="AF793" s="9">
        <f>IF(COUNTIF(AE$2:AE2744,AE793)=1,1,0)</f>
        <v>0</v>
      </c>
      <c r="AG793" t="str">
        <f>_xlfn.XLOOKUP(AE793,Returns!A:A,Returns!B:B,"Not Returned",0,1)</f>
        <v>Not Returned</v>
      </c>
      <c r="AH793">
        <f t="shared" si="64"/>
        <v>0</v>
      </c>
    </row>
    <row r="794" spans="1:34" x14ac:dyDescent="0.3">
      <c r="A794">
        <v>23142</v>
      </c>
      <c r="B794" t="s">
        <v>25</v>
      </c>
      <c r="C794" s="8">
        <v>0.1</v>
      </c>
      <c r="D794" s="6">
        <v>9.7100000000000009</v>
      </c>
      <c r="E794" s="7">
        <v>9.4499999999999993</v>
      </c>
      <c r="F794">
        <v>702</v>
      </c>
      <c r="G794" t="s">
        <v>833</v>
      </c>
      <c r="H794" t="str">
        <f>IF(COUNTIF(G$2:G794,G794)=1,"New Customer","Returning Customer")</f>
        <v>Returning Customer</v>
      </c>
      <c r="I794">
        <f t="shared" si="60"/>
        <v>0</v>
      </c>
      <c r="J794" t="s">
        <v>49</v>
      </c>
      <c r="K794" t="s">
        <v>114</v>
      </c>
      <c r="L794" t="s">
        <v>29</v>
      </c>
      <c r="M794" t="s">
        <v>139</v>
      </c>
      <c r="N794" t="s">
        <v>59</v>
      </c>
      <c r="O794" t="s">
        <v>503</v>
      </c>
      <c r="P794">
        <v>0.6</v>
      </c>
      <c r="Q794" t="s">
        <v>33</v>
      </c>
      <c r="R794" t="s">
        <v>34</v>
      </c>
      <c r="S794" t="str">
        <f>VLOOKUP(R794,Users!$A$1:$B$5,2,0)</f>
        <v>William</v>
      </c>
      <c r="T794" t="s">
        <v>45</v>
      </c>
      <c r="U794" t="s">
        <v>834</v>
      </c>
      <c r="V794">
        <v>95404</v>
      </c>
      <c r="W794" s="2">
        <v>42185</v>
      </c>
      <c r="X794" s="2" t="str">
        <f t="shared" si="61"/>
        <v>Tue</v>
      </c>
      <c r="Y794" s="2">
        <v>42188</v>
      </c>
      <c r="Z794" s="9">
        <f t="shared" si="62"/>
        <v>3</v>
      </c>
      <c r="AA794" s="9" t="str">
        <f t="shared" si="63"/>
        <v>After Discount</v>
      </c>
      <c r="AB794" s="6">
        <v>-95.816000000000003</v>
      </c>
      <c r="AC794">
        <v>7</v>
      </c>
      <c r="AD794" s="6">
        <v>67.91</v>
      </c>
      <c r="AE794">
        <v>87979</v>
      </c>
      <c r="AF794" s="9">
        <f>IF(COUNTIF(AE$2:AE2745,AE794)=1,1,0)</f>
        <v>0</v>
      </c>
      <c r="AG794" t="str">
        <f>_xlfn.XLOOKUP(AE794,Returns!A:A,Returns!B:B,"Not Returned",0,1)</f>
        <v>Not Returned</v>
      </c>
      <c r="AH794">
        <f t="shared" si="64"/>
        <v>0</v>
      </c>
    </row>
    <row r="795" spans="1:34" x14ac:dyDescent="0.3">
      <c r="A795">
        <v>22683</v>
      </c>
      <c r="B795" t="s">
        <v>25</v>
      </c>
      <c r="C795" s="8">
        <v>0.03</v>
      </c>
      <c r="D795" s="6">
        <v>9.7100000000000009</v>
      </c>
      <c r="E795" s="7">
        <v>9.4499999999999993</v>
      </c>
      <c r="F795">
        <v>1609</v>
      </c>
      <c r="G795" t="s">
        <v>1603</v>
      </c>
      <c r="H795" t="str">
        <f>IF(COUNTIF(G$2:G795,G795)=1,"New Customer","Returning Customer")</f>
        <v>New Customer</v>
      </c>
      <c r="I795">
        <f t="shared" si="60"/>
        <v>1</v>
      </c>
      <c r="J795" t="s">
        <v>49</v>
      </c>
      <c r="K795" t="s">
        <v>114</v>
      </c>
      <c r="L795" t="s">
        <v>29</v>
      </c>
      <c r="M795" t="s">
        <v>139</v>
      </c>
      <c r="N795" t="s">
        <v>59</v>
      </c>
      <c r="O795" t="s">
        <v>503</v>
      </c>
      <c r="P795">
        <v>0.6</v>
      </c>
      <c r="Q795" t="s">
        <v>33</v>
      </c>
      <c r="R795" t="s">
        <v>34</v>
      </c>
      <c r="S795" t="str">
        <f>VLOOKUP(R795,Users!$A$1:$B$5,2,0)</f>
        <v>William</v>
      </c>
      <c r="T795" t="s">
        <v>45</v>
      </c>
      <c r="U795" t="s">
        <v>1604</v>
      </c>
      <c r="V795">
        <v>95823</v>
      </c>
      <c r="W795" s="2">
        <v>42135</v>
      </c>
      <c r="X795" s="2" t="str">
        <f t="shared" si="61"/>
        <v>Mon</v>
      </c>
      <c r="Y795" s="2">
        <v>42135</v>
      </c>
      <c r="Z795" s="9">
        <f t="shared" si="62"/>
        <v>0</v>
      </c>
      <c r="AA795" s="9" t="str">
        <f t="shared" si="63"/>
        <v>After Discount</v>
      </c>
      <c r="AB795" s="6">
        <v>-36.9</v>
      </c>
      <c r="AC795">
        <v>2</v>
      </c>
      <c r="AD795" s="6">
        <v>23.56</v>
      </c>
      <c r="AE795">
        <v>87824</v>
      </c>
      <c r="AF795" s="9">
        <f>IF(COUNTIF(AE$2:AE2746,AE795)=1,1,0)</f>
        <v>0</v>
      </c>
      <c r="AG795" t="str">
        <f>_xlfn.XLOOKUP(AE795,Returns!A:A,Returns!B:B,"Not Returned",0,1)</f>
        <v>Not Returned</v>
      </c>
      <c r="AH795">
        <f t="shared" si="64"/>
        <v>0</v>
      </c>
    </row>
    <row r="796" spans="1:34" x14ac:dyDescent="0.3">
      <c r="A796">
        <v>24723</v>
      </c>
      <c r="B796" t="s">
        <v>56</v>
      </c>
      <c r="C796" s="8">
        <v>0.04</v>
      </c>
      <c r="D796" s="6">
        <v>17.239999999999998</v>
      </c>
      <c r="E796" s="7">
        <v>3.26</v>
      </c>
      <c r="F796">
        <v>3151</v>
      </c>
      <c r="G796" t="s">
        <v>2824</v>
      </c>
      <c r="H796" t="str">
        <f>IF(COUNTIF(G$2:G796,G796)=1,"New Customer","Returning Customer")</f>
        <v>Returning Customer</v>
      </c>
      <c r="I796">
        <f t="shared" si="60"/>
        <v>0</v>
      </c>
      <c r="J796" t="s">
        <v>49</v>
      </c>
      <c r="K796" t="s">
        <v>40</v>
      </c>
      <c r="L796" t="s">
        <v>29</v>
      </c>
      <c r="M796" t="s">
        <v>171</v>
      </c>
      <c r="N796" t="s">
        <v>51</v>
      </c>
      <c r="O796" t="s">
        <v>2827</v>
      </c>
      <c r="P796">
        <v>0.56000000000000005</v>
      </c>
      <c r="Q796" t="s">
        <v>33</v>
      </c>
      <c r="R796" t="s">
        <v>34</v>
      </c>
      <c r="S796" t="str">
        <f>VLOOKUP(R796,Users!$A$1:$B$5,2,0)</f>
        <v>William</v>
      </c>
      <c r="T796" t="s">
        <v>45</v>
      </c>
      <c r="U796" t="s">
        <v>2826</v>
      </c>
      <c r="V796">
        <v>92277</v>
      </c>
      <c r="W796" s="2">
        <v>42063</v>
      </c>
      <c r="X796" s="2" t="str">
        <f t="shared" si="61"/>
        <v>Sat</v>
      </c>
      <c r="Y796" s="2">
        <v>42063</v>
      </c>
      <c r="Z796" s="9">
        <f t="shared" si="62"/>
        <v>0</v>
      </c>
      <c r="AA796" s="9" t="str">
        <f t="shared" si="63"/>
        <v>After Discount</v>
      </c>
      <c r="AB796" s="6">
        <v>47.73</v>
      </c>
      <c r="AC796">
        <v>7</v>
      </c>
      <c r="AD796" s="6">
        <v>119.6</v>
      </c>
      <c r="AE796">
        <v>88546</v>
      </c>
      <c r="AF796" s="9">
        <f>IF(COUNTIF(AE$2:AE2747,AE796)=1,1,0)</f>
        <v>1</v>
      </c>
      <c r="AG796" t="str">
        <f>_xlfn.XLOOKUP(AE796,Returns!A:A,Returns!B:B,"Not Returned",0,1)</f>
        <v>Not Returned</v>
      </c>
      <c r="AH796">
        <f t="shared" si="64"/>
        <v>0</v>
      </c>
    </row>
    <row r="797" spans="1:34" x14ac:dyDescent="0.3">
      <c r="A797">
        <v>25764</v>
      </c>
      <c r="B797" t="s">
        <v>47</v>
      </c>
      <c r="C797" s="8">
        <v>0.09</v>
      </c>
      <c r="D797" s="6">
        <v>10.98</v>
      </c>
      <c r="E797" s="7">
        <v>3.37</v>
      </c>
      <c r="F797">
        <v>136</v>
      </c>
      <c r="G797" t="s">
        <v>217</v>
      </c>
      <c r="H797" t="str">
        <f>IF(COUNTIF(G$2:G797,G797)=1,"New Customer","Returning Customer")</f>
        <v>New Customer</v>
      </c>
      <c r="I797">
        <f t="shared" si="60"/>
        <v>1</v>
      </c>
      <c r="J797" t="s">
        <v>49</v>
      </c>
      <c r="K797" t="s">
        <v>58</v>
      </c>
      <c r="L797" t="s">
        <v>29</v>
      </c>
      <c r="M797" t="s">
        <v>171</v>
      </c>
      <c r="N797" t="s">
        <v>51</v>
      </c>
      <c r="O797" t="s">
        <v>220</v>
      </c>
      <c r="P797">
        <v>0.56999999999999995</v>
      </c>
      <c r="Q797" t="s">
        <v>33</v>
      </c>
      <c r="R797" t="s">
        <v>34</v>
      </c>
      <c r="S797" t="str">
        <f>VLOOKUP(R797,Users!$A$1:$B$5,2,0)</f>
        <v>William</v>
      </c>
      <c r="T797" t="s">
        <v>45</v>
      </c>
      <c r="U797" t="s">
        <v>219</v>
      </c>
      <c r="V797">
        <v>94952</v>
      </c>
      <c r="W797" s="2">
        <v>42140</v>
      </c>
      <c r="X797" s="2" t="str">
        <f t="shared" si="61"/>
        <v>Sat</v>
      </c>
      <c r="Y797" s="2">
        <v>42141</v>
      </c>
      <c r="Z797" s="9">
        <f t="shared" si="62"/>
        <v>1</v>
      </c>
      <c r="AA797" s="9" t="str">
        <f t="shared" si="63"/>
        <v>After Discount</v>
      </c>
      <c r="AB797" s="6">
        <v>2.7060000000000013</v>
      </c>
      <c r="AC797">
        <v>8</v>
      </c>
      <c r="AD797" s="6">
        <v>84.52</v>
      </c>
      <c r="AE797">
        <v>88534</v>
      </c>
      <c r="AF797" s="9">
        <f>IF(COUNTIF(AE$2:AE2748,AE797)=1,1,0)</f>
        <v>0</v>
      </c>
      <c r="AG797" t="str">
        <f>_xlfn.XLOOKUP(AE797,Returns!A:A,Returns!B:B,"Not Returned",0,1)</f>
        <v>Not Returned</v>
      </c>
      <c r="AH797">
        <f t="shared" si="64"/>
        <v>0</v>
      </c>
    </row>
    <row r="798" spans="1:34" x14ac:dyDescent="0.3">
      <c r="A798">
        <v>24805</v>
      </c>
      <c r="B798" t="s">
        <v>47</v>
      </c>
      <c r="C798" s="8">
        <v>0.05</v>
      </c>
      <c r="D798" s="6">
        <v>10.98</v>
      </c>
      <c r="E798" s="7">
        <v>3.37</v>
      </c>
      <c r="F798">
        <v>144</v>
      </c>
      <c r="G798" t="s">
        <v>225</v>
      </c>
      <c r="H798" t="str">
        <f>IF(COUNTIF(G$2:G798,G798)=1,"New Customer","Returning Customer")</f>
        <v>New Customer</v>
      </c>
      <c r="I798">
        <f t="shared" si="60"/>
        <v>1</v>
      </c>
      <c r="J798" t="s">
        <v>49</v>
      </c>
      <c r="K798" t="s">
        <v>58</v>
      </c>
      <c r="L798" t="s">
        <v>29</v>
      </c>
      <c r="M798" t="s">
        <v>171</v>
      </c>
      <c r="N798" t="s">
        <v>51</v>
      </c>
      <c r="O798" t="s">
        <v>220</v>
      </c>
      <c r="P798">
        <v>0.56999999999999995</v>
      </c>
      <c r="Q798" t="s">
        <v>33</v>
      </c>
      <c r="R798" t="s">
        <v>53</v>
      </c>
      <c r="S798" t="str">
        <f>VLOOKUP(R798,Users!$A$1:$B$5,2,0)</f>
        <v>Erin</v>
      </c>
      <c r="T798" t="s">
        <v>189</v>
      </c>
      <c r="U798" t="s">
        <v>226</v>
      </c>
      <c r="V798">
        <v>2664</v>
      </c>
      <c r="W798" s="2">
        <v>42157</v>
      </c>
      <c r="X798" s="2" t="str">
        <f t="shared" si="61"/>
        <v>Tue</v>
      </c>
      <c r="Y798" s="2">
        <v>42158</v>
      </c>
      <c r="Z798" s="9">
        <f t="shared" si="62"/>
        <v>1</v>
      </c>
      <c r="AA798" s="9" t="str">
        <f t="shared" si="63"/>
        <v>After Discount</v>
      </c>
      <c r="AB798" s="6">
        <v>-2.544</v>
      </c>
      <c r="AC798">
        <v>6</v>
      </c>
      <c r="AD798" s="6">
        <v>64.400000000000006</v>
      </c>
      <c r="AE798">
        <v>91087</v>
      </c>
      <c r="AF798" s="9">
        <f>IF(COUNTIF(AE$2:AE2749,AE798)=1,1,0)</f>
        <v>0</v>
      </c>
      <c r="AG798" t="str">
        <f>_xlfn.XLOOKUP(AE798,Returns!A:A,Returns!B:B,"Not Returned",0,1)</f>
        <v>Not Returned</v>
      </c>
      <c r="AH798">
        <f t="shared" si="64"/>
        <v>0</v>
      </c>
    </row>
    <row r="799" spans="1:34" x14ac:dyDescent="0.3">
      <c r="A799">
        <v>20891</v>
      </c>
      <c r="B799" t="s">
        <v>37</v>
      </c>
      <c r="C799" s="8">
        <v>0.03</v>
      </c>
      <c r="D799" s="6">
        <v>10.98</v>
      </c>
      <c r="E799" s="7">
        <v>3.37</v>
      </c>
      <c r="F799">
        <v>2999</v>
      </c>
      <c r="G799" t="s">
        <v>2697</v>
      </c>
      <c r="H799" t="str">
        <f>IF(COUNTIF(G$2:G799,G799)=1,"New Customer","Returning Customer")</f>
        <v>New Customer</v>
      </c>
      <c r="I799">
        <f t="shared" si="60"/>
        <v>1</v>
      </c>
      <c r="J799" t="s">
        <v>49</v>
      </c>
      <c r="K799" t="s">
        <v>114</v>
      </c>
      <c r="L799" t="s">
        <v>29</v>
      </c>
      <c r="M799" t="s">
        <v>171</v>
      </c>
      <c r="N799" t="s">
        <v>51</v>
      </c>
      <c r="O799" t="s">
        <v>220</v>
      </c>
      <c r="P799">
        <v>0.56999999999999995</v>
      </c>
      <c r="Q799" t="s">
        <v>33</v>
      </c>
      <c r="R799" t="s">
        <v>61</v>
      </c>
      <c r="S799" t="str">
        <f>VLOOKUP(R799,Users!$A$1:$B$5,2,0)</f>
        <v>Chris</v>
      </c>
      <c r="T799" t="s">
        <v>295</v>
      </c>
      <c r="U799" t="s">
        <v>2698</v>
      </c>
      <c r="V799">
        <v>48237</v>
      </c>
      <c r="W799" s="2">
        <v>42104</v>
      </c>
      <c r="X799" s="2" t="str">
        <f t="shared" si="61"/>
        <v>Fri</v>
      </c>
      <c r="Y799" s="2">
        <v>42105</v>
      </c>
      <c r="Z799" s="9">
        <f t="shared" si="62"/>
        <v>1</v>
      </c>
      <c r="AA799" s="9" t="str">
        <f t="shared" si="63"/>
        <v>After Discount</v>
      </c>
      <c r="AB799" s="6">
        <v>11.82</v>
      </c>
      <c r="AC799">
        <v>5</v>
      </c>
      <c r="AD799" s="6">
        <v>56.19</v>
      </c>
      <c r="AE799">
        <v>87041</v>
      </c>
      <c r="AF799" s="9">
        <f>IF(COUNTIF(AE$2:AE2750,AE799)=1,1,0)</f>
        <v>1</v>
      </c>
      <c r="AG799" t="str">
        <f>_xlfn.XLOOKUP(AE799,Returns!A:A,Returns!B:B,"Not Returned",0,1)</f>
        <v>Not Returned</v>
      </c>
      <c r="AH799">
        <f t="shared" si="64"/>
        <v>0</v>
      </c>
    </row>
    <row r="800" spans="1:34" x14ac:dyDescent="0.3">
      <c r="A800">
        <v>3431</v>
      </c>
      <c r="B800" t="s">
        <v>37</v>
      </c>
      <c r="C800" s="8">
        <v>7.0000000000000007E-2</v>
      </c>
      <c r="D800" s="6">
        <v>3.98</v>
      </c>
      <c r="E800" s="7">
        <v>0.83</v>
      </c>
      <c r="F800">
        <v>1340</v>
      </c>
      <c r="G800" t="s">
        <v>1389</v>
      </c>
      <c r="H800" t="str">
        <f>IF(COUNTIF(G$2:G800,G800)=1,"New Customer","Returning Customer")</f>
        <v>Returning Customer</v>
      </c>
      <c r="I800">
        <f t="shared" si="60"/>
        <v>0</v>
      </c>
      <c r="J800" t="s">
        <v>49</v>
      </c>
      <c r="K800" t="s">
        <v>40</v>
      </c>
      <c r="L800" t="s">
        <v>29</v>
      </c>
      <c r="M800" t="s">
        <v>30</v>
      </c>
      <c r="N800" t="s">
        <v>31</v>
      </c>
      <c r="O800" t="s">
        <v>1391</v>
      </c>
      <c r="P800">
        <v>0.51</v>
      </c>
      <c r="Q800" t="s">
        <v>33</v>
      </c>
      <c r="R800" t="s">
        <v>53</v>
      </c>
      <c r="S800" t="str">
        <f>VLOOKUP(R800,Users!$A$1:$B$5,2,0)</f>
        <v>Erin</v>
      </c>
      <c r="T800" t="s">
        <v>71</v>
      </c>
      <c r="U800" t="s">
        <v>90</v>
      </c>
      <c r="V800">
        <v>10170</v>
      </c>
      <c r="W800" s="2">
        <v>42161</v>
      </c>
      <c r="X800" s="2" t="str">
        <f t="shared" si="61"/>
        <v>Sat</v>
      </c>
      <c r="Y800" s="2">
        <v>42164</v>
      </c>
      <c r="Z800" s="9">
        <f t="shared" si="62"/>
        <v>3</v>
      </c>
      <c r="AA800" s="9" t="str">
        <f t="shared" si="63"/>
        <v>After Discount</v>
      </c>
      <c r="AB800" s="6">
        <v>27.38</v>
      </c>
      <c r="AC800">
        <v>76</v>
      </c>
      <c r="AD800" s="6">
        <v>282.85000000000002</v>
      </c>
      <c r="AE800">
        <v>24455</v>
      </c>
      <c r="AF800" s="9">
        <f>IF(COUNTIF(AE$2:AE2751,AE800)=1,1,0)</f>
        <v>1</v>
      </c>
      <c r="AG800" t="str">
        <f>_xlfn.XLOOKUP(AE800,Returns!A:A,Returns!B:B,"Not Returned",0,1)</f>
        <v>Not Returned</v>
      </c>
      <c r="AH800">
        <f t="shared" si="64"/>
        <v>0</v>
      </c>
    </row>
    <row r="801" spans="1:34" x14ac:dyDescent="0.3">
      <c r="A801">
        <v>21431</v>
      </c>
      <c r="B801" t="s">
        <v>37</v>
      </c>
      <c r="C801" s="8">
        <v>7.0000000000000007E-2</v>
      </c>
      <c r="D801" s="6">
        <v>3.98</v>
      </c>
      <c r="E801" s="7">
        <v>0.83</v>
      </c>
      <c r="F801">
        <v>1341</v>
      </c>
      <c r="G801" t="s">
        <v>1392</v>
      </c>
      <c r="H801" t="str">
        <f>IF(COUNTIF(G$2:G801,G801)=1,"New Customer","Returning Customer")</f>
        <v>New Customer</v>
      </c>
      <c r="I801">
        <f t="shared" si="60"/>
        <v>1</v>
      </c>
      <c r="J801" t="s">
        <v>49</v>
      </c>
      <c r="K801" t="s">
        <v>40</v>
      </c>
      <c r="L801" t="s">
        <v>29</v>
      </c>
      <c r="M801" t="s">
        <v>30</v>
      </c>
      <c r="N801" t="s">
        <v>31</v>
      </c>
      <c r="O801" t="s">
        <v>1391</v>
      </c>
      <c r="P801">
        <v>0.51</v>
      </c>
      <c r="Q801" t="s">
        <v>33</v>
      </c>
      <c r="R801" t="s">
        <v>53</v>
      </c>
      <c r="S801" t="str">
        <f>VLOOKUP(R801,Users!$A$1:$B$5,2,0)</f>
        <v>Erin</v>
      </c>
      <c r="T801" t="s">
        <v>229</v>
      </c>
      <c r="U801" t="s">
        <v>1393</v>
      </c>
      <c r="V801">
        <v>17201</v>
      </c>
      <c r="W801" s="2">
        <v>42161</v>
      </c>
      <c r="X801" s="2" t="str">
        <f t="shared" si="61"/>
        <v>Sat</v>
      </c>
      <c r="Y801" s="2">
        <v>42164</v>
      </c>
      <c r="Z801" s="9">
        <f t="shared" si="62"/>
        <v>3</v>
      </c>
      <c r="AA801" s="9" t="str">
        <f t="shared" si="63"/>
        <v>After Discount</v>
      </c>
      <c r="AB801" s="6">
        <v>41.07</v>
      </c>
      <c r="AC801">
        <v>19</v>
      </c>
      <c r="AD801" s="6">
        <v>70.709999999999994</v>
      </c>
      <c r="AE801">
        <v>91245</v>
      </c>
      <c r="AF801" s="9">
        <f>IF(COUNTIF(AE$2:AE2752,AE801)=1,1,0)</f>
        <v>0</v>
      </c>
      <c r="AG801" t="str">
        <f>_xlfn.XLOOKUP(AE801,Returns!A:A,Returns!B:B,"Not Returned",0,1)</f>
        <v>Not Returned</v>
      </c>
      <c r="AH801">
        <f t="shared" si="64"/>
        <v>0</v>
      </c>
    </row>
    <row r="802" spans="1:34" x14ac:dyDescent="0.3">
      <c r="A802">
        <v>19376</v>
      </c>
      <c r="B802" t="s">
        <v>37</v>
      </c>
      <c r="C802" s="8">
        <v>0.1</v>
      </c>
      <c r="D802" s="6">
        <v>3.98</v>
      </c>
      <c r="E802" s="7">
        <v>0.83</v>
      </c>
      <c r="F802">
        <v>3167</v>
      </c>
      <c r="G802" t="s">
        <v>2833</v>
      </c>
      <c r="H802" t="str">
        <f>IF(COUNTIF(G$2:G802,G802)=1,"New Customer","Returning Customer")</f>
        <v>New Customer</v>
      </c>
      <c r="I802">
        <f t="shared" si="60"/>
        <v>1</v>
      </c>
      <c r="J802" t="s">
        <v>49</v>
      </c>
      <c r="K802" t="s">
        <v>28</v>
      </c>
      <c r="L802" t="s">
        <v>29</v>
      </c>
      <c r="M802" t="s">
        <v>30</v>
      </c>
      <c r="N802" t="s">
        <v>31</v>
      </c>
      <c r="O802" t="s">
        <v>1391</v>
      </c>
      <c r="P802">
        <v>0.51</v>
      </c>
      <c r="Q802" t="s">
        <v>33</v>
      </c>
      <c r="R802" t="s">
        <v>135</v>
      </c>
      <c r="S802" t="str">
        <f>VLOOKUP(R802,Users!$A$1:$B$5,2,0)</f>
        <v>Sam</v>
      </c>
      <c r="T802" t="s">
        <v>356</v>
      </c>
      <c r="U802" t="s">
        <v>2834</v>
      </c>
      <c r="V802">
        <v>32004</v>
      </c>
      <c r="W802" s="2">
        <v>42174</v>
      </c>
      <c r="X802" s="2" t="str">
        <f t="shared" si="61"/>
        <v>Fri</v>
      </c>
      <c r="Y802" s="2">
        <v>42176</v>
      </c>
      <c r="Z802" s="9">
        <f t="shared" si="62"/>
        <v>2</v>
      </c>
      <c r="AA802" s="9" t="str">
        <f t="shared" si="63"/>
        <v>After Discount</v>
      </c>
      <c r="AB802" s="6">
        <v>-89.70920000000001</v>
      </c>
      <c r="AC802">
        <v>11</v>
      </c>
      <c r="AD802" s="6">
        <v>42.46</v>
      </c>
      <c r="AE802">
        <v>86491</v>
      </c>
      <c r="AF802" s="9">
        <f>IF(COUNTIF(AE$2:AE2753,AE802)=1,1,0)</f>
        <v>0</v>
      </c>
      <c r="AG802" t="str">
        <f>_xlfn.XLOOKUP(AE802,Returns!A:A,Returns!B:B,"Not Returned",0,1)</f>
        <v>Not Returned</v>
      </c>
      <c r="AH802">
        <f t="shared" si="64"/>
        <v>0</v>
      </c>
    </row>
    <row r="803" spans="1:34" x14ac:dyDescent="0.3">
      <c r="A803">
        <v>26241</v>
      </c>
      <c r="B803" t="s">
        <v>106</v>
      </c>
      <c r="C803" s="8">
        <v>7.0000000000000007E-2</v>
      </c>
      <c r="D803" s="6">
        <v>2.12</v>
      </c>
      <c r="E803" s="7">
        <v>1.99</v>
      </c>
      <c r="F803">
        <v>115</v>
      </c>
      <c r="G803" t="s">
        <v>201</v>
      </c>
      <c r="H803" t="str">
        <f>IF(COUNTIF(G$2:G803,G803)=1,"New Customer","Returning Customer")</f>
        <v>New Customer</v>
      </c>
      <c r="I803">
        <f t="shared" si="60"/>
        <v>1</v>
      </c>
      <c r="J803" t="s">
        <v>49</v>
      </c>
      <c r="K803" t="s">
        <v>40</v>
      </c>
      <c r="L803" t="s">
        <v>77</v>
      </c>
      <c r="M803" t="s">
        <v>177</v>
      </c>
      <c r="N803" t="s">
        <v>51</v>
      </c>
      <c r="O803" t="s">
        <v>202</v>
      </c>
      <c r="P803">
        <v>0.55000000000000004</v>
      </c>
      <c r="Q803" t="s">
        <v>33</v>
      </c>
      <c r="R803" t="s">
        <v>34</v>
      </c>
      <c r="S803" t="str">
        <f>VLOOKUP(R803,Users!$A$1:$B$5,2,0)</f>
        <v>William</v>
      </c>
      <c r="T803" t="s">
        <v>102</v>
      </c>
      <c r="U803" t="s">
        <v>203</v>
      </c>
      <c r="V803">
        <v>97128</v>
      </c>
      <c r="W803" s="2">
        <v>42103</v>
      </c>
      <c r="X803" s="2" t="str">
        <f t="shared" si="61"/>
        <v>Thu</v>
      </c>
      <c r="Y803" s="2">
        <v>42105</v>
      </c>
      <c r="Z803" s="9">
        <f t="shared" si="62"/>
        <v>2</v>
      </c>
      <c r="AA803" s="9" t="str">
        <f t="shared" si="63"/>
        <v>After Discount</v>
      </c>
      <c r="AB803" s="6">
        <v>-55.84</v>
      </c>
      <c r="AC803">
        <v>12</v>
      </c>
      <c r="AD803" s="6">
        <v>26.07</v>
      </c>
      <c r="AE803">
        <v>89585</v>
      </c>
      <c r="AF803" s="9">
        <f>IF(COUNTIF(AE$2:AE2754,AE803)=1,1,0)</f>
        <v>1</v>
      </c>
      <c r="AG803" t="str">
        <f>_xlfn.XLOOKUP(AE803,Returns!A:A,Returns!B:B,"Not Returned",0,1)</f>
        <v>Not Returned</v>
      </c>
      <c r="AH803">
        <f t="shared" si="64"/>
        <v>0</v>
      </c>
    </row>
    <row r="804" spans="1:34" x14ac:dyDescent="0.3">
      <c r="A804">
        <v>8241</v>
      </c>
      <c r="B804" t="s">
        <v>106</v>
      </c>
      <c r="C804" s="8">
        <v>7.0000000000000007E-2</v>
      </c>
      <c r="D804" s="6">
        <v>2.12</v>
      </c>
      <c r="E804" s="7">
        <v>1.99</v>
      </c>
      <c r="F804">
        <v>117</v>
      </c>
      <c r="G804" t="s">
        <v>204</v>
      </c>
      <c r="H804" t="str">
        <f>IF(COUNTIF(G$2:G804,G804)=1,"New Customer","Returning Customer")</f>
        <v>Returning Customer</v>
      </c>
      <c r="I804">
        <f t="shared" si="60"/>
        <v>0</v>
      </c>
      <c r="J804" t="s">
        <v>49</v>
      </c>
      <c r="K804" t="s">
        <v>40</v>
      </c>
      <c r="L804" t="s">
        <v>77</v>
      </c>
      <c r="M804" t="s">
        <v>177</v>
      </c>
      <c r="N804" t="s">
        <v>51</v>
      </c>
      <c r="O804" t="s">
        <v>202</v>
      </c>
      <c r="P804">
        <v>0.55000000000000004</v>
      </c>
      <c r="Q804" t="s">
        <v>33</v>
      </c>
      <c r="R804" t="s">
        <v>34</v>
      </c>
      <c r="S804" t="str">
        <f>VLOOKUP(R804,Users!$A$1:$B$5,2,0)</f>
        <v>William</v>
      </c>
      <c r="T804" t="s">
        <v>35</v>
      </c>
      <c r="U804" t="s">
        <v>205</v>
      </c>
      <c r="V804">
        <v>98103</v>
      </c>
      <c r="W804" s="2">
        <v>42103</v>
      </c>
      <c r="X804" s="2" t="str">
        <f t="shared" si="61"/>
        <v>Thu</v>
      </c>
      <c r="Y804" s="2">
        <v>42105</v>
      </c>
      <c r="Z804" s="9">
        <f t="shared" si="62"/>
        <v>2</v>
      </c>
      <c r="AA804" s="9" t="str">
        <f t="shared" si="63"/>
        <v>After Discount</v>
      </c>
      <c r="AB804" s="6">
        <v>-55.84</v>
      </c>
      <c r="AC804">
        <v>46</v>
      </c>
      <c r="AD804" s="6">
        <v>99.94</v>
      </c>
      <c r="AE804">
        <v>58914</v>
      </c>
      <c r="AF804" s="9">
        <f>IF(COUNTIF(AE$2:AE2755,AE804)=1,1,0)</f>
        <v>1</v>
      </c>
      <c r="AG804" t="str">
        <f>_xlfn.XLOOKUP(AE804,Returns!A:A,Returns!B:B,"Not Returned",0,1)</f>
        <v>Not Returned</v>
      </c>
      <c r="AH804">
        <f t="shared" si="64"/>
        <v>0</v>
      </c>
    </row>
    <row r="805" spans="1:34" x14ac:dyDescent="0.3">
      <c r="A805">
        <v>5118</v>
      </c>
      <c r="B805" t="s">
        <v>25</v>
      </c>
      <c r="C805" s="8">
        <v>0.04</v>
      </c>
      <c r="D805" s="6">
        <v>6.98</v>
      </c>
      <c r="E805" s="7">
        <v>2.83</v>
      </c>
      <c r="F805">
        <v>1246</v>
      </c>
      <c r="G805" t="s">
        <v>1322</v>
      </c>
      <c r="H805" t="str">
        <f>IF(COUNTIF(G$2:G805,G805)=1,"New Customer","Returning Customer")</f>
        <v>Returning Customer</v>
      </c>
      <c r="I805">
        <f t="shared" si="60"/>
        <v>0</v>
      </c>
      <c r="J805" t="s">
        <v>49</v>
      </c>
      <c r="K805" t="s">
        <v>40</v>
      </c>
      <c r="L805" t="s">
        <v>41</v>
      </c>
      <c r="M805" t="s">
        <v>50</v>
      </c>
      <c r="N805" t="s">
        <v>51</v>
      </c>
      <c r="O805" t="s">
        <v>1323</v>
      </c>
      <c r="P805">
        <v>0.37</v>
      </c>
      <c r="Q805" t="s">
        <v>33</v>
      </c>
      <c r="R805" t="s">
        <v>53</v>
      </c>
      <c r="S805" t="str">
        <f>VLOOKUP(R805,Users!$A$1:$B$5,2,0)</f>
        <v>Erin</v>
      </c>
      <c r="T805" t="s">
        <v>71</v>
      </c>
      <c r="U805" t="s">
        <v>90</v>
      </c>
      <c r="V805">
        <v>10009</v>
      </c>
      <c r="W805" s="2">
        <v>42099</v>
      </c>
      <c r="X805" s="2" t="str">
        <f t="shared" si="61"/>
        <v>Sun</v>
      </c>
      <c r="Y805" s="2">
        <v>42101</v>
      </c>
      <c r="Z805" s="9">
        <f t="shared" si="62"/>
        <v>2</v>
      </c>
      <c r="AA805" s="9" t="str">
        <f t="shared" si="63"/>
        <v>After Discount</v>
      </c>
      <c r="AB805" s="6">
        <v>46.01</v>
      </c>
      <c r="AC805">
        <v>18</v>
      </c>
      <c r="AD805" s="6">
        <v>129.47999999999999</v>
      </c>
      <c r="AE805">
        <v>36452</v>
      </c>
      <c r="AF805" s="9">
        <f>IF(COUNTIF(AE$2:AE2756,AE805)=1,1,0)</f>
        <v>0</v>
      </c>
      <c r="AG805" t="str">
        <f>_xlfn.XLOOKUP(AE805,Returns!A:A,Returns!B:B,"Not Returned",0,1)</f>
        <v>Not Returned</v>
      </c>
      <c r="AH805">
        <f t="shared" si="64"/>
        <v>0</v>
      </c>
    </row>
    <row r="806" spans="1:34" x14ac:dyDescent="0.3">
      <c r="A806">
        <v>23118</v>
      </c>
      <c r="B806" t="s">
        <v>25</v>
      </c>
      <c r="C806" s="8">
        <v>0.04</v>
      </c>
      <c r="D806" s="6">
        <v>6.98</v>
      </c>
      <c r="E806" s="7">
        <v>2.83</v>
      </c>
      <c r="F806">
        <v>1247</v>
      </c>
      <c r="G806" t="s">
        <v>1325</v>
      </c>
      <c r="H806" t="str">
        <f>IF(COUNTIF(G$2:G806,G806)=1,"New Customer","Returning Customer")</f>
        <v>Returning Customer</v>
      </c>
      <c r="I806">
        <f t="shared" si="60"/>
        <v>0</v>
      </c>
      <c r="J806" t="s">
        <v>49</v>
      </c>
      <c r="K806" t="s">
        <v>40</v>
      </c>
      <c r="L806" t="s">
        <v>41</v>
      </c>
      <c r="M806" t="s">
        <v>50</v>
      </c>
      <c r="N806" t="s">
        <v>51</v>
      </c>
      <c r="O806" t="s">
        <v>1323</v>
      </c>
      <c r="P806">
        <v>0.37</v>
      </c>
      <c r="Q806" t="s">
        <v>33</v>
      </c>
      <c r="R806" t="s">
        <v>61</v>
      </c>
      <c r="S806" t="str">
        <f>VLOOKUP(R806,Users!$A$1:$B$5,2,0)</f>
        <v>Chris</v>
      </c>
      <c r="T806" t="s">
        <v>129</v>
      </c>
      <c r="U806" t="s">
        <v>1326</v>
      </c>
      <c r="V806">
        <v>78641</v>
      </c>
      <c r="W806" s="2">
        <v>42099</v>
      </c>
      <c r="X806" s="2" t="str">
        <f t="shared" si="61"/>
        <v>Sun</v>
      </c>
      <c r="Y806" s="2">
        <v>42101</v>
      </c>
      <c r="Z806" s="9">
        <f t="shared" si="62"/>
        <v>2</v>
      </c>
      <c r="AA806" s="9" t="str">
        <f t="shared" si="63"/>
        <v>After Discount</v>
      </c>
      <c r="AB806" s="6">
        <v>24.819299999999998</v>
      </c>
      <c r="AC806">
        <v>5</v>
      </c>
      <c r="AD806" s="6">
        <v>35.97</v>
      </c>
      <c r="AE806">
        <v>91555</v>
      </c>
      <c r="AF806" s="9">
        <f>IF(COUNTIF(AE$2:AE2757,AE806)=1,1,0)</f>
        <v>0</v>
      </c>
      <c r="AG806" t="str">
        <f>_xlfn.XLOOKUP(AE806,Returns!A:A,Returns!B:B,"Not Returned",0,1)</f>
        <v>Not Returned</v>
      </c>
      <c r="AH806">
        <f t="shared" si="64"/>
        <v>0</v>
      </c>
    </row>
    <row r="807" spans="1:34" x14ac:dyDescent="0.3">
      <c r="A807">
        <v>23451</v>
      </c>
      <c r="B807" t="s">
        <v>47</v>
      </c>
      <c r="C807" s="8">
        <v>0.1</v>
      </c>
      <c r="D807" s="6">
        <v>6.64</v>
      </c>
      <c r="E807" s="7">
        <v>54.95</v>
      </c>
      <c r="F807">
        <v>3309</v>
      </c>
      <c r="G807" t="s">
        <v>2930</v>
      </c>
      <c r="H807" t="str">
        <f>IF(COUNTIF(G$2:G807,G807)=1,"New Customer","Returning Customer")</f>
        <v>New Customer</v>
      </c>
      <c r="I807">
        <f t="shared" si="60"/>
        <v>1</v>
      </c>
      <c r="J807" t="s">
        <v>49</v>
      </c>
      <c r="K807" t="s">
        <v>58</v>
      </c>
      <c r="L807" t="s">
        <v>41</v>
      </c>
      <c r="M807" t="s">
        <v>50</v>
      </c>
      <c r="N807" t="s">
        <v>51</v>
      </c>
      <c r="O807" t="s">
        <v>2931</v>
      </c>
      <c r="P807">
        <v>0.37</v>
      </c>
      <c r="Q807" t="s">
        <v>33</v>
      </c>
      <c r="R807" t="s">
        <v>53</v>
      </c>
      <c r="S807" t="str">
        <f>VLOOKUP(R807,Users!$A$1:$B$5,2,0)</f>
        <v>Erin</v>
      </c>
      <c r="T807" t="s">
        <v>189</v>
      </c>
      <c r="U807" t="s">
        <v>2932</v>
      </c>
      <c r="V807">
        <v>1760</v>
      </c>
      <c r="W807" s="2">
        <v>42087</v>
      </c>
      <c r="X807" s="2" t="str">
        <f t="shared" si="61"/>
        <v>Tue</v>
      </c>
      <c r="Y807" s="2">
        <v>42089</v>
      </c>
      <c r="Z807" s="9">
        <f t="shared" si="62"/>
        <v>2</v>
      </c>
      <c r="AA807" s="9" t="str">
        <f t="shared" si="63"/>
        <v>After Discount</v>
      </c>
      <c r="AB807" s="6">
        <v>-25</v>
      </c>
      <c r="AC807">
        <v>4</v>
      </c>
      <c r="AD807" s="6">
        <v>25.31</v>
      </c>
      <c r="AE807">
        <v>90460</v>
      </c>
      <c r="AF807" s="9">
        <f>IF(COUNTIF(AE$2:AE2758,AE807)=1,1,0)</f>
        <v>0</v>
      </c>
      <c r="AG807" t="str">
        <f>_xlfn.XLOOKUP(AE807,Returns!A:A,Returns!B:B,"Not Returned",0,1)</f>
        <v>Not Returned</v>
      </c>
      <c r="AH807">
        <f t="shared" si="64"/>
        <v>0</v>
      </c>
    </row>
    <row r="808" spans="1:34" x14ac:dyDescent="0.3">
      <c r="A808">
        <v>18948</v>
      </c>
      <c r="B808" t="s">
        <v>56</v>
      </c>
      <c r="C808" s="8">
        <v>0.05</v>
      </c>
      <c r="D808" s="6">
        <v>6.64</v>
      </c>
      <c r="E808" s="7">
        <v>4.95</v>
      </c>
      <c r="F808">
        <v>3347</v>
      </c>
      <c r="G808" t="s">
        <v>2957</v>
      </c>
      <c r="H808" t="str">
        <f>IF(COUNTIF(G$2:G808,G808)=1,"New Customer","Returning Customer")</f>
        <v>New Customer</v>
      </c>
      <c r="I808">
        <f t="shared" si="60"/>
        <v>1</v>
      </c>
      <c r="J808" t="s">
        <v>27</v>
      </c>
      <c r="K808" t="s">
        <v>114</v>
      </c>
      <c r="L808" t="s">
        <v>41</v>
      </c>
      <c r="M808" t="s">
        <v>50</v>
      </c>
      <c r="N808" t="s">
        <v>51</v>
      </c>
      <c r="O808" t="s">
        <v>2931</v>
      </c>
      <c r="P808">
        <v>0.37</v>
      </c>
      <c r="Q808" t="s">
        <v>33</v>
      </c>
      <c r="R808" t="s">
        <v>135</v>
      </c>
      <c r="S808" t="str">
        <f>VLOOKUP(R808,Users!$A$1:$B$5,2,0)</f>
        <v>Sam</v>
      </c>
      <c r="T808" t="s">
        <v>356</v>
      </c>
      <c r="U808" t="s">
        <v>2959</v>
      </c>
      <c r="V808">
        <v>33411</v>
      </c>
      <c r="W808" s="2">
        <v>42010</v>
      </c>
      <c r="X808" s="2" t="str">
        <f t="shared" si="61"/>
        <v>Tue</v>
      </c>
      <c r="Y808" s="2">
        <v>42012</v>
      </c>
      <c r="Z808" s="9">
        <f t="shared" si="62"/>
        <v>2</v>
      </c>
      <c r="AA808" s="9" t="str">
        <f t="shared" si="63"/>
        <v>After Discount</v>
      </c>
      <c r="AB808" s="6">
        <v>-92.929200000000009</v>
      </c>
      <c r="AC808">
        <v>5</v>
      </c>
      <c r="AD808" s="6">
        <v>34.17</v>
      </c>
      <c r="AE808">
        <v>89355</v>
      </c>
      <c r="AF808" s="9">
        <f>IF(COUNTIF(AE$2:AE2759,AE808)=1,1,0)</f>
        <v>0</v>
      </c>
      <c r="AG808" t="str">
        <f>_xlfn.XLOOKUP(AE808,Returns!A:A,Returns!B:B,"Not Returned",0,1)</f>
        <v>Not Returned</v>
      </c>
      <c r="AH808">
        <f t="shared" si="64"/>
        <v>0</v>
      </c>
    </row>
    <row r="809" spans="1:34" x14ac:dyDescent="0.3">
      <c r="A809">
        <v>19417</v>
      </c>
      <c r="B809" t="s">
        <v>56</v>
      </c>
      <c r="C809" s="8">
        <v>0</v>
      </c>
      <c r="D809" s="6">
        <v>65.989999999999995</v>
      </c>
      <c r="E809" s="7">
        <v>5.26</v>
      </c>
      <c r="F809">
        <v>1410</v>
      </c>
      <c r="G809" t="s">
        <v>1452</v>
      </c>
      <c r="H809" t="str">
        <f>IF(COUNTIF(G$2:G809,G809)=1,"New Customer","Returning Customer")</f>
        <v>New Customer</v>
      </c>
      <c r="I809">
        <f t="shared" si="60"/>
        <v>1</v>
      </c>
      <c r="J809" t="s">
        <v>49</v>
      </c>
      <c r="K809" t="s">
        <v>28</v>
      </c>
      <c r="L809" t="s">
        <v>77</v>
      </c>
      <c r="M809" t="s">
        <v>78</v>
      </c>
      <c r="N809" t="s">
        <v>59</v>
      </c>
      <c r="O809" t="s">
        <v>1453</v>
      </c>
      <c r="P809">
        <v>0.59</v>
      </c>
      <c r="Q809" t="s">
        <v>33</v>
      </c>
      <c r="R809" t="s">
        <v>34</v>
      </c>
      <c r="S809" t="str">
        <f>VLOOKUP(R809,Users!$A$1:$B$5,2,0)</f>
        <v>William</v>
      </c>
      <c r="T809" t="s">
        <v>45</v>
      </c>
      <c r="U809" t="s">
        <v>1454</v>
      </c>
      <c r="V809">
        <v>92553</v>
      </c>
      <c r="W809" s="2">
        <v>42101</v>
      </c>
      <c r="X809" s="2" t="str">
        <f t="shared" si="61"/>
        <v>Tue</v>
      </c>
      <c r="Y809" s="2">
        <v>42102</v>
      </c>
      <c r="Z809" s="9">
        <f t="shared" si="62"/>
        <v>1</v>
      </c>
      <c r="AA809" s="9" t="str">
        <f t="shared" si="63"/>
        <v>No Discount</v>
      </c>
      <c r="AB809" s="6">
        <v>369.99869999999999</v>
      </c>
      <c r="AC809">
        <v>9</v>
      </c>
      <c r="AD809" s="6">
        <v>536.23</v>
      </c>
      <c r="AE809">
        <v>87086</v>
      </c>
      <c r="AF809" s="9">
        <f>IF(COUNTIF(AE$2:AE2760,AE809)=1,1,0)</f>
        <v>1</v>
      </c>
      <c r="AG809" t="str">
        <f>_xlfn.XLOOKUP(AE809,Returns!A:A,Returns!B:B,"Not Returned",0,1)</f>
        <v>Not Returned</v>
      </c>
      <c r="AH809">
        <f t="shared" si="64"/>
        <v>0</v>
      </c>
    </row>
    <row r="810" spans="1:34" x14ac:dyDescent="0.3">
      <c r="A810">
        <v>1417</v>
      </c>
      <c r="B810" t="s">
        <v>56</v>
      </c>
      <c r="C810" s="8">
        <v>0</v>
      </c>
      <c r="D810" s="6">
        <v>65.989999999999995</v>
      </c>
      <c r="E810" s="7">
        <v>5.26</v>
      </c>
      <c r="F810">
        <v>1413</v>
      </c>
      <c r="G810" t="s">
        <v>1458</v>
      </c>
      <c r="H810" t="str">
        <f>IF(COUNTIF(G$2:G810,G810)=1,"New Customer","Returning Customer")</f>
        <v>New Customer</v>
      </c>
      <c r="I810">
        <f t="shared" si="60"/>
        <v>1</v>
      </c>
      <c r="J810" t="s">
        <v>49</v>
      </c>
      <c r="K810" t="s">
        <v>28</v>
      </c>
      <c r="L810" t="s">
        <v>77</v>
      </c>
      <c r="M810" t="s">
        <v>78</v>
      </c>
      <c r="N810" t="s">
        <v>59</v>
      </c>
      <c r="O810" t="s">
        <v>1453</v>
      </c>
      <c r="P810">
        <v>0.59</v>
      </c>
      <c r="Q810" t="s">
        <v>33</v>
      </c>
      <c r="R810" t="s">
        <v>53</v>
      </c>
      <c r="S810" t="str">
        <f>VLOOKUP(R810,Users!$A$1:$B$5,2,0)</f>
        <v>Erin</v>
      </c>
      <c r="T810" t="s">
        <v>189</v>
      </c>
      <c r="U810" t="s">
        <v>190</v>
      </c>
      <c r="V810">
        <v>2113</v>
      </c>
      <c r="W810" s="2">
        <v>42101</v>
      </c>
      <c r="X810" s="2" t="str">
        <f t="shared" si="61"/>
        <v>Tue</v>
      </c>
      <c r="Y810" s="2">
        <v>42102</v>
      </c>
      <c r="Z810" s="9">
        <f t="shared" si="62"/>
        <v>1</v>
      </c>
      <c r="AA810" s="9" t="str">
        <f t="shared" si="63"/>
        <v>No Discount</v>
      </c>
      <c r="AB810" s="6">
        <v>542.25</v>
      </c>
      <c r="AC810">
        <v>36</v>
      </c>
      <c r="AD810" s="6">
        <v>2144.92</v>
      </c>
      <c r="AE810">
        <v>10277</v>
      </c>
      <c r="AF810" s="9">
        <f>IF(COUNTIF(AE$2:AE2761,AE810)=1,1,0)</f>
        <v>1</v>
      </c>
      <c r="AG810" t="str">
        <f>_xlfn.XLOOKUP(AE810,Returns!A:A,Returns!B:B,"Not Returned",0,1)</f>
        <v>Not Returned</v>
      </c>
      <c r="AH810">
        <f t="shared" si="64"/>
        <v>0</v>
      </c>
    </row>
    <row r="811" spans="1:34" x14ac:dyDescent="0.3">
      <c r="A811">
        <v>18105</v>
      </c>
      <c r="B811" t="s">
        <v>25</v>
      </c>
      <c r="C811" s="8">
        <v>0.05</v>
      </c>
      <c r="D811" s="6">
        <v>12.95</v>
      </c>
      <c r="E811" s="7">
        <v>4.9800000000000004</v>
      </c>
      <c r="F811">
        <v>1461</v>
      </c>
      <c r="G811" t="s">
        <v>1490</v>
      </c>
      <c r="H811" t="str">
        <f>IF(COUNTIF(G$2:G811,G811)=1,"New Customer","Returning Customer")</f>
        <v>New Customer</v>
      </c>
      <c r="I811">
        <f t="shared" si="60"/>
        <v>1</v>
      </c>
      <c r="J811" t="s">
        <v>49</v>
      </c>
      <c r="K811" t="s">
        <v>114</v>
      </c>
      <c r="L811" t="s">
        <v>29</v>
      </c>
      <c r="M811" t="s">
        <v>109</v>
      </c>
      <c r="N811" t="s">
        <v>59</v>
      </c>
      <c r="O811" t="s">
        <v>1491</v>
      </c>
      <c r="P811">
        <v>0.4</v>
      </c>
      <c r="Q811" t="s">
        <v>33</v>
      </c>
      <c r="R811" t="s">
        <v>61</v>
      </c>
      <c r="S811" t="str">
        <f>VLOOKUP(R811,Users!$A$1:$B$5,2,0)</f>
        <v>Chris</v>
      </c>
      <c r="T811" t="s">
        <v>695</v>
      </c>
      <c r="U811" t="s">
        <v>1466</v>
      </c>
      <c r="V811">
        <v>47905</v>
      </c>
      <c r="W811" s="2">
        <v>42157</v>
      </c>
      <c r="X811" s="2" t="str">
        <f t="shared" si="61"/>
        <v>Tue</v>
      </c>
      <c r="Y811" s="2">
        <v>42159</v>
      </c>
      <c r="Z811" s="9">
        <f t="shared" si="62"/>
        <v>2</v>
      </c>
      <c r="AA811" s="9" t="str">
        <f t="shared" si="63"/>
        <v>After Discount</v>
      </c>
      <c r="AB811" s="6">
        <v>134.16825</v>
      </c>
      <c r="AC811">
        <v>19</v>
      </c>
      <c r="AD811" s="6">
        <v>252.36</v>
      </c>
      <c r="AE811">
        <v>86397</v>
      </c>
      <c r="AF811" s="9">
        <f>IF(COUNTIF(AE$2:AE2762,AE811)=1,1,0)</f>
        <v>1</v>
      </c>
      <c r="AG811" t="str">
        <f>_xlfn.XLOOKUP(AE811,Returns!A:A,Returns!B:B,"Not Returned",0,1)</f>
        <v>Not Returned</v>
      </c>
      <c r="AH811">
        <f t="shared" si="64"/>
        <v>0</v>
      </c>
    </row>
    <row r="812" spans="1:34" x14ac:dyDescent="0.3">
      <c r="A812">
        <v>19826</v>
      </c>
      <c r="B812" t="s">
        <v>106</v>
      </c>
      <c r="C812" s="8">
        <v>0.09</v>
      </c>
      <c r="D812" s="6">
        <v>12.95</v>
      </c>
      <c r="E812" s="7">
        <v>4.9800000000000004</v>
      </c>
      <c r="F812">
        <v>1775</v>
      </c>
      <c r="G812" t="s">
        <v>1766</v>
      </c>
      <c r="H812" t="str">
        <f>IF(COUNTIF(G$2:G812,G812)=1,"New Customer","Returning Customer")</f>
        <v>New Customer</v>
      </c>
      <c r="I812">
        <f t="shared" si="60"/>
        <v>1</v>
      </c>
      <c r="J812" t="s">
        <v>49</v>
      </c>
      <c r="K812" t="s">
        <v>114</v>
      </c>
      <c r="L812" t="s">
        <v>29</v>
      </c>
      <c r="M812" t="s">
        <v>109</v>
      </c>
      <c r="N812" t="s">
        <v>59</v>
      </c>
      <c r="O812" t="s">
        <v>1491</v>
      </c>
      <c r="P812">
        <v>0.4</v>
      </c>
      <c r="Q812" t="s">
        <v>33</v>
      </c>
      <c r="R812" t="s">
        <v>61</v>
      </c>
      <c r="S812" t="str">
        <f>VLOOKUP(R812,Users!$A$1:$B$5,2,0)</f>
        <v>Chris</v>
      </c>
      <c r="T812" t="s">
        <v>695</v>
      </c>
      <c r="U812" t="s">
        <v>1767</v>
      </c>
      <c r="V812">
        <v>46614</v>
      </c>
      <c r="W812" s="2">
        <v>42169</v>
      </c>
      <c r="X812" s="2" t="str">
        <f t="shared" si="61"/>
        <v>Sun</v>
      </c>
      <c r="Y812" s="2">
        <v>42176</v>
      </c>
      <c r="Z812" s="9">
        <f t="shared" si="62"/>
        <v>7</v>
      </c>
      <c r="AA812" s="9" t="str">
        <f t="shared" si="63"/>
        <v>After Discount</v>
      </c>
      <c r="AB812" s="6">
        <v>123.89175</v>
      </c>
      <c r="AC812">
        <v>21</v>
      </c>
      <c r="AD812" s="6">
        <v>269.54000000000002</v>
      </c>
      <c r="AE812">
        <v>89944</v>
      </c>
      <c r="AF812" s="9">
        <f>IF(COUNTIF(AE$2:AE2763,AE812)=1,1,0)</f>
        <v>1</v>
      </c>
      <c r="AG812" t="str">
        <f>_xlfn.XLOOKUP(AE812,Returns!A:A,Returns!B:B,"Not Returned",0,1)</f>
        <v>Not Returned</v>
      </c>
      <c r="AH812">
        <f t="shared" si="64"/>
        <v>0</v>
      </c>
    </row>
    <row r="813" spans="1:34" x14ac:dyDescent="0.3">
      <c r="A813">
        <v>22921</v>
      </c>
      <c r="B813" t="s">
        <v>37</v>
      </c>
      <c r="C813" s="8">
        <v>0.01</v>
      </c>
      <c r="D813" s="6">
        <v>15.16</v>
      </c>
      <c r="E813" s="7">
        <v>15.09</v>
      </c>
      <c r="F813">
        <v>1607</v>
      </c>
      <c r="G813" t="s">
        <v>1599</v>
      </c>
      <c r="H813" t="str">
        <f>IF(COUNTIF(G$2:G813,G813)=1,"New Customer","Returning Customer")</f>
        <v>Returning Customer</v>
      </c>
      <c r="I813">
        <f t="shared" si="60"/>
        <v>0</v>
      </c>
      <c r="J813" t="s">
        <v>49</v>
      </c>
      <c r="K813" t="s">
        <v>40</v>
      </c>
      <c r="L813" t="s">
        <v>29</v>
      </c>
      <c r="M813" t="s">
        <v>109</v>
      </c>
      <c r="N813" t="s">
        <v>59</v>
      </c>
      <c r="O813" t="s">
        <v>1600</v>
      </c>
      <c r="P813">
        <v>0.39</v>
      </c>
      <c r="Q813" t="s">
        <v>33</v>
      </c>
      <c r="R813" t="s">
        <v>53</v>
      </c>
      <c r="S813" t="str">
        <f>VLOOKUP(R813,Users!$A$1:$B$5,2,0)</f>
        <v>Erin</v>
      </c>
      <c r="T813" t="s">
        <v>71</v>
      </c>
      <c r="U813" t="s">
        <v>1601</v>
      </c>
      <c r="V813">
        <v>11520</v>
      </c>
      <c r="W813" s="2">
        <v>42109</v>
      </c>
      <c r="X813" s="2" t="str">
        <f t="shared" si="61"/>
        <v>Wed</v>
      </c>
      <c r="Y813" s="2">
        <v>42109</v>
      </c>
      <c r="Z813" s="9">
        <f t="shared" si="62"/>
        <v>0</v>
      </c>
      <c r="AA813" s="9" t="str">
        <f t="shared" si="63"/>
        <v>After Discount</v>
      </c>
      <c r="AB813" s="6">
        <v>-200.85899999999998</v>
      </c>
      <c r="AC813">
        <v>7</v>
      </c>
      <c r="AD813" s="6">
        <v>110.93</v>
      </c>
      <c r="AE813">
        <v>87994</v>
      </c>
      <c r="AF813" s="9">
        <f>IF(COUNTIF(AE$2:AE2764,AE813)=1,1,0)</f>
        <v>1</v>
      </c>
      <c r="AG813" t="str">
        <f>_xlfn.XLOOKUP(AE813,Returns!A:A,Returns!B:B,"Not Returned",0,1)</f>
        <v>Not Returned</v>
      </c>
      <c r="AH813">
        <f t="shared" si="64"/>
        <v>0</v>
      </c>
    </row>
    <row r="814" spans="1:34" x14ac:dyDescent="0.3">
      <c r="A814">
        <v>21710</v>
      </c>
      <c r="B814" t="s">
        <v>25</v>
      </c>
      <c r="C814" s="8">
        <v>0.03</v>
      </c>
      <c r="D814" s="6">
        <v>420.98</v>
      </c>
      <c r="E814" s="7">
        <v>19.989999999999998</v>
      </c>
      <c r="F814">
        <v>1471</v>
      </c>
      <c r="G814" t="s">
        <v>1496</v>
      </c>
      <c r="H814" t="str">
        <f>IF(COUNTIF(G$2:G814,G814)=1,"New Customer","Returning Customer")</f>
        <v>New Customer</v>
      </c>
      <c r="I814">
        <f t="shared" si="60"/>
        <v>1</v>
      </c>
      <c r="J814" t="s">
        <v>49</v>
      </c>
      <c r="K814" t="s">
        <v>40</v>
      </c>
      <c r="L814" t="s">
        <v>29</v>
      </c>
      <c r="M814" t="s">
        <v>109</v>
      </c>
      <c r="N814" t="s">
        <v>59</v>
      </c>
      <c r="O814" t="s">
        <v>1497</v>
      </c>
      <c r="P814">
        <v>0.35</v>
      </c>
      <c r="Q814" t="s">
        <v>33</v>
      </c>
      <c r="R814" t="s">
        <v>53</v>
      </c>
      <c r="S814" t="str">
        <f>VLOOKUP(R814,Users!$A$1:$B$5,2,0)</f>
        <v>Erin</v>
      </c>
      <c r="T814" t="s">
        <v>152</v>
      </c>
      <c r="U814" t="s">
        <v>1498</v>
      </c>
      <c r="V814">
        <v>43081</v>
      </c>
      <c r="W814" s="2">
        <v>42084</v>
      </c>
      <c r="X814" s="2" t="str">
        <f t="shared" si="61"/>
        <v>Sat</v>
      </c>
      <c r="Y814" s="2">
        <v>42085</v>
      </c>
      <c r="Z814" s="9">
        <f t="shared" si="62"/>
        <v>1</v>
      </c>
      <c r="AA814" s="9" t="str">
        <f t="shared" si="63"/>
        <v>After Discount</v>
      </c>
      <c r="AB814" s="6">
        <v>3043.0310999999997</v>
      </c>
      <c r="AC814">
        <v>10</v>
      </c>
      <c r="AD814" s="6">
        <v>4410.1899999999996</v>
      </c>
      <c r="AE814">
        <v>87077</v>
      </c>
      <c r="AF814" s="9">
        <f>IF(COUNTIF(AE$2:AE2765,AE814)=1,1,0)</f>
        <v>1</v>
      </c>
      <c r="AG814" t="str">
        <f>_xlfn.XLOOKUP(AE814,Returns!A:A,Returns!B:B,"Not Returned",0,1)</f>
        <v>Not Returned</v>
      </c>
      <c r="AH814">
        <f t="shared" si="64"/>
        <v>0</v>
      </c>
    </row>
    <row r="815" spans="1:34" x14ac:dyDescent="0.3">
      <c r="A815">
        <v>20840</v>
      </c>
      <c r="B815" t="s">
        <v>56</v>
      </c>
      <c r="C815" s="8">
        <v>0.02</v>
      </c>
      <c r="D815" s="6">
        <v>420.98</v>
      </c>
      <c r="E815" s="7">
        <v>19.989999999999998</v>
      </c>
      <c r="F815">
        <v>2062</v>
      </c>
      <c r="G815" t="s">
        <v>1965</v>
      </c>
      <c r="H815" t="str">
        <f>IF(COUNTIF(G$2:G815,G815)=1,"New Customer","Returning Customer")</f>
        <v>New Customer</v>
      </c>
      <c r="I815">
        <f t="shared" si="60"/>
        <v>1</v>
      </c>
      <c r="J815" t="s">
        <v>49</v>
      </c>
      <c r="K815" t="s">
        <v>28</v>
      </c>
      <c r="L815" t="s">
        <v>29</v>
      </c>
      <c r="M815" t="s">
        <v>109</v>
      </c>
      <c r="N815" t="s">
        <v>59</v>
      </c>
      <c r="O815" t="s">
        <v>1497</v>
      </c>
      <c r="P815">
        <v>0.35</v>
      </c>
      <c r="Q815" t="s">
        <v>33</v>
      </c>
      <c r="R815" t="s">
        <v>135</v>
      </c>
      <c r="S815" t="str">
        <f>VLOOKUP(R815,Users!$A$1:$B$5,2,0)</f>
        <v>Sam</v>
      </c>
      <c r="T815" t="s">
        <v>136</v>
      </c>
      <c r="U815" t="s">
        <v>1966</v>
      </c>
      <c r="V815">
        <v>23111</v>
      </c>
      <c r="W815" s="2">
        <v>42033</v>
      </c>
      <c r="X815" s="2" t="str">
        <f t="shared" si="61"/>
        <v>Thu</v>
      </c>
      <c r="Y815" s="2">
        <v>42036</v>
      </c>
      <c r="Z815" s="9">
        <f t="shared" si="62"/>
        <v>3</v>
      </c>
      <c r="AA815" s="9" t="str">
        <f t="shared" si="63"/>
        <v>After Discount</v>
      </c>
      <c r="AB815" s="6">
        <v>-162.69399999999999</v>
      </c>
      <c r="AC815">
        <v>10</v>
      </c>
      <c r="AD815" s="6">
        <v>4249.37</v>
      </c>
      <c r="AE815">
        <v>87146</v>
      </c>
      <c r="AF815" s="9">
        <f>IF(COUNTIF(AE$2:AE2766,AE815)=1,1,0)</f>
        <v>0</v>
      </c>
      <c r="AG815" t="str">
        <f>_xlfn.XLOOKUP(AE815,Returns!A:A,Returns!B:B,"Not Returned",0,1)</f>
        <v>Not Returned</v>
      </c>
      <c r="AH815">
        <f t="shared" si="64"/>
        <v>0</v>
      </c>
    </row>
    <row r="816" spans="1:34" x14ac:dyDescent="0.3">
      <c r="A816">
        <v>24975</v>
      </c>
      <c r="B816" t="s">
        <v>47</v>
      </c>
      <c r="C816" s="8">
        <v>0.01</v>
      </c>
      <c r="D816" s="6">
        <v>525.98</v>
      </c>
      <c r="E816" s="7">
        <v>19.989999999999998</v>
      </c>
      <c r="F816">
        <v>1528</v>
      </c>
      <c r="G816" t="s">
        <v>1544</v>
      </c>
      <c r="H816" t="str">
        <f>IF(COUNTIF(G$2:G816,G816)=1,"New Customer","Returning Customer")</f>
        <v>New Customer</v>
      </c>
      <c r="I816">
        <f t="shared" si="60"/>
        <v>1</v>
      </c>
      <c r="J816" t="s">
        <v>49</v>
      </c>
      <c r="K816" t="s">
        <v>58</v>
      </c>
      <c r="L816" t="s">
        <v>29</v>
      </c>
      <c r="M816" t="s">
        <v>109</v>
      </c>
      <c r="N816" t="s">
        <v>59</v>
      </c>
      <c r="O816" t="s">
        <v>1545</v>
      </c>
      <c r="P816">
        <v>0.37</v>
      </c>
      <c r="Q816" t="s">
        <v>33</v>
      </c>
      <c r="R816" t="s">
        <v>135</v>
      </c>
      <c r="S816" t="str">
        <f>VLOOKUP(R816,Users!$A$1:$B$5,2,0)</f>
        <v>Sam</v>
      </c>
      <c r="T816" t="s">
        <v>316</v>
      </c>
      <c r="U816" t="s">
        <v>1546</v>
      </c>
      <c r="V816">
        <v>27288</v>
      </c>
      <c r="W816" s="2">
        <v>42013</v>
      </c>
      <c r="X816" s="2" t="str">
        <f t="shared" si="61"/>
        <v>Fri</v>
      </c>
      <c r="Y816" s="2">
        <v>42015</v>
      </c>
      <c r="Z816" s="9">
        <f t="shared" si="62"/>
        <v>2</v>
      </c>
      <c r="AA816" s="9" t="str">
        <f t="shared" si="63"/>
        <v>After Discount</v>
      </c>
      <c r="AB816" s="6">
        <v>-161.92400000000001</v>
      </c>
      <c r="AC816">
        <v>9</v>
      </c>
      <c r="AD816" s="6">
        <v>4920.8100000000004</v>
      </c>
      <c r="AE816">
        <v>86813</v>
      </c>
      <c r="AF816" s="9">
        <f>IF(COUNTIF(AE$2:AE2767,AE816)=1,1,0)</f>
        <v>0</v>
      </c>
      <c r="AG816" t="str">
        <f>_xlfn.XLOOKUP(AE816,Returns!A:A,Returns!B:B,"Not Returned",0,1)</f>
        <v>Not Returned</v>
      </c>
      <c r="AH816">
        <f t="shared" si="64"/>
        <v>0</v>
      </c>
    </row>
    <row r="817" spans="1:34" x14ac:dyDescent="0.3">
      <c r="A817">
        <v>22007</v>
      </c>
      <c r="B817" t="s">
        <v>47</v>
      </c>
      <c r="C817" s="8">
        <v>0.03</v>
      </c>
      <c r="D817" s="6">
        <v>223.98</v>
      </c>
      <c r="E817" s="7">
        <v>15.01</v>
      </c>
      <c r="F817">
        <v>1671</v>
      </c>
      <c r="G817" t="s">
        <v>1661</v>
      </c>
      <c r="H817" t="str">
        <f>IF(COUNTIF(G$2:G817,G817)=1,"New Customer","Returning Customer")</f>
        <v>Returning Customer</v>
      </c>
      <c r="I817">
        <f t="shared" si="60"/>
        <v>0</v>
      </c>
      <c r="J817" t="s">
        <v>49</v>
      </c>
      <c r="K817" t="s">
        <v>58</v>
      </c>
      <c r="L817" t="s">
        <v>29</v>
      </c>
      <c r="M817" t="s">
        <v>109</v>
      </c>
      <c r="N817" t="s">
        <v>59</v>
      </c>
      <c r="O817" t="s">
        <v>1663</v>
      </c>
      <c r="P817">
        <v>0.38</v>
      </c>
      <c r="Q817" t="s">
        <v>33</v>
      </c>
      <c r="R817" t="s">
        <v>135</v>
      </c>
      <c r="S817" t="str">
        <f>VLOOKUP(R817,Users!$A$1:$B$5,2,0)</f>
        <v>Sam</v>
      </c>
      <c r="T817" t="s">
        <v>136</v>
      </c>
      <c r="U817" t="s">
        <v>1662</v>
      </c>
      <c r="V817">
        <v>22015</v>
      </c>
      <c r="W817" s="2">
        <v>42136</v>
      </c>
      <c r="X817" s="2" t="str">
        <f t="shared" si="61"/>
        <v>Tue</v>
      </c>
      <c r="Y817" s="2">
        <v>42137</v>
      </c>
      <c r="Z817" s="9">
        <f t="shared" si="62"/>
        <v>1</v>
      </c>
      <c r="AA817" s="9" t="str">
        <f t="shared" si="63"/>
        <v>After Discount</v>
      </c>
      <c r="AB817" s="6">
        <v>0.69599999999999995</v>
      </c>
      <c r="AC817">
        <v>21</v>
      </c>
      <c r="AD817" s="6">
        <v>4881.84</v>
      </c>
      <c r="AE817">
        <v>86725</v>
      </c>
      <c r="AF817" s="9">
        <f>IF(COUNTIF(AE$2:AE2768,AE817)=1,1,0)</f>
        <v>1</v>
      </c>
      <c r="AG817" t="str">
        <f>_xlfn.XLOOKUP(AE817,Returns!A:A,Returns!B:B,"Not Returned",0,1)</f>
        <v>Not Returned</v>
      </c>
      <c r="AH817">
        <f t="shared" si="64"/>
        <v>0</v>
      </c>
    </row>
    <row r="818" spans="1:34" x14ac:dyDescent="0.3">
      <c r="A818">
        <v>23880</v>
      </c>
      <c r="B818" t="s">
        <v>25</v>
      </c>
      <c r="C818" s="8">
        <v>0.08</v>
      </c>
      <c r="D818" s="6">
        <v>896.99</v>
      </c>
      <c r="E818" s="7">
        <v>19.989999999999998</v>
      </c>
      <c r="F818">
        <v>84</v>
      </c>
      <c r="G818" t="s">
        <v>154</v>
      </c>
      <c r="H818" t="str">
        <f>IF(COUNTIF(G$2:G818,G818)=1,"New Customer","Returning Customer")</f>
        <v>Returning Customer</v>
      </c>
      <c r="I818">
        <f t="shared" si="60"/>
        <v>0</v>
      </c>
      <c r="J818" t="s">
        <v>49</v>
      </c>
      <c r="K818" t="s">
        <v>28</v>
      </c>
      <c r="L818" t="s">
        <v>29</v>
      </c>
      <c r="M818" t="s">
        <v>109</v>
      </c>
      <c r="N818" t="s">
        <v>59</v>
      </c>
      <c r="O818" t="s">
        <v>157</v>
      </c>
      <c r="P818">
        <v>0.38</v>
      </c>
      <c r="Q818" t="s">
        <v>33</v>
      </c>
      <c r="R818" t="s">
        <v>53</v>
      </c>
      <c r="S818" t="str">
        <f>VLOOKUP(R818,Users!$A$1:$B$5,2,0)</f>
        <v>Erin</v>
      </c>
      <c r="T818" t="s">
        <v>152</v>
      </c>
      <c r="U818" t="s">
        <v>156</v>
      </c>
      <c r="V818">
        <v>45231</v>
      </c>
      <c r="W818" s="2">
        <v>42093</v>
      </c>
      <c r="X818" s="2" t="str">
        <f t="shared" si="61"/>
        <v>Mon</v>
      </c>
      <c r="Y818" s="2">
        <v>42096</v>
      </c>
      <c r="Z818" s="9">
        <f t="shared" si="62"/>
        <v>3</v>
      </c>
      <c r="AA818" s="9" t="str">
        <f t="shared" si="63"/>
        <v>After Discount</v>
      </c>
      <c r="AB818" s="6">
        <v>7402.32</v>
      </c>
      <c r="AC818">
        <v>13</v>
      </c>
      <c r="AD818" s="6">
        <v>10728</v>
      </c>
      <c r="AE818">
        <v>87366</v>
      </c>
      <c r="AF818" s="9">
        <f>IF(COUNTIF(AE$2:AE2769,AE818)=1,1,0)</f>
        <v>1</v>
      </c>
      <c r="AG818" t="str">
        <f>_xlfn.XLOOKUP(AE818,Returns!A:A,Returns!B:B,"Not Returned",0,1)</f>
        <v>Not Returned</v>
      </c>
      <c r="AH818">
        <f t="shared" si="64"/>
        <v>0</v>
      </c>
    </row>
    <row r="819" spans="1:34" x14ac:dyDescent="0.3">
      <c r="A819">
        <v>18998</v>
      </c>
      <c r="B819" t="s">
        <v>25</v>
      </c>
      <c r="C819" s="8">
        <v>0.03</v>
      </c>
      <c r="D819" s="6">
        <v>896.99</v>
      </c>
      <c r="E819" s="7">
        <v>19.989999999999998</v>
      </c>
      <c r="F819">
        <v>2868</v>
      </c>
      <c r="G819" t="s">
        <v>2599</v>
      </c>
      <c r="H819" t="str">
        <f>IF(COUNTIF(G$2:G819,G819)=1,"New Customer","Returning Customer")</f>
        <v>New Customer</v>
      </c>
      <c r="I819">
        <f t="shared" si="60"/>
        <v>1</v>
      </c>
      <c r="J819" t="s">
        <v>49</v>
      </c>
      <c r="K819" t="s">
        <v>28</v>
      </c>
      <c r="L819" t="s">
        <v>29</v>
      </c>
      <c r="M819" t="s">
        <v>109</v>
      </c>
      <c r="N819" t="s">
        <v>59</v>
      </c>
      <c r="O819" t="s">
        <v>157</v>
      </c>
      <c r="P819">
        <v>0.38</v>
      </c>
      <c r="Q819" t="s">
        <v>33</v>
      </c>
      <c r="R819" t="s">
        <v>34</v>
      </c>
      <c r="S819" t="str">
        <f>VLOOKUP(R819,Users!$A$1:$B$5,2,0)</f>
        <v>William</v>
      </c>
      <c r="T819" t="s">
        <v>35</v>
      </c>
      <c r="U819" t="s">
        <v>2600</v>
      </c>
      <c r="V819">
        <v>98026</v>
      </c>
      <c r="W819" s="2">
        <v>42012</v>
      </c>
      <c r="X819" s="2" t="str">
        <f t="shared" si="61"/>
        <v>Thu</v>
      </c>
      <c r="Y819" s="2">
        <v>42014</v>
      </c>
      <c r="Z819" s="9">
        <f t="shared" si="62"/>
        <v>2</v>
      </c>
      <c r="AA819" s="9" t="str">
        <f t="shared" si="63"/>
        <v>After Discount</v>
      </c>
      <c r="AB819" s="6">
        <v>3602.1311999999994</v>
      </c>
      <c r="AC819">
        <v>6</v>
      </c>
      <c r="AD819" s="6">
        <v>5220.4799999999996</v>
      </c>
      <c r="AE819">
        <v>85826</v>
      </c>
      <c r="AF819" s="9">
        <f>IF(COUNTIF(AE$2:AE2770,AE819)=1,1,0)</f>
        <v>1</v>
      </c>
      <c r="AG819" t="str">
        <f>_xlfn.XLOOKUP(AE819,Returns!A:A,Returns!B:B,"Not Returned",0,1)</f>
        <v>Not Returned</v>
      </c>
      <c r="AH819">
        <f t="shared" si="64"/>
        <v>0</v>
      </c>
    </row>
    <row r="820" spans="1:34" x14ac:dyDescent="0.3">
      <c r="A820">
        <v>20919</v>
      </c>
      <c r="B820" t="s">
        <v>25</v>
      </c>
      <c r="C820" s="8">
        <v>0.1</v>
      </c>
      <c r="D820" s="6">
        <v>8.8800000000000008</v>
      </c>
      <c r="E820" s="7">
        <v>6.28</v>
      </c>
      <c r="F820">
        <v>387</v>
      </c>
      <c r="G820" t="s">
        <v>487</v>
      </c>
      <c r="H820" t="str">
        <f>IF(COUNTIF(G$2:G820,G820)=1,"New Customer","Returning Customer")</f>
        <v>New Customer</v>
      </c>
      <c r="I820">
        <f t="shared" si="60"/>
        <v>1</v>
      </c>
      <c r="J820" t="s">
        <v>27</v>
      </c>
      <c r="K820" t="s">
        <v>28</v>
      </c>
      <c r="L820" t="s">
        <v>29</v>
      </c>
      <c r="M820" t="s">
        <v>109</v>
      </c>
      <c r="N820" t="s">
        <v>59</v>
      </c>
      <c r="O820" t="s">
        <v>488</v>
      </c>
      <c r="P820">
        <v>0.35</v>
      </c>
      <c r="Q820" t="s">
        <v>33</v>
      </c>
      <c r="R820" t="s">
        <v>61</v>
      </c>
      <c r="S820" t="str">
        <f>VLOOKUP(R820,Users!$A$1:$B$5,2,0)</f>
        <v>Chris</v>
      </c>
      <c r="T820" t="s">
        <v>489</v>
      </c>
      <c r="U820" t="s">
        <v>490</v>
      </c>
      <c r="V820">
        <v>68801</v>
      </c>
      <c r="W820" s="2">
        <v>42167</v>
      </c>
      <c r="X820" s="2" t="str">
        <f t="shared" si="61"/>
        <v>Fri</v>
      </c>
      <c r="Y820" s="2">
        <v>42169</v>
      </c>
      <c r="Z820" s="9">
        <f t="shared" si="62"/>
        <v>2</v>
      </c>
      <c r="AA820" s="9" t="str">
        <f t="shared" si="63"/>
        <v>After Discount</v>
      </c>
      <c r="AB820" s="6">
        <v>-27.283750000000001</v>
      </c>
      <c r="AC820">
        <v>15</v>
      </c>
      <c r="AD820" s="6">
        <v>126.9</v>
      </c>
      <c r="AE820">
        <v>90339</v>
      </c>
      <c r="AF820" s="9">
        <f>IF(COUNTIF(AE$2:AE2771,AE820)=1,1,0)</f>
        <v>1</v>
      </c>
      <c r="AG820" t="str">
        <f>_xlfn.XLOOKUP(AE820,Returns!A:A,Returns!B:B,"Not Returned",0,1)</f>
        <v>Not Returned</v>
      </c>
      <c r="AH820">
        <f t="shared" si="64"/>
        <v>0</v>
      </c>
    </row>
    <row r="821" spans="1:34" x14ac:dyDescent="0.3">
      <c r="A821">
        <v>18536</v>
      </c>
      <c r="B821" t="s">
        <v>106</v>
      </c>
      <c r="C821" s="8">
        <v>0.01</v>
      </c>
      <c r="D821" s="6">
        <v>8.8800000000000008</v>
      </c>
      <c r="E821" s="7">
        <v>6.28</v>
      </c>
      <c r="F821">
        <v>451</v>
      </c>
      <c r="G821" t="s">
        <v>542</v>
      </c>
      <c r="H821" t="str">
        <f>IF(COUNTIF(G$2:G821,G821)=1,"New Customer","Returning Customer")</f>
        <v>Returning Customer</v>
      </c>
      <c r="I821">
        <f t="shared" si="60"/>
        <v>0</v>
      </c>
      <c r="J821" t="s">
        <v>49</v>
      </c>
      <c r="K821" t="s">
        <v>40</v>
      </c>
      <c r="L821" t="s">
        <v>29</v>
      </c>
      <c r="M821" t="s">
        <v>109</v>
      </c>
      <c r="N821" t="s">
        <v>59</v>
      </c>
      <c r="O821" t="s">
        <v>488</v>
      </c>
      <c r="P821">
        <v>0.35</v>
      </c>
      <c r="Q821" t="s">
        <v>33</v>
      </c>
      <c r="R821" t="s">
        <v>34</v>
      </c>
      <c r="S821" t="str">
        <f>VLOOKUP(R821,Users!$A$1:$B$5,2,0)</f>
        <v>William</v>
      </c>
      <c r="T821" t="s">
        <v>45</v>
      </c>
      <c r="U821" t="s">
        <v>544</v>
      </c>
      <c r="V821">
        <v>94024</v>
      </c>
      <c r="W821" s="2">
        <v>42009</v>
      </c>
      <c r="X821" s="2" t="str">
        <f t="shared" si="61"/>
        <v>Mon</v>
      </c>
      <c r="Y821" s="2">
        <v>42014</v>
      </c>
      <c r="Z821" s="9">
        <f t="shared" si="62"/>
        <v>5</v>
      </c>
      <c r="AA821" s="9" t="str">
        <f t="shared" si="63"/>
        <v>After Discount</v>
      </c>
      <c r="AB821" s="6">
        <v>-15.456</v>
      </c>
      <c r="AC821">
        <v>2</v>
      </c>
      <c r="AD821" s="6">
        <v>19.86</v>
      </c>
      <c r="AE821">
        <v>86013</v>
      </c>
      <c r="AF821" s="9">
        <f>IF(COUNTIF(AE$2:AE2772,AE821)=1,1,0)</f>
        <v>0</v>
      </c>
      <c r="AG821" t="str">
        <f>_xlfn.XLOOKUP(AE821,Returns!A:A,Returns!B:B,"Not Returned",0,1)</f>
        <v>Not Returned</v>
      </c>
      <c r="AH821">
        <f t="shared" si="64"/>
        <v>0</v>
      </c>
    </row>
    <row r="822" spans="1:34" x14ac:dyDescent="0.3">
      <c r="A822">
        <v>25280</v>
      </c>
      <c r="B822" t="s">
        <v>25</v>
      </c>
      <c r="C822" s="8">
        <v>0.04</v>
      </c>
      <c r="D822" s="6">
        <v>14.27</v>
      </c>
      <c r="E822" s="7">
        <v>7.27</v>
      </c>
      <c r="F822">
        <v>1086</v>
      </c>
      <c r="G822" t="s">
        <v>1186</v>
      </c>
      <c r="H822" t="str">
        <f>IF(COUNTIF(G$2:G822,G822)=1,"New Customer","Returning Customer")</f>
        <v>New Customer</v>
      </c>
      <c r="I822">
        <f t="shared" si="60"/>
        <v>1</v>
      </c>
      <c r="J822" t="s">
        <v>49</v>
      </c>
      <c r="K822" t="s">
        <v>40</v>
      </c>
      <c r="L822" t="s">
        <v>29</v>
      </c>
      <c r="M822" t="s">
        <v>109</v>
      </c>
      <c r="N822" t="s">
        <v>59</v>
      </c>
      <c r="O822" t="s">
        <v>1187</v>
      </c>
      <c r="P822">
        <v>0.38</v>
      </c>
      <c r="Q822" t="s">
        <v>33</v>
      </c>
      <c r="R822" t="s">
        <v>53</v>
      </c>
      <c r="S822" t="str">
        <f>VLOOKUP(R822,Users!$A$1:$B$5,2,0)</f>
        <v>Erin</v>
      </c>
      <c r="T822" t="s">
        <v>71</v>
      </c>
      <c r="U822" t="s">
        <v>1188</v>
      </c>
      <c r="V822">
        <v>11746</v>
      </c>
      <c r="W822" s="2">
        <v>42118</v>
      </c>
      <c r="X822" s="2" t="str">
        <f t="shared" si="61"/>
        <v>Fri</v>
      </c>
      <c r="Y822" s="2">
        <v>42119</v>
      </c>
      <c r="Z822" s="9">
        <f t="shared" si="62"/>
        <v>1</v>
      </c>
      <c r="AA822" s="9" t="str">
        <f t="shared" si="63"/>
        <v>After Discount</v>
      </c>
      <c r="AB822" s="6">
        <v>2.125</v>
      </c>
      <c r="AC822">
        <v>3</v>
      </c>
      <c r="AD822" s="6">
        <v>45.24</v>
      </c>
      <c r="AE822">
        <v>86123</v>
      </c>
      <c r="AF822" s="9">
        <f>IF(COUNTIF(AE$2:AE2773,AE822)=1,1,0)</f>
        <v>0</v>
      </c>
      <c r="AG822" t="str">
        <f>_xlfn.XLOOKUP(AE822,Returns!A:A,Returns!B:B,"Not Returned",0,1)</f>
        <v>Not Returned</v>
      </c>
      <c r="AH822">
        <f t="shared" si="64"/>
        <v>0</v>
      </c>
    </row>
    <row r="823" spans="1:34" x14ac:dyDescent="0.3">
      <c r="A823">
        <v>21114</v>
      </c>
      <c r="B823" t="s">
        <v>25</v>
      </c>
      <c r="C823" s="8">
        <v>0</v>
      </c>
      <c r="D823" s="6">
        <v>7.38</v>
      </c>
      <c r="E823" s="7">
        <v>11.51</v>
      </c>
      <c r="F823">
        <v>2685</v>
      </c>
      <c r="G823" t="s">
        <v>2466</v>
      </c>
      <c r="H823" t="str">
        <f>IF(COUNTIF(G$2:G823,G823)=1,"New Customer","Returning Customer")</f>
        <v>New Customer</v>
      </c>
      <c r="I823">
        <f t="shared" si="60"/>
        <v>1</v>
      </c>
      <c r="J823" t="s">
        <v>49</v>
      </c>
      <c r="K823" t="s">
        <v>58</v>
      </c>
      <c r="L823" t="s">
        <v>29</v>
      </c>
      <c r="M823" t="s">
        <v>109</v>
      </c>
      <c r="N823" t="s">
        <v>59</v>
      </c>
      <c r="O823" t="s">
        <v>2467</v>
      </c>
      <c r="P823">
        <v>0.36</v>
      </c>
      <c r="Q823" t="s">
        <v>33</v>
      </c>
      <c r="R823" t="s">
        <v>53</v>
      </c>
      <c r="S823" t="str">
        <f>VLOOKUP(R823,Users!$A$1:$B$5,2,0)</f>
        <v>Erin</v>
      </c>
      <c r="T823" t="s">
        <v>71</v>
      </c>
      <c r="U823" t="s">
        <v>2468</v>
      </c>
      <c r="V823">
        <v>11803</v>
      </c>
      <c r="W823" s="2">
        <v>42098</v>
      </c>
      <c r="X823" s="2" t="str">
        <f t="shared" si="61"/>
        <v>Sat</v>
      </c>
      <c r="Y823" s="2">
        <v>42099</v>
      </c>
      <c r="Z823" s="9">
        <f t="shared" si="62"/>
        <v>1</v>
      </c>
      <c r="AA823" s="9" t="str">
        <f t="shared" si="63"/>
        <v>No Discount</v>
      </c>
      <c r="AB823" s="6">
        <v>-66.170999999999992</v>
      </c>
      <c r="AC823">
        <v>2</v>
      </c>
      <c r="AD823" s="6">
        <v>17.64</v>
      </c>
      <c r="AE823">
        <v>89147</v>
      </c>
      <c r="AF823" s="9">
        <f>IF(COUNTIF(AE$2:AE2774,AE823)=1,1,0)</f>
        <v>1</v>
      </c>
      <c r="AG823" t="str">
        <f>_xlfn.XLOOKUP(AE823,Returns!A:A,Returns!B:B,"Not Returned",0,1)</f>
        <v>Not Returned</v>
      </c>
      <c r="AH823">
        <f t="shared" si="64"/>
        <v>0</v>
      </c>
    </row>
    <row r="824" spans="1:34" x14ac:dyDescent="0.3">
      <c r="A824">
        <v>26210</v>
      </c>
      <c r="B824" t="s">
        <v>106</v>
      </c>
      <c r="C824" s="8">
        <v>0</v>
      </c>
      <c r="D824" s="6">
        <v>15.99</v>
      </c>
      <c r="E824" s="7">
        <v>13.18</v>
      </c>
      <c r="F824">
        <v>535</v>
      </c>
      <c r="G824" t="s">
        <v>630</v>
      </c>
      <c r="H824" t="str">
        <f>IF(COUNTIF(G$2:G824,G824)=1,"New Customer","Returning Customer")</f>
        <v>New Customer</v>
      </c>
      <c r="I824">
        <f t="shared" si="60"/>
        <v>1</v>
      </c>
      <c r="J824" t="s">
        <v>49</v>
      </c>
      <c r="K824" t="s">
        <v>28</v>
      </c>
      <c r="L824" t="s">
        <v>29</v>
      </c>
      <c r="M824" t="s">
        <v>109</v>
      </c>
      <c r="N824" t="s">
        <v>59</v>
      </c>
      <c r="O824" t="s">
        <v>631</v>
      </c>
      <c r="P824">
        <v>0.37</v>
      </c>
      <c r="Q824" t="s">
        <v>33</v>
      </c>
      <c r="R824" t="s">
        <v>135</v>
      </c>
      <c r="S824" t="str">
        <f>VLOOKUP(R824,Users!$A$1:$B$5,2,0)</f>
        <v>Sam</v>
      </c>
      <c r="T824" t="s">
        <v>136</v>
      </c>
      <c r="U824" t="s">
        <v>632</v>
      </c>
      <c r="V824">
        <v>22025</v>
      </c>
      <c r="W824" s="2">
        <v>42115</v>
      </c>
      <c r="X824" s="2" t="str">
        <f t="shared" si="61"/>
        <v>Tue</v>
      </c>
      <c r="Y824" s="2">
        <v>42119</v>
      </c>
      <c r="Z824" s="9">
        <f t="shared" si="62"/>
        <v>4</v>
      </c>
      <c r="AA824" s="9" t="str">
        <f t="shared" si="63"/>
        <v>No Discount</v>
      </c>
      <c r="AB824" s="6">
        <v>46.488</v>
      </c>
      <c r="AC824">
        <v>23</v>
      </c>
      <c r="AD824" s="6">
        <v>403.25</v>
      </c>
      <c r="AE824">
        <v>88511</v>
      </c>
      <c r="AF824" s="9">
        <f>IF(COUNTIF(AE$2:AE2775,AE824)=1,1,0)</f>
        <v>1</v>
      </c>
      <c r="AG824" t="str">
        <f>_xlfn.XLOOKUP(AE824,Returns!A:A,Returns!B:B,"Not Returned",0,1)</f>
        <v>Not Returned</v>
      </c>
      <c r="AH824">
        <f t="shared" si="64"/>
        <v>0</v>
      </c>
    </row>
    <row r="825" spans="1:34" x14ac:dyDescent="0.3">
      <c r="A825">
        <v>24199</v>
      </c>
      <c r="B825" t="s">
        <v>25</v>
      </c>
      <c r="C825" s="8">
        <v>0.08</v>
      </c>
      <c r="D825" s="6">
        <v>15.99</v>
      </c>
      <c r="E825" s="7">
        <v>13.18</v>
      </c>
      <c r="F825">
        <v>651</v>
      </c>
      <c r="G825" t="s">
        <v>758</v>
      </c>
      <c r="H825" t="str">
        <f>IF(COUNTIF(G$2:G825,G825)=1,"New Customer","Returning Customer")</f>
        <v>Returning Customer</v>
      </c>
      <c r="I825">
        <f t="shared" si="60"/>
        <v>0</v>
      </c>
      <c r="J825" t="s">
        <v>49</v>
      </c>
      <c r="K825" t="s">
        <v>114</v>
      </c>
      <c r="L825" t="s">
        <v>29</v>
      </c>
      <c r="M825" t="s">
        <v>109</v>
      </c>
      <c r="N825" t="s">
        <v>59</v>
      </c>
      <c r="O825" t="s">
        <v>631</v>
      </c>
      <c r="P825">
        <v>0.37</v>
      </c>
      <c r="Q825" t="s">
        <v>33</v>
      </c>
      <c r="R825" t="s">
        <v>34</v>
      </c>
      <c r="S825" t="str">
        <f>VLOOKUP(R825,Users!$A$1:$B$5,2,0)</f>
        <v>William</v>
      </c>
      <c r="T825" t="s">
        <v>526</v>
      </c>
      <c r="U825" t="s">
        <v>759</v>
      </c>
      <c r="V825">
        <v>89115</v>
      </c>
      <c r="W825" s="2">
        <v>42011</v>
      </c>
      <c r="X825" s="2" t="str">
        <f t="shared" si="61"/>
        <v>Wed</v>
      </c>
      <c r="Y825" s="2">
        <v>42012</v>
      </c>
      <c r="Z825" s="9">
        <f t="shared" si="62"/>
        <v>1</v>
      </c>
      <c r="AA825" s="9" t="str">
        <f t="shared" si="63"/>
        <v>After Discount</v>
      </c>
      <c r="AB825" s="6">
        <v>-246.92615999999998</v>
      </c>
      <c r="AC825">
        <v>12</v>
      </c>
      <c r="AD825" s="6">
        <v>192.33</v>
      </c>
      <c r="AE825">
        <v>91575</v>
      </c>
      <c r="AF825" s="9">
        <f>IF(COUNTIF(AE$2:AE2776,AE825)=1,1,0)</f>
        <v>1</v>
      </c>
      <c r="AG825" t="str">
        <f>_xlfn.XLOOKUP(AE825,Returns!A:A,Returns!B:B,"Not Returned",0,1)</f>
        <v>Not Returned</v>
      </c>
      <c r="AH825">
        <f t="shared" si="64"/>
        <v>0</v>
      </c>
    </row>
    <row r="826" spans="1:34" x14ac:dyDescent="0.3">
      <c r="A826">
        <v>19445</v>
      </c>
      <c r="B826" t="s">
        <v>47</v>
      </c>
      <c r="C826" s="8">
        <v>0.01</v>
      </c>
      <c r="D826" s="6">
        <v>15.99</v>
      </c>
      <c r="E826" s="7">
        <v>13.18</v>
      </c>
      <c r="F826">
        <v>1065</v>
      </c>
      <c r="G826" t="s">
        <v>1166</v>
      </c>
      <c r="H826" t="str">
        <f>IF(COUNTIF(G$2:G826,G826)=1,"New Customer","Returning Customer")</f>
        <v>New Customer</v>
      </c>
      <c r="I826">
        <f t="shared" si="60"/>
        <v>1</v>
      </c>
      <c r="J826" t="s">
        <v>49</v>
      </c>
      <c r="K826" t="s">
        <v>28</v>
      </c>
      <c r="L826" t="s">
        <v>29</v>
      </c>
      <c r="M826" t="s">
        <v>109</v>
      </c>
      <c r="N826" t="s">
        <v>59</v>
      </c>
      <c r="O826" t="s">
        <v>631</v>
      </c>
      <c r="P826">
        <v>0.37</v>
      </c>
      <c r="Q826" t="s">
        <v>33</v>
      </c>
      <c r="R826" t="s">
        <v>61</v>
      </c>
      <c r="S826" t="str">
        <f>VLOOKUP(R826,Users!$A$1:$B$5,2,0)</f>
        <v>Chris</v>
      </c>
      <c r="T826" t="s">
        <v>175</v>
      </c>
      <c r="U826" t="s">
        <v>1167</v>
      </c>
      <c r="V826">
        <v>60459</v>
      </c>
      <c r="W826" s="2">
        <v>42053</v>
      </c>
      <c r="X826" s="2" t="str">
        <f t="shared" si="61"/>
        <v>Wed</v>
      </c>
      <c r="Y826" s="2">
        <v>42055</v>
      </c>
      <c r="Z826" s="9">
        <f t="shared" si="62"/>
        <v>2</v>
      </c>
      <c r="AA826" s="9" t="str">
        <f t="shared" si="63"/>
        <v>After Discount</v>
      </c>
      <c r="AB826" s="6">
        <v>-99.435440000000014</v>
      </c>
      <c r="AC826">
        <v>23</v>
      </c>
      <c r="AD826" s="6">
        <v>377.44</v>
      </c>
      <c r="AE826">
        <v>88899</v>
      </c>
      <c r="AF826" s="9">
        <f>IF(COUNTIF(AE$2:AE2777,AE826)=1,1,0)</f>
        <v>1</v>
      </c>
      <c r="AG826" t="str">
        <f>_xlfn.XLOOKUP(AE826,Returns!A:A,Returns!B:B,"Not Returned",0,1)</f>
        <v>Not Returned</v>
      </c>
      <c r="AH826">
        <f t="shared" si="64"/>
        <v>0</v>
      </c>
    </row>
    <row r="827" spans="1:34" x14ac:dyDescent="0.3">
      <c r="A827">
        <v>21945</v>
      </c>
      <c r="B827" t="s">
        <v>106</v>
      </c>
      <c r="C827" s="8">
        <v>0.02</v>
      </c>
      <c r="D827" s="6">
        <v>15.99</v>
      </c>
      <c r="E827" s="7">
        <v>13.18</v>
      </c>
      <c r="F827">
        <v>1442</v>
      </c>
      <c r="G827" t="s">
        <v>1482</v>
      </c>
      <c r="H827" t="str">
        <f>IF(COUNTIF(G$2:G827,G827)=1,"New Customer","Returning Customer")</f>
        <v>New Customer</v>
      </c>
      <c r="I827">
        <f t="shared" si="60"/>
        <v>1</v>
      </c>
      <c r="J827" t="s">
        <v>27</v>
      </c>
      <c r="K827" t="s">
        <v>28</v>
      </c>
      <c r="L827" t="s">
        <v>29</v>
      </c>
      <c r="M827" t="s">
        <v>109</v>
      </c>
      <c r="N827" t="s">
        <v>59</v>
      </c>
      <c r="O827" t="s">
        <v>631</v>
      </c>
      <c r="P827">
        <v>0.37</v>
      </c>
      <c r="Q827" t="s">
        <v>33</v>
      </c>
      <c r="R827" t="s">
        <v>61</v>
      </c>
      <c r="S827" t="str">
        <f>VLOOKUP(R827,Users!$A$1:$B$5,2,0)</f>
        <v>Chris</v>
      </c>
      <c r="T827" t="s">
        <v>499</v>
      </c>
      <c r="U827" t="s">
        <v>1182</v>
      </c>
      <c r="V827">
        <v>65807</v>
      </c>
      <c r="W827" s="2">
        <v>42034</v>
      </c>
      <c r="X827" s="2" t="str">
        <f t="shared" si="61"/>
        <v>Fri</v>
      </c>
      <c r="Y827" s="2">
        <v>42038</v>
      </c>
      <c r="Z827" s="9">
        <f t="shared" si="62"/>
        <v>4</v>
      </c>
      <c r="AA827" s="9" t="str">
        <f t="shared" si="63"/>
        <v>After Discount</v>
      </c>
      <c r="AB827" s="6">
        <v>-76.992500000000007</v>
      </c>
      <c r="AC827">
        <v>7</v>
      </c>
      <c r="AD827" s="6">
        <v>123.03</v>
      </c>
      <c r="AE827">
        <v>89077</v>
      </c>
      <c r="AF827" s="9">
        <f>IF(COUNTIF(AE$2:AE2778,AE827)=1,1,0)</f>
        <v>0</v>
      </c>
      <c r="AG827" t="str">
        <f>_xlfn.XLOOKUP(AE827,Returns!A:A,Returns!B:B,"Not Returned",0,1)</f>
        <v>Not Returned</v>
      </c>
      <c r="AH827">
        <f t="shared" si="64"/>
        <v>0</v>
      </c>
    </row>
    <row r="828" spans="1:34" x14ac:dyDescent="0.3">
      <c r="A828">
        <v>19293</v>
      </c>
      <c r="B828" t="s">
        <v>37</v>
      </c>
      <c r="C828" s="8">
        <v>0.08</v>
      </c>
      <c r="D828" s="6">
        <v>15.99</v>
      </c>
      <c r="E828" s="7">
        <v>13.18</v>
      </c>
      <c r="F828">
        <v>2868</v>
      </c>
      <c r="G828" t="s">
        <v>2599</v>
      </c>
      <c r="H828" t="str">
        <f>IF(COUNTIF(G$2:G828,G828)=1,"New Customer","Returning Customer")</f>
        <v>Returning Customer</v>
      </c>
      <c r="I828">
        <f t="shared" si="60"/>
        <v>0</v>
      </c>
      <c r="J828" t="s">
        <v>27</v>
      </c>
      <c r="K828" t="s">
        <v>28</v>
      </c>
      <c r="L828" t="s">
        <v>29</v>
      </c>
      <c r="M828" t="s">
        <v>109</v>
      </c>
      <c r="N828" t="s">
        <v>59</v>
      </c>
      <c r="O828" t="s">
        <v>631</v>
      </c>
      <c r="P828">
        <v>0.37</v>
      </c>
      <c r="Q828" t="s">
        <v>33</v>
      </c>
      <c r="R828" t="s">
        <v>34</v>
      </c>
      <c r="S828" t="str">
        <f>VLOOKUP(R828,Users!$A$1:$B$5,2,0)</f>
        <v>William</v>
      </c>
      <c r="T828" t="s">
        <v>35</v>
      </c>
      <c r="U828" t="s">
        <v>2600</v>
      </c>
      <c r="V828">
        <v>98026</v>
      </c>
      <c r="W828" s="2">
        <v>42149</v>
      </c>
      <c r="X828" s="2" t="str">
        <f t="shared" si="61"/>
        <v>Mon</v>
      </c>
      <c r="Y828" s="2">
        <v>42151</v>
      </c>
      <c r="Z828" s="9">
        <f t="shared" si="62"/>
        <v>2</v>
      </c>
      <c r="AA828" s="9" t="str">
        <f t="shared" si="63"/>
        <v>After Discount</v>
      </c>
      <c r="AB828" s="6">
        <v>-66.584999999999994</v>
      </c>
      <c r="AC828">
        <v>4</v>
      </c>
      <c r="AD828" s="6">
        <v>66.02</v>
      </c>
      <c r="AE828">
        <v>85828</v>
      </c>
      <c r="AF828" s="9">
        <f>IF(COUNTIF(AE$2:AE2779,AE828)=1,1,0)</f>
        <v>1</v>
      </c>
      <c r="AG828" t="str">
        <f>_xlfn.XLOOKUP(AE828,Returns!A:A,Returns!B:B,"Not Returned",0,1)</f>
        <v>Not Returned</v>
      </c>
      <c r="AH828">
        <f t="shared" si="64"/>
        <v>0</v>
      </c>
    </row>
    <row r="829" spans="1:34" x14ac:dyDescent="0.3">
      <c r="A829">
        <v>23750</v>
      </c>
      <c r="B829" t="s">
        <v>25</v>
      </c>
      <c r="C829" s="8">
        <v>0.06</v>
      </c>
      <c r="D829" s="6">
        <v>15.01</v>
      </c>
      <c r="E829" s="7">
        <v>8.4</v>
      </c>
      <c r="F829">
        <v>1623</v>
      </c>
      <c r="G829" t="s">
        <v>1613</v>
      </c>
      <c r="H829" t="str">
        <f>IF(COUNTIF(G$2:G829,G829)=1,"New Customer","Returning Customer")</f>
        <v>New Customer</v>
      </c>
      <c r="I829">
        <f t="shared" si="60"/>
        <v>1</v>
      </c>
      <c r="J829" t="s">
        <v>49</v>
      </c>
      <c r="K829" t="s">
        <v>58</v>
      </c>
      <c r="L829" t="s">
        <v>29</v>
      </c>
      <c r="M829" t="s">
        <v>109</v>
      </c>
      <c r="N829" t="s">
        <v>59</v>
      </c>
      <c r="O829" t="s">
        <v>1614</v>
      </c>
      <c r="P829">
        <v>0.39</v>
      </c>
      <c r="Q829" t="s">
        <v>33</v>
      </c>
      <c r="R829" t="s">
        <v>61</v>
      </c>
      <c r="S829" t="str">
        <f>VLOOKUP(R829,Users!$A$1:$B$5,2,0)</f>
        <v>Chris</v>
      </c>
      <c r="T829" t="s">
        <v>695</v>
      </c>
      <c r="U829" t="s">
        <v>1615</v>
      </c>
      <c r="V829">
        <v>46375</v>
      </c>
      <c r="W829" s="2">
        <v>42148</v>
      </c>
      <c r="X829" s="2" t="str">
        <f t="shared" si="61"/>
        <v>Sun</v>
      </c>
      <c r="Y829" s="2">
        <v>42150</v>
      </c>
      <c r="Z829" s="9">
        <f t="shared" si="62"/>
        <v>2</v>
      </c>
      <c r="AA829" s="9" t="str">
        <f t="shared" si="63"/>
        <v>After Discount</v>
      </c>
      <c r="AB829" s="6">
        <v>1.6169000000000011</v>
      </c>
      <c r="AC829">
        <v>22</v>
      </c>
      <c r="AD829" s="6">
        <v>333.04</v>
      </c>
      <c r="AE829">
        <v>87611</v>
      </c>
      <c r="AF829" s="9">
        <f>IF(COUNTIF(AE$2:AE2780,AE829)=1,1,0)</f>
        <v>0</v>
      </c>
      <c r="AG829" t="str">
        <f>_xlfn.XLOOKUP(AE829,Returns!A:A,Returns!B:B,"Not Returned",0,1)</f>
        <v>Not Returned</v>
      </c>
      <c r="AH829">
        <f t="shared" si="64"/>
        <v>0</v>
      </c>
    </row>
    <row r="830" spans="1:34" x14ac:dyDescent="0.3">
      <c r="A830">
        <v>18130</v>
      </c>
      <c r="B830" t="s">
        <v>56</v>
      </c>
      <c r="C830" s="8">
        <v>0.03</v>
      </c>
      <c r="D830" s="6">
        <v>12.53</v>
      </c>
      <c r="E830" s="7">
        <v>7.17</v>
      </c>
      <c r="F830">
        <v>2553</v>
      </c>
      <c r="G830" t="s">
        <v>2373</v>
      </c>
      <c r="H830" t="str">
        <f>IF(COUNTIF(G$2:G830,G830)=1,"New Customer","Returning Customer")</f>
        <v>New Customer</v>
      </c>
      <c r="I830">
        <f t="shared" si="60"/>
        <v>1</v>
      </c>
      <c r="J830" t="s">
        <v>49</v>
      </c>
      <c r="K830" t="s">
        <v>40</v>
      </c>
      <c r="L830" t="s">
        <v>29</v>
      </c>
      <c r="M830" t="s">
        <v>109</v>
      </c>
      <c r="N830" t="s">
        <v>59</v>
      </c>
      <c r="O830" t="s">
        <v>2374</v>
      </c>
      <c r="P830">
        <v>0.38</v>
      </c>
      <c r="Q830" t="s">
        <v>33</v>
      </c>
      <c r="R830" t="s">
        <v>61</v>
      </c>
      <c r="S830" t="str">
        <f>VLOOKUP(R830,Users!$A$1:$B$5,2,0)</f>
        <v>Chris</v>
      </c>
      <c r="T830" t="s">
        <v>1843</v>
      </c>
      <c r="U830" t="s">
        <v>2375</v>
      </c>
      <c r="V830">
        <v>53142</v>
      </c>
      <c r="W830" s="2">
        <v>42047</v>
      </c>
      <c r="X830" s="2" t="str">
        <f t="shared" si="61"/>
        <v>Thu</v>
      </c>
      <c r="Y830" s="2">
        <v>42048</v>
      </c>
      <c r="Z830" s="9">
        <f t="shared" si="62"/>
        <v>1</v>
      </c>
      <c r="AA830" s="9" t="str">
        <f t="shared" si="63"/>
        <v>After Discount</v>
      </c>
      <c r="AB830" s="6">
        <v>-20.320500000000003</v>
      </c>
      <c r="AC830">
        <v>1</v>
      </c>
      <c r="AD830" s="6">
        <v>19.32</v>
      </c>
      <c r="AE830">
        <v>86528</v>
      </c>
      <c r="AF830" s="9">
        <f>IF(COUNTIF(AE$2:AE2781,AE830)=1,1,0)</f>
        <v>1</v>
      </c>
      <c r="AG830" t="str">
        <f>_xlfn.XLOOKUP(AE830,Returns!A:A,Returns!B:B,"Not Returned",0,1)</f>
        <v>Not Returned</v>
      </c>
      <c r="AH830">
        <f t="shared" si="64"/>
        <v>0</v>
      </c>
    </row>
    <row r="831" spans="1:34" x14ac:dyDescent="0.3">
      <c r="A831">
        <v>25473</v>
      </c>
      <c r="B831" t="s">
        <v>37</v>
      </c>
      <c r="C831" s="8">
        <v>0.08</v>
      </c>
      <c r="D831" s="6">
        <v>315.98</v>
      </c>
      <c r="E831" s="7">
        <v>19.989999999999998</v>
      </c>
      <c r="F831">
        <v>3120</v>
      </c>
      <c r="G831" t="s">
        <v>2786</v>
      </c>
      <c r="H831" t="str">
        <f>IF(COUNTIF(G$2:G831,G831)=1,"New Customer","Returning Customer")</f>
        <v>New Customer</v>
      </c>
      <c r="I831">
        <f t="shared" si="60"/>
        <v>1</v>
      </c>
      <c r="J831" t="s">
        <v>49</v>
      </c>
      <c r="K831" t="s">
        <v>40</v>
      </c>
      <c r="L831" t="s">
        <v>29</v>
      </c>
      <c r="M831" t="s">
        <v>109</v>
      </c>
      <c r="N831" t="s">
        <v>59</v>
      </c>
      <c r="O831" t="s">
        <v>2787</v>
      </c>
      <c r="P831">
        <v>0.38</v>
      </c>
      <c r="Q831" t="s">
        <v>33</v>
      </c>
      <c r="R831" t="s">
        <v>135</v>
      </c>
      <c r="S831" t="str">
        <f>VLOOKUP(R831,Users!$A$1:$B$5,2,0)</f>
        <v>Sam</v>
      </c>
      <c r="T831" t="s">
        <v>168</v>
      </c>
      <c r="U831" t="s">
        <v>2788</v>
      </c>
      <c r="V831">
        <v>70117</v>
      </c>
      <c r="W831" s="2">
        <v>42169</v>
      </c>
      <c r="X831" s="2" t="str">
        <f t="shared" si="61"/>
        <v>Sun</v>
      </c>
      <c r="Y831" s="2">
        <v>42169</v>
      </c>
      <c r="Z831" s="9">
        <f t="shared" si="62"/>
        <v>0</v>
      </c>
      <c r="AA831" s="9" t="str">
        <f t="shared" si="63"/>
        <v>After Discount</v>
      </c>
      <c r="AB831" s="6">
        <v>44.519999999999996</v>
      </c>
      <c r="AC831">
        <v>9</v>
      </c>
      <c r="AD831" s="6">
        <v>2642.48</v>
      </c>
      <c r="AE831">
        <v>90160</v>
      </c>
      <c r="AF831" s="9">
        <f>IF(COUNTIF(AE$2:AE2782,AE831)=1,1,0)</f>
        <v>1</v>
      </c>
      <c r="AG831" t="str">
        <f>_xlfn.XLOOKUP(AE831,Returns!A:A,Returns!B:B,"Not Returned",0,1)</f>
        <v>Not Returned</v>
      </c>
      <c r="AH831">
        <f t="shared" si="64"/>
        <v>0</v>
      </c>
    </row>
    <row r="832" spans="1:34" x14ac:dyDescent="0.3">
      <c r="A832">
        <v>23181</v>
      </c>
      <c r="B832" t="s">
        <v>47</v>
      </c>
      <c r="C832" s="8">
        <v>0.03</v>
      </c>
      <c r="D832" s="6">
        <v>315.98</v>
      </c>
      <c r="E832" s="7">
        <v>19.989999999999998</v>
      </c>
      <c r="F832">
        <v>3380</v>
      </c>
      <c r="G832" t="s">
        <v>2987</v>
      </c>
      <c r="H832" t="str">
        <f>IF(COUNTIF(G$2:G832,G832)=1,"New Customer","Returning Customer")</f>
        <v>New Customer</v>
      </c>
      <c r="I832">
        <f t="shared" si="60"/>
        <v>1</v>
      </c>
      <c r="J832" t="s">
        <v>49</v>
      </c>
      <c r="K832" t="s">
        <v>40</v>
      </c>
      <c r="L832" t="s">
        <v>29</v>
      </c>
      <c r="M832" t="s">
        <v>109</v>
      </c>
      <c r="N832" t="s">
        <v>59</v>
      </c>
      <c r="O832" t="s">
        <v>2787</v>
      </c>
      <c r="P832">
        <v>0.38</v>
      </c>
      <c r="Q832" t="s">
        <v>33</v>
      </c>
      <c r="R832" t="s">
        <v>135</v>
      </c>
      <c r="S832" t="str">
        <f>VLOOKUP(R832,Users!$A$1:$B$5,2,0)</f>
        <v>Sam</v>
      </c>
      <c r="T832" t="s">
        <v>381</v>
      </c>
      <c r="U832" t="s">
        <v>2988</v>
      </c>
      <c r="V832">
        <v>30240</v>
      </c>
      <c r="W832" s="2">
        <v>42114</v>
      </c>
      <c r="X832" s="2" t="str">
        <f t="shared" si="61"/>
        <v>Mon</v>
      </c>
      <c r="Y832" s="2">
        <v>42116</v>
      </c>
      <c r="Z832" s="9">
        <f t="shared" si="62"/>
        <v>2</v>
      </c>
      <c r="AA832" s="9" t="str">
        <f t="shared" si="63"/>
        <v>After Discount</v>
      </c>
      <c r="AB832" s="6">
        <v>-4.4800000000000004</v>
      </c>
      <c r="AC832">
        <v>18</v>
      </c>
      <c r="AD832" s="6">
        <v>5572.18</v>
      </c>
      <c r="AE832">
        <v>88838</v>
      </c>
      <c r="AF832" s="9">
        <f>IF(COUNTIF(AE$2:AE2783,AE832)=1,1,0)</f>
        <v>0</v>
      </c>
      <c r="AG832" t="str">
        <f>_xlfn.XLOOKUP(AE832,Returns!A:A,Returns!B:B,"Not Returned",0,1)</f>
        <v>Not Returned</v>
      </c>
      <c r="AH832">
        <f t="shared" si="64"/>
        <v>0</v>
      </c>
    </row>
    <row r="833" spans="1:34" x14ac:dyDescent="0.3">
      <c r="A833">
        <v>21120</v>
      </c>
      <c r="B833" t="s">
        <v>37</v>
      </c>
      <c r="C833" s="8">
        <v>7.0000000000000007E-2</v>
      </c>
      <c r="D833" s="6">
        <v>34.54</v>
      </c>
      <c r="E833" s="7">
        <v>14.72</v>
      </c>
      <c r="F833">
        <v>3113</v>
      </c>
      <c r="G833" t="s">
        <v>2780</v>
      </c>
      <c r="H833" t="str">
        <f>IF(COUNTIF(G$2:G833,G833)=1,"New Customer","Returning Customer")</f>
        <v>New Customer</v>
      </c>
      <c r="I833">
        <f t="shared" si="60"/>
        <v>1</v>
      </c>
      <c r="J833" t="s">
        <v>49</v>
      </c>
      <c r="K833" t="s">
        <v>28</v>
      </c>
      <c r="L833" t="s">
        <v>29</v>
      </c>
      <c r="M833" t="s">
        <v>109</v>
      </c>
      <c r="N833" t="s">
        <v>59</v>
      </c>
      <c r="O833" t="s">
        <v>2781</v>
      </c>
      <c r="P833">
        <v>0.37</v>
      </c>
      <c r="Q833" t="s">
        <v>33</v>
      </c>
      <c r="R833" t="s">
        <v>135</v>
      </c>
      <c r="S833" t="str">
        <f>VLOOKUP(R833,Users!$A$1:$B$5,2,0)</f>
        <v>Sam</v>
      </c>
      <c r="T833" t="s">
        <v>168</v>
      </c>
      <c r="U833" t="s">
        <v>2782</v>
      </c>
      <c r="V833">
        <v>70560</v>
      </c>
      <c r="W833" s="2">
        <v>42141</v>
      </c>
      <c r="X833" s="2" t="str">
        <f t="shared" si="61"/>
        <v>Sun</v>
      </c>
      <c r="Y833" s="2">
        <v>42142</v>
      </c>
      <c r="Z833" s="9">
        <f t="shared" si="62"/>
        <v>1</v>
      </c>
      <c r="AA833" s="9" t="str">
        <f t="shared" si="63"/>
        <v>After Discount</v>
      </c>
      <c r="AB833" s="6">
        <v>-20.182259999999999</v>
      </c>
      <c r="AC833">
        <v>17</v>
      </c>
      <c r="AD833" s="6">
        <v>574.97</v>
      </c>
      <c r="AE833">
        <v>86860</v>
      </c>
      <c r="AF833" s="9">
        <f>IF(COUNTIF(AE$2:AE2784,AE833)=1,1,0)</f>
        <v>0</v>
      </c>
      <c r="AG833" t="str">
        <f>_xlfn.XLOOKUP(AE833,Returns!A:A,Returns!B:B,"Not Returned",0,1)</f>
        <v>Not Returned</v>
      </c>
      <c r="AH833">
        <f t="shared" si="64"/>
        <v>0</v>
      </c>
    </row>
    <row r="834" spans="1:34" x14ac:dyDescent="0.3">
      <c r="A834">
        <v>20811</v>
      </c>
      <c r="B834" t="s">
        <v>56</v>
      </c>
      <c r="C834" s="8">
        <v>0.05</v>
      </c>
      <c r="D834" s="6">
        <v>59.78</v>
      </c>
      <c r="E834" s="7">
        <v>10.29</v>
      </c>
      <c r="F834">
        <v>539</v>
      </c>
      <c r="G834" t="s">
        <v>633</v>
      </c>
      <c r="H834" t="str">
        <f>IF(COUNTIF(G$2:G834,G834)=1,"New Customer","Returning Customer")</f>
        <v>New Customer</v>
      </c>
      <c r="I834">
        <f t="shared" ref="I834:I897" si="65">IF(H834="New Customer",1,0)</f>
        <v>1</v>
      </c>
      <c r="J834" t="s">
        <v>49</v>
      </c>
      <c r="K834" t="s">
        <v>58</v>
      </c>
      <c r="L834" t="s">
        <v>29</v>
      </c>
      <c r="M834" t="s">
        <v>109</v>
      </c>
      <c r="N834" t="s">
        <v>59</v>
      </c>
      <c r="O834" t="s">
        <v>634</v>
      </c>
      <c r="P834">
        <v>0.39</v>
      </c>
      <c r="Q834" t="s">
        <v>33</v>
      </c>
      <c r="R834" t="s">
        <v>61</v>
      </c>
      <c r="S834" t="str">
        <f>VLOOKUP(R834,Users!$A$1:$B$5,2,0)</f>
        <v>Chris</v>
      </c>
      <c r="T834" t="s">
        <v>175</v>
      </c>
      <c r="U834" t="s">
        <v>533</v>
      </c>
      <c r="V834">
        <v>61801</v>
      </c>
      <c r="W834" s="2">
        <v>42138</v>
      </c>
      <c r="X834" s="2" t="str">
        <f t="shared" ref="X834:X897" si="66">TEXT(W834,"ddd")</f>
        <v>Thu</v>
      </c>
      <c r="Y834" s="2">
        <v>42139</v>
      </c>
      <c r="Z834" s="9">
        <f t="shared" ref="Z834:Z897" si="67">Y834-W834</f>
        <v>1</v>
      </c>
      <c r="AA834" s="9" t="str">
        <f t="shared" ref="AA834:AA897" si="68">IF(C834=0,"No Discount","After Discount")</f>
        <v>After Discount</v>
      </c>
      <c r="AB834" s="6">
        <v>159.52970000000005</v>
      </c>
      <c r="AC834">
        <v>7</v>
      </c>
      <c r="AD834" s="6">
        <v>414.49</v>
      </c>
      <c r="AE834">
        <v>91174</v>
      </c>
      <c r="AF834" s="9">
        <f>IF(COUNTIF(AE$2:AE2785,AE834)=1,1,0)</f>
        <v>0</v>
      </c>
      <c r="AG834" t="str">
        <f>_xlfn.XLOOKUP(AE834,Returns!A:A,Returns!B:B,"Not Returned",0,1)</f>
        <v>Not Returned</v>
      </c>
      <c r="AH834">
        <f t="shared" ref="AH834:AH897" si="69">IF(AG834="Not Returned",0,1)</f>
        <v>0</v>
      </c>
    </row>
    <row r="835" spans="1:34" x14ac:dyDescent="0.3">
      <c r="A835">
        <v>3490</v>
      </c>
      <c r="B835" t="s">
        <v>37</v>
      </c>
      <c r="C835" s="8">
        <v>0.05</v>
      </c>
      <c r="D835" s="6">
        <v>8.85</v>
      </c>
      <c r="E835" s="7">
        <v>5.6</v>
      </c>
      <c r="F835">
        <v>2431</v>
      </c>
      <c r="G835" t="s">
        <v>2265</v>
      </c>
      <c r="H835" t="str">
        <f>IF(COUNTIF(G$2:G835,G835)=1,"New Customer","Returning Customer")</f>
        <v>Returning Customer</v>
      </c>
      <c r="I835">
        <f t="shared" si="65"/>
        <v>0</v>
      </c>
      <c r="J835" t="s">
        <v>49</v>
      </c>
      <c r="K835" t="s">
        <v>114</v>
      </c>
      <c r="L835" t="s">
        <v>29</v>
      </c>
      <c r="M835" t="s">
        <v>109</v>
      </c>
      <c r="N835" t="s">
        <v>59</v>
      </c>
      <c r="O835" t="s">
        <v>2266</v>
      </c>
      <c r="P835">
        <v>0.36</v>
      </c>
      <c r="Q835" t="s">
        <v>33</v>
      </c>
      <c r="R835" t="s">
        <v>34</v>
      </c>
      <c r="S835" t="str">
        <f>VLOOKUP(R835,Users!$A$1:$B$5,2,0)</f>
        <v>William</v>
      </c>
      <c r="T835" t="s">
        <v>45</v>
      </c>
      <c r="U835" t="s">
        <v>655</v>
      </c>
      <c r="V835">
        <v>90004</v>
      </c>
      <c r="W835" s="2">
        <v>42165</v>
      </c>
      <c r="X835" s="2" t="str">
        <f t="shared" si="66"/>
        <v>Wed</v>
      </c>
      <c r="Y835" s="2">
        <v>42166</v>
      </c>
      <c r="Z835" s="9">
        <f t="shared" si="67"/>
        <v>1</v>
      </c>
      <c r="AA835" s="9" t="str">
        <f t="shared" si="68"/>
        <v>After Discount</v>
      </c>
      <c r="AB835" s="6">
        <v>-9.1769999999999996</v>
      </c>
      <c r="AC835">
        <v>21</v>
      </c>
      <c r="AD835" s="6">
        <v>199.08</v>
      </c>
      <c r="AE835">
        <v>24869</v>
      </c>
      <c r="AF835" s="9">
        <f>IF(COUNTIF(AE$2:AE2786,AE835)=1,1,0)</f>
        <v>1</v>
      </c>
      <c r="AG835" t="str">
        <f>_xlfn.XLOOKUP(AE835,Returns!A:A,Returns!B:B,"Not Returned",0,1)</f>
        <v>Not Returned</v>
      </c>
      <c r="AH835">
        <f t="shared" si="69"/>
        <v>0</v>
      </c>
    </row>
    <row r="836" spans="1:34" x14ac:dyDescent="0.3">
      <c r="A836">
        <v>21490</v>
      </c>
      <c r="B836" t="s">
        <v>37</v>
      </c>
      <c r="C836" s="8">
        <v>0.05</v>
      </c>
      <c r="D836" s="6">
        <v>8.85</v>
      </c>
      <c r="E836" s="7">
        <v>5.6</v>
      </c>
      <c r="F836">
        <v>2433</v>
      </c>
      <c r="G836" t="s">
        <v>2269</v>
      </c>
      <c r="H836" t="str">
        <f>IF(COUNTIF(G$2:G836,G836)=1,"New Customer","Returning Customer")</f>
        <v>New Customer</v>
      </c>
      <c r="I836">
        <f t="shared" si="65"/>
        <v>1</v>
      </c>
      <c r="J836" t="s">
        <v>49</v>
      </c>
      <c r="K836" t="s">
        <v>114</v>
      </c>
      <c r="L836" t="s">
        <v>29</v>
      </c>
      <c r="M836" t="s">
        <v>109</v>
      </c>
      <c r="N836" t="s">
        <v>59</v>
      </c>
      <c r="O836" t="s">
        <v>2266</v>
      </c>
      <c r="P836">
        <v>0.36</v>
      </c>
      <c r="Q836" t="s">
        <v>33</v>
      </c>
      <c r="R836" t="s">
        <v>61</v>
      </c>
      <c r="S836" t="str">
        <f>VLOOKUP(R836,Users!$A$1:$B$5,2,0)</f>
        <v>Chris</v>
      </c>
      <c r="T836" t="s">
        <v>299</v>
      </c>
      <c r="U836" t="s">
        <v>2270</v>
      </c>
      <c r="V836">
        <v>73160</v>
      </c>
      <c r="W836" s="2">
        <v>42165</v>
      </c>
      <c r="X836" s="2" t="str">
        <f t="shared" si="66"/>
        <v>Wed</v>
      </c>
      <c r="Y836" s="2">
        <v>42166</v>
      </c>
      <c r="Z836" s="9">
        <f t="shared" si="67"/>
        <v>1</v>
      </c>
      <c r="AA836" s="9" t="str">
        <f t="shared" si="68"/>
        <v>After Discount</v>
      </c>
      <c r="AB836" s="6">
        <v>-7.3415999999999997</v>
      </c>
      <c r="AC836">
        <v>5</v>
      </c>
      <c r="AD836" s="6">
        <v>47.4</v>
      </c>
      <c r="AE836">
        <v>89095</v>
      </c>
      <c r="AF836" s="9">
        <f>IF(COUNTIF(AE$2:AE2787,AE836)=1,1,0)</f>
        <v>1</v>
      </c>
      <c r="AG836" t="str">
        <f>_xlfn.XLOOKUP(AE836,Returns!A:A,Returns!B:B,"Not Returned",0,1)</f>
        <v>Not Returned</v>
      </c>
      <c r="AH836">
        <f t="shared" si="69"/>
        <v>0</v>
      </c>
    </row>
    <row r="837" spans="1:34" x14ac:dyDescent="0.3">
      <c r="A837">
        <v>25807</v>
      </c>
      <c r="B837" t="s">
        <v>37</v>
      </c>
      <c r="C837" s="8">
        <v>0.05</v>
      </c>
      <c r="D837" s="6">
        <v>6.28</v>
      </c>
      <c r="E837" s="7">
        <v>5.36</v>
      </c>
      <c r="F837">
        <v>2464</v>
      </c>
      <c r="G837" t="s">
        <v>2296</v>
      </c>
      <c r="H837" t="str">
        <f>IF(COUNTIF(G$2:G837,G837)=1,"New Customer","Returning Customer")</f>
        <v>Returning Customer</v>
      </c>
      <c r="I837">
        <f t="shared" si="65"/>
        <v>0</v>
      </c>
      <c r="J837" t="s">
        <v>49</v>
      </c>
      <c r="K837" t="s">
        <v>114</v>
      </c>
      <c r="L837" t="s">
        <v>29</v>
      </c>
      <c r="M837" t="s">
        <v>109</v>
      </c>
      <c r="N837" t="s">
        <v>59</v>
      </c>
      <c r="O837" t="s">
        <v>2299</v>
      </c>
      <c r="P837">
        <v>0.4</v>
      </c>
      <c r="Q837" t="s">
        <v>33</v>
      </c>
      <c r="R837" t="s">
        <v>135</v>
      </c>
      <c r="S837" t="str">
        <f>VLOOKUP(R837,Users!$A$1:$B$5,2,0)</f>
        <v>Sam</v>
      </c>
      <c r="T837" t="s">
        <v>168</v>
      </c>
      <c r="U837" t="s">
        <v>2297</v>
      </c>
      <c r="V837">
        <v>71111</v>
      </c>
      <c r="W837" s="2">
        <v>42024</v>
      </c>
      <c r="X837" s="2" t="str">
        <f t="shared" si="66"/>
        <v>Tue</v>
      </c>
      <c r="Y837" s="2">
        <v>42027</v>
      </c>
      <c r="Z837" s="9">
        <f t="shared" si="67"/>
        <v>3</v>
      </c>
      <c r="AA837" s="9" t="str">
        <f t="shared" si="68"/>
        <v>After Discount</v>
      </c>
      <c r="AB837" s="6">
        <v>1.278</v>
      </c>
      <c r="AC837">
        <v>6</v>
      </c>
      <c r="AD837" s="6">
        <v>38.04</v>
      </c>
      <c r="AE837">
        <v>88714</v>
      </c>
      <c r="AF837" s="9">
        <f>IF(COUNTIF(AE$2:AE2788,AE837)=1,1,0)</f>
        <v>0</v>
      </c>
      <c r="AG837" t="str">
        <f>_xlfn.XLOOKUP(AE837,Returns!A:A,Returns!B:B,"Not Returned",0,1)</f>
        <v>Not Returned</v>
      </c>
      <c r="AH837">
        <f t="shared" si="69"/>
        <v>0</v>
      </c>
    </row>
    <row r="838" spans="1:34" x14ac:dyDescent="0.3">
      <c r="A838">
        <v>21003</v>
      </c>
      <c r="B838" t="s">
        <v>106</v>
      </c>
      <c r="C838" s="8">
        <v>0</v>
      </c>
      <c r="D838" s="6">
        <v>24.92</v>
      </c>
      <c r="E838" s="7">
        <v>12.98</v>
      </c>
      <c r="F838">
        <v>1997</v>
      </c>
      <c r="G838" t="s">
        <v>1924</v>
      </c>
      <c r="H838" t="str">
        <f>IF(COUNTIF(G$2:G838,G838)=1,"New Customer","Returning Customer")</f>
        <v>Returning Customer</v>
      </c>
      <c r="I838">
        <f t="shared" si="65"/>
        <v>0</v>
      </c>
      <c r="J838" t="s">
        <v>49</v>
      </c>
      <c r="K838" t="s">
        <v>114</v>
      </c>
      <c r="L838" t="s">
        <v>29</v>
      </c>
      <c r="M838" t="s">
        <v>109</v>
      </c>
      <c r="N838" t="s">
        <v>59</v>
      </c>
      <c r="O838" t="s">
        <v>1925</v>
      </c>
      <c r="P838">
        <v>0.39</v>
      </c>
      <c r="Q838" t="s">
        <v>33</v>
      </c>
      <c r="R838" t="s">
        <v>135</v>
      </c>
      <c r="S838" t="str">
        <f>VLOOKUP(R838,Users!$A$1:$B$5,2,0)</f>
        <v>Sam</v>
      </c>
      <c r="T838" t="s">
        <v>923</v>
      </c>
      <c r="U838" t="s">
        <v>924</v>
      </c>
      <c r="V838">
        <v>29915</v>
      </c>
      <c r="W838" s="2">
        <v>42157</v>
      </c>
      <c r="X838" s="2" t="str">
        <f t="shared" si="66"/>
        <v>Tue</v>
      </c>
      <c r="Y838" s="2">
        <v>42157</v>
      </c>
      <c r="Z838" s="9">
        <f t="shared" si="67"/>
        <v>0</v>
      </c>
      <c r="AA838" s="9" t="str">
        <f t="shared" si="68"/>
        <v>No Discount</v>
      </c>
      <c r="AB838" s="6">
        <v>-23.155999999999999</v>
      </c>
      <c r="AC838">
        <v>1</v>
      </c>
      <c r="AD838" s="6">
        <v>32.659999999999997</v>
      </c>
      <c r="AE838">
        <v>90335</v>
      </c>
      <c r="AF838" s="9">
        <f>IF(COUNTIF(AE$2:AE2789,AE838)=1,1,0)</f>
        <v>1</v>
      </c>
      <c r="AG838" t="str">
        <f>_xlfn.XLOOKUP(AE838,Returns!A:A,Returns!B:B,"Not Returned",0,1)</f>
        <v>Not Returned</v>
      </c>
      <c r="AH838">
        <f t="shared" si="69"/>
        <v>0</v>
      </c>
    </row>
    <row r="839" spans="1:34" x14ac:dyDescent="0.3">
      <c r="A839">
        <v>24899</v>
      </c>
      <c r="B839" t="s">
        <v>25</v>
      </c>
      <c r="C839" s="8">
        <v>0.1</v>
      </c>
      <c r="D839" s="6">
        <v>24.92</v>
      </c>
      <c r="E839" s="7">
        <v>12.98</v>
      </c>
      <c r="F839">
        <v>2502</v>
      </c>
      <c r="G839" t="s">
        <v>2330</v>
      </c>
      <c r="H839" t="str">
        <f>IF(COUNTIF(G$2:G839,G839)=1,"New Customer","Returning Customer")</f>
        <v>New Customer</v>
      </c>
      <c r="I839">
        <f t="shared" si="65"/>
        <v>1</v>
      </c>
      <c r="J839" t="s">
        <v>49</v>
      </c>
      <c r="K839" t="s">
        <v>40</v>
      </c>
      <c r="L839" t="s">
        <v>29</v>
      </c>
      <c r="M839" t="s">
        <v>109</v>
      </c>
      <c r="N839" t="s">
        <v>59</v>
      </c>
      <c r="O839" t="s">
        <v>1925</v>
      </c>
      <c r="P839">
        <v>0.39</v>
      </c>
      <c r="Q839" t="s">
        <v>33</v>
      </c>
      <c r="R839" t="s">
        <v>61</v>
      </c>
      <c r="S839" t="str">
        <f>VLOOKUP(R839,Users!$A$1:$B$5,2,0)</f>
        <v>Chris</v>
      </c>
      <c r="T839" t="s">
        <v>695</v>
      </c>
      <c r="U839" t="s">
        <v>2331</v>
      </c>
      <c r="V839">
        <v>46321</v>
      </c>
      <c r="W839" s="2">
        <v>42082</v>
      </c>
      <c r="X839" s="2" t="str">
        <f t="shared" si="66"/>
        <v>Thu</v>
      </c>
      <c r="Y839" s="2">
        <v>42082</v>
      </c>
      <c r="Z839" s="9">
        <f t="shared" si="67"/>
        <v>0</v>
      </c>
      <c r="AA839" s="9" t="str">
        <f t="shared" si="68"/>
        <v>After Discount</v>
      </c>
      <c r="AB839" s="6">
        <v>-45.816000000000003</v>
      </c>
      <c r="AC839">
        <v>3</v>
      </c>
      <c r="AD839" s="6">
        <v>70.819999999999993</v>
      </c>
      <c r="AE839">
        <v>91310</v>
      </c>
      <c r="AF839" s="9">
        <f>IF(COUNTIF(AE$2:AE2790,AE839)=1,1,0)</f>
        <v>0</v>
      </c>
      <c r="AG839" t="str">
        <f>_xlfn.XLOOKUP(AE839,Returns!A:A,Returns!B:B,"Not Returned",0,1)</f>
        <v>Not Returned</v>
      </c>
      <c r="AH839">
        <f t="shared" si="69"/>
        <v>0</v>
      </c>
    </row>
    <row r="840" spans="1:34" x14ac:dyDescent="0.3">
      <c r="A840">
        <v>18151</v>
      </c>
      <c r="B840" t="s">
        <v>106</v>
      </c>
      <c r="C840" s="8">
        <v>0.06</v>
      </c>
      <c r="D840" s="6">
        <v>122.99</v>
      </c>
      <c r="E840" s="7">
        <v>19.989999999999998</v>
      </c>
      <c r="F840">
        <v>2379</v>
      </c>
      <c r="G840" t="s">
        <v>2224</v>
      </c>
      <c r="H840" t="str">
        <f>IF(COUNTIF(G$2:G840,G840)=1,"New Customer","Returning Customer")</f>
        <v>New Customer</v>
      </c>
      <c r="I840">
        <f t="shared" si="65"/>
        <v>1</v>
      </c>
      <c r="J840" t="s">
        <v>49</v>
      </c>
      <c r="K840" t="s">
        <v>58</v>
      </c>
      <c r="L840" t="s">
        <v>29</v>
      </c>
      <c r="M840" t="s">
        <v>109</v>
      </c>
      <c r="N840" t="s">
        <v>59</v>
      </c>
      <c r="O840" t="s">
        <v>2225</v>
      </c>
      <c r="P840">
        <v>0.37</v>
      </c>
      <c r="Q840" t="s">
        <v>33</v>
      </c>
      <c r="R840" t="s">
        <v>61</v>
      </c>
      <c r="S840" t="str">
        <f>VLOOKUP(R840,Users!$A$1:$B$5,2,0)</f>
        <v>Chris</v>
      </c>
      <c r="T840" t="s">
        <v>295</v>
      </c>
      <c r="U840" t="s">
        <v>1985</v>
      </c>
      <c r="V840">
        <v>48135</v>
      </c>
      <c r="W840" s="2">
        <v>42129</v>
      </c>
      <c r="X840" s="2" t="str">
        <f t="shared" si="66"/>
        <v>Tue</v>
      </c>
      <c r="Y840" s="2">
        <v>42131</v>
      </c>
      <c r="Z840" s="9">
        <f t="shared" si="67"/>
        <v>2</v>
      </c>
      <c r="AA840" s="9" t="str">
        <f t="shared" si="68"/>
        <v>After Discount</v>
      </c>
      <c r="AB840" s="6">
        <v>1019.7095999999999</v>
      </c>
      <c r="AC840">
        <v>12</v>
      </c>
      <c r="AD840" s="6">
        <v>1477.84</v>
      </c>
      <c r="AE840">
        <v>86655</v>
      </c>
      <c r="AF840" s="9">
        <f>IF(COUNTIF(AE$2:AE2791,AE840)=1,1,0)</f>
        <v>0</v>
      </c>
      <c r="AG840" t="str">
        <f>_xlfn.XLOOKUP(AE840,Returns!A:A,Returns!B:B,"Not Returned",0,1)</f>
        <v>Not Returned</v>
      </c>
      <c r="AH840">
        <f t="shared" si="69"/>
        <v>0</v>
      </c>
    </row>
    <row r="841" spans="1:34" x14ac:dyDescent="0.3">
      <c r="A841">
        <v>151</v>
      </c>
      <c r="B841" t="s">
        <v>106</v>
      </c>
      <c r="C841" s="8">
        <v>0.06</v>
      </c>
      <c r="D841" s="6">
        <v>122.99</v>
      </c>
      <c r="E841" s="7">
        <v>19.989999999999998</v>
      </c>
      <c r="F841">
        <v>2382</v>
      </c>
      <c r="G841" t="s">
        <v>2228</v>
      </c>
      <c r="H841" t="str">
        <f>IF(COUNTIF(G$2:G841,G841)=1,"New Customer","Returning Customer")</f>
        <v>Returning Customer</v>
      </c>
      <c r="I841">
        <f t="shared" si="65"/>
        <v>0</v>
      </c>
      <c r="J841" t="s">
        <v>49</v>
      </c>
      <c r="K841" t="s">
        <v>58</v>
      </c>
      <c r="L841" t="s">
        <v>29</v>
      </c>
      <c r="M841" t="s">
        <v>109</v>
      </c>
      <c r="N841" t="s">
        <v>59</v>
      </c>
      <c r="O841" t="s">
        <v>2225</v>
      </c>
      <c r="P841">
        <v>0.37</v>
      </c>
      <c r="Q841" t="s">
        <v>33</v>
      </c>
      <c r="R841" t="s">
        <v>53</v>
      </c>
      <c r="S841" t="str">
        <f>VLOOKUP(R841,Users!$A$1:$B$5,2,0)</f>
        <v>Erin</v>
      </c>
      <c r="T841" t="s">
        <v>71</v>
      </c>
      <c r="U841" t="s">
        <v>90</v>
      </c>
      <c r="V841">
        <v>10024</v>
      </c>
      <c r="W841" s="2">
        <v>42129</v>
      </c>
      <c r="X841" s="2" t="str">
        <f t="shared" si="66"/>
        <v>Tue</v>
      </c>
      <c r="Y841" s="2">
        <v>42131</v>
      </c>
      <c r="Z841" s="9">
        <f t="shared" si="67"/>
        <v>2</v>
      </c>
      <c r="AA841" s="9" t="str">
        <f t="shared" si="68"/>
        <v>After Discount</v>
      </c>
      <c r="AB841" s="6">
        <v>1408.1865</v>
      </c>
      <c r="AC841">
        <v>48</v>
      </c>
      <c r="AD841" s="6">
        <v>5911.35</v>
      </c>
      <c r="AE841">
        <v>962</v>
      </c>
      <c r="AF841" s="9">
        <f>IF(COUNTIF(AE$2:AE2792,AE841)=1,1,0)</f>
        <v>0</v>
      </c>
      <c r="AG841" t="str">
        <f>_xlfn.XLOOKUP(AE841,Returns!A:A,Returns!B:B,"Not Returned",0,1)</f>
        <v>Not Returned</v>
      </c>
      <c r="AH841">
        <f t="shared" si="69"/>
        <v>0</v>
      </c>
    </row>
    <row r="842" spans="1:34" x14ac:dyDescent="0.3">
      <c r="A842">
        <v>23295</v>
      </c>
      <c r="B842" t="s">
        <v>47</v>
      </c>
      <c r="C842" s="8">
        <v>0.05</v>
      </c>
      <c r="D842" s="6">
        <v>122.99</v>
      </c>
      <c r="E842" s="7">
        <v>19.989999999999998</v>
      </c>
      <c r="F842">
        <v>3005</v>
      </c>
      <c r="G842" t="s">
        <v>2707</v>
      </c>
      <c r="H842" t="str">
        <f>IF(COUNTIF(G$2:G842,G842)=1,"New Customer","Returning Customer")</f>
        <v>New Customer</v>
      </c>
      <c r="I842">
        <f t="shared" si="65"/>
        <v>1</v>
      </c>
      <c r="J842" t="s">
        <v>27</v>
      </c>
      <c r="K842" t="s">
        <v>28</v>
      </c>
      <c r="L842" t="s">
        <v>29</v>
      </c>
      <c r="M842" t="s">
        <v>109</v>
      </c>
      <c r="N842" t="s">
        <v>59</v>
      </c>
      <c r="O842" t="s">
        <v>2225</v>
      </c>
      <c r="P842">
        <v>0.37</v>
      </c>
      <c r="Q842" t="s">
        <v>33</v>
      </c>
      <c r="R842" t="s">
        <v>34</v>
      </c>
      <c r="S842" t="str">
        <f>VLOOKUP(R842,Users!$A$1:$B$5,2,0)</f>
        <v>William</v>
      </c>
      <c r="T842" t="s">
        <v>1727</v>
      </c>
      <c r="U842" t="s">
        <v>2704</v>
      </c>
      <c r="V842">
        <v>83814</v>
      </c>
      <c r="W842" s="2">
        <v>42163</v>
      </c>
      <c r="X842" s="2" t="str">
        <f t="shared" si="66"/>
        <v>Mon</v>
      </c>
      <c r="Y842" s="2">
        <v>42166</v>
      </c>
      <c r="Z842" s="9">
        <f t="shared" si="67"/>
        <v>3</v>
      </c>
      <c r="AA842" s="9" t="str">
        <f t="shared" si="68"/>
        <v>After Discount</v>
      </c>
      <c r="AB842" s="6">
        <v>1039.7540999999999</v>
      </c>
      <c r="AC842">
        <v>12</v>
      </c>
      <c r="AD842" s="6">
        <v>1506.89</v>
      </c>
      <c r="AE842">
        <v>91389</v>
      </c>
      <c r="AF842" s="9">
        <f>IF(COUNTIF(AE$2:AE2793,AE842)=1,1,0)</f>
        <v>1</v>
      </c>
      <c r="AG842" t="str">
        <f>_xlfn.XLOOKUP(AE842,Returns!A:A,Returns!B:B,"Not Returned",0,1)</f>
        <v>Not Returned</v>
      </c>
      <c r="AH842">
        <f t="shared" si="69"/>
        <v>0</v>
      </c>
    </row>
    <row r="843" spans="1:34" x14ac:dyDescent="0.3">
      <c r="A843">
        <v>25535</v>
      </c>
      <c r="B843" t="s">
        <v>25</v>
      </c>
      <c r="C843" s="8">
        <v>0.02</v>
      </c>
      <c r="D843" s="6">
        <v>15.22</v>
      </c>
      <c r="E843" s="7">
        <v>9.73</v>
      </c>
      <c r="F843">
        <v>2457</v>
      </c>
      <c r="G843" t="s">
        <v>2289</v>
      </c>
      <c r="H843" t="str">
        <f>IF(COUNTIF(G$2:G843,G843)=1,"New Customer","Returning Customer")</f>
        <v>New Customer</v>
      </c>
      <c r="I843">
        <f t="shared" si="65"/>
        <v>1</v>
      </c>
      <c r="J843" t="s">
        <v>49</v>
      </c>
      <c r="K843" t="s">
        <v>40</v>
      </c>
      <c r="L843" t="s">
        <v>29</v>
      </c>
      <c r="M843" t="s">
        <v>109</v>
      </c>
      <c r="N843" t="s">
        <v>59</v>
      </c>
      <c r="O843" t="s">
        <v>2290</v>
      </c>
      <c r="P843">
        <v>0.36</v>
      </c>
      <c r="Q843" t="s">
        <v>33</v>
      </c>
      <c r="R843" t="s">
        <v>61</v>
      </c>
      <c r="S843" t="str">
        <f>VLOOKUP(R843,Users!$A$1:$B$5,2,0)</f>
        <v>Chris</v>
      </c>
      <c r="T843" t="s">
        <v>62</v>
      </c>
      <c r="U843" t="s">
        <v>2291</v>
      </c>
      <c r="V843">
        <v>55014</v>
      </c>
      <c r="W843" s="2">
        <v>42026</v>
      </c>
      <c r="X843" s="2" t="str">
        <f t="shared" si="66"/>
        <v>Thu</v>
      </c>
      <c r="Y843" s="2">
        <v>42026</v>
      </c>
      <c r="Z843" s="9">
        <f t="shared" si="67"/>
        <v>0</v>
      </c>
      <c r="AA843" s="9" t="str">
        <f t="shared" si="68"/>
        <v>After Discount</v>
      </c>
      <c r="AB843" s="6">
        <v>-21.63242</v>
      </c>
      <c r="AC843">
        <v>9</v>
      </c>
      <c r="AD843" s="6">
        <v>140.69999999999999</v>
      </c>
      <c r="AE843">
        <v>89218</v>
      </c>
      <c r="AF843" s="9">
        <f>IF(COUNTIF(AE$2:AE2794,AE843)=1,1,0)</f>
        <v>0</v>
      </c>
      <c r="AG843" t="str">
        <f>_xlfn.XLOOKUP(AE843,Returns!A:A,Returns!B:B,"Not Returned",0,1)</f>
        <v>Not Returned</v>
      </c>
      <c r="AH843">
        <f t="shared" si="69"/>
        <v>0</v>
      </c>
    </row>
    <row r="844" spans="1:34" x14ac:dyDescent="0.3">
      <c r="A844">
        <v>21206</v>
      </c>
      <c r="B844" t="s">
        <v>47</v>
      </c>
      <c r="C844" s="8">
        <v>0.1</v>
      </c>
      <c r="D844" s="6">
        <v>120.98</v>
      </c>
      <c r="E844" s="7">
        <v>9.07</v>
      </c>
      <c r="F844">
        <v>1233</v>
      </c>
      <c r="G844" t="s">
        <v>1310</v>
      </c>
      <c r="H844" t="str">
        <f>IF(COUNTIF(G$2:G844,G844)=1,"New Customer","Returning Customer")</f>
        <v>Returning Customer</v>
      </c>
      <c r="I844">
        <f t="shared" si="65"/>
        <v>0</v>
      </c>
      <c r="J844" t="s">
        <v>27</v>
      </c>
      <c r="K844" t="s">
        <v>114</v>
      </c>
      <c r="L844" t="s">
        <v>29</v>
      </c>
      <c r="M844" t="s">
        <v>109</v>
      </c>
      <c r="N844" t="s">
        <v>59</v>
      </c>
      <c r="O844" t="s">
        <v>1311</v>
      </c>
      <c r="P844">
        <v>0.35</v>
      </c>
      <c r="Q844" t="s">
        <v>33</v>
      </c>
      <c r="R844" t="s">
        <v>61</v>
      </c>
      <c r="S844" t="str">
        <f>VLOOKUP(R844,Users!$A$1:$B$5,2,0)</f>
        <v>Chris</v>
      </c>
      <c r="T844" t="s">
        <v>129</v>
      </c>
      <c r="U844" t="s">
        <v>1312</v>
      </c>
      <c r="V844">
        <v>75028</v>
      </c>
      <c r="W844" s="2">
        <v>42103</v>
      </c>
      <c r="X844" s="2" t="str">
        <f t="shared" si="66"/>
        <v>Thu</v>
      </c>
      <c r="Y844" s="2">
        <v>42105</v>
      </c>
      <c r="Z844" s="9">
        <f t="shared" si="67"/>
        <v>2</v>
      </c>
      <c r="AA844" s="9" t="str">
        <f t="shared" si="68"/>
        <v>After Discount</v>
      </c>
      <c r="AB844" s="6">
        <v>297.45715999999999</v>
      </c>
      <c r="AC844">
        <v>5</v>
      </c>
      <c r="AD844" s="6">
        <v>568.24</v>
      </c>
      <c r="AE844">
        <v>89375</v>
      </c>
      <c r="AF844" s="9">
        <f>IF(COUNTIF(AE$2:AE2795,AE844)=1,1,0)</f>
        <v>0</v>
      </c>
      <c r="AG844" t="str">
        <f>_xlfn.XLOOKUP(AE844,Returns!A:A,Returns!B:B,"Not Returned",0,1)</f>
        <v>Not Returned</v>
      </c>
      <c r="AH844">
        <f t="shared" si="69"/>
        <v>0</v>
      </c>
    </row>
    <row r="845" spans="1:34" x14ac:dyDescent="0.3">
      <c r="A845">
        <v>25060</v>
      </c>
      <c r="B845" t="s">
        <v>37</v>
      </c>
      <c r="C845" s="8">
        <v>0.05</v>
      </c>
      <c r="D845" s="6">
        <v>120.98</v>
      </c>
      <c r="E845" s="7">
        <v>9.07</v>
      </c>
      <c r="F845">
        <v>3124</v>
      </c>
      <c r="G845" t="s">
        <v>2791</v>
      </c>
      <c r="H845" t="str">
        <f>IF(COUNTIF(G$2:G845,G845)=1,"New Customer","Returning Customer")</f>
        <v>New Customer</v>
      </c>
      <c r="I845">
        <f t="shared" si="65"/>
        <v>1</v>
      </c>
      <c r="J845" t="s">
        <v>49</v>
      </c>
      <c r="K845" t="s">
        <v>40</v>
      </c>
      <c r="L845" t="s">
        <v>29</v>
      </c>
      <c r="M845" t="s">
        <v>109</v>
      </c>
      <c r="N845" t="s">
        <v>59</v>
      </c>
      <c r="O845" t="s">
        <v>1311</v>
      </c>
      <c r="P845">
        <v>0.35</v>
      </c>
      <c r="Q845" t="s">
        <v>33</v>
      </c>
      <c r="R845" t="s">
        <v>61</v>
      </c>
      <c r="S845" t="str">
        <f>VLOOKUP(R845,Users!$A$1:$B$5,2,0)</f>
        <v>Chris</v>
      </c>
      <c r="T845" t="s">
        <v>175</v>
      </c>
      <c r="U845" t="s">
        <v>2792</v>
      </c>
      <c r="V845">
        <v>61265</v>
      </c>
      <c r="W845" s="2">
        <v>42154</v>
      </c>
      <c r="X845" s="2" t="str">
        <f t="shared" si="66"/>
        <v>Sat</v>
      </c>
      <c r="Y845" s="2">
        <v>42155</v>
      </c>
      <c r="Z845" s="9">
        <f t="shared" si="67"/>
        <v>1</v>
      </c>
      <c r="AA845" s="9" t="str">
        <f t="shared" si="68"/>
        <v>After Discount</v>
      </c>
      <c r="AB845" s="6">
        <v>881.04719999999998</v>
      </c>
      <c r="AC845">
        <v>11</v>
      </c>
      <c r="AD845" s="6">
        <v>1276.8800000000001</v>
      </c>
      <c r="AE845">
        <v>87286</v>
      </c>
      <c r="AF845" s="9">
        <f>IF(COUNTIF(AE$2:AE2796,AE845)=1,1,0)</f>
        <v>1</v>
      </c>
      <c r="AG845" t="str">
        <f>_xlfn.XLOOKUP(AE845,Returns!A:A,Returns!B:B,"Not Returned",0,1)</f>
        <v>Not Returned</v>
      </c>
      <c r="AH845">
        <f t="shared" si="69"/>
        <v>0</v>
      </c>
    </row>
    <row r="846" spans="1:34" x14ac:dyDescent="0.3">
      <c r="A846">
        <v>23906</v>
      </c>
      <c r="B846" t="s">
        <v>106</v>
      </c>
      <c r="C846" s="8">
        <v>0.1</v>
      </c>
      <c r="D846" s="6">
        <v>120.98</v>
      </c>
      <c r="E846" s="7">
        <v>9.07</v>
      </c>
      <c r="F846">
        <v>3355</v>
      </c>
      <c r="G846" t="s">
        <v>2967</v>
      </c>
      <c r="H846" t="str">
        <f>IF(COUNTIF(G$2:G846,G846)=1,"New Customer","Returning Customer")</f>
        <v>New Customer</v>
      </c>
      <c r="I846">
        <f t="shared" si="65"/>
        <v>1</v>
      </c>
      <c r="J846" t="s">
        <v>49</v>
      </c>
      <c r="K846" t="s">
        <v>28</v>
      </c>
      <c r="L846" t="s">
        <v>29</v>
      </c>
      <c r="M846" t="s">
        <v>109</v>
      </c>
      <c r="N846" t="s">
        <v>59</v>
      </c>
      <c r="O846" t="s">
        <v>1311</v>
      </c>
      <c r="P846">
        <v>0.35</v>
      </c>
      <c r="Q846" t="s">
        <v>33</v>
      </c>
      <c r="R846" t="s">
        <v>34</v>
      </c>
      <c r="S846" t="str">
        <f>VLOOKUP(R846,Users!$A$1:$B$5,2,0)</f>
        <v>William</v>
      </c>
      <c r="T846" t="s">
        <v>45</v>
      </c>
      <c r="U846" t="s">
        <v>2968</v>
      </c>
      <c r="V846">
        <v>93010</v>
      </c>
      <c r="W846" s="2">
        <v>42063</v>
      </c>
      <c r="X846" s="2" t="str">
        <f t="shared" si="66"/>
        <v>Sat</v>
      </c>
      <c r="Y846" s="2">
        <v>42072</v>
      </c>
      <c r="Z846" s="9">
        <f t="shared" si="67"/>
        <v>9</v>
      </c>
      <c r="AA846" s="9" t="str">
        <f t="shared" si="68"/>
        <v>After Discount</v>
      </c>
      <c r="AB846" s="6">
        <v>379.3965</v>
      </c>
      <c r="AC846">
        <v>5</v>
      </c>
      <c r="AD846" s="6">
        <v>549.85</v>
      </c>
      <c r="AE846">
        <v>88587</v>
      </c>
      <c r="AF846" s="9">
        <f>IF(COUNTIF(AE$2:AE2797,AE846)=1,1,0)</f>
        <v>0</v>
      </c>
      <c r="AG846" t="str">
        <f>_xlfn.XLOOKUP(AE846,Returns!A:A,Returns!B:B,"Not Returned",0,1)</f>
        <v>Not Returned</v>
      </c>
      <c r="AH846">
        <f t="shared" si="69"/>
        <v>0</v>
      </c>
    </row>
    <row r="847" spans="1:34" x14ac:dyDescent="0.3">
      <c r="A847">
        <v>18947</v>
      </c>
      <c r="B847" t="s">
        <v>56</v>
      </c>
      <c r="C847" s="8">
        <v>7.0000000000000007E-2</v>
      </c>
      <c r="D847" s="6">
        <v>7.68</v>
      </c>
      <c r="E847" s="7">
        <v>6.16</v>
      </c>
      <c r="F847">
        <v>3347</v>
      </c>
      <c r="G847" t="s">
        <v>2957</v>
      </c>
      <c r="H847" t="str">
        <f>IF(COUNTIF(G$2:G847,G847)=1,"New Customer","Returning Customer")</f>
        <v>Returning Customer</v>
      </c>
      <c r="I847">
        <f t="shared" si="65"/>
        <v>0</v>
      </c>
      <c r="J847" t="s">
        <v>27</v>
      </c>
      <c r="K847" t="s">
        <v>114</v>
      </c>
      <c r="L847" t="s">
        <v>29</v>
      </c>
      <c r="M847" t="s">
        <v>109</v>
      </c>
      <c r="N847" t="s">
        <v>59</v>
      </c>
      <c r="O847" t="s">
        <v>2958</v>
      </c>
      <c r="P847">
        <v>0.35</v>
      </c>
      <c r="Q847" t="s">
        <v>33</v>
      </c>
      <c r="R847" t="s">
        <v>135</v>
      </c>
      <c r="S847" t="str">
        <f>VLOOKUP(R847,Users!$A$1:$B$5,2,0)</f>
        <v>Sam</v>
      </c>
      <c r="T847" t="s">
        <v>356</v>
      </c>
      <c r="U847" t="s">
        <v>2959</v>
      </c>
      <c r="V847">
        <v>33411</v>
      </c>
      <c r="W847" s="2">
        <v>42010</v>
      </c>
      <c r="X847" s="2" t="str">
        <f t="shared" si="66"/>
        <v>Tue</v>
      </c>
      <c r="Y847" s="2">
        <v>42012</v>
      </c>
      <c r="Z847" s="9">
        <f t="shared" si="67"/>
        <v>2</v>
      </c>
      <c r="AA847" s="9" t="str">
        <f t="shared" si="68"/>
        <v>After Discount</v>
      </c>
      <c r="AB847" s="6">
        <v>125.9982</v>
      </c>
      <c r="AC847">
        <v>1</v>
      </c>
      <c r="AD847" s="6">
        <v>22.13</v>
      </c>
      <c r="AE847">
        <v>89355</v>
      </c>
      <c r="AF847" s="9">
        <f>IF(COUNTIF(AE$2:AE2798,AE847)=1,1,0)</f>
        <v>0</v>
      </c>
      <c r="AG847" t="str">
        <f>_xlfn.XLOOKUP(AE847,Returns!A:A,Returns!B:B,"Not Returned",0,1)</f>
        <v>Not Returned</v>
      </c>
      <c r="AH847">
        <f t="shared" si="69"/>
        <v>0</v>
      </c>
    </row>
    <row r="848" spans="1:34" x14ac:dyDescent="0.3">
      <c r="A848">
        <v>20049</v>
      </c>
      <c r="B848" t="s">
        <v>56</v>
      </c>
      <c r="C848" s="8">
        <v>7.0000000000000007E-2</v>
      </c>
      <c r="D848" s="6">
        <v>14.48</v>
      </c>
      <c r="E848" s="7">
        <v>6.46</v>
      </c>
      <c r="F848">
        <v>3042</v>
      </c>
      <c r="G848" t="s">
        <v>2728</v>
      </c>
      <c r="H848" t="str">
        <f>IF(COUNTIF(G$2:G848,G848)=1,"New Customer","Returning Customer")</f>
        <v>New Customer</v>
      </c>
      <c r="I848">
        <f t="shared" si="65"/>
        <v>1</v>
      </c>
      <c r="J848" t="s">
        <v>49</v>
      </c>
      <c r="K848" t="s">
        <v>58</v>
      </c>
      <c r="L848" t="s">
        <v>29</v>
      </c>
      <c r="M848" t="s">
        <v>109</v>
      </c>
      <c r="N848" t="s">
        <v>59</v>
      </c>
      <c r="O848" t="s">
        <v>2729</v>
      </c>
      <c r="P848">
        <v>0.38</v>
      </c>
      <c r="Q848" t="s">
        <v>33</v>
      </c>
      <c r="R848" t="s">
        <v>61</v>
      </c>
      <c r="S848" t="str">
        <f>VLOOKUP(R848,Users!$A$1:$B$5,2,0)</f>
        <v>Chris</v>
      </c>
      <c r="T848" t="s">
        <v>180</v>
      </c>
      <c r="U848" t="s">
        <v>2730</v>
      </c>
      <c r="V848">
        <v>67501</v>
      </c>
      <c r="W848" s="2">
        <v>42039</v>
      </c>
      <c r="X848" s="2" t="str">
        <f t="shared" si="66"/>
        <v>Wed</v>
      </c>
      <c r="Y848" s="2">
        <v>42040</v>
      </c>
      <c r="Z848" s="9">
        <f t="shared" si="67"/>
        <v>1</v>
      </c>
      <c r="AA848" s="9" t="str">
        <f t="shared" si="68"/>
        <v>After Discount</v>
      </c>
      <c r="AB848" s="6">
        <v>67.864000000000004</v>
      </c>
      <c r="AC848">
        <v>12</v>
      </c>
      <c r="AD848" s="6">
        <v>171.33</v>
      </c>
      <c r="AE848">
        <v>86101</v>
      </c>
      <c r="AF848" s="9">
        <f>IF(COUNTIF(AE$2:AE2799,AE848)=1,1,0)</f>
        <v>1</v>
      </c>
      <c r="AG848" t="str">
        <f>_xlfn.XLOOKUP(AE848,Returns!A:A,Returns!B:B,"Not Returned",0,1)</f>
        <v>Not Returned</v>
      </c>
      <c r="AH848">
        <f t="shared" si="69"/>
        <v>0</v>
      </c>
    </row>
    <row r="849" spans="1:34" x14ac:dyDescent="0.3">
      <c r="A849">
        <v>23479</v>
      </c>
      <c r="B849" t="s">
        <v>37</v>
      </c>
      <c r="C849" s="8">
        <v>0.03</v>
      </c>
      <c r="D849" s="6">
        <v>31.74</v>
      </c>
      <c r="E849" s="7">
        <v>12.62</v>
      </c>
      <c r="F849">
        <v>945</v>
      </c>
      <c r="G849" t="s">
        <v>1046</v>
      </c>
      <c r="H849" t="str">
        <f>IF(COUNTIF(G$2:G849,G849)=1,"New Customer","Returning Customer")</f>
        <v>New Customer</v>
      </c>
      <c r="I849">
        <f t="shared" si="65"/>
        <v>1</v>
      </c>
      <c r="J849" t="s">
        <v>49</v>
      </c>
      <c r="K849" t="s">
        <v>40</v>
      </c>
      <c r="L849" t="s">
        <v>29</v>
      </c>
      <c r="M849" t="s">
        <v>109</v>
      </c>
      <c r="N849" t="s">
        <v>59</v>
      </c>
      <c r="O849" t="s">
        <v>1047</v>
      </c>
      <c r="P849">
        <v>0.37</v>
      </c>
      <c r="Q849" t="s">
        <v>33</v>
      </c>
      <c r="R849" t="s">
        <v>34</v>
      </c>
      <c r="S849" t="str">
        <f>VLOOKUP(R849,Users!$A$1:$B$5,2,0)</f>
        <v>William</v>
      </c>
      <c r="T849" t="s">
        <v>45</v>
      </c>
      <c r="U849" t="s">
        <v>1048</v>
      </c>
      <c r="V849">
        <v>95070</v>
      </c>
      <c r="W849" s="2">
        <v>42069</v>
      </c>
      <c r="X849" s="2" t="str">
        <f t="shared" si="66"/>
        <v>Fri</v>
      </c>
      <c r="Y849" s="2">
        <v>42069</v>
      </c>
      <c r="Z849" s="9">
        <f t="shared" si="67"/>
        <v>0</v>
      </c>
      <c r="AA849" s="9" t="str">
        <f t="shared" si="68"/>
        <v>After Discount</v>
      </c>
      <c r="AB849" s="6">
        <v>-4.3009999999999939</v>
      </c>
      <c r="AC849">
        <v>3</v>
      </c>
      <c r="AD849" s="6">
        <v>98.7</v>
      </c>
      <c r="AE849">
        <v>86567</v>
      </c>
      <c r="AF849" s="9">
        <f>IF(COUNTIF(AE$2:AE2800,AE849)=1,1,0)</f>
        <v>1</v>
      </c>
      <c r="AG849" t="str">
        <f>_xlfn.XLOOKUP(AE849,Returns!A:A,Returns!B:B,"Not Returned",0,1)</f>
        <v>Not Returned</v>
      </c>
      <c r="AH849">
        <f t="shared" si="69"/>
        <v>0</v>
      </c>
    </row>
    <row r="850" spans="1:34" x14ac:dyDescent="0.3">
      <c r="A850">
        <v>20807</v>
      </c>
      <c r="B850" t="s">
        <v>56</v>
      </c>
      <c r="C850" s="8">
        <v>0.09</v>
      </c>
      <c r="D850" s="6">
        <v>31.74</v>
      </c>
      <c r="E850" s="7">
        <v>12.62</v>
      </c>
      <c r="F850">
        <v>1108</v>
      </c>
      <c r="G850" t="s">
        <v>1199</v>
      </c>
      <c r="H850" t="str">
        <f>IF(COUNTIF(G$2:G850,G850)=1,"New Customer","Returning Customer")</f>
        <v>New Customer</v>
      </c>
      <c r="I850">
        <f t="shared" si="65"/>
        <v>1</v>
      </c>
      <c r="J850" t="s">
        <v>27</v>
      </c>
      <c r="K850" t="s">
        <v>58</v>
      </c>
      <c r="L850" t="s">
        <v>29</v>
      </c>
      <c r="M850" t="s">
        <v>109</v>
      </c>
      <c r="N850" t="s">
        <v>59</v>
      </c>
      <c r="O850" t="s">
        <v>1047</v>
      </c>
      <c r="P850">
        <v>0.37</v>
      </c>
      <c r="Q850" t="s">
        <v>33</v>
      </c>
      <c r="R850" t="s">
        <v>61</v>
      </c>
      <c r="S850" t="str">
        <f>VLOOKUP(R850,Users!$A$1:$B$5,2,0)</f>
        <v>Chris</v>
      </c>
      <c r="T850" t="s">
        <v>129</v>
      </c>
      <c r="U850" t="s">
        <v>1200</v>
      </c>
      <c r="V850">
        <v>75146</v>
      </c>
      <c r="W850" s="2">
        <v>42144</v>
      </c>
      <c r="X850" s="2" t="str">
        <f t="shared" si="66"/>
        <v>Wed</v>
      </c>
      <c r="Y850" s="2">
        <v>42144</v>
      </c>
      <c r="Z850" s="9">
        <f t="shared" si="67"/>
        <v>0</v>
      </c>
      <c r="AA850" s="9" t="str">
        <f t="shared" si="68"/>
        <v>After Discount</v>
      </c>
      <c r="AB850" s="6">
        <v>67.107500000000002</v>
      </c>
      <c r="AC850">
        <v>9</v>
      </c>
      <c r="AD850" s="6">
        <v>270.55</v>
      </c>
      <c r="AE850">
        <v>86409</v>
      </c>
      <c r="AF850" s="9">
        <f>IF(COUNTIF(AE$2:AE2801,AE850)=1,1,0)</f>
        <v>0</v>
      </c>
      <c r="AG850" t="str">
        <f>_xlfn.XLOOKUP(AE850,Returns!A:A,Returns!B:B,"Not Returned",0,1)</f>
        <v>Not Returned</v>
      </c>
      <c r="AH850">
        <f t="shared" si="69"/>
        <v>0</v>
      </c>
    </row>
    <row r="851" spans="1:34" x14ac:dyDescent="0.3">
      <c r="A851">
        <v>18420</v>
      </c>
      <c r="B851" t="s">
        <v>56</v>
      </c>
      <c r="C851" s="8">
        <v>0</v>
      </c>
      <c r="D851" s="6">
        <v>14.98</v>
      </c>
      <c r="E851" s="7">
        <v>8.99</v>
      </c>
      <c r="F851">
        <v>2840</v>
      </c>
      <c r="G851" t="s">
        <v>2576</v>
      </c>
      <c r="H851" t="str">
        <f>IF(COUNTIF(G$2:G851,G851)=1,"New Customer","Returning Customer")</f>
        <v>Returning Customer</v>
      </c>
      <c r="I851">
        <f t="shared" si="65"/>
        <v>0</v>
      </c>
      <c r="J851" t="s">
        <v>49</v>
      </c>
      <c r="K851" t="s">
        <v>28</v>
      </c>
      <c r="L851" t="s">
        <v>41</v>
      </c>
      <c r="M851" t="s">
        <v>50</v>
      </c>
      <c r="N851" t="s">
        <v>51</v>
      </c>
      <c r="O851" t="s">
        <v>2578</v>
      </c>
      <c r="P851">
        <v>0.39</v>
      </c>
      <c r="Q851" t="s">
        <v>33</v>
      </c>
      <c r="R851" t="s">
        <v>135</v>
      </c>
      <c r="S851" t="str">
        <f>VLOOKUP(R851,Users!$A$1:$B$5,2,0)</f>
        <v>Sam</v>
      </c>
      <c r="T851" t="s">
        <v>356</v>
      </c>
      <c r="U851" t="s">
        <v>2577</v>
      </c>
      <c r="V851">
        <v>33161</v>
      </c>
      <c r="W851" s="2">
        <v>42166</v>
      </c>
      <c r="X851" s="2" t="str">
        <f t="shared" si="66"/>
        <v>Thu</v>
      </c>
      <c r="Y851" s="2">
        <v>42167</v>
      </c>
      <c r="Z851" s="9">
        <f t="shared" si="67"/>
        <v>1</v>
      </c>
      <c r="AA851" s="9" t="str">
        <f t="shared" si="68"/>
        <v>No Discount</v>
      </c>
      <c r="AB851" s="6">
        <v>-40.604199999999999</v>
      </c>
      <c r="AC851">
        <v>18</v>
      </c>
      <c r="AD851" s="6">
        <v>273.79000000000002</v>
      </c>
      <c r="AE851">
        <v>87885</v>
      </c>
      <c r="AF851" s="9">
        <f>IF(COUNTIF(AE$2:AE2802,AE851)=1,1,0)</f>
        <v>0</v>
      </c>
      <c r="AG851" t="str">
        <f>_xlfn.XLOOKUP(AE851,Returns!A:A,Returns!B:B,"Not Returned",0,1)</f>
        <v>Not Returned</v>
      </c>
      <c r="AH851">
        <f t="shared" si="69"/>
        <v>0</v>
      </c>
    </row>
    <row r="852" spans="1:34" x14ac:dyDescent="0.3">
      <c r="A852">
        <v>21721</v>
      </c>
      <c r="B852" t="s">
        <v>47</v>
      </c>
      <c r="C852" s="8">
        <v>0.21</v>
      </c>
      <c r="D852" s="6">
        <v>14.98</v>
      </c>
      <c r="E852" s="7">
        <v>8.99</v>
      </c>
      <c r="F852">
        <v>3133</v>
      </c>
      <c r="G852" t="s">
        <v>2801</v>
      </c>
      <c r="H852" t="str">
        <f>IF(COUNTIF(G$2:G852,G852)=1,"New Customer","Returning Customer")</f>
        <v>Returning Customer</v>
      </c>
      <c r="I852">
        <f t="shared" si="65"/>
        <v>0</v>
      </c>
      <c r="J852" t="s">
        <v>49</v>
      </c>
      <c r="K852" t="s">
        <v>28</v>
      </c>
      <c r="L852" t="s">
        <v>41</v>
      </c>
      <c r="M852" t="s">
        <v>50</v>
      </c>
      <c r="N852" t="s">
        <v>51</v>
      </c>
      <c r="O852" t="s">
        <v>2578</v>
      </c>
      <c r="P852">
        <v>0.39</v>
      </c>
      <c r="Q852" t="s">
        <v>33</v>
      </c>
      <c r="R852" t="s">
        <v>61</v>
      </c>
      <c r="S852" t="str">
        <f>VLOOKUP(R852,Users!$A$1:$B$5,2,0)</f>
        <v>Chris</v>
      </c>
      <c r="T852" t="s">
        <v>175</v>
      </c>
      <c r="U852" t="s">
        <v>2802</v>
      </c>
      <c r="V852">
        <v>60540</v>
      </c>
      <c r="W852" s="2">
        <v>42067</v>
      </c>
      <c r="X852" s="2" t="str">
        <f t="shared" si="66"/>
        <v>Wed</v>
      </c>
      <c r="Y852" s="2">
        <v>42068</v>
      </c>
      <c r="Z852" s="9">
        <f t="shared" si="67"/>
        <v>1</v>
      </c>
      <c r="AA852" s="9" t="str">
        <f t="shared" si="68"/>
        <v>After Discount</v>
      </c>
      <c r="AB852" s="6">
        <v>-17.75</v>
      </c>
      <c r="AC852">
        <v>10</v>
      </c>
      <c r="AD852" s="6">
        <v>153.87</v>
      </c>
      <c r="AE852">
        <v>86792</v>
      </c>
      <c r="AF852" s="9">
        <f>IF(COUNTIF(AE$2:AE2803,AE852)=1,1,0)</f>
        <v>0</v>
      </c>
      <c r="AG852" t="str">
        <f>_xlfn.XLOOKUP(AE852,Returns!A:A,Returns!B:B,"Not Returned",0,1)</f>
        <v>Not Returned</v>
      </c>
      <c r="AH852">
        <f t="shared" si="69"/>
        <v>0</v>
      </c>
    </row>
    <row r="853" spans="1:34" x14ac:dyDescent="0.3">
      <c r="A853">
        <v>1595</v>
      </c>
      <c r="B853" t="s">
        <v>56</v>
      </c>
      <c r="C853" s="8">
        <v>0.04</v>
      </c>
      <c r="D853" s="6">
        <v>99.23</v>
      </c>
      <c r="E853" s="7">
        <v>8.99</v>
      </c>
      <c r="F853">
        <v>349</v>
      </c>
      <c r="G853" t="s">
        <v>447</v>
      </c>
      <c r="H853" t="str">
        <f>IF(COUNTIF(G$2:G853,G853)=1,"New Customer","Returning Customer")</f>
        <v>Returning Customer</v>
      </c>
      <c r="I853">
        <f t="shared" si="65"/>
        <v>0</v>
      </c>
      <c r="J853" t="s">
        <v>49</v>
      </c>
      <c r="K853" t="s">
        <v>40</v>
      </c>
      <c r="L853" t="s">
        <v>41</v>
      </c>
      <c r="M853" t="s">
        <v>50</v>
      </c>
      <c r="N853" t="s">
        <v>51</v>
      </c>
      <c r="O853" t="s">
        <v>448</v>
      </c>
      <c r="P853">
        <v>0.35</v>
      </c>
      <c r="Q853" t="s">
        <v>33</v>
      </c>
      <c r="R853" t="s">
        <v>135</v>
      </c>
      <c r="S853" t="str">
        <f>VLOOKUP(R853,Users!$A$1:$B$5,2,0)</f>
        <v>Sam</v>
      </c>
      <c r="T853" t="s">
        <v>356</v>
      </c>
      <c r="U853" t="s">
        <v>441</v>
      </c>
      <c r="V853">
        <v>33132</v>
      </c>
      <c r="W853" s="2">
        <v>42006</v>
      </c>
      <c r="X853" s="2" t="str">
        <f t="shared" si="66"/>
        <v>Fri</v>
      </c>
      <c r="Y853" s="2">
        <v>42008</v>
      </c>
      <c r="Z853" s="9">
        <f t="shared" si="67"/>
        <v>2</v>
      </c>
      <c r="AA853" s="9" t="str">
        <f t="shared" si="68"/>
        <v>After Discount</v>
      </c>
      <c r="AB853" s="6">
        <v>1916.6757</v>
      </c>
      <c r="AC853">
        <v>54</v>
      </c>
      <c r="AD853" s="6">
        <v>5555.6</v>
      </c>
      <c r="AE853">
        <v>11527</v>
      </c>
      <c r="AF853" s="9">
        <f>IF(COUNTIF(AE$2:AE2804,AE853)=1,1,0)</f>
        <v>1</v>
      </c>
      <c r="AG853" t="str">
        <f>_xlfn.XLOOKUP(AE853,Returns!A:A,Returns!B:B,"Not Returned",0,1)</f>
        <v>Not Returned</v>
      </c>
      <c r="AH853">
        <f t="shared" si="69"/>
        <v>0</v>
      </c>
    </row>
    <row r="854" spans="1:34" x14ac:dyDescent="0.3">
      <c r="A854">
        <v>19595</v>
      </c>
      <c r="B854" t="s">
        <v>56</v>
      </c>
      <c r="C854" s="8">
        <v>0.04</v>
      </c>
      <c r="D854" s="6">
        <v>99.23</v>
      </c>
      <c r="E854" s="7">
        <v>8.99</v>
      </c>
      <c r="F854">
        <v>351</v>
      </c>
      <c r="G854" t="s">
        <v>449</v>
      </c>
      <c r="H854" t="str">
        <f>IF(COUNTIF(G$2:G854,G854)=1,"New Customer","Returning Customer")</f>
        <v>Returning Customer</v>
      </c>
      <c r="I854">
        <f t="shared" si="65"/>
        <v>0</v>
      </c>
      <c r="J854" t="s">
        <v>49</v>
      </c>
      <c r="K854" t="s">
        <v>40</v>
      </c>
      <c r="L854" t="s">
        <v>41</v>
      </c>
      <c r="M854" t="s">
        <v>50</v>
      </c>
      <c r="N854" t="s">
        <v>51</v>
      </c>
      <c r="O854" t="s">
        <v>448</v>
      </c>
      <c r="P854">
        <v>0.35</v>
      </c>
      <c r="Q854" t="s">
        <v>33</v>
      </c>
      <c r="R854" t="s">
        <v>53</v>
      </c>
      <c r="S854" t="str">
        <f>VLOOKUP(R854,Users!$A$1:$B$5,2,0)</f>
        <v>Erin</v>
      </c>
      <c r="T854" t="s">
        <v>71</v>
      </c>
      <c r="U854" t="s">
        <v>450</v>
      </c>
      <c r="V854">
        <v>13601</v>
      </c>
      <c r="W854" s="2">
        <v>42006</v>
      </c>
      <c r="X854" s="2" t="str">
        <f t="shared" si="66"/>
        <v>Fri</v>
      </c>
      <c r="Y854" s="2">
        <v>42008</v>
      </c>
      <c r="Z854" s="9">
        <f t="shared" si="67"/>
        <v>2</v>
      </c>
      <c r="AA854" s="9" t="str">
        <f t="shared" si="68"/>
        <v>After Discount</v>
      </c>
      <c r="AB854" s="6">
        <v>993.83459999999991</v>
      </c>
      <c r="AC854">
        <v>14</v>
      </c>
      <c r="AD854" s="6">
        <v>1440.34</v>
      </c>
      <c r="AE854">
        <v>88686</v>
      </c>
      <c r="AF854" s="9">
        <f>IF(COUNTIF(AE$2:AE2805,AE854)=1,1,0)</f>
        <v>1</v>
      </c>
      <c r="AG854" t="str">
        <f>_xlfn.XLOOKUP(AE854,Returns!A:A,Returns!B:B,"Not Returned",0,1)</f>
        <v>Not Returned</v>
      </c>
      <c r="AH854">
        <f t="shared" si="69"/>
        <v>0</v>
      </c>
    </row>
    <row r="855" spans="1:34" x14ac:dyDescent="0.3">
      <c r="A855">
        <v>21734</v>
      </c>
      <c r="B855" t="s">
        <v>25</v>
      </c>
      <c r="C855" s="8">
        <v>0.01</v>
      </c>
      <c r="D855" s="6">
        <v>99.23</v>
      </c>
      <c r="E855" s="7">
        <v>8.99</v>
      </c>
      <c r="F855">
        <v>3151</v>
      </c>
      <c r="G855" t="s">
        <v>2824</v>
      </c>
      <c r="H855" t="str">
        <f>IF(COUNTIF(G$2:G855,G855)=1,"New Customer","Returning Customer")</f>
        <v>Returning Customer</v>
      </c>
      <c r="I855">
        <f t="shared" si="65"/>
        <v>0</v>
      </c>
      <c r="J855" t="s">
        <v>49</v>
      </c>
      <c r="K855" t="s">
        <v>28</v>
      </c>
      <c r="L855" t="s">
        <v>41</v>
      </c>
      <c r="M855" t="s">
        <v>50</v>
      </c>
      <c r="N855" t="s">
        <v>51</v>
      </c>
      <c r="O855" t="s">
        <v>448</v>
      </c>
      <c r="P855">
        <v>0.35</v>
      </c>
      <c r="Q855" t="s">
        <v>33</v>
      </c>
      <c r="R855" t="s">
        <v>34</v>
      </c>
      <c r="S855" t="str">
        <f>VLOOKUP(R855,Users!$A$1:$B$5,2,0)</f>
        <v>William</v>
      </c>
      <c r="T855" t="s">
        <v>45</v>
      </c>
      <c r="U855" t="s">
        <v>2826</v>
      </c>
      <c r="V855">
        <v>92277</v>
      </c>
      <c r="W855" s="2">
        <v>42092</v>
      </c>
      <c r="X855" s="2" t="str">
        <f t="shared" si="66"/>
        <v>Sun</v>
      </c>
      <c r="Y855" s="2">
        <v>42096</v>
      </c>
      <c r="Z855" s="9">
        <f t="shared" si="67"/>
        <v>4</v>
      </c>
      <c r="AA855" s="9" t="str">
        <f t="shared" si="68"/>
        <v>After Discount</v>
      </c>
      <c r="AB855" s="6">
        <v>-87.46</v>
      </c>
      <c r="AC855">
        <v>1</v>
      </c>
      <c r="AD855" s="6">
        <v>99.22</v>
      </c>
      <c r="AE855">
        <v>88548</v>
      </c>
      <c r="AF855" s="9">
        <f>IF(COUNTIF(AE$2:AE2806,AE855)=1,1,0)</f>
        <v>1</v>
      </c>
      <c r="AG855" t="str">
        <f>_xlfn.XLOOKUP(AE855,Returns!A:A,Returns!B:B,"Not Returned",0,1)</f>
        <v>Not Returned</v>
      </c>
      <c r="AH855">
        <f t="shared" si="69"/>
        <v>0</v>
      </c>
    </row>
    <row r="856" spans="1:34" x14ac:dyDescent="0.3">
      <c r="A856">
        <v>18801</v>
      </c>
      <c r="B856" t="s">
        <v>56</v>
      </c>
      <c r="C856" s="8">
        <v>0.1</v>
      </c>
      <c r="D856" s="6">
        <v>280.98</v>
      </c>
      <c r="E856" s="7">
        <v>35.67</v>
      </c>
      <c r="F856">
        <v>254</v>
      </c>
      <c r="G856" t="s">
        <v>348</v>
      </c>
      <c r="H856" t="str">
        <f>IF(COUNTIF(G$2:G856,G856)=1,"New Customer","Returning Customer")</f>
        <v>New Customer</v>
      </c>
      <c r="I856">
        <f t="shared" si="65"/>
        <v>1</v>
      </c>
      <c r="J856" t="s">
        <v>39</v>
      </c>
      <c r="K856" t="s">
        <v>40</v>
      </c>
      <c r="L856" t="s">
        <v>41</v>
      </c>
      <c r="M856" t="s">
        <v>150</v>
      </c>
      <c r="N856" t="s">
        <v>120</v>
      </c>
      <c r="O856" t="s">
        <v>349</v>
      </c>
      <c r="P856">
        <v>0.66</v>
      </c>
      <c r="Q856" t="s">
        <v>33</v>
      </c>
      <c r="R856" t="s">
        <v>34</v>
      </c>
      <c r="S856" t="str">
        <f>VLOOKUP(R856,Users!$A$1:$B$5,2,0)</f>
        <v>William</v>
      </c>
      <c r="T856" t="s">
        <v>250</v>
      </c>
      <c r="U856" t="s">
        <v>350</v>
      </c>
      <c r="V856">
        <v>80126</v>
      </c>
      <c r="W856" s="2">
        <v>42165</v>
      </c>
      <c r="X856" s="2" t="str">
        <f t="shared" si="66"/>
        <v>Wed</v>
      </c>
      <c r="Y856" s="2">
        <v>42166</v>
      </c>
      <c r="Z856" s="9">
        <f t="shared" si="67"/>
        <v>1</v>
      </c>
      <c r="AA856" s="9" t="str">
        <f t="shared" si="68"/>
        <v>After Discount</v>
      </c>
      <c r="AB856" s="6">
        <v>-53.744999999999997</v>
      </c>
      <c r="AC856">
        <v>5</v>
      </c>
      <c r="AD856" s="6">
        <v>1332.82</v>
      </c>
      <c r="AE856">
        <v>86268</v>
      </c>
      <c r="AF856" s="9">
        <f>IF(COUNTIF(AE$2:AE2807,AE856)=1,1,0)</f>
        <v>1</v>
      </c>
      <c r="AG856" t="str">
        <f>_xlfn.XLOOKUP(AE856,Returns!A:A,Returns!B:B,"Not Returned",0,1)</f>
        <v>Not Returned</v>
      </c>
      <c r="AH856">
        <f t="shared" si="69"/>
        <v>0</v>
      </c>
    </row>
    <row r="857" spans="1:34" x14ac:dyDescent="0.3">
      <c r="A857">
        <v>18802</v>
      </c>
      <c r="B857" t="s">
        <v>37</v>
      </c>
      <c r="C857" s="8">
        <v>0.05</v>
      </c>
      <c r="D857" s="6">
        <v>150.97999999999999</v>
      </c>
      <c r="E857" s="7">
        <v>43.71</v>
      </c>
      <c r="F857">
        <v>2422</v>
      </c>
      <c r="G857" t="s">
        <v>2253</v>
      </c>
      <c r="H857" t="str">
        <f>IF(COUNTIF(G$2:G857,G857)=1,"New Customer","Returning Customer")</f>
        <v>Returning Customer</v>
      </c>
      <c r="I857">
        <f t="shared" si="65"/>
        <v>0</v>
      </c>
      <c r="J857" t="s">
        <v>39</v>
      </c>
      <c r="K857" t="s">
        <v>40</v>
      </c>
      <c r="L857" t="s">
        <v>41</v>
      </c>
      <c r="M857" t="s">
        <v>42</v>
      </c>
      <c r="N857" t="s">
        <v>43</v>
      </c>
      <c r="O857" t="s">
        <v>2254</v>
      </c>
      <c r="P857">
        <v>0.55000000000000004</v>
      </c>
      <c r="Q857" t="s">
        <v>33</v>
      </c>
      <c r="R857" t="s">
        <v>61</v>
      </c>
      <c r="S857" t="str">
        <f>VLOOKUP(R857,Users!$A$1:$B$5,2,0)</f>
        <v>Chris</v>
      </c>
      <c r="T857" t="s">
        <v>129</v>
      </c>
      <c r="U857" t="s">
        <v>2255</v>
      </c>
      <c r="V857">
        <v>77340</v>
      </c>
      <c r="W857" s="2">
        <v>42148</v>
      </c>
      <c r="X857" s="2" t="str">
        <f t="shared" si="66"/>
        <v>Sun</v>
      </c>
      <c r="Y857" s="2">
        <v>42149</v>
      </c>
      <c r="Z857" s="9">
        <f t="shared" si="67"/>
        <v>1</v>
      </c>
      <c r="AA857" s="9" t="str">
        <f t="shared" si="68"/>
        <v>After Discount</v>
      </c>
      <c r="AB857" s="6">
        <v>650.29999999999995</v>
      </c>
      <c r="AC857">
        <v>12</v>
      </c>
      <c r="AD857" s="6">
        <v>1857.08</v>
      </c>
      <c r="AE857">
        <v>89053</v>
      </c>
      <c r="AF857" s="9">
        <f>IF(COUNTIF(AE$2:AE2808,AE857)=1,1,0)</f>
        <v>1</v>
      </c>
      <c r="AG857" t="str">
        <f>_xlfn.XLOOKUP(AE857,Returns!A:A,Returns!B:B,"Not Returned",0,1)</f>
        <v>Not Returned</v>
      </c>
      <c r="AH857">
        <f t="shared" si="69"/>
        <v>0</v>
      </c>
    </row>
    <row r="858" spans="1:34" x14ac:dyDescent="0.3">
      <c r="A858">
        <v>20536</v>
      </c>
      <c r="B858" t="s">
        <v>106</v>
      </c>
      <c r="C858" s="8">
        <v>0.03</v>
      </c>
      <c r="D858" s="6">
        <v>284.98</v>
      </c>
      <c r="E858" s="7">
        <v>69.55</v>
      </c>
      <c r="F858">
        <v>972</v>
      </c>
      <c r="G858" t="s">
        <v>1070</v>
      </c>
      <c r="H858" t="str">
        <f>IF(COUNTIF(G$2:G858,G858)=1,"New Customer","Returning Customer")</f>
        <v>New Customer</v>
      </c>
      <c r="I858">
        <f t="shared" si="65"/>
        <v>1</v>
      </c>
      <c r="J858" t="s">
        <v>39</v>
      </c>
      <c r="K858" t="s">
        <v>28</v>
      </c>
      <c r="L858" t="s">
        <v>41</v>
      </c>
      <c r="M858" t="s">
        <v>42</v>
      </c>
      <c r="N858" t="s">
        <v>43</v>
      </c>
      <c r="O858" t="s">
        <v>1071</v>
      </c>
      <c r="P858">
        <v>0.6</v>
      </c>
      <c r="Q858" t="s">
        <v>33</v>
      </c>
      <c r="R858" t="s">
        <v>34</v>
      </c>
      <c r="S858" t="str">
        <f>VLOOKUP(R858,Users!$A$1:$B$5,2,0)</f>
        <v>William</v>
      </c>
      <c r="T858" t="s">
        <v>45</v>
      </c>
      <c r="U858" t="s">
        <v>1072</v>
      </c>
      <c r="V858">
        <v>92503</v>
      </c>
      <c r="W858" s="2">
        <v>42063</v>
      </c>
      <c r="X858" s="2" t="str">
        <f t="shared" si="66"/>
        <v>Sat</v>
      </c>
      <c r="Y858" s="2">
        <v>42068</v>
      </c>
      <c r="Z858" s="9">
        <f t="shared" si="67"/>
        <v>5</v>
      </c>
      <c r="AA858" s="9" t="str">
        <f t="shared" si="68"/>
        <v>After Discount</v>
      </c>
      <c r="AB858" s="6">
        <v>-116.584</v>
      </c>
      <c r="AC858">
        <v>2</v>
      </c>
      <c r="AD858" s="6">
        <v>619.38</v>
      </c>
      <c r="AE858">
        <v>87259</v>
      </c>
      <c r="AF858" s="9">
        <f>IF(COUNTIF(AE$2:AE2809,AE858)=1,1,0)</f>
        <v>0</v>
      </c>
      <c r="AG858" t="str">
        <f>_xlfn.XLOOKUP(AE858,Returns!A:A,Returns!B:B,"Not Returned",0,1)</f>
        <v>Not Returned</v>
      </c>
      <c r="AH858">
        <f t="shared" si="69"/>
        <v>0</v>
      </c>
    </row>
    <row r="859" spans="1:34" x14ac:dyDescent="0.3">
      <c r="A859">
        <v>25066</v>
      </c>
      <c r="B859" t="s">
        <v>106</v>
      </c>
      <c r="C859" s="8">
        <v>0.02</v>
      </c>
      <c r="D859" s="6">
        <v>284.98</v>
      </c>
      <c r="E859" s="7">
        <v>69.55</v>
      </c>
      <c r="F859">
        <v>1672</v>
      </c>
      <c r="G859" t="s">
        <v>1664</v>
      </c>
      <c r="H859" t="str">
        <f>IF(COUNTIF(G$2:G859,G859)=1,"New Customer","Returning Customer")</f>
        <v>New Customer</v>
      </c>
      <c r="I859">
        <f t="shared" si="65"/>
        <v>1</v>
      </c>
      <c r="J859" t="s">
        <v>39</v>
      </c>
      <c r="K859" t="s">
        <v>58</v>
      </c>
      <c r="L859" t="s">
        <v>41</v>
      </c>
      <c r="M859" t="s">
        <v>42</v>
      </c>
      <c r="N859" t="s">
        <v>43</v>
      </c>
      <c r="O859" t="s">
        <v>1071</v>
      </c>
      <c r="P859">
        <v>0.6</v>
      </c>
      <c r="Q859" t="s">
        <v>33</v>
      </c>
      <c r="R859" t="s">
        <v>135</v>
      </c>
      <c r="S859" t="str">
        <f>VLOOKUP(R859,Users!$A$1:$B$5,2,0)</f>
        <v>Sam</v>
      </c>
      <c r="T859" t="s">
        <v>136</v>
      </c>
      <c r="U859" t="s">
        <v>1665</v>
      </c>
      <c r="V859">
        <v>22901</v>
      </c>
      <c r="W859" s="2">
        <v>42162</v>
      </c>
      <c r="X859" s="2" t="str">
        <f t="shared" si="66"/>
        <v>Sun</v>
      </c>
      <c r="Y859" s="2">
        <v>42167</v>
      </c>
      <c r="Z859" s="9">
        <f t="shared" si="67"/>
        <v>5</v>
      </c>
      <c r="AA859" s="9" t="str">
        <f t="shared" si="68"/>
        <v>After Discount</v>
      </c>
      <c r="AB859" s="6">
        <v>15.527999999999999</v>
      </c>
      <c r="AC859">
        <v>3</v>
      </c>
      <c r="AD859" s="6">
        <v>926.3</v>
      </c>
      <c r="AE859">
        <v>86723</v>
      </c>
      <c r="AF859" s="9">
        <f>IF(COUNTIF(AE$2:AE2810,AE859)=1,1,0)</f>
        <v>0</v>
      </c>
      <c r="AG859" t="str">
        <f>_xlfn.XLOOKUP(AE859,Returns!A:A,Returns!B:B,"Not Returned",0,1)</f>
        <v>Not Returned</v>
      </c>
      <c r="AH859">
        <f t="shared" si="69"/>
        <v>0</v>
      </c>
    </row>
    <row r="860" spans="1:34" x14ac:dyDescent="0.3">
      <c r="A860">
        <v>24673</v>
      </c>
      <c r="B860" t="s">
        <v>47</v>
      </c>
      <c r="C860" s="8">
        <v>7.0000000000000007E-2</v>
      </c>
      <c r="D860" s="6">
        <v>270.98</v>
      </c>
      <c r="E860" s="7">
        <v>50</v>
      </c>
      <c r="F860">
        <v>2302</v>
      </c>
      <c r="G860" t="s">
        <v>2169</v>
      </c>
      <c r="H860" t="str">
        <f>IF(COUNTIF(G$2:G860,G860)=1,"New Customer","Returning Customer")</f>
        <v>Returning Customer</v>
      </c>
      <c r="I860">
        <f t="shared" si="65"/>
        <v>0</v>
      </c>
      <c r="J860" t="s">
        <v>39</v>
      </c>
      <c r="K860" t="s">
        <v>28</v>
      </c>
      <c r="L860" t="s">
        <v>41</v>
      </c>
      <c r="M860" t="s">
        <v>42</v>
      </c>
      <c r="N860" t="s">
        <v>43</v>
      </c>
      <c r="O860" t="s">
        <v>2170</v>
      </c>
      <c r="P860">
        <v>0.77</v>
      </c>
      <c r="Q860" t="s">
        <v>33</v>
      </c>
      <c r="R860" t="s">
        <v>135</v>
      </c>
      <c r="S860" t="str">
        <f>VLOOKUP(R860,Users!$A$1:$B$5,2,0)</f>
        <v>Sam</v>
      </c>
      <c r="T860" t="s">
        <v>356</v>
      </c>
      <c r="U860" t="s">
        <v>2171</v>
      </c>
      <c r="V860">
        <v>32404</v>
      </c>
      <c r="W860" s="2">
        <v>42046</v>
      </c>
      <c r="X860" s="2" t="str">
        <f t="shared" si="66"/>
        <v>Wed</v>
      </c>
      <c r="Y860" s="2">
        <v>42048</v>
      </c>
      <c r="Z860" s="9">
        <f t="shared" si="67"/>
        <v>2</v>
      </c>
      <c r="AA860" s="9" t="str">
        <f t="shared" si="68"/>
        <v>After Discount</v>
      </c>
      <c r="AB860" s="6">
        <v>27.725999999999999</v>
      </c>
      <c r="AC860">
        <v>9</v>
      </c>
      <c r="AD860" s="6">
        <v>2439.37</v>
      </c>
      <c r="AE860">
        <v>87695</v>
      </c>
      <c r="AF860" s="9">
        <f>IF(COUNTIF(AE$2:AE2811,AE860)=1,1,0)</f>
        <v>1</v>
      </c>
      <c r="AG860" t="str">
        <f>_xlfn.XLOOKUP(AE860,Returns!A:A,Returns!B:B,"Not Returned",0,1)</f>
        <v>Not Returned</v>
      </c>
      <c r="AH860">
        <f t="shared" si="69"/>
        <v>0</v>
      </c>
    </row>
    <row r="861" spans="1:34" x14ac:dyDescent="0.3">
      <c r="A861">
        <v>6673</v>
      </c>
      <c r="B861" t="s">
        <v>47</v>
      </c>
      <c r="C861" s="8">
        <v>7.0000000000000007E-2</v>
      </c>
      <c r="D861" s="6">
        <v>270.98</v>
      </c>
      <c r="E861" s="7">
        <v>50</v>
      </c>
      <c r="F861">
        <v>2303</v>
      </c>
      <c r="G861" t="s">
        <v>2173</v>
      </c>
      <c r="H861" t="str">
        <f>IF(COUNTIF(G$2:G861,G861)=1,"New Customer","Returning Customer")</f>
        <v>Returning Customer</v>
      </c>
      <c r="I861">
        <f t="shared" si="65"/>
        <v>0</v>
      </c>
      <c r="J861" t="s">
        <v>39</v>
      </c>
      <c r="K861" t="s">
        <v>28</v>
      </c>
      <c r="L861" t="s">
        <v>41</v>
      </c>
      <c r="M861" t="s">
        <v>42</v>
      </c>
      <c r="N861" t="s">
        <v>43</v>
      </c>
      <c r="O861" t="s">
        <v>2170</v>
      </c>
      <c r="P861">
        <v>0.77</v>
      </c>
      <c r="Q861" t="s">
        <v>33</v>
      </c>
      <c r="R861" t="s">
        <v>53</v>
      </c>
      <c r="S861" t="str">
        <f>VLOOKUP(R861,Users!$A$1:$B$5,2,0)</f>
        <v>Erin</v>
      </c>
      <c r="T861" t="s">
        <v>71</v>
      </c>
      <c r="U861" t="s">
        <v>90</v>
      </c>
      <c r="V861">
        <v>10011</v>
      </c>
      <c r="W861" s="2">
        <v>42046</v>
      </c>
      <c r="X861" s="2" t="str">
        <f t="shared" si="66"/>
        <v>Wed</v>
      </c>
      <c r="Y861" s="2">
        <v>42048</v>
      </c>
      <c r="Z861" s="9">
        <f t="shared" si="67"/>
        <v>2</v>
      </c>
      <c r="AA861" s="9" t="str">
        <f t="shared" si="68"/>
        <v>After Discount</v>
      </c>
      <c r="AB861" s="6">
        <v>-96.05</v>
      </c>
      <c r="AC861">
        <v>36</v>
      </c>
      <c r="AD861" s="6">
        <v>9757.48</v>
      </c>
      <c r="AE861">
        <v>47493</v>
      </c>
      <c r="AF861" s="9">
        <f>IF(COUNTIF(AE$2:AE2812,AE861)=1,1,0)</f>
        <v>1</v>
      </c>
      <c r="AG861" t="str">
        <f>_xlfn.XLOOKUP(AE861,Returns!A:A,Returns!B:B,"Not Returned",0,1)</f>
        <v>Not Returned</v>
      </c>
      <c r="AH861">
        <f t="shared" si="69"/>
        <v>0</v>
      </c>
    </row>
    <row r="862" spans="1:34" x14ac:dyDescent="0.3">
      <c r="A862">
        <v>22907</v>
      </c>
      <c r="B862" t="s">
        <v>56</v>
      </c>
      <c r="C862" s="8">
        <v>0.06</v>
      </c>
      <c r="D862" s="6">
        <v>180.98</v>
      </c>
      <c r="E862" s="7">
        <v>26.2</v>
      </c>
      <c r="F862">
        <v>146</v>
      </c>
      <c r="G862" t="s">
        <v>233</v>
      </c>
      <c r="H862" t="str">
        <f>IF(COUNTIF(G$2:G862,G862)=1,"New Customer","Returning Customer")</f>
        <v>New Customer</v>
      </c>
      <c r="I862">
        <f t="shared" si="65"/>
        <v>1</v>
      </c>
      <c r="J862" t="s">
        <v>39</v>
      </c>
      <c r="K862" t="s">
        <v>28</v>
      </c>
      <c r="L862" t="s">
        <v>41</v>
      </c>
      <c r="M862" t="s">
        <v>42</v>
      </c>
      <c r="N862" t="s">
        <v>43</v>
      </c>
      <c r="O862" t="s">
        <v>236</v>
      </c>
      <c r="P862">
        <v>0.59</v>
      </c>
      <c r="Q862" t="s">
        <v>33</v>
      </c>
      <c r="R862" t="s">
        <v>61</v>
      </c>
      <c r="S862" t="str">
        <f>VLOOKUP(R862,Users!$A$1:$B$5,2,0)</f>
        <v>Chris</v>
      </c>
      <c r="T862" t="s">
        <v>129</v>
      </c>
      <c r="U862" t="s">
        <v>235</v>
      </c>
      <c r="V862">
        <v>76148</v>
      </c>
      <c r="W862" s="2">
        <v>42117</v>
      </c>
      <c r="X862" s="2" t="str">
        <f t="shared" si="66"/>
        <v>Thu</v>
      </c>
      <c r="Y862" s="2">
        <v>42118</v>
      </c>
      <c r="Z862" s="9">
        <f t="shared" si="67"/>
        <v>1</v>
      </c>
      <c r="AA862" s="9" t="str">
        <f t="shared" si="68"/>
        <v>After Discount</v>
      </c>
      <c r="AB862" s="6">
        <v>251.40839999999997</v>
      </c>
      <c r="AC862">
        <v>5</v>
      </c>
      <c r="AD862" s="6">
        <v>929.57</v>
      </c>
      <c r="AE862">
        <v>91090</v>
      </c>
      <c r="AF862" s="9">
        <f>IF(COUNTIF(AE$2:AE2813,AE862)=1,1,0)</f>
        <v>1</v>
      </c>
      <c r="AG862" t="str">
        <f>_xlfn.XLOOKUP(AE862,Returns!A:A,Returns!B:B,"Not Returned",0,1)</f>
        <v>Not Returned</v>
      </c>
      <c r="AH862">
        <f t="shared" si="69"/>
        <v>0</v>
      </c>
    </row>
    <row r="863" spans="1:34" x14ac:dyDescent="0.3">
      <c r="A863">
        <v>22858</v>
      </c>
      <c r="B863" t="s">
        <v>106</v>
      </c>
      <c r="C863" s="8">
        <v>0.03</v>
      </c>
      <c r="D863" s="6">
        <v>180.98</v>
      </c>
      <c r="E863" s="7">
        <v>26.2</v>
      </c>
      <c r="F863">
        <v>1893</v>
      </c>
      <c r="G863" t="s">
        <v>1840</v>
      </c>
      <c r="H863" t="str">
        <f>IF(COUNTIF(G$2:G863,G863)=1,"New Customer","Returning Customer")</f>
        <v>New Customer</v>
      </c>
      <c r="I863">
        <f t="shared" si="65"/>
        <v>1</v>
      </c>
      <c r="J863" t="s">
        <v>39</v>
      </c>
      <c r="K863" t="s">
        <v>114</v>
      </c>
      <c r="L863" t="s">
        <v>41</v>
      </c>
      <c r="M863" t="s">
        <v>42</v>
      </c>
      <c r="N863" t="s">
        <v>43</v>
      </c>
      <c r="O863" t="s">
        <v>236</v>
      </c>
      <c r="P863">
        <v>0.59</v>
      </c>
      <c r="Q863" t="s">
        <v>33</v>
      </c>
      <c r="R863" t="s">
        <v>61</v>
      </c>
      <c r="S863" t="str">
        <f>VLOOKUP(R863,Users!$A$1:$B$5,2,0)</f>
        <v>Chris</v>
      </c>
      <c r="T863" t="s">
        <v>499</v>
      </c>
      <c r="U863" t="s">
        <v>1841</v>
      </c>
      <c r="V863">
        <v>63119</v>
      </c>
      <c r="W863" s="2">
        <v>42120</v>
      </c>
      <c r="X863" s="2" t="str">
        <f t="shared" si="66"/>
        <v>Sun</v>
      </c>
      <c r="Y863" s="2">
        <v>42124</v>
      </c>
      <c r="Z863" s="9">
        <f t="shared" si="67"/>
        <v>4</v>
      </c>
      <c r="AA863" s="9" t="str">
        <f t="shared" si="68"/>
        <v>After Discount</v>
      </c>
      <c r="AB863" s="6">
        <v>588.54</v>
      </c>
      <c r="AC863">
        <v>5</v>
      </c>
      <c r="AD863" s="6">
        <v>928.92</v>
      </c>
      <c r="AE863">
        <v>91262</v>
      </c>
      <c r="AF863" s="9">
        <f>IF(COUNTIF(AE$2:AE2814,AE863)=1,1,0)</f>
        <v>1</v>
      </c>
      <c r="AG863" t="str">
        <f>_xlfn.XLOOKUP(AE863,Returns!A:A,Returns!B:B,"Not Returned",0,1)</f>
        <v>Not Returned</v>
      </c>
      <c r="AH863">
        <f t="shared" si="69"/>
        <v>0</v>
      </c>
    </row>
    <row r="864" spans="1:34" x14ac:dyDescent="0.3">
      <c r="A864">
        <v>19441</v>
      </c>
      <c r="B864" t="s">
        <v>25</v>
      </c>
      <c r="C864" s="8">
        <v>0.06</v>
      </c>
      <c r="D864" s="6">
        <v>180.98</v>
      </c>
      <c r="E864" s="7">
        <v>26.2</v>
      </c>
      <c r="F864">
        <v>2333</v>
      </c>
      <c r="G864" t="s">
        <v>2184</v>
      </c>
      <c r="H864" t="str">
        <f>IF(COUNTIF(G$2:G864,G864)=1,"New Customer","Returning Customer")</f>
        <v>New Customer</v>
      </c>
      <c r="I864">
        <f t="shared" si="65"/>
        <v>1</v>
      </c>
      <c r="J864" t="s">
        <v>39</v>
      </c>
      <c r="K864" t="s">
        <v>58</v>
      </c>
      <c r="L864" t="s">
        <v>41</v>
      </c>
      <c r="M864" t="s">
        <v>42</v>
      </c>
      <c r="N864" t="s">
        <v>43</v>
      </c>
      <c r="O864" t="s">
        <v>236</v>
      </c>
      <c r="P864">
        <v>0.59</v>
      </c>
      <c r="Q864" t="s">
        <v>33</v>
      </c>
      <c r="R864" t="s">
        <v>61</v>
      </c>
      <c r="S864" t="str">
        <f>VLOOKUP(R864,Users!$A$1:$B$5,2,0)</f>
        <v>Chris</v>
      </c>
      <c r="T864" t="s">
        <v>1843</v>
      </c>
      <c r="U864" t="s">
        <v>2185</v>
      </c>
      <c r="V864">
        <v>54302</v>
      </c>
      <c r="W864" s="2">
        <v>42178</v>
      </c>
      <c r="X864" s="2" t="str">
        <f t="shared" si="66"/>
        <v>Tue</v>
      </c>
      <c r="Y864" s="2">
        <v>42179</v>
      </c>
      <c r="Z864" s="9">
        <f t="shared" si="67"/>
        <v>1</v>
      </c>
      <c r="AA864" s="9" t="str">
        <f t="shared" si="68"/>
        <v>After Discount</v>
      </c>
      <c r="AB864" s="6">
        <v>-122.235</v>
      </c>
      <c r="AC864">
        <v>1</v>
      </c>
      <c r="AD864" s="6">
        <v>191.73</v>
      </c>
      <c r="AE864">
        <v>89611</v>
      </c>
      <c r="AF864" s="9">
        <f>IF(COUNTIF(AE$2:AE2815,AE864)=1,1,0)</f>
        <v>1</v>
      </c>
      <c r="AG864" t="str">
        <f>_xlfn.XLOOKUP(AE864,Returns!A:A,Returns!B:B,"Not Returned",0,1)</f>
        <v>Not Returned</v>
      </c>
      <c r="AH864">
        <f t="shared" si="69"/>
        <v>0</v>
      </c>
    </row>
    <row r="865" spans="1:34" x14ac:dyDescent="0.3">
      <c r="A865">
        <v>20483</v>
      </c>
      <c r="B865" t="s">
        <v>25</v>
      </c>
      <c r="C865" s="8">
        <v>0.1</v>
      </c>
      <c r="D865" s="6">
        <v>180.98</v>
      </c>
      <c r="E865" s="7">
        <v>26.2</v>
      </c>
      <c r="F865">
        <v>3132</v>
      </c>
      <c r="G865" t="s">
        <v>2798</v>
      </c>
      <c r="H865" t="str">
        <f>IF(COUNTIF(G$2:G865,G865)=1,"New Customer","Returning Customer")</f>
        <v>Returning Customer</v>
      </c>
      <c r="I865">
        <f t="shared" si="65"/>
        <v>0</v>
      </c>
      <c r="J865" t="s">
        <v>39</v>
      </c>
      <c r="K865" t="s">
        <v>28</v>
      </c>
      <c r="L865" t="s">
        <v>41</v>
      </c>
      <c r="M865" t="s">
        <v>42</v>
      </c>
      <c r="N865" t="s">
        <v>43</v>
      </c>
      <c r="O865" t="s">
        <v>236</v>
      </c>
      <c r="P865">
        <v>0.59</v>
      </c>
      <c r="Q865" t="s">
        <v>33</v>
      </c>
      <c r="R865" t="s">
        <v>61</v>
      </c>
      <c r="S865" t="str">
        <f>VLOOKUP(R865,Users!$A$1:$B$5,2,0)</f>
        <v>Chris</v>
      </c>
      <c r="T865" t="s">
        <v>175</v>
      </c>
      <c r="U865" t="s">
        <v>2799</v>
      </c>
      <c r="V865">
        <v>60060</v>
      </c>
      <c r="W865" s="2">
        <v>42177</v>
      </c>
      <c r="X865" s="2" t="str">
        <f t="shared" si="66"/>
        <v>Mon</v>
      </c>
      <c r="Y865" s="2">
        <v>42178</v>
      </c>
      <c r="Z865" s="9">
        <f t="shared" si="67"/>
        <v>1</v>
      </c>
      <c r="AA865" s="9" t="str">
        <f t="shared" si="68"/>
        <v>After Discount</v>
      </c>
      <c r="AB865" s="6">
        <v>-64.664000000000001</v>
      </c>
      <c r="AC865">
        <v>3</v>
      </c>
      <c r="AD865" s="6">
        <v>519.41999999999996</v>
      </c>
      <c r="AE865">
        <v>86790</v>
      </c>
      <c r="AF865" s="9">
        <f>IF(COUNTIF(AE$2:AE2816,AE865)=1,1,0)</f>
        <v>1</v>
      </c>
      <c r="AG865" t="str">
        <f>_xlfn.XLOOKUP(AE865,Returns!A:A,Returns!B:B,"Not Returned",0,1)</f>
        <v>Not Returned</v>
      </c>
      <c r="AH865">
        <f t="shared" si="69"/>
        <v>0</v>
      </c>
    </row>
    <row r="866" spans="1:34" x14ac:dyDescent="0.3">
      <c r="A866">
        <v>7786</v>
      </c>
      <c r="B866" t="s">
        <v>25</v>
      </c>
      <c r="C866" s="8">
        <v>0.09</v>
      </c>
      <c r="D866" s="6">
        <v>122.99</v>
      </c>
      <c r="E866" s="7">
        <v>70.2</v>
      </c>
      <c r="F866">
        <v>68</v>
      </c>
      <c r="G866" t="s">
        <v>142</v>
      </c>
      <c r="H866" t="str">
        <f>IF(COUNTIF(G$2:G866,G866)=1,"New Customer","Returning Customer")</f>
        <v>Returning Customer</v>
      </c>
      <c r="I866">
        <f t="shared" si="65"/>
        <v>0</v>
      </c>
      <c r="J866" t="s">
        <v>39</v>
      </c>
      <c r="K866" t="s">
        <v>28</v>
      </c>
      <c r="L866" t="s">
        <v>41</v>
      </c>
      <c r="M866" t="s">
        <v>42</v>
      </c>
      <c r="N866" t="s">
        <v>43</v>
      </c>
      <c r="O866" t="s">
        <v>145</v>
      </c>
      <c r="P866">
        <v>0.74</v>
      </c>
      <c r="Q866" t="s">
        <v>33</v>
      </c>
      <c r="R866" t="s">
        <v>53</v>
      </c>
      <c r="S866" t="str">
        <f>VLOOKUP(R866,Users!$A$1:$B$5,2,0)</f>
        <v>Erin</v>
      </c>
      <c r="T866" t="s">
        <v>71</v>
      </c>
      <c r="U866" t="s">
        <v>90</v>
      </c>
      <c r="V866">
        <v>10177</v>
      </c>
      <c r="W866" s="2">
        <v>42037</v>
      </c>
      <c r="X866" s="2" t="str">
        <f t="shared" si="66"/>
        <v>Mon</v>
      </c>
      <c r="Y866" s="2">
        <v>42039</v>
      </c>
      <c r="Z866" s="9">
        <f t="shared" si="67"/>
        <v>2</v>
      </c>
      <c r="AA866" s="9" t="str">
        <f t="shared" si="68"/>
        <v>After Discount</v>
      </c>
      <c r="AB866" s="6">
        <v>-2426.5500000000002</v>
      </c>
      <c r="AC866">
        <v>49</v>
      </c>
      <c r="AD866" s="6">
        <v>5718.85</v>
      </c>
      <c r="AE866">
        <v>55713</v>
      </c>
      <c r="AF866" s="9">
        <f>IF(COUNTIF(AE$2:AE2817,AE866)=1,1,0)</f>
        <v>1</v>
      </c>
      <c r="AG866" t="str">
        <f>_xlfn.XLOOKUP(AE866,Returns!A:A,Returns!B:B,"Not Returned",0,1)</f>
        <v>Not Returned</v>
      </c>
      <c r="AH866">
        <f t="shared" si="69"/>
        <v>0</v>
      </c>
    </row>
    <row r="867" spans="1:34" x14ac:dyDescent="0.3">
      <c r="A867">
        <v>25786</v>
      </c>
      <c r="B867" t="s">
        <v>25</v>
      </c>
      <c r="C867" s="8">
        <v>0.09</v>
      </c>
      <c r="D867" s="6">
        <v>122.99</v>
      </c>
      <c r="E867" s="7">
        <v>70.2</v>
      </c>
      <c r="F867">
        <v>70</v>
      </c>
      <c r="G867" t="s">
        <v>146</v>
      </c>
      <c r="H867" t="str">
        <f>IF(COUNTIF(G$2:G867,G867)=1,"New Customer","Returning Customer")</f>
        <v>New Customer</v>
      </c>
      <c r="I867">
        <f t="shared" si="65"/>
        <v>1</v>
      </c>
      <c r="J867" t="s">
        <v>39</v>
      </c>
      <c r="K867" t="s">
        <v>28</v>
      </c>
      <c r="L867" t="s">
        <v>41</v>
      </c>
      <c r="M867" t="s">
        <v>42</v>
      </c>
      <c r="N867" t="s">
        <v>43</v>
      </c>
      <c r="O867" t="s">
        <v>145</v>
      </c>
      <c r="P867">
        <v>0.74</v>
      </c>
      <c r="Q867" t="s">
        <v>33</v>
      </c>
      <c r="R867" t="s">
        <v>53</v>
      </c>
      <c r="S867" t="str">
        <f>VLOOKUP(R867,Users!$A$1:$B$5,2,0)</f>
        <v>Erin</v>
      </c>
      <c r="T867" t="s">
        <v>147</v>
      </c>
      <c r="U867" t="s">
        <v>148</v>
      </c>
      <c r="V867">
        <v>5401</v>
      </c>
      <c r="W867" s="2">
        <v>42037</v>
      </c>
      <c r="X867" s="2" t="str">
        <f t="shared" si="66"/>
        <v>Mon</v>
      </c>
      <c r="Y867" s="2">
        <v>42039</v>
      </c>
      <c r="Z867" s="9">
        <f t="shared" si="67"/>
        <v>2</v>
      </c>
      <c r="AA867" s="9" t="str">
        <f t="shared" si="68"/>
        <v>After Discount</v>
      </c>
      <c r="AB867" s="6">
        <v>-2426.5500000000002</v>
      </c>
      <c r="AC867">
        <v>12</v>
      </c>
      <c r="AD867" s="6">
        <v>1400.53</v>
      </c>
      <c r="AE867">
        <v>87947</v>
      </c>
      <c r="AF867" s="9">
        <f>IF(COUNTIF(AE$2:AE2818,AE867)=1,1,0)</f>
        <v>1</v>
      </c>
      <c r="AG867" t="str">
        <f>_xlfn.XLOOKUP(AE867,Returns!A:A,Returns!B:B,"Not Returned",0,1)</f>
        <v>Not Returned</v>
      </c>
      <c r="AH867">
        <f t="shared" si="69"/>
        <v>0</v>
      </c>
    </row>
    <row r="868" spans="1:34" x14ac:dyDescent="0.3">
      <c r="A868">
        <v>23471</v>
      </c>
      <c r="B868" t="s">
        <v>47</v>
      </c>
      <c r="C868" s="8">
        <v>0.1</v>
      </c>
      <c r="D868" s="6">
        <v>122.99</v>
      </c>
      <c r="E868" s="7">
        <v>70.2</v>
      </c>
      <c r="F868">
        <v>1522</v>
      </c>
      <c r="G868" t="s">
        <v>1537</v>
      </c>
      <c r="H868" t="str">
        <f>IF(COUNTIF(G$2:G868,G868)=1,"New Customer","Returning Customer")</f>
        <v>New Customer</v>
      </c>
      <c r="I868">
        <f t="shared" si="65"/>
        <v>1</v>
      </c>
      <c r="J868" t="s">
        <v>39</v>
      </c>
      <c r="K868" t="s">
        <v>114</v>
      </c>
      <c r="L868" t="s">
        <v>41</v>
      </c>
      <c r="M868" t="s">
        <v>42</v>
      </c>
      <c r="N868" t="s">
        <v>43</v>
      </c>
      <c r="O868" t="s">
        <v>145</v>
      </c>
      <c r="P868">
        <v>0.74</v>
      </c>
      <c r="Q868" t="s">
        <v>33</v>
      </c>
      <c r="R868" t="s">
        <v>61</v>
      </c>
      <c r="S868" t="str">
        <f>VLOOKUP(R868,Users!$A$1:$B$5,2,0)</f>
        <v>Chris</v>
      </c>
      <c r="T868" t="s">
        <v>62</v>
      </c>
      <c r="U868" t="s">
        <v>1538</v>
      </c>
      <c r="V868">
        <v>55305</v>
      </c>
      <c r="W868" s="2">
        <v>42169</v>
      </c>
      <c r="X868" s="2" t="str">
        <f t="shared" si="66"/>
        <v>Sun</v>
      </c>
      <c r="Y868" s="2">
        <v>42170</v>
      </c>
      <c r="Z868" s="9">
        <f t="shared" si="67"/>
        <v>1</v>
      </c>
      <c r="AA868" s="9" t="str">
        <f t="shared" si="68"/>
        <v>After Discount</v>
      </c>
      <c r="AB868" s="6">
        <v>-899.67499999999995</v>
      </c>
      <c r="AC868">
        <v>17</v>
      </c>
      <c r="AD868" s="6">
        <v>2026.91</v>
      </c>
      <c r="AE868">
        <v>89957</v>
      </c>
      <c r="AF868" s="9">
        <f>IF(COUNTIF(AE$2:AE2819,AE868)=1,1,0)</f>
        <v>0</v>
      </c>
      <c r="AG868" t="str">
        <f>_xlfn.XLOOKUP(AE868,Returns!A:A,Returns!B:B,"Not Returned",0,1)</f>
        <v>Not Returned</v>
      </c>
      <c r="AH868">
        <f t="shared" si="69"/>
        <v>0</v>
      </c>
    </row>
    <row r="869" spans="1:34" x14ac:dyDescent="0.3">
      <c r="A869">
        <v>25532</v>
      </c>
      <c r="B869" t="s">
        <v>106</v>
      </c>
      <c r="C869" s="8">
        <v>0.08</v>
      </c>
      <c r="D869" s="6">
        <v>122.99</v>
      </c>
      <c r="E869" s="7">
        <v>70.2</v>
      </c>
      <c r="F869">
        <v>1940</v>
      </c>
      <c r="G869" t="s">
        <v>1879</v>
      </c>
      <c r="H869" t="str">
        <f>IF(COUNTIF(G$2:G869,G869)=1,"New Customer","Returning Customer")</f>
        <v>Returning Customer</v>
      </c>
      <c r="I869">
        <f t="shared" si="65"/>
        <v>0</v>
      </c>
      <c r="J869" t="s">
        <v>39</v>
      </c>
      <c r="K869" t="s">
        <v>28</v>
      </c>
      <c r="L869" t="s">
        <v>41</v>
      </c>
      <c r="M869" t="s">
        <v>42</v>
      </c>
      <c r="N869" t="s">
        <v>43</v>
      </c>
      <c r="O869" t="s">
        <v>145</v>
      </c>
      <c r="P869">
        <v>0.74</v>
      </c>
      <c r="Q869" t="s">
        <v>33</v>
      </c>
      <c r="R869" t="s">
        <v>34</v>
      </c>
      <c r="S869" t="str">
        <f>VLOOKUP(R869,Users!$A$1:$B$5,2,0)</f>
        <v>William</v>
      </c>
      <c r="T869" t="s">
        <v>208</v>
      </c>
      <c r="U869" t="s">
        <v>1880</v>
      </c>
      <c r="V869">
        <v>84020</v>
      </c>
      <c r="W869" s="2">
        <v>42113</v>
      </c>
      <c r="X869" s="2" t="str">
        <f t="shared" si="66"/>
        <v>Sun</v>
      </c>
      <c r="Y869" s="2">
        <v>42118</v>
      </c>
      <c r="Z869" s="9">
        <f t="shared" si="67"/>
        <v>5</v>
      </c>
      <c r="AA869" s="9" t="str">
        <f t="shared" si="68"/>
        <v>After Discount</v>
      </c>
      <c r="AB869" s="6">
        <v>-1867.97</v>
      </c>
      <c r="AC869">
        <v>10</v>
      </c>
      <c r="AD869" s="6">
        <v>1216.52</v>
      </c>
      <c r="AE869">
        <v>88871</v>
      </c>
      <c r="AF869" s="9">
        <f>IF(COUNTIF(AE$2:AE2820,AE869)=1,1,0)</f>
        <v>0</v>
      </c>
      <c r="AG869" t="str">
        <f>_xlfn.XLOOKUP(AE869,Returns!A:A,Returns!B:B,"Not Returned",0,1)</f>
        <v>Not Returned</v>
      </c>
      <c r="AH869">
        <f t="shared" si="69"/>
        <v>0</v>
      </c>
    </row>
    <row r="870" spans="1:34" x14ac:dyDescent="0.3">
      <c r="A870">
        <v>21459</v>
      </c>
      <c r="B870" t="s">
        <v>47</v>
      </c>
      <c r="C870" s="8">
        <v>0</v>
      </c>
      <c r="D870" s="6">
        <v>122.99</v>
      </c>
      <c r="E870" s="7">
        <v>70.2</v>
      </c>
      <c r="F870">
        <v>3266</v>
      </c>
      <c r="G870" t="s">
        <v>2907</v>
      </c>
      <c r="H870" t="str">
        <f>IF(COUNTIF(G$2:G870,G870)=1,"New Customer","Returning Customer")</f>
        <v>New Customer</v>
      </c>
      <c r="I870">
        <f t="shared" si="65"/>
        <v>1</v>
      </c>
      <c r="J870" t="s">
        <v>39</v>
      </c>
      <c r="K870" t="s">
        <v>28</v>
      </c>
      <c r="L870" t="s">
        <v>41</v>
      </c>
      <c r="M870" t="s">
        <v>42</v>
      </c>
      <c r="N870" t="s">
        <v>43</v>
      </c>
      <c r="O870" t="s">
        <v>145</v>
      </c>
      <c r="P870">
        <v>0.74</v>
      </c>
      <c r="Q870" t="s">
        <v>33</v>
      </c>
      <c r="R870" t="s">
        <v>53</v>
      </c>
      <c r="S870" t="str">
        <f>VLOOKUP(R870,Users!$A$1:$B$5,2,0)</f>
        <v>Erin</v>
      </c>
      <c r="T870" t="s">
        <v>184</v>
      </c>
      <c r="U870" t="s">
        <v>427</v>
      </c>
      <c r="V870">
        <v>4073</v>
      </c>
      <c r="W870" s="2">
        <v>42032</v>
      </c>
      <c r="X870" s="2" t="str">
        <f t="shared" si="66"/>
        <v>Wed</v>
      </c>
      <c r="Y870" s="2">
        <v>42033</v>
      </c>
      <c r="Z870" s="9">
        <f t="shared" si="67"/>
        <v>1</v>
      </c>
      <c r="AA870" s="9" t="str">
        <f t="shared" si="68"/>
        <v>No Discount</v>
      </c>
      <c r="AB870" s="6">
        <v>-1764.29</v>
      </c>
      <c r="AC870">
        <v>14</v>
      </c>
      <c r="AD870" s="6">
        <v>1794.88</v>
      </c>
      <c r="AE870">
        <v>89836</v>
      </c>
      <c r="AF870" s="9">
        <f>IF(COUNTIF(AE$2:AE2821,AE870)=1,1,0)</f>
        <v>0</v>
      </c>
      <c r="AG870" t="str">
        <f>_xlfn.XLOOKUP(AE870,Returns!A:A,Returns!B:B,"Not Returned",0,1)</f>
        <v>Not Returned</v>
      </c>
      <c r="AH870">
        <f t="shared" si="69"/>
        <v>0</v>
      </c>
    </row>
    <row r="871" spans="1:34" x14ac:dyDescent="0.3">
      <c r="A871">
        <v>22733</v>
      </c>
      <c r="B871" t="s">
        <v>106</v>
      </c>
      <c r="C871" s="8">
        <v>0.05</v>
      </c>
      <c r="D871" s="6">
        <v>122.99</v>
      </c>
      <c r="E871" s="7">
        <v>70.2</v>
      </c>
      <c r="F871">
        <v>3314</v>
      </c>
      <c r="G871" t="s">
        <v>2936</v>
      </c>
      <c r="H871" t="str">
        <f>IF(COUNTIF(G$2:G871,G871)=1,"New Customer","Returning Customer")</f>
        <v>New Customer</v>
      </c>
      <c r="I871">
        <f t="shared" si="65"/>
        <v>1</v>
      </c>
      <c r="J871" t="s">
        <v>39</v>
      </c>
      <c r="K871" t="s">
        <v>58</v>
      </c>
      <c r="L871" t="s">
        <v>41</v>
      </c>
      <c r="M871" t="s">
        <v>42</v>
      </c>
      <c r="N871" t="s">
        <v>43</v>
      </c>
      <c r="O871" t="s">
        <v>145</v>
      </c>
      <c r="P871">
        <v>0.74</v>
      </c>
      <c r="Q871" t="s">
        <v>33</v>
      </c>
      <c r="R871" t="s">
        <v>53</v>
      </c>
      <c r="S871" t="str">
        <f>VLOOKUP(R871,Users!$A$1:$B$5,2,0)</f>
        <v>Erin</v>
      </c>
      <c r="T871" t="s">
        <v>54</v>
      </c>
      <c r="U871" t="s">
        <v>268</v>
      </c>
      <c r="V871">
        <v>7024</v>
      </c>
      <c r="W871" s="2">
        <v>42030</v>
      </c>
      <c r="X871" s="2" t="str">
        <f t="shared" si="66"/>
        <v>Mon</v>
      </c>
      <c r="Y871" s="2">
        <v>42034</v>
      </c>
      <c r="Z871" s="9">
        <f t="shared" si="67"/>
        <v>4</v>
      </c>
      <c r="AA871" s="9" t="str">
        <f t="shared" si="68"/>
        <v>After Discount</v>
      </c>
      <c r="AB871" s="6">
        <v>-722.23</v>
      </c>
      <c r="AC871">
        <v>4</v>
      </c>
      <c r="AD871" s="6">
        <v>498.31</v>
      </c>
      <c r="AE871">
        <v>90462</v>
      </c>
      <c r="AF871" s="9">
        <f>IF(COUNTIF(AE$2:AE2822,AE871)=1,1,0)</f>
        <v>0</v>
      </c>
      <c r="AG871" t="str">
        <f>_xlfn.XLOOKUP(AE871,Returns!A:A,Returns!B:B,"Not Returned",0,1)</f>
        <v>Not Returned</v>
      </c>
      <c r="AH871">
        <f t="shared" si="69"/>
        <v>0</v>
      </c>
    </row>
    <row r="872" spans="1:34" x14ac:dyDescent="0.3">
      <c r="A872">
        <v>22685</v>
      </c>
      <c r="B872" t="s">
        <v>37</v>
      </c>
      <c r="C872" s="8">
        <v>0.01</v>
      </c>
      <c r="D872" s="6">
        <v>150.88999999999999</v>
      </c>
      <c r="E872" s="7">
        <v>60.2</v>
      </c>
      <c r="F872">
        <v>1072</v>
      </c>
      <c r="G872" t="s">
        <v>1174</v>
      </c>
      <c r="H872" t="str">
        <f>IF(COUNTIF(G$2:G872,G872)=1,"New Customer","Returning Customer")</f>
        <v>New Customer</v>
      </c>
      <c r="I872">
        <f t="shared" si="65"/>
        <v>1</v>
      </c>
      <c r="J872" t="s">
        <v>39</v>
      </c>
      <c r="K872" t="s">
        <v>28</v>
      </c>
      <c r="L872" t="s">
        <v>41</v>
      </c>
      <c r="M872" t="s">
        <v>42</v>
      </c>
      <c r="N872" t="s">
        <v>43</v>
      </c>
      <c r="O872" t="s">
        <v>1175</v>
      </c>
      <c r="P872">
        <v>0.77</v>
      </c>
      <c r="Q872" t="s">
        <v>33</v>
      </c>
      <c r="R872" t="s">
        <v>53</v>
      </c>
      <c r="S872" t="str">
        <f>VLOOKUP(R872,Users!$A$1:$B$5,2,0)</f>
        <v>Erin</v>
      </c>
      <c r="T872" t="s">
        <v>229</v>
      </c>
      <c r="U872" t="s">
        <v>1176</v>
      </c>
      <c r="V872">
        <v>18018</v>
      </c>
      <c r="W872" s="2">
        <v>42090</v>
      </c>
      <c r="X872" s="2" t="str">
        <f t="shared" si="66"/>
        <v>Fri</v>
      </c>
      <c r="Y872" s="2">
        <v>42093</v>
      </c>
      <c r="Z872" s="9">
        <f t="shared" si="67"/>
        <v>3</v>
      </c>
      <c r="AA872" s="9" t="str">
        <f t="shared" si="68"/>
        <v>After Discount</v>
      </c>
      <c r="AB872" s="6">
        <v>-505.76</v>
      </c>
      <c r="AC872">
        <v>3</v>
      </c>
      <c r="AD872" s="6">
        <v>473.53</v>
      </c>
      <c r="AE872">
        <v>89631</v>
      </c>
      <c r="AF872" s="9">
        <f>IF(COUNTIF(AE$2:AE2823,AE872)=1,1,0)</f>
        <v>1</v>
      </c>
      <c r="AG872" t="str">
        <f>_xlfn.XLOOKUP(AE872,Returns!A:A,Returns!B:B,"Not Returned",0,1)</f>
        <v>Not Returned</v>
      </c>
      <c r="AH872">
        <f t="shared" si="69"/>
        <v>0</v>
      </c>
    </row>
    <row r="873" spans="1:34" x14ac:dyDescent="0.3">
      <c r="A873">
        <v>23898</v>
      </c>
      <c r="B873" t="s">
        <v>47</v>
      </c>
      <c r="C873" s="8">
        <v>0.03</v>
      </c>
      <c r="D873" s="6">
        <v>150.88999999999999</v>
      </c>
      <c r="E873" s="7">
        <v>60.2</v>
      </c>
      <c r="F873">
        <v>3136</v>
      </c>
      <c r="G873" t="s">
        <v>2806</v>
      </c>
      <c r="H873" t="str">
        <f>IF(COUNTIF(G$2:G873,G873)=1,"New Customer","Returning Customer")</f>
        <v>New Customer</v>
      </c>
      <c r="I873">
        <f t="shared" si="65"/>
        <v>1</v>
      </c>
      <c r="J873" t="s">
        <v>39</v>
      </c>
      <c r="K873" t="s">
        <v>114</v>
      </c>
      <c r="L873" t="s">
        <v>41</v>
      </c>
      <c r="M873" t="s">
        <v>42</v>
      </c>
      <c r="N873" t="s">
        <v>43</v>
      </c>
      <c r="O873" t="s">
        <v>1175</v>
      </c>
      <c r="P873">
        <v>0.77</v>
      </c>
      <c r="Q873" t="s">
        <v>33</v>
      </c>
      <c r="R873" t="s">
        <v>53</v>
      </c>
      <c r="S873" t="str">
        <f>VLOOKUP(R873,Users!$A$1:$B$5,2,0)</f>
        <v>Erin</v>
      </c>
      <c r="T873" t="s">
        <v>184</v>
      </c>
      <c r="U873" t="s">
        <v>427</v>
      </c>
      <c r="V873">
        <v>4073</v>
      </c>
      <c r="W873" s="2">
        <v>42057</v>
      </c>
      <c r="X873" s="2" t="str">
        <f t="shared" si="66"/>
        <v>Sun</v>
      </c>
      <c r="Y873" s="2">
        <v>42057</v>
      </c>
      <c r="Z873" s="9">
        <f t="shared" si="67"/>
        <v>0</v>
      </c>
      <c r="AA873" s="9" t="str">
        <f t="shared" si="68"/>
        <v>After Discount</v>
      </c>
      <c r="AB873" s="6">
        <v>-677.87199999999996</v>
      </c>
      <c r="AC873">
        <v>23</v>
      </c>
      <c r="AD873" s="6">
        <v>3596.03</v>
      </c>
      <c r="AE873">
        <v>86791</v>
      </c>
      <c r="AF873" s="9">
        <f>IF(COUNTIF(AE$2:AE2824,AE873)=1,1,0)</f>
        <v>1</v>
      </c>
      <c r="AG873" t="str">
        <f>_xlfn.XLOOKUP(AE873,Returns!A:A,Returns!B:B,"Not Returned",0,1)</f>
        <v>Not Returned</v>
      </c>
      <c r="AH873">
        <f t="shared" si="69"/>
        <v>0</v>
      </c>
    </row>
    <row r="874" spans="1:34" x14ac:dyDescent="0.3">
      <c r="A874">
        <v>20124</v>
      </c>
      <c r="B874" t="s">
        <v>25</v>
      </c>
      <c r="C874" s="8">
        <v>7.0000000000000007E-2</v>
      </c>
      <c r="D874" s="6">
        <v>300.98</v>
      </c>
      <c r="E874" s="7">
        <v>64.73</v>
      </c>
      <c r="F874">
        <v>1433</v>
      </c>
      <c r="G874" t="s">
        <v>1474</v>
      </c>
      <c r="H874" t="str">
        <f>IF(COUNTIF(G$2:G874,G874)=1,"New Customer","Returning Customer")</f>
        <v>New Customer</v>
      </c>
      <c r="I874">
        <f t="shared" si="65"/>
        <v>1</v>
      </c>
      <c r="J874" t="s">
        <v>39</v>
      </c>
      <c r="K874" t="s">
        <v>28</v>
      </c>
      <c r="L874" t="s">
        <v>41</v>
      </c>
      <c r="M874" t="s">
        <v>42</v>
      </c>
      <c r="N874" t="s">
        <v>43</v>
      </c>
      <c r="O874" t="s">
        <v>1476</v>
      </c>
      <c r="P874">
        <v>0.56000000000000005</v>
      </c>
      <c r="Q874" t="s">
        <v>33</v>
      </c>
      <c r="R874" t="s">
        <v>61</v>
      </c>
      <c r="S874" t="str">
        <f>VLOOKUP(R874,Users!$A$1:$B$5,2,0)</f>
        <v>Chris</v>
      </c>
      <c r="T874" t="s">
        <v>695</v>
      </c>
      <c r="U874" t="s">
        <v>1475</v>
      </c>
      <c r="V874">
        <v>47130</v>
      </c>
      <c r="W874" s="2">
        <v>42143</v>
      </c>
      <c r="X874" s="2" t="str">
        <f t="shared" si="66"/>
        <v>Tue</v>
      </c>
      <c r="Y874" s="2">
        <v>42145</v>
      </c>
      <c r="Z874" s="9">
        <f t="shared" si="67"/>
        <v>2</v>
      </c>
      <c r="AA874" s="9" t="str">
        <f t="shared" si="68"/>
        <v>After Discount</v>
      </c>
      <c r="AB874" s="6">
        <v>1399.6400000000003</v>
      </c>
      <c r="AC874">
        <v>14</v>
      </c>
      <c r="AD874" s="6">
        <v>4285.5600000000004</v>
      </c>
      <c r="AE874">
        <v>86828</v>
      </c>
      <c r="AF874" s="9">
        <f>IF(COUNTIF(AE$2:AE2825,AE874)=1,1,0)</f>
        <v>0</v>
      </c>
      <c r="AG874" t="str">
        <f>_xlfn.XLOOKUP(AE874,Returns!A:A,Returns!B:B,"Not Returned",0,1)</f>
        <v>Not Returned</v>
      </c>
      <c r="AH874">
        <f t="shared" si="69"/>
        <v>0</v>
      </c>
    </row>
    <row r="875" spans="1:34" x14ac:dyDescent="0.3">
      <c r="A875">
        <v>19884</v>
      </c>
      <c r="B875" t="s">
        <v>106</v>
      </c>
      <c r="C875" s="8">
        <v>0.01</v>
      </c>
      <c r="D875" s="6">
        <v>300.98</v>
      </c>
      <c r="E875" s="7">
        <v>64.73</v>
      </c>
      <c r="F875">
        <v>1718</v>
      </c>
      <c r="G875" t="s">
        <v>1709</v>
      </c>
      <c r="H875" t="str">
        <f>IF(COUNTIF(G$2:G875,G875)=1,"New Customer","Returning Customer")</f>
        <v>New Customer</v>
      </c>
      <c r="I875">
        <f t="shared" si="65"/>
        <v>1</v>
      </c>
      <c r="J875" t="s">
        <v>39</v>
      </c>
      <c r="K875" t="s">
        <v>114</v>
      </c>
      <c r="L875" t="s">
        <v>41</v>
      </c>
      <c r="M875" t="s">
        <v>42</v>
      </c>
      <c r="N875" t="s">
        <v>43</v>
      </c>
      <c r="O875" t="s">
        <v>1476</v>
      </c>
      <c r="P875">
        <v>0.56000000000000005</v>
      </c>
      <c r="Q875" t="s">
        <v>33</v>
      </c>
      <c r="R875" t="s">
        <v>135</v>
      </c>
      <c r="S875" t="str">
        <f>VLOOKUP(R875,Users!$A$1:$B$5,2,0)</f>
        <v>Sam</v>
      </c>
      <c r="T875" t="s">
        <v>316</v>
      </c>
      <c r="U875" t="s">
        <v>1710</v>
      </c>
      <c r="V875">
        <v>27529</v>
      </c>
      <c r="W875" s="2">
        <v>42071</v>
      </c>
      <c r="X875" s="2" t="str">
        <f t="shared" si="66"/>
        <v>Sun</v>
      </c>
      <c r="Y875" s="2">
        <v>42078</v>
      </c>
      <c r="Z875" s="9">
        <f t="shared" si="67"/>
        <v>7</v>
      </c>
      <c r="AA875" s="9" t="str">
        <f t="shared" si="68"/>
        <v>After Discount</v>
      </c>
      <c r="AB875" s="6">
        <v>-48.873999999999995</v>
      </c>
      <c r="AC875">
        <v>3</v>
      </c>
      <c r="AD875" s="6">
        <v>974.14</v>
      </c>
      <c r="AE875">
        <v>90621</v>
      </c>
      <c r="AF875" s="9">
        <f>IF(COUNTIF(AE$2:AE2826,AE875)=1,1,0)</f>
        <v>1</v>
      </c>
      <c r="AG875" t="str">
        <f>_xlfn.XLOOKUP(AE875,Returns!A:A,Returns!B:B,"Not Returned",0,1)</f>
        <v>Not Returned</v>
      </c>
      <c r="AH875">
        <f t="shared" si="69"/>
        <v>0</v>
      </c>
    </row>
    <row r="876" spans="1:34" x14ac:dyDescent="0.3">
      <c r="A876">
        <v>23260</v>
      </c>
      <c r="B876" t="s">
        <v>47</v>
      </c>
      <c r="C876" s="8">
        <v>0</v>
      </c>
      <c r="D876" s="6">
        <v>300.98</v>
      </c>
      <c r="E876" s="7">
        <v>164.73</v>
      </c>
      <c r="F876">
        <v>1894</v>
      </c>
      <c r="G876" t="s">
        <v>1842</v>
      </c>
      <c r="H876" t="str">
        <f>IF(COUNTIF(G$2:G876,G876)=1,"New Customer","Returning Customer")</f>
        <v>New Customer</v>
      </c>
      <c r="I876">
        <f t="shared" si="65"/>
        <v>1</v>
      </c>
      <c r="J876" t="s">
        <v>39</v>
      </c>
      <c r="K876" t="s">
        <v>40</v>
      </c>
      <c r="L876" t="s">
        <v>41</v>
      </c>
      <c r="M876" t="s">
        <v>42</v>
      </c>
      <c r="N876" t="s">
        <v>43</v>
      </c>
      <c r="O876" t="s">
        <v>1476</v>
      </c>
      <c r="P876">
        <v>0.56000000000000005</v>
      </c>
      <c r="Q876" t="s">
        <v>33</v>
      </c>
      <c r="R876" t="s">
        <v>61</v>
      </c>
      <c r="S876" t="str">
        <f>VLOOKUP(R876,Users!$A$1:$B$5,2,0)</f>
        <v>Chris</v>
      </c>
      <c r="T876" t="s">
        <v>1843</v>
      </c>
      <c r="U876" t="s">
        <v>1844</v>
      </c>
      <c r="V876">
        <v>54915</v>
      </c>
      <c r="W876" s="2">
        <v>42059</v>
      </c>
      <c r="X876" s="2" t="str">
        <f t="shared" si="66"/>
        <v>Tue</v>
      </c>
      <c r="Y876" s="2">
        <v>42060</v>
      </c>
      <c r="Z876" s="9">
        <f t="shared" si="67"/>
        <v>1</v>
      </c>
      <c r="AA876" s="9" t="str">
        <f t="shared" si="68"/>
        <v>No Discount</v>
      </c>
      <c r="AB876" s="6">
        <v>2653.2914999999998</v>
      </c>
      <c r="AC876">
        <v>12</v>
      </c>
      <c r="AD876" s="6">
        <v>3845.35</v>
      </c>
      <c r="AE876">
        <v>91261</v>
      </c>
      <c r="AF876" s="9">
        <f>IF(COUNTIF(AE$2:AE2827,AE876)=1,1,0)</f>
        <v>0</v>
      </c>
      <c r="AG876" t="str">
        <f>_xlfn.XLOOKUP(AE876,Returns!A:A,Returns!B:B,"Not Returned",0,1)</f>
        <v>Not Returned</v>
      </c>
      <c r="AH876">
        <f t="shared" si="69"/>
        <v>0</v>
      </c>
    </row>
    <row r="877" spans="1:34" x14ac:dyDescent="0.3">
      <c r="A877">
        <v>19183</v>
      </c>
      <c r="B877" t="s">
        <v>25</v>
      </c>
      <c r="C877" s="8">
        <v>0.06</v>
      </c>
      <c r="D877" s="6">
        <v>350.99</v>
      </c>
      <c r="E877" s="7">
        <v>39</v>
      </c>
      <c r="F877">
        <v>1178</v>
      </c>
      <c r="G877" t="s">
        <v>1255</v>
      </c>
      <c r="H877" t="str">
        <f>IF(COUNTIF(G$2:G877,G877)=1,"New Customer","Returning Customer")</f>
        <v>New Customer</v>
      </c>
      <c r="I877">
        <f t="shared" si="65"/>
        <v>1</v>
      </c>
      <c r="J877" t="s">
        <v>39</v>
      </c>
      <c r="K877" t="s">
        <v>114</v>
      </c>
      <c r="L877" t="s">
        <v>41</v>
      </c>
      <c r="M877" t="s">
        <v>42</v>
      </c>
      <c r="N877" t="s">
        <v>43</v>
      </c>
      <c r="O877" t="s">
        <v>1257</v>
      </c>
      <c r="P877">
        <v>0.55000000000000004</v>
      </c>
      <c r="Q877" t="s">
        <v>33</v>
      </c>
      <c r="R877" t="s">
        <v>135</v>
      </c>
      <c r="S877" t="str">
        <f>VLOOKUP(R877,Users!$A$1:$B$5,2,0)</f>
        <v>Sam</v>
      </c>
      <c r="T877" t="s">
        <v>356</v>
      </c>
      <c r="U877" t="s">
        <v>1256</v>
      </c>
      <c r="V877">
        <v>32701</v>
      </c>
      <c r="W877" s="2">
        <v>42103</v>
      </c>
      <c r="X877" s="2" t="str">
        <f t="shared" si="66"/>
        <v>Thu</v>
      </c>
      <c r="Y877" s="2">
        <v>42105</v>
      </c>
      <c r="Z877" s="9">
        <f t="shared" si="67"/>
        <v>2</v>
      </c>
      <c r="AA877" s="9" t="str">
        <f t="shared" si="68"/>
        <v>After Discount</v>
      </c>
      <c r="AB877" s="6">
        <v>-302.61559999999997</v>
      </c>
      <c r="AC877">
        <v>10</v>
      </c>
      <c r="AD877" s="6">
        <v>3506.78</v>
      </c>
      <c r="AE877">
        <v>89787</v>
      </c>
      <c r="AF877" s="9">
        <f>IF(COUNTIF(AE$2:AE2828,AE877)=1,1,0)</f>
        <v>0</v>
      </c>
      <c r="AG877" t="str">
        <f>_xlfn.XLOOKUP(AE877,Returns!A:A,Returns!B:B,"Not Returned",0,1)</f>
        <v>Not Returned</v>
      </c>
      <c r="AH877">
        <f t="shared" si="69"/>
        <v>0</v>
      </c>
    </row>
    <row r="878" spans="1:34" x14ac:dyDescent="0.3">
      <c r="A878">
        <v>19024</v>
      </c>
      <c r="B878" t="s">
        <v>106</v>
      </c>
      <c r="C878" s="8">
        <v>0.05</v>
      </c>
      <c r="D878" s="6">
        <v>350.99</v>
      </c>
      <c r="E878" s="7">
        <v>39</v>
      </c>
      <c r="F878">
        <v>1424</v>
      </c>
      <c r="G878" t="s">
        <v>1467</v>
      </c>
      <c r="H878" t="str">
        <f>IF(COUNTIF(G$2:G878,G878)=1,"New Customer","Returning Customer")</f>
        <v>Returning Customer</v>
      </c>
      <c r="I878">
        <f t="shared" si="65"/>
        <v>0</v>
      </c>
      <c r="J878" t="s">
        <v>39</v>
      </c>
      <c r="K878" t="s">
        <v>40</v>
      </c>
      <c r="L878" t="s">
        <v>41</v>
      </c>
      <c r="M878" t="s">
        <v>42</v>
      </c>
      <c r="N878" t="s">
        <v>43</v>
      </c>
      <c r="O878" t="s">
        <v>1257</v>
      </c>
      <c r="P878">
        <v>0.55000000000000004</v>
      </c>
      <c r="Q878" t="s">
        <v>33</v>
      </c>
      <c r="R878" t="s">
        <v>34</v>
      </c>
      <c r="S878" t="str">
        <f>VLOOKUP(R878,Users!$A$1:$B$5,2,0)</f>
        <v>William</v>
      </c>
      <c r="T878" t="s">
        <v>250</v>
      </c>
      <c r="U878" t="s">
        <v>1468</v>
      </c>
      <c r="V878">
        <v>80112</v>
      </c>
      <c r="W878" s="2">
        <v>42016</v>
      </c>
      <c r="X878" s="2" t="str">
        <f t="shared" si="66"/>
        <v>Mon</v>
      </c>
      <c r="Y878" s="2">
        <v>42018</v>
      </c>
      <c r="Z878" s="9">
        <f t="shared" si="67"/>
        <v>2</v>
      </c>
      <c r="AA878" s="9" t="str">
        <f t="shared" si="68"/>
        <v>After Discount</v>
      </c>
      <c r="AB878" s="6">
        <v>451.28039999999999</v>
      </c>
      <c r="AC878">
        <v>3</v>
      </c>
      <c r="AD878" s="6">
        <v>1020.08</v>
      </c>
      <c r="AE878">
        <v>89448</v>
      </c>
      <c r="AF878" s="9">
        <f>IF(COUNTIF(AE$2:AE2829,AE878)=1,1,0)</f>
        <v>0</v>
      </c>
      <c r="AG878" t="str">
        <f>_xlfn.XLOOKUP(AE878,Returns!A:A,Returns!B:B,"Not Returned",0,1)</f>
        <v>Not Returned</v>
      </c>
      <c r="AH878">
        <f t="shared" si="69"/>
        <v>0</v>
      </c>
    </row>
    <row r="879" spans="1:34" x14ac:dyDescent="0.3">
      <c r="A879">
        <v>26223</v>
      </c>
      <c r="B879" t="s">
        <v>56</v>
      </c>
      <c r="C879" s="8">
        <v>0.05</v>
      </c>
      <c r="D879" s="6">
        <v>350.99</v>
      </c>
      <c r="E879" s="7">
        <v>39</v>
      </c>
      <c r="F879">
        <v>1972</v>
      </c>
      <c r="G879" t="s">
        <v>1902</v>
      </c>
      <c r="H879" t="str">
        <f>IF(COUNTIF(G$2:G879,G879)=1,"New Customer","Returning Customer")</f>
        <v>Returning Customer</v>
      </c>
      <c r="I879">
        <f t="shared" si="65"/>
        <v>0</v>
      </c>
      <c r="J879" t="s">
        <v>39</v>
      </c>
      <c r="K879" t="s">
        <v>28</v>
      </c>
      <c r="L879" t="s">
        <v>41</v>
      </c>
      <c r="M879" t="s">
        <v>42</v>
      </c>
      <c r="N879" t="s">
        <v>43</v>
      </c>
      <c r="O879" t="s">
        <v>1257</v>
      </c>
      <c r="P879">
        <v>0.55000000000000004</v>
      </c>
      <c r="Q879" t="s">
        <v>33</v>
      </c>
      <c r="R879" t="s">
        <v>53</v>
      </c>
      <c r="S879" t="str">
        <f>VLOOKUP(R879,Users!$A$1:$B$5,2,0)</f>
        <v>Erin</v>
      </c>
      <c r="T879" t="s">
        <v>229</v>
      </c>
      <c r="U879" t="s">
        <v>1903</v>
      </c>
      <c r="V879">
        <v>19090</v>
      </c>
      <c r="W879" s="2">
        <v>42022</v>
      </c>
      <c r="X879" s="2" t="str">
        <f t="shared" si="66"/>
        <v>Sun</v>
      </c>
      <c r="Y879" s="2">
        <v>42024</v>
      </c>
      <c r="Z879" s="9">
        <f t="shared" si="67"/>
        <v>2</v>
      </c>
      <c r="AA879" s="9" t="str">
        <f t="shared" si="68"/>
        <v>After Discount</v>
      </c>
      <c r="AB879" s="6">
        <v>1469.7275999999999</v>
      </c>
      <c r="AC879">
        <v>6</v>
      </c>
      <c r="AD879" s="6">
        <v>2130.04</v>
      </c>
      <c r="AE879">
        <v>91550</v>
      </c>
      <c r="AF879" s="9">
        <f>IF(COUNTIF(AE$2:AE2830,AE879)=1,1,0)</f>
        <v>0</v>
      </c>
      <c r="AG879" t="str">
        <f>_xlfn.XLOOKUP(AE879,Returns!A:A,Returns!B:B,"Not Returned",0,1)</f>
        <v>Not Returned</v>
      </c>
      <c r="AH879">
        <f t="shared" si="69"/>
        <v>0</v>
      </c>
    </row>
    <row r="880" spans="1:34" x14ac:dyDescent="0.3">
      <c r="A880">
        <v>19052</v>
      </c>
      <c r="B880" t="s">
        <v>56</v>
      </c>
      <c r="C880" s="8">
        <v>7.0000000000000007E-2</v>
      </c>
      <c r="D880" s="6">
        <v>200.98</v>
      </c>
      <c r="E880" s="7">
        <v>23.76</v>
      </c>
      <c r="F880">
        <v>2345</v>
      </c>
      <c r="G880" t="s">
        <v>2194</v>
      </c>
      <c r="H880" t="str">
        <f>IF(COUNTIF(G$2:G880,G880)=1,"New Customer","Returning Customer")</f>
        <v>Returning Customer</v>
      </c>
      <c r="I880">
        <f t="shared" si="65"/>
        <v>0</v>
      </c>
      <c r="J880" t="s">
        <v>39</v>
      </c>
      <c r="K880" t="s">
        <v>28</v>
      </c>
      <c r="L880" t="s">
        <v>41</v>
      </c>
      <c r="M880" t="s">
        <v>42</v>
      </c>
      <c r="N880" t="s">
        <v>43</v>
      </c>
      <c r="O880" t="s">
        <v>2195</v>
      </c>
      <c r="P880">
        <v>0.57999999999999996</v>
      </c>
      <c r="Q880" t="s">
        <v>33</v>
      </c>
      <c r="R880" t="s">
        <v>135</v>
      </c>
      <c r="S880" t="str">
        <f>VLOOKUP(R880,Users!$A$1:$B$5,2,0)</f>
        <v>Sam</v>
      </c>
      <c r="T880" t="s">
        <v>606</v>
      </c>
      <c r="U880" t="s">
        <v>2111</v>
      </c>
      <c r="V880">
        <v>42003</v>
      </c>
      <c r="W880" s="2">
        <v>42077</v>
      </c>
      <c r="X880" s="2" t="str">
        <f t="shared" si="66"/>
        <v>Sat</v>
      </c>
      <c r="Y880" s="2">
        <v>42078</v>
      </c>
      <c r="Z880" s="9">
        <f t="shared" si="67"/>
        <v>1</v>
      </c>
      <c r="AA880" s="9" t="str">
        <f t="shared" si="68"/>
        <v>After Discount</v>
      </c>
      <c r="AB880" s="6">
        <v>-132.42600000000002</v>
      </c>
      <c r="AC880">
        <v>9</v>
      </c>
      <c r="AD880" s="6">
        <v>1805.9</v>
      </c>
      <c r="AE880">
        <v>89504</v>
      </c>
      <c r="AF880" s="9">
        <f>IF(COUNTIF(AE$2:AE2831,AE880)=1,1,0)</f>
        <v>0</v>
      </c>
      <c r="AG880" t="str">
        <f>_xlfn.XLOOKUP(AE880,Returns!A:A,Returns!B:B,"Not Returned",0,1)</f>
        <v>Not Returned</v>
      </c>
      <c r="AH880">
        <f t="shared" si="69"/>
        <v>0</v>
      </c>
    </row>
    <row r="881" spans="1:34" x14ac:dyDescent="0.3">
      <c r="A881">
        <v>19131</v>
      </c>
      <c r="B881" t="s">
        <v>56</v>
      </c>
      <c r="C881" s="8">
        <v>0.09</v>
      </c>
      <c r="D881" s="6">
        <v>89.99</v>
      </c>
      <c r="E881" s="7">
        <v>42</v>
      </c>
      <c r="F881">
        <v>2655</v>
      </c>
      <c r="G881" t="s">
        <v>2445</v>
      </c>
      <c r="H881" t="str">
        <f>IF(COUNTIF(G$2:G881,G881)=1,"New Customer","Returning Customer")</f>
        <v>New Customer</v>
      </c>
      <c r="I881">
        <f t="shared" si="65"/>
        <v>1</v>
      </c>
      <c r="J881" t="s">
        <v>39</v>
      </c>
      <c r="K881" t="s">
        <v>114</v>
      </c>
      <c r="L881" t="s">
        <v>41</v>
      </c>
      <c r="M881" t="s">
        <v>42</v>
      </c>
      <c r="N881" t="s">
        <v>43</v>
      </c>
      <c r="O881" t="s">
        <v>2446</v>
      </c>
      <c r="P881">
        <v>0.66</v>
      </c>
      <c r="Q881" t="s">
        <v>33</v>
      </c>
      <c r="R881" t="s">
        <v>135</v>
      </c>
      <c r="S881" t="str">
        <f>VLOOKUP(R881,Users!$A$1:$B$5,2,0)</f>
        <v>Sam</v>
      </c>
      <c r="T881" t="s">
        <v>381</v>
      </c>
      <c r="U881" t="s">
        <v>573</v>
      </c>
      <c r="V881">
        <v>30318</v>
      </c>
      <c r="W881" s="2">
        <v>42112</v>
      </c>
      <c r="X881" s="2" t="str">
        <f t="shared" si="66"/>
        <v>Sat</v>
      </c>
      <c r="Y881" s="2">
        <v>42112</v>
      </c>
      <c r="Z881" s="9">
        <f t="shared" si="67"/>
        <v>0</v>
      </c>
      <c r="AA881" s="9" t="str">
        <f t="shared" si="68"/>
        <v>After Discount</v>
      </c>
      <c r="AB881" s="6">
        <v>223.416</v>
      </c>
      <c r="AC881">
        <v>6</v>
      </c>
      <c r="AD881" s="6">
        <v>511.25</v>
      </c>
      <c r="AE881">
        <v>86063</v>
      </c>
      <c r="AF881" s="9">
        <f>IF(COUNTIF(AE$2:AE2832,AE881)=1,1,0)</f>
        <v>1</v>
      </c>
      <c r="AG881" t="str">
        <f>_xlfn.XLOOKUP(AE881,Returns!A:A,Returns!B:B,"Not Returned",0,1)</f>
        <v>Not Returned</v>
      </c>
      <c r="AH881">
        <f t="shared" si="69"/>
        <v>0</v>
      </c>
    </row>
    <row r="882" spans="1:34" x14ac:dyDescent="0.3">
      <c r="A882">
        <v>25052</v>
      </c>
      <c r="B882" t="s">
        <v>56</v>
      </c>
      <c r="C882" s="8">
        <v>0.03</v>
      </c>
      <c r="D882" s="6">
        <v>89.99</v>
      </c>
      <c r="E882" s="7">
        <v>42</v>
      </c>
      <c r="F882">
        <v>2951</v>
      </c>
      <c r="G882" t="s">
        <v>2660</v>
      </c>
      <c r="H882" t="str">
        <f>IF(COUNTIF(G$2:G882,G882)=1,"New Customer","Returning Customer")</f>
        <v>Returning Customer</v>
      </c>
      <c r="I882">
        <f t="shared" si="65"/>
        <v>0</v>
      </c>
      <c r="J882" t="s">
        <v>39</v>
      </c>
      <c r="K882" t="s">
        <v>28</v>
      </c>
      <c r="L882" t="s">
        <v>41</v>
      </c>
      <c r="M882" t="s">
        <v>42</v>
      </c>
      <c r="N882" t="s">
        <v>43</v>
      </c>
      <c r="O882" t="s">
        <v>2446</v>
      </c>
      <c r="P882">
        <v>0.66</v>
      </c>
      <c r="Q882" t="s">
        <v>33</v>
      </c>
      <c r="R882" t="s">
        <v>61</v>
      </c>
      <c r="S882" t="str">
        <f>VLOOKUP(R882,Users!$A$1:$B$5,2,0)</f>
        <v>Chris</v>
      </c>
      <c r="T882" t="s">
        <v>180</v>
      </c>
      <c r="U882" t="s">
        <v>2592</v>
      </c>
      <c r="V882">
        <v>67601</v>
      </c>
      <c r="W882" s="2">
        <v>42050</v>
      </c>
      <c r="X882" s="2" t="str">
        <f t="shared" si="66"/>
        <v>Sun</v>
      </c>
      <c r="Y882" s="2">
        <v>42053</v>
      </c>
      <c r="Z882" s="9">
        <f t="shared" si="67"/>
        <v>3</v>
      </c>
      <c r="AA882" s="9" t="str">
        <f t="shared" si="68"/>
        <v>After Discount</v>
      </c>
      <c r="AB882" s="6">
        <v>-230.9528</v>
      </c>
      <c r="AC882">
        <v>19</v>
      </c>
      <c r="AD882" s="6">
        <v>1809.75</v>
      </c>
      <c r="AE882">
        <v>91397</v>
      </c>
      <c r="AF882" s="9">
        <f>IF(COUNTIF(AE$2:AE2833,AE882)=1,1,0)</f>
        <v>0</v>
      </c>
      <c r="AG882" t="str">
        <f>_xlfn.XLOOKUP(AE882,Returns!A:A,Returns!B:B,"Not Returned",0,1)</f>
        <v>Not Returned</v>
      </c>
      <c r="AH882">
        <f t="shared" si="69"/>
        <v>0</v>
      </c>
    </row>
    <row r="883" spans="1:34" x14ac:dyDescent="0.3">
      <c r="A883">
        <v>21203</v>
      </c>
      <c r="B883" t="s">
        <v>56</v>
      </c>
      <c r="C883" s="8">
        <v>0.03</v>
      </c>
      <c r="D883" s="6">
        <v>60.89</v>
      </c>
      <c r="E883" s="7">
        <v>32.409999999999997</v>
      </c>
      <c r="F883">
        <v>228</v>
      </c>
      <c r="G883" t="s">
        <v>314</v>
      </c>
      <c r="H883" t="str">
        <f>IF(COUNTIF(G$2:G883,G883)=1,"New Customer","Returning Customer")</f>
        <v>New Customer</v>
      </c>
      <c r="I883">
        <f t="shared" si="65"/>
        <v>1</v>
      </c>
      <c r="J883" t="s">
        <v>39</v>
      </c>
      <c r="K883" t="s">
        <v>58</v>
      </c>
      <c r="L883" t="s">
        <v>41</v>
      </c>
      <c r="M883" t="s">
        <v>42</v>
      </c>
      <c r="N883" t="s">
        <v>43</v>
      </c>
      <c r="O883" t="s">
        <v>315</v>
      </c>
      <c r="P883">
        <v>0.56000000000000005</v>
      </c>
      <c r="Q883" t="s">
        <v>33</v>
      </c>
      <c r="R883" t="s">
        <v>135</v>
      </c>
      <c r="S883" t="str">
        <f>VLOOKUP(R883,Users!$A$1:$B$5,2,0)</f>
        <v>Sam</v>
      </c>
      <c r="T883" t="s">
        <v>316</v>
      </c>
      <c r="U883" t="s">
        <v>317</v>
      </c>
      <c r="V883">
        <v>28227</v>
      </c>
      <c r="W883" s="2">
        <v>42096</v>
      </c>
      <c r="X883" s="2" t="str">
        <f t="shared" si="66"/>
        <v>Thu</v>
      </c>
      <c r="Y883" s="2">
        <v>42097</v>
      </c>
      <c r="Z883" s="9">
        <f t="shared" si="67"/>
        <v>1</v>
      </c>
      <c r="AA883" s="9" t="str">
        <f t="shared" si="68"/>
        <v>After Discount</v>
      </c>
      <c r="AB883" s="6">
        <v>36.353999999999999</v>
      </c>
      <c r="AC883">
        <v>7</v>
      </c>
      <c r="AD883" s="6">
        <v>450.49</v>
      </c>
      <c r="AE883">
        <v>88527</v>
      </c>
      <c r="AF883" s="9">
        <f>IF(COUNTIF(AE$2:AE2834,AE883)=1,1,0)</f>
        <v>1</v>
      </c>
      <c r="AG883" t="str">
        <f>_xlfn.XLOOKUP(AE883,Returns!A:A,Returns!B:B,"Not Returned",0,1)</f>
        <v>Not Returned</v>
      </c>
      <c r="AH883">
        <f t="shared" si="69"/>
        <v>0</v>
      </c>
    </row>
    <row r="884" spans="1:34" x14ac:dyDescent="0.3">
      <c r="A884">
        <v>19401</v>
      </c>
      <c r="B884" t="s">
        <v>47</v>
      </c>
      <c r="C884" s="8">
        <v>0.06</v>
      </c>
      <c r="D884" s="6">
        <v>25.98</v>
      </c>
      <c r="E884" s="7">
        <v>14.36</v>
      </c>
      <c r="F884">
        <v>885</v>
      </c>
      <c r="G884" t="s">
        <v>991</v>
      </c>
      <c r="H884" t="str">
        <f>IF(COUNTIF(G$2:G884,G884)=1,"New Customer","Returning Customer")</f>
        <v>New Customer</v>
      </c>
      <c r="I884">
        <f t="shared" si="65"/>
        <v>1</v>
      </c>
      <c r="J884" t="s">
        <v>39</v>
      </c>
      <c r="K884" t="s">
        <v>28</v>
      </c>
      <c r="L884" t="s">
        <v>41</v>
      </c>
      <c r="M884" t="s">
        <v>42</v>
      </c>
      <c r="N884" t="s">
        <v>43</v>
      </c>
      <c r="O884" t="s">
        <v>992</v>
      </c>
      <c r="P884">
        <v>0.6</v>
      </c>
      <c r="Q884" t="s">
        <v>33</v>
      </c>
      <c r="R884" t="s">
        <v>61</v>
      </c>
      <c r="S884" t="str">
        <f>VLOOKUP(R884,Users!$A$1:$B$5,2,0)</f>
        <v>Chris</v>
      </c>
      <c r="T884" t="s">
        <v>129</v>
      </c>
      <c r="U884" t="s">
        <v>947</v>
      </c>
      <c r="V884">
        <v>79109</v>
      </c>
      <c r="W884" s="2">
        <v>42148</v>
      </c>
      <c r="X884" s="2" t="str">
        <f t="shared" si="66"/>
        <v>Sun</v>
      </c>
      <c r="Y884" s="2">
        <v>42149</v>
      </c>
      <c r="Z884" s="9">
        <f t="shared" si="67"/>
        <v>1</v>
      </c>
      <c r="AA884" s="9" t="str">
        <f t="shared" si="68"/>
        <v>After Discount</v>
      </c>
      <c r="AB884" s="6">
        <v>55.888000000000034</v>
      </c>
      <c r="AC884">
        <v>41</v>
      </c>
      <c r="AD884" s="6">
        <v>1033.56</v>
      </c>
      <c r="AE884">
        <v>89537</v>
      </c>
      <c r="AF884" s="9">
        <f>IF(COUNTIF(AE$2:AE2835,AE884)=1,1,0)</f>
        <v>1</v>
      </c>
      <c r="AG884" t="str">
        <f>_xlfn.XLOOKUP(AE884,Returns!A:A,Returns!B:B,"Not Returned",0,1)</f>
        <v>Not Returned</v>
      </c>
      <c r="AH884">
        <f t="shared" si="69"/>
        <v>0</v>
      </c>
    </row>
    <row r="885" spans="1:34" x14ac:dyDescent="0.3">
      <c r="A885">
        <v>21437</v>
      </c>
      <c r="B885" t="s">
        <v>25</v>
      </c>
      <c r="C885" s="8">
        <v>0.03</v>
      </c>
      <c r="D885" s="6">
        <v>25.98</v>
      </c>
      <c r="E885" s="7">
        <v>14.36</v>
      </c>
      <c r="F885">
        <v>3155</v>
      </c>
      <c r="G885" t="s">
        <v>2830</v>
      </c>
      <c r="H885" t="str">
        <f>IF(COUNTIF(G$2:G885,G885)=1,"New Customer","Returning Customer")</f>
        <v>Returning Customer</v>
      </c>
      <c r="I885">
        <f t="shared" si="65"/>
        <v>0</v>
      </c>
      <c r="J885" t="s">
        <v>39</v>
      </c>
      <c r="K885" t="s">
        <v>28</v>
      </c>
      <c r="L885" t="s">
        <v>41</v>
      </c>
      <c r="M885" t="s">
        <v>42</v>
      </c>
      <c r="N885" t="s">
        <v>43</v>
      </c>
      <c r="O885" t="s">
        <v>992</v>
      </c>
      <c r="P885">
        <v>0.6</v>
      </c>
      <c r="Q885" t="s">
        <v>33</v>
      </c>
      <c r="R885" t="s">
        <v>135</v>
      </c>
      <c r="S885" t="str">
        <f>VLOOKUP(R885,Users!$A$1:$B$5,2,0)</f>
        <v>Sam</v>
      </c>
      <c r="T885" t="s">
        <v>356</v>
      </c>
      <c r="U885" t="s">
        <v>427</v>
      </c>
      <c r="V885">
        <v>32771</v>
      </c>
      <c r="W885" s="2">
        <v>42030</v>
      </c>
      <c r="X885" s="2" t="str">
        <f t="shared" si="66"/>
        <v>Mon</v>
      </c>
      <c r="Y885" s="2">
        <v>42031</v>
      </c>
      <c r="Z885" s="9">
        <f t="shared" si="67"/>
        <v>1</v>
      </c>
      <c r="AA885" s="9" t="str">
        <f t="shared" si="68"/>
        <v>After Discount</v>
      </c>
      <c r="AB885" s="6">
        <v>57.545999999999999</v>
      </c>
      <c r="AC885">
        <v>4</v>
      </c>
      <c r="AD885" s="6">
        <v>107.66</v>
      </c>
      <c r="AE885">
        <v>86899</v>
      </c>
      <c r="AF885" s="9">
        <f>IF(COUNTIF(AE$2:AE2836,AE885)=1,1,0)</f>
        <v>0</v>
      </c>
      <c r="AG885" t="str">
        <f>_xlfn.XLOOKUP(AE885,Returns!A:A,Returns!B:B,"Not Returned",0,1)</f>
        <v>Not Returned</v>
      </c>
      <c r="AH885">
        <f t="shared" si="69"/>
        <v>0</v>
      </c>
    </row>
    <row r="886" spans="1:34" x14ac:dyDescent="0.3">
      <c r="A886">
        <v>20228</v>
      </c>
      <c r="B886" t="s">
        <v>37</v>
      </c>
      <c r="C886" s="8">
        <v>0.02</v>
      </c>
      <c r="D886" s="6">
        <v>500.98</v>
      </c>
      <c r="E886" s="7">
        <v>26</v>
      </c>
      <c r="F886">
        <v>5</v>
      </c>
      <c r="G886" t="s">
        <v>38</v>
      </c>
      <c r="H886" t="str">
        <f>IF(COUNTIF(G$2:G886,G886)=1,"New Customer","Returning Customer")</f>
        <v>New Customer</v>
      </c>
      <c r="I886">
        <f t="shared" si="65"/>
        <v>1</v>
      </c>
      <c r="J886" t="s">
        <v>39</v>
      </c>
      <c r="K886" t="s">
        <v>40</v>
      </c>
      <c r="L886" t="s">
        <v>41</v>
      </c>
      <c r="M886" t="s">
        <v>42</v>
      </c>
      <c r="N886" t="s">
        <v>43</v>
      </c>
      <c r="O886" t="s">
        <v>44</v>
      </c>
      <c r="P886">
        <v>0.6</v>
      </c>
      <c r="Q886" t="s">
        <v>33</v>
      </c>
      <c r="R886" t="s">
        <v>34</v>
      </c>
      <c r="S886" t="str">
        <f>VLOOKUP(R886,Users!$A$1:$B$5,2,0)</f>
        <v>William</v>
      </c>
      <c r="T886" t="s">
        <v>45</v>
      </c>
      <c r="U886" t="s">
        <v>46</v>
      </c>
      <c r="V886">
        <v>91776</v>
      </c>
      <c r="W886" s="2">
        <v>42168</v>
      </c>
      <c r="X886" s="2" t="str">
        <f t="shared" si="66"/>
        <v>Sat</v>
      </c>
      <c r="Y886" s="2">
        <v>42170</v>
      </c>
      <c r="Z886" s="9">
        <f t="shared" si="67"/>
        <v>2</v>
      </c>
      <c r="AA886" s="9" t="str">
        <f t="shared" si="68"/>
        <v>After Discount</v>
      </c>
      <c r="AB886" s="6">
        <v>4390.3665000000001</v>
      </c>
      <c r="AC886">
        <v>12</v>
      </c>
      <c r="AD886" s="6">
        <v>6362.85</v>
      </c>
      <c r="AE886">
        <v>90193</v>
      </c>
      <c r="AF886" s="9">
        <f>IF(COUNTIF(AE$2:AE2837,AE886)=1,1,0)</f>
        <v>1</v>
      </c>
      <c r="AG886" t="str">
        <f>_xlfn.XLOOKUP(AE886,Returns!A:A,Returns!B:B,"Not Returned",0,1)</f>
        <v>Not Returned</v>
      </c>
      <c r="AH886">
        <f t="shared" si="69"/>
        <v>0</v>
      </c>
    </row>
    <row r="887" spans="1:34" x14ac:dyDescent="0.3">
      <c r="A887">
        <v>21059</v>
      </c>
      <c r="B887" t="s">
        <v>25</v>
      </c>
      <c r="C887" s="8">
        <v>0.01</v>
      </c>
      <c r="D887" s="6">
        <v>500.98</v>
      </c>
      <c r="E887" s="7">
        <v>26</v>
      </c>
      <c r="F887">
        <v>1595</v>
      </c>
      <c r="G887" t="s">
        <v>1587</v>
      </c>
      <c r="H887" t="str">
        <f>IF(COUNTIF(G$2:G887,G887)=1,"New Customer","Returning Customer")</f>
        <v>Returning Customer</v>
      </c>
      <c r="I887">
        <f t="shared" si="65"/>
        <v>0</v>
      </c>
      <c r="J887" t="s">
        <v>39</v>
      </c>
      <c r="K887" t="s">
        <v>28</v>
      </c>
      <c r="L887" t="s">
        <v>41</v>
      </c>
      <c r="M887" t="s">
        <v>42</v>
      </c>
      <c r="N887" t="s">
        <v>43</v>
      </c>
      <c r="O887" t="s">
        <v>44</v>
      </c>
      <c r="P887">
        <v>0.6</v>
      </c>
      <c r="Q887" t="s">
        <v>33</v>
      </c>
      <c r="R887" t="s">
        <v>53</v>
      </c>
      <c r="S887" t="str">
        <f>VLOOKUP(R887,Users!$A$1:$B$5,2,0)</f>
        <v>Erin</v>
      </c>
      <c r="T887" t="s">
        <v>641</v>
      </c>
      <c r="U887" t="s">
        <v>1588</v>
      </c>
      <c r="V887">
        <v>25705</v>
      </c>
      <c r="W887" s="2">
        <v>42135</v>
      </c>
      <c r="X887" s="2" t="str">
        <f t="shared" si="66"/>
        <v>Mon</v>
      </c>
      <c r="Y887" s="2">
        <v>42136</v>
      </c>
      <c r="Z887" s="9">
        <f t="shared" si="67"/>
        <v>1</v>
      </c>
      <c r="AA887" s="9" t="str">
        <f t="shared" si="68"/>
        <v>After Discount</v>
      </c>
      <c r="AB887" s="6">
        <v>5078.5379999999996</v>
      </c>
      <c r="AC887">
        <v>14</v>
      </c>
      <c r="AD887" s="6">
        <v>7360.2</v>
      </c>
      <c r="AE887">
        <v>90796</v>
      </c>
      <c r="AF887" s="9">
        <f>IF(COUNTIF(AE$2:AE2838,AE887)=1,1,0)</f>
        <v>0</v>
      </c>
      <c r="AG887" t="str">
        <f>_xlfn.XLOOKUP(AE887,Returns!A:A,Returns!B:B,"Not Returned",0,1)</f>
        <v>Not Returned</v>
      </c>
      <c r="AH887">
        <f t="shared" si="69"/>
        <v>0</v>
      </c>
    </row>
    <row r="888" spans="1:34" x14ac:dyDescent="0.3">
      <c r="A888">
        <v>25096</v>
      </c>
      <c r="B888" t="s">
        <v>47</v>
      </c>
      <c r="C888" s="8">
        <v>0.01</v>
      </c>
      <c r="D888" s="6">
        <v>500.98</v>
      </c>
      <c r="E888" s="7">
        <v>56</v>
      </c>
      <c r="F888">
        <v>2570</v>
      </c>
      <c r="G888" t="s">
        <v>2382</v>
      </c>
      <c r="H888" t="str">
        <f>IF(COUNTIF(G$2:G888,G888)=1,"New Customer","Returning Customer")</f>
        <v>Returning Customer</v>
      </c>
      <c r="I888">
        <f t="shared" si="65"/>
        <v>0</v>
      </c>
      <c r="J888" t="s">
        <v>39</v>
      </c>
      <c r="K888" t="s">
        <v>114</v>
      </c>
      <c r="L888" t="s">
        <v>41</v>
      </c>
      <c r="M888" t="s">
        <v>42</v>
      </c>
      <c r="N888" t="s">
        <v>43</v>
      </c>
      <c r="O888" t="s">
        <v>44</v>
      </c>
      <c r="P888">
        <v>0.6</v>
      </c>
      <c r="Q888" t="s">
        <v>33</v>
      </c>
      <c r="R888" t="s">
        <v>34</v>
      </c>
      <c r="S888" t="str">
        <f>VLOOKUP(R888,Users!$A$1:$B$5,2,0)</f>
        <v>William</v>
      </c>
      <c r="T888" t="s">
        <v>45</v>
      </c>
      <c r="U888" t="s">
        <v>2383</v>
      </c>
      <c r="V888">
        <v>95616</v>
      </c>
      <c r="W888" s="2">
        <v>42119</v>
      </c>
      <c r="X888" s="2" t="str">
        <f t="shared" si="66"/>
        <v>Sat</v>
      </c>
      <c r="Y888" s="2">
        <v>42120</v>
      </c>
      <c r="Z888" s="9">
        <f t="shared" si="67"/>
        <v>1</v>
      </c>
      <c r="AA888" s="9" t="str">
        <f t="shared" si="68"/>
        <v>After Discount</v>
      </c>
      <c r="AB888" s="6">
        <v>4899.1288000000004</v>
      </c>
      <c r="AC888">
        <v>14</v>
      </c>
      <c r="AD888" s="6">
        <v>7429.63</v>
      </c>
      <c r="AE888">
        <v>90327</v>
      </c>
      <c r="AF888" s="9">
        <f>IF(COUNTIF(AE$2:AE2839,AE888)=1,1,0)</f>
        <v>0</v>
      </c>
      <c r="AG888" t="str">
        <f>_xlfn.XLOOKUP(AE888,Returns!A:A,Returns!B:B,"Not Returned",0,1)</f>
        <v>Not Returned</v>
      </c>
      <c r="AH888">
        <f t="shared" si="69"/>
        <v>0</v>
      </c>
    </row>
    <row r="889" spans="1:34" x14ac:dyDescent="0.3">
      <c r="A889">
        <v>7096</v>
      </c>
      <c r="B889" t="s">
        <v>47</v>
      </c>
      <c r="C889" s="8">
        <v>0.01</v>
      </c>
      <c r="D889" s="6">
        <v>500.98</v>
      </c>
      <c r="E889" s="7">
        <v>56</v>
      </c>
      <c r="F889">
        <v>2571</v>
      </c>
      <c r="G889" t="s">
        <v>2386</v>
      </c>
      <c r="H889" t="str">
        <f>IF(COUNTIF(G$2:G889,G889)=1,"New Customer","Returning Customer")</f>
        <v>Returning Customer</v>
      </c>
      <c r="I889">
        <f t="shared" si="65"/>
        <v>0</v>
      </c>
      <c r="J889" t="s">
        <v>39</v>
      </c>
      <c r="K889" t="s">
        <v>114</v>
      </c>
      <c r="L889" t="s">
        <v>41</v>
      </c>
      <c r="M889" t="s">
        <v>42</v>
      </c>
      <c r="N889" t="s">
        <v>43</v>
      </c>
      <c r="O889" t="s">
        <v>44</v>
      </c>
      <c r="P889">
        <v>0.6</v>
      </c>
      <c r="Q889" t="s">
        <v>33</v>
      </c>
      <c r="R889" t="s">
        <v>53</v>
      </c>
      <c r="S889" t="str">
        <f>VLOOKUP(R889,Users!$A$1:$B$5,2,0)</f>
        <v>Erin</v>
      </c>
      <c r="T889" t="s">
        <v>71</v>
      </c>
      <c r="U889" t="s">
        <v>90</v>
      </c>
      <c r="V889">
        <v>10165</v>
      </c>
      <c r="W889" s="2">
        <v>42119</v>
      </c>
      <c r="X889" s="2" t="str">
        <f t="shared" si="66"/>
        <v>Sat</v>
      </c>
      <c r="Y889" s="2">
        <v>42120</v>
      </c>
      <c r="Z889" s="9">
        <f t="shared" si="67"/>
        <v>1</v>
      </c>
      <c r="AA889" s="9" t="str">
        <f t="shared" si="68"/>
        <v>After Discount</v>
      </c>
      <c r="AB889" s="6">
        <v>4260.1120000000001</v>
      </c>
      <c r="AC889">
        <v>56</v>
      </c>
      <c r="AD889" s="6">
        <v>29718.53</v>
      </c>
      <c r="AE889">
        <v>50656</v>
      </c>
      <c r="AF889" s="9">
        <f>IF(COUNTIF(AE$2:AE2840,AE889)=1,1,0)</f>
        <v>0</v>
      </c>
      <c r="AG889" t="str">
        <f>_xlfn.XLOOKUP(AE889,Returns!A:A,Returns!B:B,"Not Returned",0,1)</f>
        <v>Not Returned</v>
      </c>
      <c r="AH889">
        <f t="shared" si="69"/>
        <v>0</v>
      </c>
    </row>
    <row r="890" spans="1:34" x14ac:dyDescent="0.3">
      <c r="A890">
        <v>19596</v>
      </c>
      <c r="B890" t="s">
        <v>56</v>
      </c>
      <c r="C890" s="8">
        <v>0.1</v>
      </c>
      <c r="D890" s="6">
        <v>52.99</v>
      </c>
      <c r="E890" s="7">
        <v>19.989999999999998</v>
      </c>
      <c r="F890">
        <v>1826</v>
      </c>
      <c r="G890" t="s">
        <v>1799</v>
      </c>
      <c r="H890" t="str">
        <f>IF(COUNTIF(G$2:G890,G890)=1,"New Customer","Returning Customer")</f>
        <v>New Customer</v>
      </c>
      <c r="I890">
        <f t="shared" si="65"/>
        <v>1</v>
      </c>
      <c r="J890" t="s">
        <v>27</v>
      </c>
      <c r="K890" t="s">
        <v>28</v>
      </c>
      <c r="L890" t="s">
        <v>29</v>
      </c>
      <c r="M890" t="s">
        <v>139</v>
      </c>
      <c r="N890" t="s">
        <v>59</v>
      </c>
      <c r="O890" t="s">
        <v>1800</v>
      </c>
      <c r="P890">
        <v>0.81</v>
      </c>
      <c r="Q890" t="s">
        <v>33</v>
      </c>
      <c r="R890" t="s">
        <v>61</v>
      </c>
      <c r="S890" t="str">
        <f>VLOOKUP(R890,Users!$A$1:$B$5,2,0)</f>
        <v>Chris</v>
      </c>
      <c r="T890" t="s">
        <v>324</v>
      </c>
      <c r="U890" t="s">
        <v>1801</v>
      </c>
      <c r="V890">
        <v>52722</v>
      </c>
      <c r="W890" s="2">
        <v>42112</v>
      </c>
      <c r="X890" s="2" t="str">
        <f t="shared" si="66"/>
        <v>Sat</v>
      </c>
      <c r="Y890" s="2">
        <v>42113</v>
      </c>
      <c r="Z890" s="9">
        <f t="shared" si="67"/>
        <v>1</v>
      </c>
      <c r="AA890" s="9" t="str">
        <f t="shared" si="68"/>
        <v>After Discount</v>
      </c>
      <c r="AB890" s="6">
        <v>-517.16999999999996</v>
      </c>
      <c r="AC890">
        <v>7</v>
      </c>
      <c r="AD890" s="6">
        <v>337.59</v>
      </c>
      <c r="AE890">
        <v>86958</v>
      </c>
      <c r="AF890" s="9">
        <f>IF(COUNTIF(AE$2:AE2841,AE890)=1,1,0)</f>
        <v>0</v>
      </c>
      <c r="AG890" t="str">
        <f>_xlfn.XLOOKUP(AE890,Returns!A:A,Returns!B:B,"Not Returned",0,1)</f>
        <v>Not Returned</v>
      </c>
      <c r="AH890">
        <f t="shared" si="69"/>
        <v>0</v>
      </c>
    </row>
    <row r="891" spans="1:34" x14ac:dyDescent="0.3">
      <c r="A891">
        <v>18181</v>
      </c>
      <c r="B891" t="s">
        <v>47</v>
      </c>
      <c r="C891" s="8">
        <v>0</v>
      </c>
      <c r="D891" s="6">
        <v>4.42</v>
      </c>
      <c r="E891" s="7">
        <v>4.99</v>
      </c>
      <c r="F891">
        <v>15</v>
      </c>
      <c r="G891" t="s">
        <v>68</v>
      </c>
      <c r="H891" t="str">
        <f>IF(COUNTIF(G$2:G891,G891)=1,"New Customer","Returning Customer")</f>
        <v>New Customer</v>
      </c>
      <c r="I891">
        <f t="shared" si="65"/>
        <v>1</v>
      </c>
      <c r="J891" t="s">
        <v>49</v>
      </c>
      <c r="K891" t="s">
        <v>58</v>
      </c>
      <c r="L891" t="s">
        <v>29</v>
      </c>
      <c r="M891" t="s">
        <v>69</v>
      </c>
      <c r="N891" t="s">
        <v>59</v>
      </c>
      <c r="O891" t="s">
        <v>70</v>
      </c>
      <c r="P891">
        <v>0.38</v>
      </c>
      <c r="Q891" t="s">
        <v>33</v>
      </c>
      <c r="R891" t="s">
        <v>53</v>
      </c>
      <c r="S891" t="str">
        <f>VLOOKUP(R891,Users!$A$1:$B$5,2,0)</f>
        <v>Erin</v>
      </c>
      <c r="T891" t="s">
        <v>71</v>
      </c>
      <c r="U891" t="s">
        <v>72</v>
      </c>
      <c r="V891">
        <v>11787</v>
      </c>
      <c r="W891" s="2">
        <v>42102</v>
      </c>
      <c r="X891" s="2" t="str">
        <f t="shared" si="66"/>
        <v>Wed</v>
      </c>
      <c r="Y891" s="2">
        <v>42103</v>
      </c>
      <c r="Z891" s="9">
        <f t="shared" si="67"/>
        <v>1</v>
      </c>
      <c r="AA891" s="9" t="str">
        <f t="shared" si="68"/>
        <v>No Discount</v>
      </c>
      <c r="AB891" s="6">
        <v>-59.82</v>
      </c>
      <c r="AC891">
        <v>7</v>
      </c>
      <c r="AD891" s="6">
        <v>33.47</v>
      </c>
      <c r="AE891">
        <v>86837</v>
      </c>
      <c r="AF891" s="9">
        <f>IF(COUNTIF(AE$2:AE2842,AE891)=1,1,0)</f>
        <v>1</v>
      </c>
      <c r="AG891" t="str">
        <f>_xlfn.XLOOKUP(AE891,Returns!A:A,Returns!B:B,"Not Returned",0,1)</f>
        <v>Not Returned</v>
      </c>
      <c r="AH891">
        <f t="shared" si="69"/>
        <v>0</v>
      </c>
    </row>
    <row r="892" spans="1:34" x14ac:dyDescent="0.3">
      <c r="A892">
        <v>20392</v>
      </c>
      <c r="B892" t="s">
        <v>37</v>
      </c>
      <c r="C892" s="8">
        <v>0.06</v>
      </c>
      <c r="D892" s="6">
        <v>4.42</v>
      </c>
      <c r="E892" s="7">
        <v>4.99</v>
      </c>
      <c r="F892">
        <v>1998</v>
      </c>
      <c r="G892" t="s">
        <v>1926</v>
      </c>
      <c r="H892" t="str">
        <f>IF(COUNTIF(G$2:G892,G892)=1,"New Customer","Returning Customer")</f>
        <v>New Customer</v>
      </c>
      <c r="I892">
        <f t="shared" si="65"/>
        <v>1</v>
      </c>
      <c r="J892" t="s">
        <v>49</v>
      </c>
      <c r="K892" t="s">
        <v>28</v>
      </c>
      <c r="L892" t="s">
        <v>29</v>
      </c>
      <c r="M892" t="s">
        <v>69</v>
      </c>
      <c r="N892" t="s">
        <v>59</v>
      </c>
      <c r="O892" t="s">
        <v>70</v>
      </c>
      <c r="P892">
        <v>0.38</v>
      </c>
      <c r="Q892" t="s">
        <v>33</v>
      </c>
      <c r="R892" t="s">
        <v>53</v>
      </c>
      <c r="S892" t="str">
        <f>VLOOKUP(R892,Users!$A$1:$B$5,2,0)</f>
        <v>Erin</v>
      </c>
      <c r="T892" t="s">
        <v>71</v>
      </c>
      <c r="U892" t="s">
        <v>1927</v>
      </c>
      <c r="V892">
        <v>11758</v>
      </c>
      <c r="W892" s="2">
        <v>42158</v>
      </c>
      <c r="X892" s="2" t="str">
        <f t="shared" si="66"/>
        <v>Wed</v>
      </c>
      <c r="Y892" s="2">
        <v>42160</v>
      </c>
      <c r="Z892" s="9">
        <f t="shared" si="67"/>
        <v>2</v>
      </c>
      <c r="AA892" s="9" t="str">
        <f t="shared" si="68"/>
        <v>After Discount</v>
      </c>
      <c r="AB892" s="6">
        <v>-10.435</v>
      </c>
      <c r="AC892">
        <v>3</v>
      </c>
      <c r="AD892" s="6">
        <v>14.85</v>
      </c>
      <c r="AE892">
        <v>90568</v>
      </c>
      <c r="AF892" s="9">
        <f>IF(COUNTIF(AE$2:AE2843,AE892)=1,1,0)</f>
        <v>1</v>
      </c>
      <c r="AG892" t="str">
        <f>_xlfn.XLOOKUP(AE892,Returns!A:A,Returns!B:B,"Not Returned",0,1)</f>
        <v>Not Returned</v>
      </c>
      <c r="AH892">
        <f t="shared" si="69"/>
        <v>0</v>
      </c>
    </row>
    <row r="893" spans="1:34" x14ac:dyDescent="0.3">
      <c r="A893">
        <v>22015</v>
      </c>
      <c r="B893" t="s">
        <v>47</v>
      </c>
      <c r="C893" s="8">
        <v>0.05</v>
      </c>
      <c r="D893" s="6">
        <v>159.99</v>
      </c>
      <c r="E893" s="7">
        <v>5.5</v>
      </c>
      <c r="F893">
        <v>3155</v>
      </c>
      <c r="G893" t="s">
        <v>2830</v>
      </c>
      <c r="H893" t="str">
        <f>IF(COUNTIF(G$2:G893,G893)=1,"New Customer","Returning Customer")</f>
        <v>Returning Customer</v>
      </c>
      <c r="I893">
        <f t="shared" si="65"/>
        <v>0</v>
      </c>
      <c r="J893" t="s">
        <v>49</v>
      </c>
      <c r="K893" t="s">
        <v>114</v>
      </c>
      <c r="L893" t="s">
        <v>77</v>
      </c>
      <c r="M893" t="s">
        <v>177</v>
      </c>
      <c r="N893" t="s">
        <v>59</v>
      </c>
      <c r="O893" t="s">
        <v>2832</v>
      </c>
      <c r="P893">
        <v>0.49</v>
      </c>
      <c r="Q893" t="s">
        <v>33</v>
      </c>
      <c r="R893" t="s">
        <v>135</v>
      </c>
      <c r="S893" t="str">
        <f>VLOOKUP(R893,Users!$A$1:$B$5,2,0)</f>
        <v>Sam</v>
      </c>
      <c r="T893" t="s">
        <v>356</v>
      </c>
      <c r="U893" t="s">
        <v>427</v>
      </c>
      <c r="V893">
        <v>32771</v>
      </c>
      <c r="W893" s="2">
        <v>42113</v>
      </c>
      <c r="X893" s="2" t="str">
        <f t="shared" si="66"/>
        <v>Sun</v>
      </c>
      <c r="Y893" s="2">
        <v>42115</v>
      </c>
      <c r="Z893" s="9">
        <f t="shared" si="67"/>
        <v>2</v>
      </c>
      <c r="AA893" s="9" t="str">
        <f t="shared" si="68"/>
        <v>After Discount</v>
      </c>
      <c r="AB893" s="6">
        <v>12.264000000000001</v>
      </c>
      <c r="AC893">
        <v>23</v>
      </c>
      <c r="AD893" s="6">
        <v>3600.65</v>
      </c>
      <c r="AE893">
        <v>86902</v>
      </c>
      <c r="AF893" s="9">
        <f>IF(COUNTIF(AE$2:AE2844,AE893)=1,1,0)</f>
        <v>1</v>
      </c>
      <c r="AG893" t="str">
        <f>_xlfn.XLOOKUP(AE893,Returns!A:A,Returns!B:B,"Not Returned",0,1)</f>
        <v>Not Returned</v>
      </c>
      <c r="AH893">
        <f t="shared" si="69"/>
        <v>0</v>
      </c>
    </row>
    <row r="894" spans="1:34" x14ac:dyDescent="0.3">
      <c r="A894">
        <v>23300</v>
      </c>
      <c r="B894" t="s">
        <v>47</v>
      </c>
      <c r="C894" s="8">
        <v>0.08</v>
      </c>
      <c r="D894" s="6">
        <v>100.97</v>
      </c>
      <c r="E894" s="7">
        <v>7.18</v>
      </c>
      <c r="F894">
        <v>2197</v>
      </c>
      <c r="G894" t="s">
        <v>2075</v>
      </c>
      <c r="H894" t="str">
        <f>IF(COUNTIF(G$2:G894,G894)=1,"New Customer","Returning Customer")</f>
        <v>Returning Customer</v>
      </c>
      <c r="I894">
        <f t="shared" si="65"/>
        <v>0</v>
      </c>
      <c r="J894" t="s">
        <v>49</v>
      </c>
      <c r="K894" t="s">
        <v>58</v>
      </c>
      <c r="L894" t="s">
        <v>77</v>
      </c>
      <c r="M894" t="s">
        <v>177</v>
      </c>
      <c r="N894" t="s">
        <v>59</v>
      </c>
      <c r="O894" t="s">
        <v>2076</v>
      </c>
      <c r="P894">
        <v>0.46</v>
      </c>
      <c r="Q894" t="s">
        <v>33</v>
      </c>
      <c r="R894" t="s">
        <v>53</v>
      </c>
      <c r="S894" t="str">
        <f>VLOOKUP(R894,Users!$A$1:$B$5,2,0)</f>
        <v>Erin</v>
      </c>
      <c r="T894" t="s">
        <v>71</v>
      </c>
      <c r="U894" t="s">
        <v>1692</v>
      </c>
      <c r="V894">
        <v>11756</v>
      </c>
      <c r="W894" s="2">
        <v>42181</v>
      </c>
      <c r="X894" s="2" t="str">
        <f t="shared" si="66"/>
        <v>Fri</v>
      </c>
      <c r="Y894" s="2">
        <v>42182</v>
      </c>
      <c r="Z894" s="9">
        <f t="shared" si="67"/>
        <v>1</v>
      </c>
      <c r="AA894" s="9" t="str">
        <f t="shared" si="68"/>
        <v>After Discount</v>
      </c>
      <c r="AB894" s="6">
        <v>126.22500000000001</v>
      </c>
      <c r="AC894">
        <v>7</v>
      </c>
      <c r="AD894" s="6">
        <v>650.25</v>
      </c>
      <c r="AE894">
        <v>89176</v>
      </c>
      <c r="AF894" s="9">
        <f>IF(COUNTIF(AE$2:AE2845,AE894)=1,1,0)</f>
        <v>0</v>
      </c>
      <c r="AG894" t="str">
        <f>_xlfn.XLOOKUP(AE894,Returns!A:A,Returns!B:B,"Not Returned",0,1)</f>
        <v>Not Returned</v>
      </c>
      <c r="AH894">
        <f t="shared" si="69"/>
        <v>0</v>
      </c>
    </row>
    <row r="895" spans="1:34" x14ac:dyDescent="0.3">
      <c r="A895">
        <v>25594</v>
      </c>
      <c r="B895" t="s">
        <v>106</v>
      </c>
      <c r="C895" s="8">
        <v>0.05</v>
      </c>
      <c r="D895" s="6">
        <v>100.97</v>
      </c>
      <c r="E895" s="7">
        <v>7.18</v>
      </c>
      <c r="F895">
        <v>2638</v>
      </c>
      <c r="G895" t="s">
        <v>2433</v>
      </c>
      <c r="H895" t="str">
        <f>IF(COUNTIF(G$2:G895,G895)=1,"New Customer","Returning Customer")</f>
        <v>New Customer</v>
      </c>
      <c r="I895">
        <f t="shared" si="65"/>
        <v>1</v>
      </c>
      <c r="J895" t="s">
        <v>27</v>
      </c>
      <c r="K895" t="s">
        <v>114</v>
      </c>
      <c r="L895" t="s">
        <v>77</v>
      </c>
      <c r="M895" t="s">
        <v>177</v>
      </c>
      <c r="N895" t="s">
        <v>59</v>
      </c>
      <c r="O895" t="s">
        <v>2076</v>
      </c>
      <c r="P895">
        <v>0.46</v>
      </c>
      <c r="Q895" t="s">
        <v>33</v>
      </c>
      <c r="R895" t="s">
        <v>34</v>
      </c>
      <c r="S895" t="str">
        <f>VLOOKUP(R895,Users!$A$1:$B$5,2,0)</f>
        <v>William</v>
      </c>
      <c r="T895" t="s">
        <v>1727</v>
      </c>
      <c r="U895" t="s">
        <v>2434</v>
      </c>
      <c r="V895">
        <v>83704</v>
      </c>
      <c r="W895" s="2">
        <v>42163</v>
      </c>
      <c r="X895" s="2" t="str">
        <f t="shared" si="66"/>
        <v>Mon</v>
      </c>
      <c r="Y895" s="2">
        <v>42163</v>
      </c>
      <c r="Z895" s="9">
        <f t="shared" si="67"/>
        <v>0</v>
      </c>
      <c r="AA895" s="9" t="str">
        <f t="shared" si="68"/>
        <v>After Discount</v>
      </c>
      <c r="AB895" s="6">
        <v>881.46809999999994</v>
      </c>
      <c r="AC895">
        <v>13</v>
      </c>
      <c r="AD895" s="6">
        <v>1277.49</v>
      </c>
      <c r="AE895">
        <v>90951</v>
      </c>
      <c r="AF895" s="9">
        <f>IF(COUNTIF(AE$2:AE2846,AE895)=1,1,0)</f>
        <v>1</v>
      </c>
      <c r="AG895" t="str">
        <f>_xlfn.XLOOKUP(AE895,Returns!A:A,Returns!B:B,"Not Returned",0,1)</f>
        <v>Not Returned</v>
      </c>
      <c r="AH895">
        <f t="shared" si="69"/>
        <v>0</v>
      </c>
    </row>
    <row r="896" spans="1:34" x14ac:dyDescent="0.3">
      <c r="A896">
        <v>20010</v>
      </c>
      <c r="B896" t="s">
        <v>106</v>
      </c>
      <c r="C896" s="8">
        <v>0.09</v>
      </c>
      <c r="D896" s="6">
        <v>300.97000000000003</v>
      </c>
      <c r="E896" s="7">
        <v>7.18</v>
      </c>
      <c r="F896">
        <v>983</v>
      </c>
      <c r="G896" t="s">
        <v>1077</v>
      </c>
      <c r="H896" t="str">
        <f>IF(COUNTIF(G$2:G896,G896)=1,"New Customer","Returning Customer")</f>
        <v>New Customer</v>
      </c>
      <c r="I896">
        <f t="shared" si="65"/>
        <v>1</v>
      </c>
      <c r="J896" t="s">
        <v>49</v>
      </c>
      <c r="K896" t="s">
        <v>28</v>
      </c>
      <c r="L896" t="s">
        <v>77</v>
      </c>
      <c r="M896" t="s">
        <v>177</v>
      </c>
      <c r="N896" t="s">
        <v>59</v>
      </c>
      <c r="O896" t="s">
        <v>1078</v>
      </c>
      <c r="P896">
        <v>0.48</v>
      </c>
      <c r="Q896" t="s">
        <v>33</v>
      </c>
      <c r="R896" t="s">
        <v>135</v>
      </c>
      <c r="S896" t="str">
        <f>VLOOKUP(R896,Users!$A$1:$B$5,2,0)</f>
        <v>Sam</v>
      </c>
      <c r="T896" t="s">
        <v>949</v>
      </c>
      <c r="U896" t="s">
        <v>1079</v>
      </c>
      <c r="V896">
        <v>72143</v>
      </c>
      <c r="W896" s="2">
        <v>42121</v>
      </c>
      <c r="X896" s="2" t="str">
        <f t="shared" si="66"/>
        <v>Mon</v>
      </c>
      <c r="Y896" s="2">
        <v>42121</v>
      </c>
      <c r="Z896" s="9">
        <f t="shared" si="67"/>
        <v>0</v>
      </c>
      <c r="AA896" s="9" t="str">
        <f t="shared" si="68"/>
        <v>After Discount</v>
      </c>
      <c r="AB896" s="6">
        <v>17.771999999999998</v>
      </c>
      <c r="AC896">
        <v>10</v>
      </c>
      <c r="AD896" s="6">
        <v>2848.38</v>
      </c>
      <c r="AE896">
        <v>90201</v>
      </c>
      <c r="AF896" s="9">
        <f>IF(COUNTIF(AE$2:AE2847,AE896)=1,1,0)</f>
        <v>1</v>
      </c>
      <c r="AG896" t="str">
        <f>_xlfn.XLOOKUP(AE896,Returns!A:A,Returns!B:B,"Not Returned",0,1)</f>
        <v>Not Returned</v>
      </c>
      <c r="AH896">
        <f t="shared" si="69"/>
        <v>0</v>
      </c>
    </row>
    <row r="897" spans="1:34" x14ac:dyDescent="0.3">
      <c r="A897">
        <v>25759</v>
      </c>
      <c r="B897" t="s">
        <v>106</v>
      </c>
      <c r="C897" s="8">
        <v>0.06</v>
      </c>
      <c r="D897" s="6">
        <v>300.97000000000003</v>
      </c>
      <c r="E897" s="7">
        <v>7.18</v>
      </c>
      <c r="F897">
        <v>2063</v>
      </c>
      <c r="G897" t="s">
        <v>1967</v>
      </c>
      <c r="H897" t="str">
        <f>IF(COUNTIF(G$2:G897,G897)=1,"New Customer","Returning Customer")</f>
        <v>New Customer</v>
      </c>
      <c r="I897">
        <f t="shared" si="65"/>
        <v>1</v>
      </c>
      <c r="J897" t="s">
        <v>49</v>
      </c>
      <c r="K897" t="s">
        <v>28</v>
      </c>
      <c r="L897" t="s">
        <v>77</v>
      </c>
      <c r="M897" t="s">
        <v>177</v>
      </c>
      <c r="N897" t="s">
        <v>59</v>
      </c>
      <c r="O897" t="s">
        <v>1078</v>
      </c>
      <c r="P897">
        <v>0.48</v>
      </c>
      <c r="Q897" t="s">
        <v>33</v>
      </c>
      <c r="R897" t="s">
        <v>135</v>
      </c>
      <c r="S897" t="str">
        <f>VLOOKUP(R897,Users!$A$1:$B$5,2,0)</f>
        <v>Sam</v>
      </c>
      <c r="T897" t="s">
        <v>136</v>
      </c>
      <c r="U897" t="s">
        <v>1968</v>
      </c>
      <c r="V897">
        <v>23602</v>
      </c>
      <c r="W897" s="2">
        <v>42132</v>
      </c>
      <c r="X897" s="2" t="str">
        <f t="shared" si="66"/>
        <v>Fri</v>
      </c>
      <c r="Y897" s="2">
        <v>42132</v>
      </c>
      <c r="Z897" s="9">
        <f t="shared" si="67"/>
        <v>0</v>
      </c>
      <c r="AA897" s="9" t="str">
        <f t="shared" si="68"/>
        <v>After Discount</v>
      </c>
      <c r="AB897" s="6">
        <v>-729.98799999999994</v>
      </c>
      <c r="AC897">
        <v>1</v>
      </c>
      <c r="AD897" s="6">
        <v>291.39999999999998</v>
      </c>
      <c r="AE897">
        <v>87147</v>
      </c>
      <c r="AF897" s="9">
        <f>IF(COUNTIF(AE$2:AE2848,AE897)=1,1,0)</f>
        <v>1</v>
      </c>
      <c r="AG897" t="str">
        <f>_xlfn.XLOOKUP(AE897,Returns!A:A,Returns!B:B,"Not Returned",0,1)</f>
        <v>Not Returned</v>
      </c>
      <c r="AH897">
        <f t="shared" si="69"/>
        <v>0</v>
      </c>
    </row>
    <row r="898" spans="1:34" x14ac:dyDescent="0.3">
      <c r="A898">
        <v>18417</v>
      </c>
      <c r="B898" t="s">
        <v>56</v>
      </c>
      <c r="C898" s="8">
        <v>0.1</v>
      </c>
      <c r="D898" s="6">
        <v>300.97000000000003</v>
      </c>
      <c r="E898" s="7">
        <v>7.18</v>
      </c>
      <c r="F898">
        <v>2097</v>
      </c>
      <c r="G898" t="s">
        <v>1996</v>
      </c>
      <c r="H898" t="str">
        <f>IF(COUNTIF(G$2:G898,G898)=1,"New Customer","Returning Customer")</f>
        <v>New Customer</v>
      </c>
      <c r="I898">
        <f t="shared" ref="I898:I961" si="70">IF(H898="New Customer",1,0)</f>
        <v>1</v>
      </c>
      <c r="J898" t="s">
        <v>49</v>
      </c>
      <c r="K898" t="s">
        <v>40</v>
      </c>
      <c r="L898" t="s">
        <v>77</v>
      </c>
      <c r="M898" t="s">
        <v>177</v>
      </c>
      <c r="N898" t="s">
        <v>59</v>
      </c>
      <c r="O898" t="s">
        <v>1078</v>
      </c>
      <c r="P898">
        <v>0.48</v>
      </c>
      <c r="Q898" t="s">
        <v>33</v>
      </c>
      <c r="R898" t="s">
        <v>135</v>
      </c>
      <c r="S898" t="str">
        <f>VLOOKUP(R898,Users!$A$1:$B$5,2,0)</f>
        <v>Sam</v>
      </c>
      <c r="T898" t="s">
        <v>923</v>
      </c>
      <c r="U898" t="s">
        <v>924</v>
      </c>
      <c r="V898">
        <v>29915</v>
      </c>
      <c r="W898" s="2">
        <v>42112</v>
      </c>
      <c r="X898" s="2" t="str">
        <f t="shared" ref="X898:X961" si="71">TEXT(W898,"ddd")</f>
        <v>Sat</v>
      </c>
      <c r="Y898" s="2">
        <v>42113</v>
      </c>
      <c r="Z898" s="9">
        <f t="shared" ref="Z898:Z961" si="72">Y898-W898</f>
        <v>1</v>
      </c>
      <c r="AA898" s="9" t="str">
        <f t="shared" ref="AA898:AA961" si="73">IF(C898=0,"No Discount","After Discount")</f>
        <v>After Discount</v>
      </c>
      <c r="AB898" s="6">
        <v>138.018</v>
      </c>
      <c r="AC898">
        <v>4</v>
      </c>
      <c r="AD898" s="6">
        <v>1094.33</v>
      </c>
      <c r="AE898">
        <v>87889</v>
      </c>
      <c r="AF898" s="9">
        <f>IF(COUNTIF(AE$2:AE2849,AE898)=1,1,0)</f>
        <v>0</v>
      </c>
      <c r="AG898" t="str">
        <f>_xlfn.XLOOKUP(AE898,Returns!A:A,Returns!B:B,"Not Returned",0,1)</f>
        <v>Not Returned</v>
      </c>
      <c r="AH898">
        <f t="shared" ref="AH898:AH961" si="74">IF(AG898="Not Returned",0,1)</f>
        <v>0</v>
      </c>
    </row>
    <row r="899" spans="1:34" x14ac:dyDescent="0.3">
      <c r="A899">
        <v>23816</v>
      </c>
      <c r="B899" t="s">
        <v>56</v>
      </c>
      <c r="C899" s="8">
        <v>7.0000000000000007E-2</v>
      </c>
      <c r="D899" s="6">
        <v>300.97000000000003</v>
      </c>
      <c r="E899" s="7">
        <v>7.18</v>
      </c>
      <c r="F899">
        <v>3077</v>
      </c>
      <c r="G899" t="s">
        <v>2754</v>
      </c>
      <c r="H899" t="str">
        <f>IF(COUNTIF(G$2:G899,G899)=1,"New Customer","Returning Customer")</f>
        <v>New Customer</v>
      </c>
      <c r="I899">
        <f t="shared" si="70"/>
        <v>1</v>
      </c>
      <c r="J899" t="s">
        <v>49</v>
      </c>
      <c r="K899" t="s">
        <v>58</v>
      </c>
      <c r="L899" t="s">
        <v>77</v>
      </c>
      <c r="M899" t="s">
        <v>177</v>
      </c>
      <c r="N899" t="s">
        <v>59</v>
      </c>
      <c r="O899" t="s">
        <v>1078</v>
      </c>
      <c r="P899">
        <v>0.48</v>
      </c>
      <c r="Q899" t="s">
        <v>33</v>
      </c>
      <c r="R899" t="s">
        <v>53</v>
      </c>
      <c r="S899" t="str">
        <f>VLOOKUP(R899,Users!$A$1:$B$5,2,0)</f>
        <v>Erin</v>
      </c>
      <c r="T899" t="s">
        <v>152</v>
      </c>
      <c r="U899" t="s">
        <v>2755</v>
      </c>
      <c r="V899">
        <v>44136</v>
      </c>
      <c r="W899" s="2">
        <v>42131</v>
      </c>
      <c r="X899" s="2" t="str">
        <f t="shared" si="71"/>
        <v>Thu</v>
      </c>
      <c r="Y899" s="2">
        <v>42133</v>
      </c>
      <c r="Z899" s="9">
        <f t="shared" si="72"/>
        <v>2</v>
      </c>
      <c r="AA899" s="9" t="str">
        <f t="shared" si="73"/>
        <v>After Discount</v>
      </c>
      <c r="AB899" s="6">
        <v>-807.59</v>
      </c>
      <c r="AC899">
        <v>2</v>
      </c>
      <c r="AD899" s="6">
        <v>582.20000000000005</v>
      </c>
      <c r="AE899">
        <v>88239</v>
      </c>
      <c r="AF899" s="9">
        <f>IF(COUNTIF(AE$2:AE2850,AE899)=1,1,0)</f>
        <v>1</v>
      </c>
      <c r="AG899" t="str">
        <f>_xlfn.XLOOKUP(AE899,Returns!A:A,Returns!B:B,"Not Returned",0,1)</f>
        <v>Not Returned</v>
      </c>
      <c r="AH899">
        <f t="shared" si="74"/>
        <v>0</v>
      </c>
    </row>
    <row r="900" spans="1:34" x14ac:dyDescent="0.3">
      <c r="A900">
        <v>5816</v>
      </c>
      <c r="B900" t="s">
        <v>56</v>
      </c>
      <c r="C900" s="8">
        <v>7.0000000000000007E-2</v>
      </c>
      <c r="D900" s="6">
        <v>300.97000000000003</v>
      </c>
      <c r="E900" s="7">
        <v>7.18</v>
      </c>
      <c r="F900">
        <v>3079</v>
      </c>
      <c r="G900" t="s">
        <v>2759</v>
      </c>
      <c r="H900" t="str">
        <f>IF(COUNTIF(G$2:G900,G900)=1,"New Customer","Returning Customer")</f>
        <v>Returning Customer</v>
      </c>
      <c r="I900">
        <f t="shared" si="70"/>
        <v>0</v>
      </c>
      <c r="J900" t="s">
        <v>49</v>
      </c>
      <c r="K900" t="s">
        <v>58</v>
      </c>
      <c r="L900" t="s">
        <v>77</v>
      </c>
      <c r="M900" t="s">
        <v>177</v>
      </c>
      <c r="N900" t="s">
        <v>59</v>
      </c>
      <c r="O900" t="s">
        <v>1078</v>
      </c>
      <c r="P900">
        <v>0.48</v>
      </c>
      <c r="Q900" t="s">
        <v>33</v>
      </c>
      <c r="R900" t="s">
        <v>53</v>
      </c>
      <c r="S900" t="str">
        <f>VLOOKUP(R900,Users!$A$1:$B$5,2,0)</f>
        <v>Erin</v>
      </c>
      <c r="T900" t="s">
        <v>229</v>
      </c>
      <c r="U900" t="s">
        <v>1307</v>
      </c>
      <c r="V900">
        <v>19112</v>
      </c>
      <c r="W900" s="2">
        <v>42131</v>
      </c>
      <c r="X900" s="2" t="str">
        <f t="shared" si="71"/>
        <v>Thu</v>
      </c>
      <c r="Y900" s="2">
        <v>42133</v>
      </c>
      <c r="Z900" s="9">
        <f t="shared" si="72"/>
        <v>2</v>
      </c>
      <c r="AA900" s="9" t="str">
        <f t="shared" si="73"/>
        <v>After Discount</v>
      </c>
      <c r="AB900" s="6">
        <v>-807.59</v>
      </c>
      <c r="AC900">
        <v>7</v>
      </c>
      <c r="AD900" s="6">
        <v>2037.69</v>
      </c>
      <c r="AE900">
        <v>41253</v>
      </c>
      <c r="AF900" s="9">
        <f>IF(COUNTIF(AE$2:AE2851,AE900)=1,1,0)</f>
        <v>1</v>
      </c>
      <c r="AG900" t="str">
        <f>_xlfn.XLOOKUP(AE900,Returns!A:A,Returns!B:B,"Not Returned",0,1)</f>
        <v>Not Returned</v>
      </c>
      <c r="AH900">
        <f t="shared" si="74"/>
        <v>0</v>
      </c>
    </row>
    <row r="901" spans="1:34" x14ac:dyDescent="0.3">
      <c r="A901">
        <v>3684</v>
      </c>
      <c r="B901" t="s">
        <v>106</v>
      </c>
      <c r="C901" s="8">
        <v>0.02</v>
      </c>
      <c r="D901" s="6">
        <v>9.99</v>
      </c>
      <c r="E901" s="7">
        <v>11.59</v>
      </c>
      <c r="F901">
        <v>1959</v>
      </c>
      <c r="G901" t="s">
        <v>1894</v>
      </c>
      <c r="H901" t="str">
        <f>IF(COUNTIF(G$2:G901,G901)=1,"New Customer","Returning Customer")</f>
        <v>Returning Customer</v>
      </c>
      <c r="I901">
        <f t="shared" si="70"/>
        <v>0</v>
      </c>
      <c r="J901" t="s">
        <v>49</v>
      </c>
      <c r="K901" t="s">
        <v>40</v>
      </c>
      <c r="L901" t="s">
        <v>29</v>
      </c>
      <c r="M901" t="s">
        <v>93</v>
      </c>
      <c r="N901" t="s">
        <v>59</v>
      </c>
      <c r="O901" t="s">
        <v>1896</v>
      </c>
      <c r="P901">
        <v>0.4</v>
      </c>
      <c r="Q901" t="s">
        <v>33</v>
      </c>
      <c r="R901" t="s">
        <v>135</v>
      </c>
      <c r="S901" t="str">
        <f>VLOOKUP(R901,Users!$A$1:$B$5,2,0)</f>
        <v>Sam</v>
      </c>
      <c r="T901" t="s">
        <v>356</v>
      </c>
      <c r="U901" t="s">
        <v>441</v>
      </c>
      <c r="V901">
        <v>33916</v>
      </c>
      <c r="W901" s="2">
        <v>42112</v>
      </c>
      <c r="X901" s="2" t="str">
        <f t="shared" si="71"/>
        <v>Sat</v>
      </c>
      <c r="Y901" s="2">
        <v>42121</v>
      </c>
      <c r="Z901" s="9">
        <f t="shared" si="72"/>
        <v>9</v>
      </c>
      <c r="AA901" s="9" t="str">
        <f t="shared" si="73"/>
        <v>After Discount</v>
      </c>
      <c r="AB901" s="6">
        <v>-171.15770000000001</v>
      </c>
      <c r="AC901">
        <v>43</v>
      </c>
      <c r="AD901" s="6">
        <v>475.42</v>
      </c>
      <c r="AE901">
        <v>26342</v>
      </c>
      <c r="AF901" s="9">
        <f>IF(COUNTIF(AE$2:AE2852,AE901)=1,1,0)</f>
        <v>0</v>
      </c>
      <c r="AG901" t="str">
        <f>_xlfn.XLOOKUP(AE901,Returns!A:A,Returns!B:B,"Not Returned",0,1)</f>
        <v>Not Returned</v>
      </c>
      <c r="AH901">
        <f t="shared" si="74"/>
        <v>0</v>
      </c>
    </row>
    <row r="902" spans="1:34" x14ac:dyDescent="0.3">
      <c r="A902">
        <v>19214</v>
      </c>
      <c r="B902" t="s">
        <v>56</v>
      </c>
      <c r="C902" s="8">
        <v>0.04</v>
      </c>
      <c r="D902" s="6">
        <v>9.99</v>
      </c>
      <c r="E902" s="7">
        <v>11.59</v>
      </c>
      <c r="F902">
        <v>3264</v>
      </c>
      <c r="G902" t="s">
        <v>2905</v>
      </c>
      <c r="H902" t="str">
        <f>IF(COUNTIF(G$2:G902,G902)=1,"New Customer","Returning Customer")</f>
        <v>New Customer</v>
      </c>
      <c r="I902">
        <f t="shared" si="70"/>
        <v>1</v>
      </c>
      <c r="J902" t="s">
        <v>49</v>
      </c>
      <c r="K902" t="s">
        <v>28</v>
      </c>
      <c r="L902" t="s">
        <v>29</v>
      </c>
      <c r="M902" t="s">
        <v>93</v>
      </c>
      <c r="N902" t="s">
        <v>59</v>
      </c>
      <c r="O902" t="s">
        <v>1896</v>
      </c>
      <c r="P902">
        <v>0.4</v>
      </c>
      <c r="Q902" t="s">
        <v>33</v>
      </c>
      <c r="R902" t="s">
        <v>34</v>
      </c>
      <c r="S902" t="str">
        <f>VLOOKUP(R902,Users!$A$1:$B$5,2,0)</f>
        <v>William</v>
      </c>
      <c r="T902" t="s">
        <v>45</v>
      </c>
      <c r="U902" t="s">
        <v>2906</v>
      </c>
      <c r="V902">
        <v>95501</v>
      </c>
      <c r="W902" s="2">
        <v>42143</v>
      </c>
      <c r="X902" s="2" t="str">
        <f t="shared" si="71"/>
        <v>Tue</v>
      </c>
      <c r="Y902" s="2">
        <v>42145</v>
      </c>
      <c r="Z902" s="9">
        <f t="shared" si="72"/>
        <v>2</v>
      </c>
      <c r="AA902" s="9" t="str">
        <f t="shared" si="73"/>
        <v>After Discount</v>
      </c>
      <c r="AB902" s="6">
        <v>-92.32</v>
      </c>
      <c r="AC902">
        <v>5</v>
      </c>
      <c r="AD902" s="6">
        <v>52.09</v>
      </c>
      <c r="AE902">
        <v>89835</v>
      </c>
      <c r="AF902" s="9">
        <f>IF(COUNTIF(AE$2:AE2853,AE902)=1,1,0)</f>
        <v>1</v>
      </c>
      <c r="AG902" t="str">
        <f>_xlfn.XLOOKUP(AE902,Returns!A:A,Returns!B:B,"Not Returned",0,1)</f>
        <v>Not Returned</v>
      </c>
      <c r="AH902">
        <f t="shared" si="74"/>
        <v>0</v>
      </c>
    </row>
    <row r="903" spans="1:34" x14ac:dyDescent="0.3">
      <c r="A903">
        <v>18950</v>
      </c>
      <c r="B903" t="s">
        <v>106</v>
      </c>
      <c r="C903" s="8">
        <v>0.01</v>
      </c>
      <c r="D903" s="6">
        <v>4.9800000000000004</v>
      </c>
      <c r="E903" s="7">
        <v>4.75</v>
      </c>
      <c r="F903">
        <v>3035</v>
      </c>
      <c r="G903" t="s">
        <v>2721</v>
      </c>
      <c r="H903" t="str">
        <f>IF(COUNTIF(G$2:G903,G903)=1,"New Customer","Returning Customer")</f>
        <v>New Customer</v>
      </c>
      <c r="I903">
        <f t="shared" si="70"/>
        <v>1</v>
      </c>
      <c r="J903" t="s">
        <v>49</v>
      </c>
      <c r="K903" t="s">
        <v>40</v>
      </c>
      <c r="L903" t="s">
        <v>29</v>
      </c>
      <c r="M903" t="s">
        <v>93</v>
      </c>
      <c r="N903" t="s">
        <v>59</v>
      </c>
      <c r="O903" t="s">
        <v>2722</v>
      </c>
      <c r="P903">
        <v>0.36</v>
      </c>
      <c r="Q903" t="s">
        <v>33</v>
      </c>
      <c r="R903" t="s">
        <v>61</v>
      </c>
      <c r="S903" t="str">
        <f>VLOOKUP(R903,Users!$A$1:$B$5,2,0)</f>
        <v>Chris</v>
      </c>
      <c r="T903" t="s">
        <v>175</v>
      </c>
      <c r="U903" t="s">
        <v>2723</v>
      </c>
      <c r="V903">
        <v>60148</v>
      </c>
      <c r="W903" s="2">
        <v>42019</v>
      </c>
      <c r="X903" s="2" t="str">
        <f t="shared" si="71"/>
        <v>Thu</v>
      </c>
      <c r="Y903" s="2">
        <v>42024</v>
      </c>
      <c r="Z903" s="9">
        <f t="shared" si="72"/>
        <v>5</v>
      </c>
      <c r="AA903" s="9" t="str">
        <f t="shared" si="73"/>
        <v>After Discount</v>
      </c>
      <c r="AB903" s="6">
        <v>-75.900400000000005</v>
      </c>
      <c r="AC903">
        <v>10</v>
      </c>
      <c r="AD903" s="6">
        <v>52.93</v>
      </c>
      <c r="AE903">
        <v>89128</v>
      </c>
      <c r="AF903" s="9">
        <f>IF(COUNTIF(AE$2:AE2854,AE903)=1,1,0)</f>
        <v>0</v>
      </c>
      <c r="AG903" t="str">
        <f>_xlfn.XLOOKUP(AE903,Returns!A:A,Returns!B:B,"Not Returned",0,1)</f>
        <v>Not Returned</v>
      </c>
      <c r="AH903">
        <f t="shared" si="74"/>
        <v>0</v>
      </c>
    </row>
    <row r="904" spans="1:34" x14ac:dyDescent="0.3">
      <c r="A904">
        <v>19398</v>
      </c>
      <c r="B904" t="s">
        <v>106</v>
      </c>
      <c r="C904" s="8">
        <v>0.1</v>
      </c>
      <c r="D904" s="6">
        <v>34.229999999999997</v>
      </c>
      <c r="E904" s="7">
        <v>5.0199999999999996</v>
      </c>
      <c r="F904">
        <v>1271</v>
      </c>
      <c r="G904" t="s">
        <v>1357</v>
      </c>
      <c r="H904" t="str">
        <f>IF(COUNTIF(G$2:G904,G904)=1,"New Customer","Returning Customer")</f>
        <v>New Customer</v>
      </c>
      <c r="I904">
        <f t="shared" si="70"/>
        <v>1</v>
      </c>
      <c r="J904" t="s">
        <v>49</v>
      </c>
      <c r="K904" t="s">
        <v>28</v>
      </c>
      <c r="L904" t="s">
        <v>41</v>
      </c>
      <c r="M904" t="s">
        <v>50</v>
      </c>
      <c r="N904" t="s">
        <v>59</v>
      </c>
      <c r="O904" t="s">
        <v>1359</v>
      </c>
      <c r="P904">
        <v>0.55000000000000004</v>
      </c>
      <c r="Q904" t="s">
        <v>33</v>
      </c>
      <c r="R904" t="s">
        <v>34</v>
      </c>
      <c r="S904" t="str">
        <f>VLOOKUP(R904,Users!$A$1:$B$5,2,0)</f>
        <v>William</v>
      </c>
      <c r="T904" t="s">
        <v>45</v>
      </c>
      <c r="U904" t="s">
        <v>1358</v>
      </c>
      <c r="V904">
        <v>91941</v>
      </c>
      <c r="W904" s="2">
        <v>42125</v>
      </c>
      <c r="X904" s="2" t="str">
        <f t="shared" si="71"/>
        <v>Fri</v>
      </c>
      <c r="Y904" s="2">
        <v>42130</v>
      </c>
      <c r="Z904" s="9">
        <f t="shared" si="72"/>
        <v>5</v>
      </c>
      <c r="AA904" s="9" t="str">
        <f t="shared" si="73"/>
        <v>After Discount</v>
      </c>
      <c r="AB904" s="6">
        <v>151.56539999999998</v>
      </c>
      <c r="AC904">
        <v>7</v>
      </c>
      <c r="AD904" s="6">
        <v>219.66</v>
      </c>
      <c r="AE904">
        <v>88411</v>
      </c>
      <c r="AF904" s="9">
        <f>IF(COUNTIF(AE$2:AE2855,AE904)=1,1,0)</f>
        <v>1</v>
      </c>
      <c r="AG904" t="str">
        <f>_xlfn.XLOOKUP(AE904,Returns!A:A,Returns!B:B,"Not Returned",0,1)</f>
        <v>Not Returned</v>
      </c>
      <c r="AH904">
        <f t="shared" si="74"/>
        <v>0</v>
      </c>
    </row>
    <row r="905" spans="1:34" x14ac:dyDescent="0.3">
      <c r="A905">
        <v>25663</v>
      </c>
      <c r="B905" t="s">
        <v>37</v>
      </c>
      <c r="C905" s="8">
        <v>0.02</v>
      </c>
      <c r="D905" s="6">
        <v>34.229999999999997</v>
      </c>
      <c r="E905" s="7">
        <v>5.0199999999999996</v>
      </c>
      <c r="F905">
        <v>2653</v>
      </c>
      <c r="G905" t="s">
        <v>2443</v>
      </c>
      <c r="H905" t="str">
        <f>IF(COUNTIF(G$2:G905,G905)=1,"New Customer","Returning Customer")</f>
        <v>New Customer</v>
      </c>
      <c r="I905">
        <f t="shared" si="70"/>
        <v>1</v>
      </c>
      <c r="J905" t="s">
        <v>49</v>
      </c>
      <c r="K905" t="s">
        <v>114</v>
      </c>
      <c r="L905" t="s">
        <v>41</v>
      </c>
      <c r="M905" t="s">
        <v>50</v>
      </c>
      <c r="N905" t="s">
        <v>59</v>
      </c>
      <c r="O905" t="s">
        <v>1359</v>
      </c>
      <c r="P905">
        <v>0.55000000000000004</v>
      </c>
      <c r="Q905" t="s">
        <v>33</v>
      </c>
      <c r="R905" t="s">
        <v>61</v>
      </c>
      <c r="S905" t="str">
        <f>VLOOKUP(R905,Users!$A$1:$B$5,2,0)</f>
        <v>Chris</v>
      </c>
      <c r="T905" t="s">
        <v>180</v>
      </c>
      <c r="U905" t="s">
        <v>2444</v>
      </c>
      <c r="V905">
        <v>67037</v>
      </c>
      <c r="W905" s="2">
        <v>42057</v>
      </c>
      <c r="X905" s="2" t="str">
        <f t="shared" si="71"/>
        <v>Sun</v>
      </c>
      <c r="Y905" s="2">
        <v>42059</v>
      </c>
      <c r="Z905" s="9">
        <f t="shared" si="72"/>
        <v>2</v>
      </c>
      <c r="AA905" s="9" t="str">
        <f t="shared" si="73"/>
        <v>After Discount</v>
      </c>
      <c r="AB905" s="6">
        <v>270.79049999999995</v>
      </c>
      <c r="AC905">
        <v>11</v>
      </c>
      <c r="AD905" s="6">
        <v>392.45</v>
      </c>
      <c r="AE905">
        <v>89360</v>
      </c>
      <c r="AF905" s="9">
        <f>IF(COUNTIF(AE$2:AE2856,AE905)=1,1,0)</f>
        <v>0</v>
      </c>
      <c r="AG905" t="str">
        <f>_xlfn.XLOOKUP(AE905,Returns!A:A,Returns!B:B,"Not Returned",0,1)</f>
        <v>Not Returned</v>
      </c>
      <c r="AH905">
        <f t="shared" si="74"/>
        <v>0</v>
      </c>
    </row>
    <row r="906" spans="1:34" x14ac:dyDescent="0.3">
      <c r="A906">
        <v>22764</v>
      </c>
      <c r="B906" t="s">
        <v>37</v>
      </c>
      <c r="C906" s="8">
        <v>0.02</v>
      </c>
      <c r="D906" s="6">
        <v>15.7</v>
      </c>
      <c r="E906" s="7">
        <v>11.25</v>
      </c>
      <c r="F906">
        <v>1485</v>
      </c>
      <c r="G906" t="s">
        <v>1511</v>
      </c>
      <c r="H906" t="str">
        <f>IF(COUNTIF(G$2:G906,G906)=1,"New Customer","Returning Customer")</f>
        <v>New Customer</v>
      </c>
      <c r="I906">
        <f t="shared" si="70"/>
        <v>1</v>
      </c>
      <c r="J906" t="s">
        <v>49</v>
      </c>
      <c r="K906" t="s">
        <v>40</v>
      </c>
      <c r="L906" t="s">
        <v>29</v>
      </c>
      <c r="M906" t="s">
        <v>139</v>
      </c>
      <c r="N906" t="s">
        <v>59</v>
      </c>
      <c r="O906" t="s">
        <v>1514</v>
      </c>
      <c r="P906">
        <v>0.6</v>
      </c>
      <c r="Q906" t="s">
        <v>33</v>
      </c>
      <c r="R906" t="s">
        <v>61</v>
      </c>
      <c r="S906" t="str">
        <f>VLOOKUP(R906,Users!$A$1:$B$5,2,0)</f>
        <v>Chris</v>
      </c>
      <c r="T906" t="s">
        <v>175</v>
      </c>
      <c r="U906" t="s">
        <v>1513</v>
      </c>
      <c r="V906">
        <v>60516</v>
      </c>
      <c r="W906" s="2">
        <v>42055</v>
      </c>
      <c r="X906" s="2" t="str">
        <f t="shared" si="71"/>
        <v>Fri</v>
      </c>
      <c r="Y906" s="2">
        <v>42056</v>
      </c>
      <c r="Z906" s="9">
        <f t="shared" si="72"/>
        <v>1</v>
      </c>
      <c r="AA906" s="9" t="str">
        <f t="shared" si="73"/>
        <v>After Discount</v>
      </c>
      <c r="AB906" s="6">
        <v>-18.241599999999998</v>
      </c>
      <c r="AC906">
        <v>1</v>
      </c>
      <c r="AD906" s="6">
        <v>19.440000000000001</v>
      </c>
      <c r="AE906">
        <v>91236</v>
      </c>
      <c r="AF906" s="9">
        <f>IF(COUNTIF(AE$2:AE2857,AE906)=1,1,0)</f>
        <v>0</v>
      </c>
      <c r="AG906" t="str">
        <f>_xlfn.XLOOKUP(AE906,Returns!A:A,Returns!B:B,"Not Returned",0,1)</f>
        <v>Not Returned</v>
      </c>
      <c r="AH906">
        <f t="shared" si="74"/>
        <v>0</v>
      </c>
    </row>
    <row r="907" spans="1:34" x14ac:dyDescent="0.3">
      <c r="A907">
        <v>20764</v>
      </c>
      <c r="B907" t="s">
        <v>37</v>
      </c>
      <c r="C907" s="8">
        <v>0.08</v>
      </c>
      <c r="D907" s="6">
        <v>11.7</v>
      </c>
      <c r="E907" s="7">
        <v>6.96</v>
      </c>
      <c r="F907">
        <v>1185</v>
      </c>
      <c r="G907" t="s">
        <v>1264</v>
      </c>
      <c r="H907" t="str">
        <f>IF(COUNTIF(G$2:G907,G907)=1,"New Customer","Returning Customer")</f>
        <v>New Customer</v>
      </c>
      <c r="I907">
        <f t="shared" si="70"/>
        <v>1</v>
      </c>
      <c r="J907" t="s">
        <v>49</v>
      </c>
      <c r="K907" t="s">
        <v>114</v>
      </c>
      <c r="L907" t="s">
        <v>29</v>
      </c>
      <c r="M907" t="s">
        <v>252</v>
      </c>
      <c r="N907" t="s">
        <v>86</v>
      </c>
      <c r="O907" t="s">
        <v>1268</v>
      </c>
      <c r="P907">
        <v>0.5</v>
      </c>
      <c r="Q907" t="s">
        <v>33</v>
      </c>
      <c r="R907" t="s">
        <v>135</v>
      </c>
      <c r="S907" t="str">
        <f>VLOOKUP(R907,Users!$A$1:$B$5,2,0)</f>
        <v>Sam</v>
      </c>
      <c r="T907" t="s">
        <v>1266</v>
      </c>
      <c r="U907" t="s">
        <v>1267</v>
      </c>
      <c r="V907">
        <v>35756</v>
      </c>
      <c r="W907" s="2">
        <v>42104</v>
      </c>
      <c r="X907" s="2" t="str">
        <f t="shared" si="71"/>
        <v>Fri</v>
      </c>
      <c r="Y907" s="2">
        <v>42107</v>
      </c>
      <c r="Z907" s="9">
        <f t="shared" si="72"/>
        <v>3</v>
      </c>
      <c r="AA907" s="9" t="str">
        <f t="shared" si="73"/>
        <v>After Discount</v>
      </c>
      <c r="AB907" s="6">
        <v>28.565999999999999</v>
      </c>
      <c r="AC907">
        <v>8</v>
      </c>
      <c r="AD907" s="6">
        <v>87.8</v>
      </c>
      <c r="AE907">
        <v>85940</v>
      </c>
      <c r="AF907" s="9">
        <f>IF(COUNTIF(AE$2:AE2858,AE907)=1,1,0)</f>
        <v>1</v>
      </c>
      <c r="AG907" t="str">
        <f>_xlfn.XLOOKUP(AE907,Returns!A:A,Returns!B:B,"Not Returned",0,1)</f>
        <v>Not Returned</v>
      </c>
      <c r="AH907">
        <f t="shared" si="74"/>
        <v>0</v>
      </c>
    </row>
    <row r="908" spans="1:34" x14ac:dyDescent="0.3">
      <c r="A908">
        <v>26148</v>
      </c>
      <c r="B908" t="s">
        <v>56</v>
      </c>
      <c r="C908" s="8">
        <v>0.01</v>
      </c>
      <c r="D908" s="6">
        <v>11.7</v>
      </c>
      <c r="E908" s="7">
        <v>6.96</v>
      </c>
      <c r="F908">
        <v>2283</v>
      </c>
      <c r="G908" t="s">
        <v>2155</v>
      </c>
      <c r="H908" t="str">
        <f>IF(COUNTIF(G$2:G908,G908)=1,"New Customer","Returning Customer")</f>
        <v>New Customer</v>
      </c>
      <c r="I908">
        <f t="shared" si="70"/>
        <v>1</v>
      </c>
      <c r="J908" t="s">
        <v>49</v>
      </c>
      <c r="K908" t="s">
        <v>40</v>
      </c>
      <c r="L908" t="s">
        <v>29</v>
      </c>
      <c r="M908" t="s">
        <v>252</v>
      </c>
      <c r="N908" t="s">
        <v>86</v>
      </c>
      <c r="O908" t="s">
        <v>1268</v>
      </c>
      <c r="P908">
        <v>0.5</v>
      </c>
      <c r="Q908" t="s">
        <v>33</v>
      </c>
      <c r="R908" t="s">
        <v>61</v>
      </c>
      <c r="S908" t="str">
        <f>VLOOKUP(R908,Users!$A$1:$B$5,2,0)</f>
        <v>Chris</v>
      </c>
      <c r="T908" t="s">
        <v>1843</v>
      </c>
      <c r="U908" t="s">
        <v>2156</v>
      </c>
      <c r="V908">
        <v>53132</v>
      </c>
      <c r="W908" s="2">
        <v>42028</v>
      </c>
      <c r="X908" s="2" t="str">
        <f t="shared" si="71"/>
        <v>Sat</v>
      </c>
      <c r="Y908" s="2">
        <v>42030</v>
      </c>
      <c r="Z908" s="9">
        <f t="shared" si="72"/>
        <v>2</v>
      </c>
      <c r="AA908" s="9" t="str">
        <f t="shared" si="73"/>
        <v>After Discount</v>
      </c>
      <c r="AB908" s="6">
        <v>-28.954000000000001</v>
      </c>
      <c r="AC908">
        <v>6</v>
      </c>
      <c r="AD908" s="6">
        <v>76.87</v>
      </c>
      <c r="AE908">
        <v>85947</v>
      </c>
      <c r="AF908" s="9">
        <f>IF(COUNTIF(AE$2:AE2859,AE908)=1,1,0)</f>
        <v>1</v>
      </c>
      <c r="AG908" t="str">
        <f>_xlfn.XLOOKUP(AE908,Returns!A:A,Returns!B:B,"Not Returned",0,1)</f>
        <v>Not Returned</v>
      </c>
      <c r="AH908">
        <f t="shared" si="74"/>
        <v>0</v>
      </c>
    </row>
    <row r="909" spans="1:34" x14ac:dyDescent="0.3">
      <c r="A909">
        <v>22503</v>
      </c>
      <c r="B909" t="s">
        <v>106</v>
      </c>
      <c r="C909" s="8">
        <v>0</v>
      </c>
      <c r="D909" s="6">
        <v>11.7</v>
      </c>
      <c r="E909" s="7">
        <v>6.96</v>
      </c>
      <c r="F909">
        <v>3098</v>
      </c>
      <c r="G909" t="s">
        <v>2773</v>
      </c>
      <c r="H909" t="str">
        <f>IF(COUNTIF(G$2:G909,G909)=1,"New Customer","Returning Customer")</f>
        <v>Returning Customer</v>
      </c>
      <c r="I909">
        <f t="shared" si="70"/>
        <v>0</v>
      </c>
      <c r="J909" t="s">
        <v>27</v>
      </c>
      <c r="K909" t="s">
        <v>114</v>
      </c>
      <c r="L909" t="s">
        <v>29</v>
      </c>
      <c r="M909" t="s">
        <v>252</v>
      </c>
      <c r="N909" t="s">
        <v>86</v>
      </c>
      <c r="O909" t="s">
        <v>1268</v>
      </c>
      <c r="P909">
        <v>0.5</v>
      </c>
      <c r="Q909" t="s">
        <v>33</v>
      </c>
      <c r="R909" t="s">
        <v>53</v>
      </c>
      <c r="S909" t="str">
        <f>VLOOKUP(R909,Users!$A$1:$B$5,2,0)</f>
        <v>Erin</v>
      </c>
      <c r="T909" t="s">
        <v>71</v>
      </c>
      <c r="U909" t="s">
        <v>2774</v>
      </c>
      <c r="V909">
        <v>11967</v>
      </c>
      <c r="W909" s="2">
        <v>42172</v>
      </c>
      <c r="X909" s="2" t="str">
        <f t="shared" si="71"/>
        <v>Wed</v>
      </c>
      <c r="Y909" s="2">
        <v>42174</v>
      </c>
      <c r="Z909" s="9">
        <f t="shared" si="72"/>
        <v>2</v>
      </c>
      <c r="AA909" s="9" t="str">
        <f t="shared" si="73"/>
        <v>No Discount</v>
      </c>
      <c r="AB909" s="6">
        <v>-11.248000000000001</v>
      </c>
      <c r="AC909">
        <v>10</v>
      </c>
      <c r="AD909" s="6">
        <v>131.69</v>
      </c>
      <c r="AE909">
        <v>89315</v>
      </c>
      <c r="AF909" s="9">
        <f>IF(COUNTIF(AE$2:AE2860,AE909)=1,1,0)</f>
        <v>1</v>
      </c>
      <c r="AG909" t="str">
        <f>_xlfn.XLOOKUP(AE909,Returns!A:A,Returns!B:B,"Not Returned",0,1)</f>
        <v>Not Returned</v>
      </c>
      <c r="AH909">
        <f t="shared" si="74"/>
        <v>0</v>
      </c>
    </row>
    <row r="910" spans="1:34" x14ac:dyDescent="0.3">
      <c r="A910">
        <v>6581</v>
      </c>
      <c r="B910" t="s">
        <v>106</v>
      </c>
      <c r="C910" s="8">
        <v>0.03</v>
      </c>
      <c r="D910" s="6">
        <v>256.99</v>
      </c>
      <c r="E910" s="7">
        <v>11.25</v>
      </c>
      <c r="F910">
        <v>1246</v>
      </c>
      <c r="G910" t="s">
        <v>1322</v>
      </c>
      <c r="H910" t="str">
        <f>IF(COUNTIF(G$2:G910,G910)=1,"New Customer","Returning Customer")</f>
        <v>Returning Customer</v>
      </c>
      <c r="I910">
        <f t="shared" si="70"/>
        <v>0</v>
      </c>
      <c r="J910" t="s">
        <v>49</v>
      </c>
      <c r="K910" t="s">
        <v>40</v>
      </c>
      <c r="L910" t="s">
        <v>77</v>
      </c>
      <c r="M910" t="s">
        <v>177</v>
      </c>
      <c r="N910" t="s">
        <v>59</v>
      </c>
      <c r="O910" t="s">
        <v>1324</v>
      </c>
      <c r="P910">
        <v>0.51</v>
      </c>
      <c r="Q910" t="s">
        <v>33</v>
      </c>
      <c r="R910" t="s">
        <v>53</v>
      </c>
      <c r="S910" t="str">
        <f>VLOOKUP(R910,Users!$A$1:$B$5,2,0)</f>
        <v>Erin</v>
      </c>
      <c r="T910" t="s">
        <v>71</v>
      </c>
      <c r="U910" t="s">
        <v>90</v>
      </c>
      <c r="V910">
        <v>10009</v>
      </c>
      <c r="W910" s="2">
        <v>42146</v>
      </c>
      <c r="X910" s="2" t="str">
        <f t="shared" si="71"/>
        <v>Fri</v>
      </c>
      <c r="Y910" s="2">
        <v>42146</v>
      </c>
      <c r="Z910" s="9">
        <f t="shared" si="72"/>
        <v>0</v>
      </c>
      <c r="AA910" s="9" t="str">
        <f t="shared" si="73"/>
        <v>After Discount</v>
      </c>
      <c r="AB910" s="6">
        <v>1489.8</v>
      </c>
      <c r="AC910">
        <v>32</v>
      </c>
      <c r="AD910" s="6">
        <v>8216.2800000000007</v>
      </c>
      <c r="AE910">
        <v>46853</v>
      </c>
      <c r="AF910" s="9">
        <f>IF(COUNTIF(AE$2:AE2861,AE910)=1,1,0)</f>
        <v>1</v>
      </c>
      <c r="AG910" t="str">
        <f>_xlfn.XLOOKUP(AE910,Returns!A:A,Returns!B:B,"Not Returned",0,1)</f>
        <v>Not Returned</v>
      </c>
      <c r="AH910">
        <f t="shared" si="74"/>
        <v>0</v>
      </c>
    </row>
    <row r="911" spans="1:34" x14ac:dyDescent="0.3">
      <c r="A911">
        <v>23513</v>
      </c>
      <c r="B911" t="s">
        <v>106</v>
      </c>
      <c r="C911" s="8">
        <v>0.02</v>
      </c>
      <c r="D911" s="6">
        <v>256.99</v>
      </c>
      <c r="E911" s="7">
        <v>11.25</v>
      </c>
      <c r="F911">
        <v>2216</v>
      </c>
      <c r="G911" t="s">
        <v>2099</v>
      </c>
      <c r="H911" t="str">
        <f>IF(COUNTIF(G$2:G911,G911)=1,"New Customer","Returning Customer")</f>
        <v>New Customer</v>
      </c>
      <c r="I911">
        <f t="shared" si="70"/>
        <v>1</v>
      </c>
      <c r="J911" t="s">
        <v>49</v>
      </c>
      <c r="K911" t="s">
        <v>28</v>
      </c>
      <c r="L911" t="s">
        <v>77</v>
      </c>
      <c r="M911" t="s">
        <v>177</v>
      </c>
      <c r="N911" t="s">
        <v>59</v>
      </c>
      <c r="O911" t="s">
        <v>1324</v>
      </c>
      <c r="P911">
        <v>0.51</v>
      </c>
      <c r="Q911" t="s">
        <v>33</v>
      </c>
      <c r="R911" t="s">
        <v>53</v>
      </c>
      <c r="S911" t="str">
        <f>VLOOKUP(R911,Users!$A$1:$B$5,2,0)</f>
        <v>Erin</v>
      </c>
      <c r="T911" t="s">
        <v>152</v>
      </c>
      <c r="U911" t="s">
        <v>2100</v>
      </c>
      <c r="V911">
        <v>44256</v>
      </c>
      <c r="W911" s="2">
        <v>42178</v>
      </c>
      <c r="X911" s="2" t="str">
        <f t="shared" si="71"/>
        <v>Tue</v>
      </c>
      <c r="Y911" s="2">
        <v>42185</v>
      </c>
      <c r="Z911" s="9">
        <f t="shared" si="72"/>
        <v>7</v>
      </c>
      <c r="AA911" s="9" t="str">
        <f t="shared" si="73"/>
        <v>After Discount</v>
      </c>
      <c r="AB911" s="6">
        <v>-214.10399999999998</v>
      </c>
      <c r="AC911">
        <v>3</v>
      </c>
      <c r="AD911" s="6">
        <v>808.44</v>
      </c>
      <c r="AE911">
        <v>90314</v>
      </c>
      <c r="AF911" s="9">
        <f>IF(COUNTIF(AE$2:AE2862,AE911)=1,1,0)</f>
        <v>0</v>
      </c>
      <c r="AG911" t="str">
        <f>_xlfn.XLOOKUP(AE911,Returns!A:A,Returns!B:B,"Not Returned",0,1)</f>
        <v>Not Returned</v>
      </c>
      <c r="AH911">
        <f t="shared" si="74"/>
        <v>0</v>
      </c>
    </row>
    <row r="912" spans="1:34" x14ac:dyDescent="0.3">
      <c r="A912">
        <v>20880</v>
      </c>
      <c r="B912" t="s">
        <v>37</v>
      </c>
      <c r="C912" s="8">
        <v>0.08</v>
      </c>
      <c r="D912" s="6">
        <v>10.91</v>
      </c>
      <c r="E912" s="7">
        <v>2.99</v>
      </c>
      <c r="F912">
        <v>1014</v>
      </c>
      <c r="G912" t="s">
        <v>1102</v>
      </c>
      <c r="H912" t="str">
        <f>IF(COUNTIF(G$2:G912,G912)=1,"New Customer","Returning Customer")</f>
        <v>Returning Customer</v>
      </c>
      <c r="I912">
        <f t="shared" si="70"/>
        <v>0</v>
      </c>
      <c r="J912" t="s">
        <v>49</v>
      </c>
      <c r="K912" t="s">
        <v>40</v>
      </c>
      <c r="L912" t="s">
        <v>29</v>
      </c>
      <c r="M912" t="s">
        <v>109</v>
      </c>
      <c r="N912" t="s">
        <v>59</v>
      </c>
      <c r="O912" t="s">
        <v>1105</v>
      </c>
      <c r="P912">
        <v>0.38</v>
      </c>
      <c r="Q912" t="s">
        <v>33</v>
      </c>
      <c r="R912" t="s">
        <v>135</v>
      </c>
      <c r="S912" t="str">
        <f>VLOOKUP(R912,Users!$A$1:$B$5,2,0)</f>
        <v>Sam</v>
      </c>
      <c r="T912" t="s">
        <v>949</v>
      </c>
      <c r="U912" t="s">
        <v>1103</v>
      </c>
      <c r="V912">
        <v>72022</v>
      </c>
      <c r="W912" s="2">
        <v>42068</v>
      </c>
      <c r="X912" s="2" t="str">
        <f t="shared" si="71"/>
        <v>Thu</v>
      </c>
      <c r="Y912" s="2">
        <v>42069</v>
      </c>
      <c r="Z912" s="9">
        <f t="shared" si="72"/>
        <v>1</v>
      </c>
      <c r="AA912" s="9" t="str">
        <f t="shared" si="73"/>
        <v>After Discount</v>
      </c>
      <c r="AB912" s="6">
        <v>-2.1</v>
      </c>
      <c r="AC912">
        <v>11</v>
      </c>
      <c r="AD912" s="6">
        <v>119.99</v>
      </c>
      <c r="AE912">
        <v>88388</v>
      </c>
      <c r="AF912" s="9">
        <f>IF(COUNTIF(AE$2:AE2863,AE912)=1,1,0)</f>
        <v>1</v>
      </c>
      <c r="AG912" t="str">
        <f>_xlfn.XLOOKUP(AE912,Returns!A:A,Returns!B:B,"Not Returned",0,1)</f>
        <v>Not Returned</v>
      </c>
      <c r="AH912">
        <f t="shared" si="74"/>
        <v>0</v>
      </c>
    </row>
    <row r="913" spans="1:34" x14ac:dyDescent="0.3">
      <c r="A913">
        <v>24063</v>
      </c>
      <c r="B913" t="s">
        <v>37</v>
      </c>
      <c r="C913" s="8">
        <v>7.0000000000000007E-2</v>
      </c>
      <c r="D913" s="6">
        <v>12.99</v>
      </c>
      <c r="E913" s="7">
        <v>9.44</v>
      </c>
      <c r="F913">
        <v>19</v>
      </c>
      <c r="G913" t="s">
        <v>84</v>
      </c>
      <c r="H913" t="str">
        <f>IF(COUNTIF(G$2:G913,G913)=1,"New Customer","Returning Customer")</f>
        <v>New Customer</v>
      </c>
      <c r="I913">
        <f t="shared" si="70"/>
        <v>1</v>
      </c>
      <c r="J913" t="s">
        <v>49</v>
      </c>
      <c r="K913" t="s">
        <v>58</v>
      </c>
      <c r="L913" t="s">
        <v>77</v>
      </c>
      <c r="M913" t="s">
        <v>85</v>
      </c>
      <c r="N913" t="s">
        <v>86</v>
      </c>
      <c r="O913" t="s">
        <v>87</v>
      </c>
      <c r="P913">
        <v>0.39</v>
      </c>
      <c r="Q913" t="s">
        <v>33</v>
      </c>
      <c r="R913" t="s">
        <v>34</v>
      </c>
      <c r="S913" t="str">
        <f>VLOOKUP(R913,Users!$A$1:$B$5,2,0)</f>
        <v>William</v>
      </c>
      <c r="T913" t="s">
        <v>82</v>
      </c>
      <c r="U913" t="s">
        <v>88</v>
      </c>
      <c r="V913">
        <v>59801</v>
      </c>
      <c r="W913" s="2">
        <v>42145</v>
      </c>
      <c r="X913" s="2" t="str">
        <f t="shared" si="71"/>
        <v>Thu</v>
      </c>
      <c r="Y913" s="2">
        <v>42147</v>
      </c>
      <c r="Z913" s="9">
        <f t="shared" si="72"/>
        <v>2</v>
      </c>
      <c r="AA913" s="9" t="str">
        <f t="shared" si="73"/>
        <v>After Discount</v>
      </c>
      <c r="AB913" s="6">
        <v>-114.63990000000001</v>
      </c>
      <c r="AC913">
        <v>18</v>
      </c>
      <c r="AD913" s="6">
        <v>231.79</v>
      </c>
      <c r="AE913">
        <v>90032</v>
      </c>
      <c r="AF913" s="9">
        <f>IF(COUNTIF(AE$2:AE2864,AE913)=1,1,0)</f>
        <v>1</v>
      </c>
      <c r="AG913" t="str">
        <f>_xlfn.XLOOKUP(AE913,Returns!A:A,Returns!B:B,"Not Returned",0,1)</f>
        <v>Not Returned</v>
      </c>
      <c r="AH913">
        <f t="shared" si="74"/>
        <v>0</v>
      </c>
    </row>
    <row r="914" spans="1:34" x14ac:dyDescent="0.3">
      <c r="A914">
        <v>6063</v>
      </c>
      <c r="B914" t="s">
        <v>37</v>
      </c>
      <c r="C914" s="8">
        <v>7.0000000000000007E-2</v>
      </c>
      <c r="D914" s="6">
        <v>12.99</v>
      </c>
      <c r="E914" s="7">
        <v>9.44</v>
      </c>
      <c r="F914">
        <v>21</v>
      </c>
      <c r="G914" t="s">
        <v>89</v>
      </c>
      <c r="H914" t="str">
        <f>IF(COUNTIF(G$2:G914,G914)=1,"New Customer","Returning Customer")</f>
        <v>Returning Customer</v>
      </c>
      <c r="I914">
        <f t="shared" si="70"/>
        <v>0</v>
      </c>
      <c r="J914" t="s">
        <v>49</v>
      </c>
      <c r="K914" t="s">
        <v>58</v>
      </c>
      <c r="L914" t="s">
        <v>77</v>
      </c>
      <c r="M914" t="s">
        <v>85</v>
      </c>
      <c r="N914" t="s">
        <v>86</v>
      </c>
      <c r="O914" t="s">
        <v>87</v>
      </c>
      <c r="P914">
        <v>0.39</v>
      </c>
      <c r="Q914" t="s">
        <v>33</v>
      </c>
      <c r="R914" t="s">
        <v>53</v>
      </c>
      <c r="S914" t="str">
        <f>VLOOKUP(R914,Users!$A$1:$B$5,2,0)</f>
        <v>Erin</v>
      </c>
      <c r="T914" t="s">
        <v>71</v>
      </c>
      <c r="U914" t="s">
        <v>90</v>
      </c>
      <c r="V914">
        <v>10012</v>
      </c>
      <c r="W914" s="2">
        <v>42145</v>
      </c>
      <c r="X914" s="2" t="str">
        <f t="shared" si="71"/>
        <v>Thu</v>
      </c>
      <c r="Y914" s="2">
        <v>42147</v>
      </c>
      <c r="Z914" s="9">
        <f t="shared" si="72"/>
        <v>2</v>
      </c>
      <c r="AA914" s="9" t="str">
        <f t="shared" si="73"/>
        <v>After Discount</v>
      </c>
      <c r="AB914" s="6">
        <v>-114.63990000000001</v>
      </c>
      <c r="AC914">
        <v>71</v>
      </c>
      <c r="AD914" s="6">
        <v>914.29</v>
      </c>
      <c r="AE914">
        <v>42949</v>
      </c>
      <c r="AF914" s="9">
        <f>IF(COUNTIF(AE$2:AE2865,AE914)=1,1,0)</f>
        <v>0</v>
      </c>
      <c r="AG914" t="str">
        <f>_xlfn.XLOOKUP(AE914,Returns!A:A,Returns!B:B,"Not Returned",0,1)</f>
        <v>Not Returned</v>
      </c>
      <c r="AH914">
        <f t="shared" si="74"/>
        <v>0</v>
      </c>
    </row>
    <row r="915" spans="1:34" x14ac:dyDescent="0.3">
      <c r="A915">
        <v>21698</v>
      </c>
      <c r="B915" t="s">
        <v>106</v>
      </c>
      <c r="C915" s="8">
        <v>0.08</v>
      </c>
      <c r="D915" s="6">
        <v>599.99</v>
      </c>
      <c r="E915" s="7">
        <v>24.49</v>
      </c>
      <c r="F915">
        <v>2089</v>
      </c>
      <c r="G915" t="s">
        <v>1989</v>
      </c>
      <c r="H915" t="str">
        <f>IF(COUNTIF(G$2:G915,G915)=1,"New Customer","Returning Customer")</f>
        <v>Returning Customer</v>
      </c>
      <c r="I915">
        <f t="shared" si="70"/>
        <v>0</v>
      </c>
      <c r="J915" t="s">
        <v>49</v>
      </c>
      <c r="K915" t="s">
        <v>28</v>
      </c>
      <c r="L915" t="s">
        <v>77</v>
      </c>
      <c r="M915" t="s">
        <v>580</v>
      </c>
      <c r="N915" t="s">
        <v>231</v>
      </c>
      <c r="O915" t="s">
        <v>1992</v>
      </c>
      <c r="P915">
        <v>0.37</v>
      </c>
      <c r="Q915" t="s">
        <v>33</v>
      </c>
      <c r="R915" t="s">
        <v>53</v>
      </c>
      <c r="S915" t="str">
        <f>VLOOKUP(R915,Users!$A$1:$B$5,2,0)</f>
        <v>Erin</v>
      </c>
      <c r="T915" t="s">
        <v>71</v>
      </c>
      <c r="U915" t="s">
        <v>1991</v>
      </c>
      <c r="V915">
        <v>10956</v>
      </c>
      <c r="W915" s="2">
        <v>42185</v>
      </c>
      <c r="X915" s="2" t="str">
        <f t="shared" si="71"/>
        <v>Tue</v>
      </c>
      <c r="Y915" s="2">
        <v>42193</v>
      </c>
      <c r="Z915" s="9">
        <f t="shared" si="72"/>
        <v>8</v>
      </c>
      <c r="AA915" s="9" t="str">
        <f t="shared" si="73"/>
        <v>After Discount</v>
      </c>
      <c r="AB915" s="6">
        <v>8798.1830999999984</v>
      </c>
      <c r="AC915">
        <v>22</v>
      </c>
      <c r="AD915" s="6">
        <v>12750.99</v>
      </c>
      <c r="AE915">
        <v>88348</v>
      </c>
      <c r="AF915" s="9">
        <f>IF(COUNTIF(AE$2:AE2866,AE915)=1,1,0)</f>
        <v>0</v>
      </c>
      <c r="AG915" t="str">
        <f>_xlfn.XLOOKUP(AE915,Returns!A:A,Returns!B:B,"Not Returned",0,1)</f>
        <v>Not Returned</v>
      </c>
      <c r="AH915">
        <f t="shared" si="74"/>
        <v>0</v>
      </c>
    </row>
    <row r="916" spans="1:34" x14ac:dyDescent="0.3">
      <c r="A916">
        <v>26303</v>
      </c>
      <c r="B916" t="s">
        <v>56</v>
      </c>
      <c r="C916" s="8">
        <v>0.05</v>
      </c>
      <c r="D916" s="6">
        <v>119.99</v>
      </c>
      <c r="E916" s="7">
        <v>56.14</v>
      </c>
      <c r="F916">
        <v>218</v>
      </c>
      <c r="G916" t="s">
        <v>311</v>
      </c>
      <c r="H916" t="str">
        <f>IF(COUNTIF(G$2:G916,G916)=1,"New Customer","Returning Customer")</f>
        <v>New Customer</v>
      </c>
      <c r="I916">
        <f t="shared" si="70"/>
        <v>1</v>
      </c>
      <c r="J916" t="s">
        <v>39</v>
      </c>
      <c r="K916" t="s">
        <v>114</v>
      </c>
      <c r="L916" t="s">
        <v>77</v>
      </c>
      <c r="M916" t="s">
        <v>85</v>
      </c>
      <c r="N916" t="s">
        <v>120</v>
      </c>
      <c r="O916" t="s">
        <v>312</v>
      </c>
      <c r="P916">
        <v>0.39</v>
      </c>
      <c r="Q916" t="s">
        <v>33</v>
      </c>
      <c r="R916" t="s">
        <v>34</v>
      </c>
      <c r="S916" t="str">
        <f>VLOOKUP(R916,Users!$A$1:$B$5,2,0)</f>
        <v>William</v>
      </c>
      <c r="T916" t="s">
        <v>208</v>
      </c>
      <c r="U916" t="s">
        <v>313</v>
      </c>
      <c r="V916">
        <v>84107</v>
      </c>
      <c r="W916" s="2">
        <v>42164</v>
      </c>
      <c r="X916" s="2" t="str">
        <f t="shared" si="71"/>
        <v>Tue</v>
      </c>
      <c r="Y916" s="2">
        <v>42166</v>
      </c>
      <c r="Z916" s="9">
        <f t="shared" si="72"/>
        <v>2</v>
      </c>
      <c r="AA916" s="9" t="str">
        <f t="shared" si="73"/>
        <v>After Discount</v>
      </c>
      <c r="AB916" s="6">
        <v>-102.5121</v>
      </c>
      <c r="AC916">
        <v>6</v>
      </c>
      <c r="AD916" s="6">
        <v>730.37</v>
      </c>
      <c r="AE916">
        <v>88048</v>
      </c>
      <c r="AF916" s="9">
        <f>IF(COUNTIF(AE$2:AE2867,AE916)=1,1,0)</f>
        <v>1</v>
      </c>
      <c r="AG916" t="str">
        <f>_xlfn.XLOOKUP(AE916,Returns!A:A,Returns!B:B,"Not Returned",0,1)</f>
        <v>Not Returned</v>
      </c>
      <c r="AH916">
        <f t="shared" si="74"/>
        <v>0</v>
      </c>
    </row>
    <row r="917" spans="1:34" x14ac:dyDescent="0.3">
      <c r="A917">
        <v>20875</v>
      </c>
      <c r="B917" t="s">
        <v>47</v>
      </c>
      <c r="C917" s="8">
        <v>0</v>
      </c>
      <c r="D917" s="6">
        <v>119.99</v>
      </c>
      <c r="E917" s="7">
        <v>56.14</v>
      </c>
      <c r="F917">
        <v>659</v>
      </c>
      <c r="G917" t="s">
        <v>768</v>
      </c>
      <c r="H917" t="str">
        <f>IF(COUNTIF(G$2:G917,G917)=1,"New Customer","Returning Customer")</f>
        <v>New Customer</v>
      </c>
      <c r="I917">
        <f t="shared" si="70"/>
        <v>1</v>
      </c>
      <c r="J917" t="s">
        <v>39</v>
      </c>
      <c r="K917" t="s">
        <v>114</v>
      </c>
      <c r="L917" t="s">
        <v>77</v>
      </c>
      <c r="M917" t="s">
        <v>85</v>
      </c>
      <c r="N917" t="s">
        <v>120</v>
      </c>
      <c r="O917" t="s">
        <v>312</v>
      </c>
      <c r="P917">
        <v>0.39</v>
      </c>
      <c r="Q917" t="s">
        <v>33</v>
      </c>
      <c r="R917" t="s">
        <v>53</v>
      </c>
      <c r="S917" t="str">
        <f>VLOOKUP(R917,Users!$A$1:$B$5,2,0)</f>
        <v>Erin</v>
      </c>
      <c r="T917" t="s">
        <v>147</v>
      </c>
      <c r="U917" t="s">
        <v>769</v>
      </c>
      <c r="V917">
        <v>5403</v>
      </c>
      <c r="W917" s="2">
        <v>42023</v>
      </c>
      <c r="X917" s="2" t="str">
        <f t="shared" si="71"/>
        <v>Mon</v>
      </c>
      <c r="Y917" s="2">
        <v>42024</v>
      </c>
      <c r="Z917" s="9">
        <f t="shared" si="72"/>
        <v>1</v>
      </c>
      <c r="AA917" s="9" t="str">
        <f t="shared" si="73"/>
        <v>No Discount</v>
      </c>
      <c r="AB917" s="6">
        <v>-126.05777999999999</v>
      </c>
      <c r="AC917">
        <v>5</v>
      </c>
      <c r="AD917" s="6">
        <v>615.54</v>
      </c>
      <c r="AE917">
        <v>91212</v>
      </c>
      <c r="AF917" s="9">
        <f>IF(COUNTIF(AE$2:AE2868,AE917)=1,1,0)</f>
        <v>0</v>
      </c>
      <c r="AG917" t="str">
        <f>_xlfn.XLOOKUP(AE917,Returns!A:A,Returns!B:B,"Not Returned",0,1)</f>
        <v>Not Returned</v>
      </c>
      <c r="AH917">
        <f t="shared" si="74"/>
        <v>0</v>
      </c>
    </row>
    <row r="918" spans="1:34" x14ac:dyDescent="0.3">
      <c r="A918">
        <v>19638</v>
      </c>
      <c r="B918" t="s">
        <v>56</v>
      </c>
      <c r="C918" s="8">
        <v>0.03</v>
      </c>
      <c r="D918" s="6">
        <v>119.99</v>
      </c>
      <c r="E918" s="7">
        <v>56.14</v>
      </c>
      <c r="F918">
        <v>744</v>
      </c>
      <c r="G918" t="s">
        <v>863</v>
      </c>
      <c r="H918" t="str">
        <f>IF(COUNTIF(G$2:G918,G918)=1,"New Customer","Returning Customer")</f>
        <v>Returning Customer</v>
      </c>
      <c r="I918">
        <f t="shared" si="70"/>
        <v>0</v>
      </c>
      <c r="J918" t="s">
        <v>39</v>
      </c>
      <c r="K918" t="s">
        <v>114</v>
      </c>
      <c r="L918" t="s">
        <v>77</v>
      </c>
      <c r="M918" t="s">
        <v>85</v>
      </c>
      <c r="N918" t="s">
        <v>120</v>
      </c>
      <c r="O918" t="s">
        <v>312</v>
      </c>
      <c r="P918">
        <v>0.39</v>
      </c>
      <c r="Q918" t="s">
        <v>33</v>
      </c>
      <c r="R918" t="s">
        <v>34</v>
      </c>
      <c r="S918" t="str">
        <f>VLOOKUP(R918,Users!$A$1:$B$5,2,0)</f>
        <v>William</v>
      </c>
      <c r="T918" t="s">
        <v>372</v>
      </c>
      <c r="U918" t="s">
        <v>865</v>
      </c>
      <c r="V918">
        <v>85737</v>
      </c>
      <c r="W918" s="2">
        <v>42021</v>
      </c>
      <c r="X918" s="2" t="str">
        <f t="shared" si="71"/>
        <v>Sat</v>
      </c>
      <c r="Y918" s="2">
        <v>42023</v>
      </c>
      <c r="Z918" s="9">
        <f t="shared" si="72"/>
        <v>2</v>
      </c>
      <c r="AA918" s="9" t="str">
        <f t="shared" si="73"/>
        <v>After Discount</v>
      </c>
      <c r="AB918" s="6">
        <v>1400.1</v>
      </c>
      <c r="AC918">
        <v>13</v>
      </c>
      <c r="AD918" s="6">
        <v>1545.58</v>
      </c>
      <c r="AE918">
        <v>87726</v>
      </c>
      <c r="AF918" s="9">
        <f>IF(COUNTIF(AE$2:AE2869,AE918)=1,1,0)</f>
        <v>0</v>
      </c>
      <c r="AG918" t="str">
        <f>_xlfn.XLOOKUP(AE918,Returns!A:A,Returns!B:B,"Not Returned",0,1)</f>
        <v>Not Returned</v>
      </c>
      <c r="AH918">
        <f t="shared" si="74"/>
        <v>0</v>
      </c>
    </row>
    <row r="919" spans="1:34" x14ac:dyDescent="0.3">
      <c r="A919">
        <v>19507</v>
      </c>
      <c r="B919" t="s">
        <v>47</v>
      </c>
      <c r="C919" s="8">
        <v>0.01</v>
      </c>
      <c r="D919" s="6">
        <v>119.99</v>
      </c>
      <c r="E919" s="7">
        <v>56.14</v>
      </c>
      <c r="F919">
        <v>2697</v>
      </c>
      <c r="G919" t="s">
        <v>2475</v>
      </c>
      <c r="H919" t="str">
        <f>IF(COUNTIF(G$2:G919,G919)=1,"New Customer","Returning Customer")</f>
        <v>Returning Customer</v>
      </c>
      <c r="I919">
        <f t="shared" si="70"/>
        <v>0</v>
      </c>
      <c r="J919" t="s">
        <v>39</v>
      </c>
      <c r="K919" t="s">
        <v>28</v>
      </c>
      <c r="L919" t="s">
        <v>77</v>
      </c>
      <c r="M919" t="s">
        <v>85</v>
      </c>
      <c r="N919" t="s">
        <v>120</v>
      </c>
      <c r="O919" t="s">
        <v>312</v>
      </c>
      <c r="P919">
        <v>0.39</v>
      </c>
      <c r="Q919" t="s">
        <v>33</v>
      </c>
      <c r="R919" t="s">
        <v>135</v>
      </c>
      <c r="S919" t="str">
        <f>VLOOKUP(R919,Users!$A$1:$B$5,2,0)</f>
        <v>Sam</v>
      </c>
      <c r="T919" t="s">
        <v>1266</v>
      </c>
      <c r="U919" t="s">
        <v>2476</v>
      </c>
      <c r="V919">
        <v>35216</v>
      </c>
      <c r="W919" s="2">
        <v>42058</v>
      </c>
      <c r="X919" s="2" t="str">
        <f t="shared" si="71"/>
        <v>Mon</v>
      </c>
      <c r="Y919" s="2">
        <v>42059</v>
      </c>
      <c r="Z919" s="9">
        <f t="shared" si="72"/>
        <v>1</v>
      </c>
      <c r="AA919" s="9" t="str">
        <f t="shared" si="73"/>
        <v>After Discount</v>
      </c>
      <c r="AB919" s="6">
        <v>-1197.0419999999999</v>
      </c>
      <c r="AC919">
        <v>21</v>
      </c>
      <c r="AD919" s="6">
        <v>2569.5700000000002</v>
      </c>
      <c r="AE919">
        <v>87678</v>
      </c>
      <c r="AF919" s="9">
        <f>IF(COUNTIF(AE$2:AE2870,AE919)=1,1,0)</f>
        <v>0</v>
      </c>
      <c r="AG919" t="str">
        <f>_xlfn.XLOOKUP(AE919,Returns!A:A,Returns!B:B,"Not Returned",0,1)</f>
        <v>Not Returned</v>
      </c>
      <c r="AH919">
        <f t="shared" si="74"/>
        <v>0</v>
      </c>
    </row>
    <row r="920" spans="1:34" x14ac:dyDescent="0.3">
      <c r="A920">
        <v>20789</v>
      </c>
      <c r="B920" t="s">
        <v>37</v>
      </c>
      <c r="C920" s="8">
        <v>0</v>
      </c>
      <c r="D920" s="6">
        <v>8.5</v>
      </c>
      <c r="E920" s="7">
        <v>1.99</v>
      </c>
      <c r="F920">
        <v>719</v>
      </c>
      <c r="G920" t="s">
        <v>837</v>
      </c>
      <c r="H920" t="str">
        <f>IF(COUNTIF(G$2:G920,G920)=1,"New Customer","Returning Customer")</f>
        <v>Returning Customer</v>
      </c>
      <c r="I920">
        <f t="shared" si="70"/>
        <v>0</v>
      </c>
      <c r="J920" t="s">
        <v>49</v>
      </c>
      <c r="K920" t="s">
        <v>28</v>
      </c>
      <c r="L920" t="s">
        <v>77</v>
      </c>
      <c r="M920" t="s">
        <v>177</v>
      </c>
      <c r="N920" t="s">
        <v>51</v>
      </c>
      <c r="O920" t="s">
        <v>838</v>
      </c>
      <c r="P920">
        <v>0.49</v>
      </c>
      <c r="Q920" t="s">
        <v>33</v>
      </c>
      <c r="R920" t="s">
        <v>34</v>
      </c>
      <c r="S920" t="str">
        <f>VLOOKUP(R920,Users!$A$1:$B$5,2,0)</f>
        <v>William</v>
      </c>
      <c r="T920" t="s">
        <v>526</v>
      </c>
      <c r="U920" t="s">
        <v>839</v>
      </c>
      <c r="V920">
        <v>89041</v>
      </c>
      <c r="W920" s="2">
        <v>42063</v>
      </c>
      <c r="X920" s="2" t="str">
        <f t="shared" si="71"/>
        <v>Sat</v>
      </c>
      <c r="Y920" s="2">
        <v>42065</v>
      </c>
      <c r="Z920" s="9">
        <f t="shared" si="72"/>
        <v>2</v>
      </c>
      <c r="AA920" s="9" t="str">
        <f t="shared" si="73"/>
        <v>No Discount</v>
      </c>
      <c r="AB920" s="6">
        <v>71.735600000000005</v>
      </c>
      <c r="AC920">
        <v>14</v>
      </c>
      <c r="AD920" s="6">
        <v>122.25</v>
      </c>
      <c r="AE920">
        <v>89344</v>
      </c>
      <c r="AF920" s="9">
        <f>IF(COUNTIF(AE$2:AE2871,AE920)=1,1,0)</f>
        <v>0</v>
      </c>
      <c r="AG920" t="str">
        <f>_xlfn.XLOOKUP(AE920,Returns!A:A,Returns!B:B,"Not Returned",0,1)</f>
        <v>Not Returned</v>
      </c>
      <c r="AH920">
        <f t="shared" si="74"/>
        <v>0</v>
      </c>
    </row>
    <row r="921" spans="1:34" x14ac:dyDescent="0.3">
      <c r="A921">
        <v>19477</v>
      </c>
      <c r="B921" t="s">
        <v>106</v>
      </c>
      <c r="C921" s="8">
        <v>0.04</v>
      </c>
      <c r="D921" s="6">
        <v>8.5</v>
      </c>
      <c r="E921" s="7">
        <v>1.99</v>
      </c>
      <c r="F921">
        <v>1754</v>
      </c>
      <c r="G921" t="s">
        <v>1753</v>
      </c>
      <c r="H921" t="str">
        <f>IF(COUNTIF(G$2:G921,G921)=1,"New Customer","Returning Customer")</f>
        <v>Returning Customer</v>
      </c>
      <c r="I921">
        <f t="shared" si="70"/>
        <v>0</v>
      </c>
      <c r="J921" t="s">
        <v>49</v>
      </c>
      <c r="K921" t="s">
        <v>114</v>
      </c>
      <c r="L921" t="s">
        <v>77</v>
      </c>
      <c r="M921" t="s">
        <v>177</v>
      </c>
      <c r="N921" t="s">
        <v>51</v>
      </c>
      <c r="O921" t="s">
        <v>838</v>
      </c>
      <c r="P921">
        <v>0.49</v>
      </c>
      <c r="Q921" t="s">
        <v>33</v>
      </c>
      <c r="R921" t="s">
        <v>34</v>
      </c>
      <c r="S921" t="str">
        <f>VLOOKUP(R921,Users!$A$1:$B$5,2,0)</f>
        <v>William</v>
      </c>
      <c r="T921" t="s">
        <v>45</v>
      </c>
      <c r="U921" t="s">
        <v>1754</v>
      </c>
      <c r="V921">
        <v>90503</v>
      </c>
      <c r="W921" s="2">
        <v>42062</v>
      </c>
      <c r="X921" s="2" t="str">
        <f t="shared" si="71"/>
        <v>Fri</v>
      </c>
      <c r="Y921" s="2">
        <v>42063</v>
      </c>
      <c r="Z921" s="9">
        <f t="shared" si="72"/>
        <v>1</v>
      </c>
      <c r="AA921" s="9" t="str">
        <f t="shared" si="73"/>
        <v>After Discount</v>
      </c>
      <c r="AB921" s="6">
        <v>43.275199999999998</v>
      </c>
      <c r="AC921">
        <v>14</v>
      </c>
      <c r="AD921" s="6">
        <v>118.57</v>
      </c>
      <c r="AE921">
        <v>90178</v>
      </c>
      <c r="AF921" s="9">
        <f>IF(COUNTIF(AE$2:AE2872,AE921)=1,1,0)</f>
        <v>0</v>
      </c>
      <c r="AG921" t="str">
        <f>_xlfn.XLOOKUP(AE921,Returns!A:A,Returns!B:B,"Not Returned",0,1)</f>
        <v>Not Returned</v>
      </c>
      <c r="AH921">
        <f t="shared" si="74"/>
        <v>0</v>
      </c>
    </row>
    <row r="922" spans="1:34" x14ac:dyDescent="0.3">
      <c r="A922">
        <v>22096</v>
      </c>
      <c r="B922" t="s">
        <v>106</v>
      </c>
      <c r="C922" s="8">
        <v>0.03</v>
      </c>
      <c r="D922" s="6">
        <v>808.49</v>
      </c>
      <c r="E922" s="7">
        <v>55.3</v>
      </c>
      <c r="F922">
        <v>2781</v>
      </c>
      <c r="G922" t="s">
        <v>2533</v>
      </c>
      <c r="H922" t="str">
        <f>IF(COUNTIF(G$2:G922,G922)=1,"New Customer","Returning Customer")</f>
        <v>New Customer</v>
      </c>
      <c r="I922">
        <f t="shared" si="70"/>
        <v>1</v>
      </c>
      <c r="J922" t="s">
        <v>39</v>
      </c>
      <c r="K922" t="s">
        <v>114</v>
      </c>
      <c r="L922" t="s">
        <v>77</v>
      </c>
      <c r="M922" t="s">
        <v>85</v>
      </c>
      <c r="N922" t="s">
        <v>43</v>
      </c>
      <c r="O922" t="s">
        <v>2535</v>
      </c>
      <c r="P922">
        <v>0.4</v>
      </c>
      <c r="Q922" t="s">
        <v>33</v>
      </c>
      <c r="R922" t="s">
        <v>34</v>
      </c>
      <c r="S922" t="str">
        <f>VLOOKUP(R922,Users!$A$1:$B$5,2,0)</f>
        <v>William</v>
      </c>
      <c r="T922" t="s">
        <v>102</v>
      </c>
      <c r="U922" t="s">
        <v>2534</v>
      </c>
      <c r="V922">
        <v>97071</v>
      </c>
      <c r="W922" s="2">
        <v>42035</v>
      </c>
      <c r="X922" s="2" t="str">
        <f t="shared" si="71"/>
        <v>Sat</v>
      </c>
      <c r="Y922" s="2">
        <v>42042</v>
      </c>
      <c r="Z922" s="9">
        <f t="shared" si="72"/>
        <v>7</v>
      </c>
      <c r="AA922" s="9" t="str">
        <f t="shared" si="73"/>
        <v>After Discount</v>
      </c>
      <c r="AB922" s="6">
        <v>7576.11</v>
      </c>
      <c r="AC922">
        <v>11</v>
      </c>
      <c r="AD922" s="6">
        <v>8201.33</v>
      </c>
      <c r="AE922">
        <v>87162</v>
      </c>
      <c r="AF922" s="9">
        <f>IF(COUNTIF(AE$2:AE2873,AE922)=1,1,0)</f>
        <v>0</v>
      </c>
      <c r="AG922" t="str">
        <f>_xlfn.XLOOKUP(AE922,Returns!A:A,Returns!B:B,"Not Returned",0,1)</f>
        <v>Not Returned</v>
      </c>
      <c r="AH922">
        <f t="shared" si="74"/>
        <v>0</v>
      </c>
    </row>
    <row r="923" spans="1:34" x14ac:dyDescent="0.3">
      <c r="A923">
        <v>18070</v>
      </c>
      <c r="B923" t="s">
        <v>56</v>
      </c>
      <c r="C923" s="8">
        <v>7.0000000000000007E-2</v>
      </c>
      <c r="D923" s="6">
        <v>500.98</v>
      </c>
      <c r="E923" s="7">
        <v>28.14</v>
      </c>
      <c r="F923">
        <v>2803</v>
      </c>
      <c r="G923" t="s">
        <v>2556</v>
      </c>
      <c r="H923" t="str">
        <f>IF(COUNTIF(G$2:G923,G923)=1,"New Customer","Returning Customer")</f>
        <v>New Customer</v>
      </c>
      <c r="I923">
        <f t="shared" si="70"/>
        <v>1</v>
      </c>
      <c r="J923" t="s">
        <v>39</v>
      </c>
      <c r="K923" t="s">
        <v>58</v>
      </c>
      <c r="L923" t="s">
        <v>77</v>
      </c>
      <c r="M923" t="s">
        <v>85</v>
      </c>
      <c r="N923" t="s">
        <v>43</v>
      </c>
      <c r="O923" t="s">
        <v>2557</v>
      </c>
      <c r="P923">
        <v>0.38</v>
      </c>
      <c r="Q923" t="s">
        <v>33</v>
      </c>
      <c r="R923" t="s">
        <v>34</v>
      </c>
      <c r="S923" t="str">
        <f>VLOOKUP(R923,Users!$A$1:$B$5,2,0)</f>
        <v>William</v>
      </c>
      <c r="T923" t="s">
        <v>45</v>
      </c>
      <c r="U923" t="s">
        <v>2558</v>
      </c>
      <c r="V923">
        <v>90022</v>
      </c>
      <c r="W923" s="2">
        <v>42040</v>
      </c>
      <c r="X923" s="2" t="str">
        <f t="shared" si="71"/>
        <v>Thu</v>
      </c>
      <c r="Y923" s="2">
        <v>42041</v>
      </c>
      <c r="Z923" s="9">
        <f t="shared" si="72"/>
        <v>1</v>
      </c>
      <c r="AA923" s="9" t="str">
        <f t="shared" si="73"/>
        <v>After Discount</v>
      </c>
      <c r="AB923" s="6">
        <v>2699.9838</v>
      </c>
      <c r="AC923">
        <v>10</v>
      </c>
      <c r="AD923" s="6">
        <v>3913.02</v>
      </c>
      <c r="AE923">
        <v>86227</v>
      </c>
      <c r="AF923" s="9">
        <f>IF(COUNTIF(AE$2:AE2874,AE923)=1,1,0)</f>
        <v>0</v>
      </c>
      <c r="AG923" t="str">
        <f>_xlfn.XLOOKUP(AE923,Returns!A:A,Returns!B:B,"Not Returned",0,1)</f>
        <v>Not Returned</v>
      </c>
      <c r="AH923">
        <f t="shared" si="74"/>
        <v>0</v>
      </c>
    </row>
    <row r="924" spans="1:34" x14ac:dyDescent="0.3">
      <c r="A924">
        <v>24358</v>
      </c>
      <c r="B924" t="s">
        <v>47</v>
      </c>
      <c r="C924" s="8">
        <v>7.0000000000000007E-2</v>
      </c>
      <c r="D924" s="6">
        <v>400.97</v>
      </c>
      <c r="E924" s="7">
        <v>48.26</v>
      </c>
      <c r="F924">
        <v>1186</v>
      </c>
      <c r="G924" t="s">
        <v>1269</v>
      </c>
      <c r="H924" t="str">
        <f>IF(COUNTIF(G$2:G924,G924)=1,"New Customer","Returning Customer")</f>
        <v>New Customer</v>
      </c>
      <c r="I924">
        <f t="shared" si="70"/>
        <v>1</v>
      </c>
      <c r="J924" t="s">
        <v>39</v>
      </c>
      <c r="K924" t="s">
        <v>114</v>
      </c>
      <c r="L924" t="s">
        <v>77</v>
      </c>
      <c r="M924" t="s">
        <v>85</v>
      </c>
      <c r="N924" t="s">
        <v>120</v>
      </c>
      <c r="O924" t="s">
        <v>1270</v>
      </c>
      <c r="P924">
        <v>0.36</v>
      </c>
      <c r="Q924" t="s">
        <v>33</v>
      </c>
      <c r="R924" t="s">
        <v>34</v>
      </c>
      <c r="S924" t="str">
        <f>VLOOKUP(R924,Users!$A$1:$B$5,2,0)</f>
        <v>William</v>
      </c>
      <c r="T924" t="s">
        <v>45</v>
      </c>
      <c r="U924" t="s">
        <v>1271</v>
      </c>
      <c r="V924">
        <v>92646</v>
      </c>
      <c r="W924" s="2">
        <v>42103</v>
      </c>
      <c r="X924" s="2" t="str">
        <f t="shared" si="71"/>
        <v>Thu</v>
      </c>
      <c r="Y924" s="2">
        <v>42104</v>
      </c>
      <c r="Z924" s="9">
        <f t="shared" si="72"/>
        <v>1</v>
      </c>
      <c r="AA924" s="9" t="str">
        <f t="shared" si="73"/>
        <v>After Discount</v>
      </c>
      <c r="AB924" s="6">
        <v>2581.5590999999995</v>
      </c>
      <c r="AC924">
        <v>10</v>
      </c>
      <c r="AD924" s="6">
        <v>3741.39</v>
      </c>
      <c r="AE924">
        <v>85939</v>
      </c>
      <c r="AF924" s="9">
        <f>IF(COUNTIF(AE$2:AE2875,AE924)=1,1,0)</f>
        <v>1</v>
      </c>
      <c r="AG924" t="str">
        <f>_xlfn.XLOOKUP(AE924,Returns!A:A,Returns!B:B,"Not Returned",0,1)</f>
        <v>Not Returned</v>
      </c>
      <c r="AH924">
        <f t="shared" si="74"/>
        <v>0</v>
      </c>
    </row>
    <row r="925" spans="1:34" x14ac:dyDescent="0.3">
      <c r="A925">
        <v>26362</v>
      </c>
      <c r="B925" t="s">
        <v>106</v>
      </c>
      <c r="C925" s="8">
        <v>7.0000000000000007E-2</v>
      </c>
      <c r="D925" s="6">
        <v>400.97</v>
      </c>
      <c r="E925" s="7">
        <v>48.26</v>
      </c>
      <c r="F925">
        <v>2258</v>
      </c>
      <c r="G925" t="s">
        <v>2119</v>
      </c>
      <c r="H925" t="str">
        <f>IF(COUNTIF(G$2:G925,G925)=1,"New Customer","Returning Customer")</f>
        <v>Returning Customer</v>
      </c>
      <c r="I925">
        <f t="shared" si="70"/>
        <v>0</v>
      </c>
      <c r="J925" t="s">
        <v>39</v>
      </c>
      <c r="K925" t="s">
        <v>28</v>
      </c>
      <c r="L925" t="s">
        <v>77</v>
      </c>
      <c r="M925" t="s">
        <v>85</v>
      </c>
      <c r="N925" t="s">
        <v>120</v>
      </c>
      <c r="O925" t="s">
        <v>1270</v>
      </c>
      <c r="P925">
        <v>0.36</v>
      </c>
      <c r="Q925" t="s">
        <v>33</v>
      </c>
      <c r="R925" t="s">
        <v>135</v>
      </c>
      <c r="S925" t="str">
        <f>VLOOKUP(R925,Users!$A$1:$B$5,2,0)</f>
        <v>Sam</v>
      </c>
      <c r="T925" t="s">
        <v>316</v>
      </c>
      <c r="U925" t="s">
        <v>2120</v>
      </c>
      <c r="V925">
        <v>27801</v>
      </c>
      <c r="W925" s="2">
        <v>42072</v>
      </c>
      <c r="X925" s="2" t="str">
        <f t="shared" si="71"/>
        <v>Mon</v>
      </c>
      <c r="Y925" s="2">
        <v>42076</v>
      </c>
      <c r="Z925" s="9">
        <f t="shared" si="72"/>
        <v>4</v>
      </c>
      <c r="AA925" s="9" t="str">
        <f t="shared" si="73"/>
        <v>After Discount</v>
      </c>
      <c r="AB925" s="6">
        <v>45.127799999999993</v>
      </c>
      <c r="AC925">
        <v>8</v>
      </c>
      <c r="AD925" s="6">
        <v>2961.32</v>
      </c>
      <c r="AE925">
        <v>87962</v>
      </c>
      <c r="AF925" s="9">
        <f>IF(COUNTIF(AE$2:AE2876,AE925)=1,1,0)</f>
        <v>0</v>
      </c>
      <c r="AG925" t="str">
        <f>_xlfn.XLOOKUP(AE925,Returns!A:A,Returns!B:B,"Not Returned",0,1)</f>
        <v>Not Returned</v>
      </c>
      <c r="AH925">
        <f t="shared" si="74"/>
        <v>0</v>
      </c>
    </row>
    <row r="926" spans="1:34" x14ac:dyDescent="0.3">
      <c r="A926">
        <v>26340</v>
      </c>
      <c r="B926" t="s">
        <v>37</v>
      </c>
      <c r="C926" s="8">
        <v>0.08</v>
      </c>
      <c r="D926" s="6">
        <v>100.97</v>
      </c>
      <c r="E926" s="7">
        <v>14</v>
      </c>
      <c r="F926">
        <v>1634</v>
      </c>
      <c r="G926" t="s">
        <v>1629</v>
      </c>
      <c r="H926" t="str">
        <f>IF(COUNTIF(G$2:G926,G926)=1,"New Customer","Returning Customer")</f>
        <v>New Customer</v>
      </c>
      <c r="I926">
        <f t="shared" si="70"/>
        <v>1</v>
      </c>
      <c r="J926" t="s">
        <v>39</v>
      </c>
      <c r="K926" t="s">
        <v>40</v>
      </c>
      <c r="L926" t="s">
        <v>77</v>
      </c>
      <c r="M926" t="s">
        <v>85</v>
      </c>
      <c r="N926" t="s">
        <v>43</v>
      </c>
      <c r="O926" t="s">
        <v>1630</v>
      </c>
      <c r="P926">
        <v>0.37</v>
      </c>
      <c r="Q926" t="s">
        <v>33</v>
      </c>
      <c r="R926" t="s">
        <v>135</v>
      </c>
      <c r="S926" t="str">
        <f>VLOOKUP(R926,Users!$A$1:$B$5,2,0)</f>
        <v>Sam</v>
      </c>
      <c r="T926" t="s">
        <v>663</v>
      </c>
      <c r="U926" t="s">
        <v>1631</v>
      </c>
      <c r="V926">
        <v>39212</v>
      </c>
      <c r="W926" s="2">
        <v>42103</v>
      </c>
      <c r="X926" s="2" t="str">
        <f t="shared" si="71"/>
        <v>Thu</v>
      </c>
      <c r="Y926" s="2">
        <v>42104</v>
      </c>
      <c r="Z926" s="9">
        <f t="shared" si="72"/>
        <v>1</v>
      </c>
      <c r="AA926" s="9" t="str">
        <f t="shared" si="73"/>
        <v>After Discount</v>
      </c>
      <c r="AB926" s="6">
        <v>-73.494119999999938</v>
      </c>
      <c r="AC926">
        <v>15</v>
      </c>
      <c r="AD926" s="6">
        <v>1483.16</v>
      </c>
      <c r="AE926">
        <v>90532</v>
      </c>
      <c r="AF926" s="9">
        <f>IF(COUNTIF(AE$2:AE2877,AE926)=1,1,0)</f>
        <v>1</v>
      </c>
      <c r="AG926" t="str">
        <f>_xlfn.XLOOKUP(AE926,Returns!A:A,Returns!B:B,"Not Returned",0,1)</f>
        <v>Not Returned</v>
      </c>
      <c r="AH926">
        <f t="shared" si="74"/>
        <v>0</v>
      </c>
    </row>
    <row r="927" spans="1:34" x14ac:dyDescent="0.3">
      <c r="A927">
        <v>18131</v>
      </c>
      <c r="B927" t="s">
        <v>56</v>
      </c>
      <c r="C927" s="8">
        <v>0.01</v>
      </c>
      <c r="D927" s="6">
        <v>115.99</v>
      </c>
      <c r="E927" s="7">
        <v>56.14</v>
      </c>
      <c r="F927">
        <v>1257</v>
      </c>
      <c r="G927" t="s">
        <v>1342</v>
      </c>
      <c r="H927" t="str">
        <f>IF(COUNTIF(G$2:G927,G927)=1,"New Customer","Returning Customer")</f>
        <v>New Customer</v>
      </c>
      <c r="I927">
        <f t="shared" si="70"/>
        <v>1</v>
      </c>
      <c r="J927" t="s">
        <v>39</v>
      </c>
      <c r="K927" t="s">
        <v>40</v>
      </c>
      <c r="L927" t="s">
        <v>77</v>
      </c>
      <c r="M927" t="s">
        <v>85</v>
      </c>
      <c r="N927" t="s">
        <v>43</v>
      </c>
      <c r="O927" t="s">
        <v>1343</v>
      </c>
      <c r="P927">
        <v>0.4</v>
      </c>
      <c r="Q927" t="s">
        <v>33</v>
      </c>
      <c r="R927" t="s">
        <v>34</v>
      </c>
      <c r="S927" t="str">
        <f>VLOOKUP(R927,Users!$A$1:$B$5,2,0)</f>
        <v>William</v>
      </c>
      <c r="T927" t="s">
        <v>250</v>
      </c>
      <c r="U927" t="s">
        <v>282</v>
      </c>
      <c r="V927">
        <v>80013</v>
      </c>
      <c r="W927" s="2">
        <v>42146</v>
      </c>
      <c r="X927" s="2" t="str">
        <f t="shared" si="71"/>
        <v>Fri</v>
      </c>
      <c r="Y927" s="2">
        <v>42147</v>
      </c>
      <c r="Z927" s="9">
        <f t="shared" si="72"/>
        <v>1</v>
      </c>
      <c r="AA927" s="9" t="str">
        <f t="shared" si="73"/>
        <v>After Discount</v>
      </c>
      <c r="AB927" s="6">
        <v>-164.39520000000002</v>
      </c>
      <c r="AC927">
        <v>5</v>
      </c>
      <c r="AD927" s="6">
        <v>604.35</v>
      </c>
      <c r="AE927">
        <v>86535</v>
      </c>
      <c r="AF927" s="9">
        <f>IF(COUNTIF(AE$2:AE2878,AE927)=1,1,0)</f>
        <v>1</v>
      </c>
      <c r="AG927" t="str">
        <f>_xlfn.XLOOKUP(AE927,Returns!A:A,Returns!B:B,"Not Returned",0,1)</f>
        <v>Not Returned</v>
      </c>
      <c r="AH927">
        <f t="shared" si="74"/>
        <v>0</v>
      </c>
    </row>
    <row r="928" spans="1:34" x14ac:dyDescent="0.3">
      <c r="A928">
        <v>19144</v>
      </c>
      <c r="B928" t="s">
        <v>47</v>
      </c>
      <c r="C928" s="8">
        <v>0.08</v>
      </c>
      <c r="D928" s="6">
        <v>115.99</v>
      </c>
      <c r="E928" s="7">
        <v>56.14</v>
      </c>
      <c r="F928">
        <v>1636</v>
      </c>
      <c r="G928" t="s">
        <v>1632</v>
      </c>
      <c r="H928" t="str">
        <f>IF(COUNTIF(G$2:G928,G928)=1,"New Customer","Returning Customer")</f>
        <v>Returning Customer</v>
      </c>
      <c r="I928">
        <f t="shared" si="70"/>
        <v>0</v>
      </c>
      <c r="J928" t="s">
        <v>39</v>
      </c>
      <c r="K928" t="s">
        <v>40</v>
      </c>
      <c r="L928" t="s">
        <v>77</v>
      </c>
      <c r="M928" t="s">
        <v>85</v>
      </c>
      <c r="N928" t="s">
        <v>43</v>
      </c>
      <c r="O928" t="s">
        <v>1343</v>
      </c>
      <c r="P928">
        <v>0.4</v>
      </c>
      <c r="Q928" t="s">
        <v>33</v>
      </c>
      <c r="R928" t="s">
        <v>34</v>
      </c>
      <c r="S928" t="str">
        <f>VLOOKUP(R928,Users!$A$1:$B$5,2,0)</f>
        <v>William</v>
      </c>
      <c r="T928" t="s">
        <v>45</v>
      </c>
      <c r="U928" t="s">
        <v>1633</v>
      </c>
      <c r="V928">
        <v>93905</v>
      </c>
      <c r="W928" s="2">
        <v>42018</v>
      </c>
      <c r="X928" s="2" t="str">
        <f t="shared" si="71"/>
        <v>Wed</v>
      </c>
      <c r="Y928" s="2">
        <v>42020</v>
      </c>
      <c r="Z928" s="9">
        <f t="shared" si="72"/>
        <v>2</v>
      </c>
      <c r="AA928" s="9" t="str">
        <f t="shared" si="73"/>
        <v>After Discount</v>
      </c>
      <c r="AB928" s="6">
        <v>-272.860884</v>
      </c>
      <c r="AC928">
        <v>5</v>
      </c>
      <c r="AD928" s="6">
        <v>562.92999999999995</v>
      </c>
      <c r="AE928">
        <v>89704</v>
      </c>
      <c r="AF928" s="9">
        <f>IF(COUNTIF(AE$2:AE2879,AE928)=1,1,0)</f>
        <v>0</v>
      </c>
      <c r="AG928" t="str">
        <f>_xlfn.XLOOKUP(AE928,Returns!A:A,Returns!B:B,"Not Returned",0,1)</f>
        <v>Not Returned</v>
      </c>
      <c r="AH928">
        <f t="shared" si="74"/>
        <v>0</v>
      </c>
    </row>
    <row r="929" spans="1:34" x14ac:dyDescent="0.3">
      <c r="A929">
        <v>20233</v>
      </c>
      <c r="B929" t="s">
        <v>47</v>
      </c>
      <c r="C929" s="8">
        <v>0.06</v>
      </c>
      <c r="D929" s="6">
        <v>200.97</v>
      </c>
      <c r="E929" s="7">
        <v>15.59</v>
      </c>
      <c r="F929">
        <v>1241</v>
      </c>
      <c r="G929" t="s">
        <v>1319</v>
      </c>
      <c r="H929" t="str">
        <f>IF(COUNTIF(G$2:G929,G929)=1,"New Customer","Returning Customer")</f>
        <v>Returning Customer</v>
      </c>
      <c r="I929">
        <f t="shared" si="70"/>
        <v>0</v>
      </c>
      <c r="J929" t="s">
        <v>39</v>
      </c>
      <c r="K929" t="s">
        <v>58</v>
      </c>
      <c r="L929" t="s">
        <v>77</v>
      </c>
      <c r="M929" t="s">
        <v>85</v>
      </c>
      <c r="N929" t="s">
        <v>43</v>
      </c>
      <c r="O929" t="s">
        <v>1321</v>
      </c>
      <c r="P929">
        <v>0.36</v>
      </c>
      <c r="Q929" t="s">
        <v>33</v>
      </c>
      <c r="R929" t="s">
        <v>135</v>
      </c>
      <c r="S929" t="str">
        <f>VLOOKUP(R929,Users!$A$1:$B$5,2,0)</f>
        <v>Sam</v>
      </c>
      <c r="T929" t="s">
        <v>1266</v>
      </c>
      <c r="U929" t="s">
        <v>504</v>
      </c>
      <c r="V929">
        <v>36830</v>
      </c>
      <c r="W929" s="2">
        <v>42088</v>
      </c>
      <c r="X929" s="2" t="str">
        <f t="shared" si="71"/>
        <v>Wed</v>
      </c>
      <c r="Y929" s="2">
        <v>42088</v>
      </c>
      <c r="Z929" s="9">
        <f t="shared" si="72"/>
        <v>0</v>
      </c>
      <c r="AA929" s="9" t="str">
        <f t="shared" si="73"/>
        <v>After Discount</v>
      </c>
      <c r="AB929" s="6">
        <v>531.61799999999994</v>
      </c>
      <c r="AC929">
        <v>7</v>
      </c>
      <c r="AD929" s="6">
        <v>1348.83</v>
      </c>
      <c r="AE929">
        <v>90881</v>
      </c>
      <c r="AF929" s="9">
        <f>IF(COUNTIF(AE$2:AE2880,AE929)=1,1,0)</f>
        <v>1</v>
      </c>
      <c r="AG929" t="str">
        <f>_xlfn.XLOOKUP(AE929,Returns!A:A,Returns!B:B,"Not Returned",0,1)</f>
        <v>Not Returned</v>
      </c>
      <c r="AH929">
        <f t="shared" si="74"/>
        <v>0</v>
      </c>
    </row>
    <row r="930" spans="1:34" x14ac:dyDescent="0.3">
      <c r="A930">
        <v>3406</v>
      </c>
      <c r="B930" t="s">
        <v>37</v>
      </c>
      <c r="C930" s="8">
        <v>0.03</v>
      </c>
      <c r="D930" s="6">
        <v>200.97</v>
      </c>
      <c r="E930" s="7">
        <v>15.59</v>
      </c>
      <c r="F930">
        <v>3196</v>
      </c>
      <c r="G930" t="s">
        <v>2853</v>
      </c>
      <c r="H930" t="str">
        <f>IF(COUNTIF(G$2:G930,G930)=1,"New Customer","Returning Customer")</f>
        <v>New Customer</v>
      </c>
      <c r="I930">
        <f t="shared" si="70"/>
        <v>1</v>
      </c>
      <c r="J930" t="s">
        <v>39</v>
      </c>
      <c r="K930" t="s">
        <v>40</v>
      </c>
      <c r="L930" t="s">
        <v>77</v>
      </c>
      <c r="M930" t="s">
        <v>85</v>
      </c>
      <c r="N930" t="s">
        <v>43</v>
      </c>
      <c r="O930" t="s">
        <v>1321</v>
      </c>
      <c r="P930">
        <v>0.36</v>
      </c>
      <c r="Q930" t="s">
        <v>33</v>
      </c>
      <c r="R930" t="s">
        <v>34</v>
      </c>
      <c r="S930" t="str">
        <f>VLOOKUP(R930,Users!$A$1:$B$5,2,0)</f>
        <v>William</v>
      </c>
      <c r="T930" t="s">
        <v>45</v>
      </c>
      <c r="U930" t="s">
        <v>271</v>
      </c>
      <c r="V930">
        <v>94109</v>
      </c>
      <c r="W930" s="2">
        <v>42037</v>
      </c>
      <c r="X930" s="2" t="str">
        <f t="shared" si="71"/>
        <v>Mon</v>
      </c>
      <c r="Y930" s="2">
        <v>42038</v>
      </c>
      <c r="Z930" s="9">
        <f t="shared" si="72"/>
        <v>1</v>
      </c>
      <c r="AA930" s="9" t="str">
        <f t="shared" si="73"/>
        <v>After Discount</v>
      </c>
      <c r="AB930" s="6">
        <v>1951.3</v>
      </c>
      <c r="AC930">
        <v>43</v>
      </c>
      <c r="AD930" s="6">
        <v>8717.75</v>
      </c>
      <c r="AE930">
        <v>24294</v>
      </c>
      <c r="AF930" s="9">
        <f>IF(COUNTIF(AE$2:AE2881,AE930)=1,1,0)</f>
        <v>1</v>
      </c>
      <c r="AG930" t="str">
        <f>_xlfn.XLOOKUP(AE930,Returns!A:A,Returns!B:B,"Not Returned",0,1)</f>
        <v>Not Returned</v>
      </c>
      <c r="AH930">
        <f t="shared" si="74"/>
        <v>0</v>
      </c>
    </row>
    <row r="931" spans="1:34" x14ac:dyDescent="0.3">
      <c r="A931">
        <v>21406</v>
      </c>
      <c r="B931" t="s">
        <v>37</v>
      </c>
      <c r="C931" s="8">
        <v>0.03</v>
      </c>
      <c r="D931" s="6">
        <v>200.97</v>
      </c>
      <c r="E931" s="7">
        <v>15.59</v>
      </c>
      <c r="F931">
        <v>3197</v>
      </c>
      <c r="G931" t="s">
        <v>2854</v>
      </c>
      <c r="H931" t="str">
        <f>IF(COUNTIF(G$2:G931,G931)=1,"New Customer","Returning Customer")</f>
        <v>New Customer</v>
      </c>
      <c r="I931">
        <f t="shared" si="70"/>
        <v>1</v>
      </c>
      <c r="J931" t="s">
        <v>39</v>
      </c>
      <c r="K931" t="s">
        <v>40</v>
      </c>
      <c r="L931" t="s">
        <v>77</v>
      </c>
      <c r="M931" t="s">
        <v>85</v>
      </c>
      <c r="N931" t="s">
        <v>43</v>
      </c>
      <c r="O931" t="s">
        <v>1321</v>
      </c>
      <c r="P931">
        <v>0.36</v>
      </c>
      <c r="Q931" t="s">
        <v>33</v>
      </c>
      <c r="R931" t="s">
        <v>61</v>
      </c>
      <c r="S931" t="str">
        <f>VLOOKUP(R931,Users!$A$1:$B$5,2,0)</f>
        <v>Chris</v>
      </c>
      <c r="T931" t="s">
        <v>175</v>
      </c>
      <c r="U931" t="s">
        <v>2855</v>
      </c>
      <c r="V931">
        <v>60062</v>
      </c>
      <c r="W931" s="2">
        <v>42037</v>
      </c>
      <c r="X931" s="2" t="str">
        <f t="shared" si="71"/>
        <v>Mon</v>
      </c>
      <c r="Y931" s="2">
        <v>42038</v>
      </c>
      <c r="Z931" s="9">
        <f t="shared" si="72"/>
        <v>1</v>
      </c>
      <c r="AA931" s="9" t="str">
        <f t="shared" si="73"/>
        <v>After Discount</v>
      </c>
      <c r="AB931" s="6">
        <v>1538.7827999999997</v>
      </c>
      <c r="AC931">
        <v>11</v>
      </c>
      <c r="AD931" s="6">
        <v>2230.12</v>
      </c>
      <c r="AE931">
        <v>90850</v>
      </c>
      <c r="AF931" s="9">
        <f>IF(COUNTIF(AE$2:AE2882,AE931)=1,1,0)</f>
        <v>1</v>
      </c>
      <c r="AG931" t="str">
        <f>_xlfn.XLOOKUP(AE931,Returns!A:A,Returns!B:B,"Not Returned",0,1)</f>
        <v>Not Returned</v>
      </c>
      <c r="AH931">
        <f t="shared" si="74"/>
        <v>0</v>
      </c>
    </row>
    <row r="932" spans="1:34" x14ac:dyDescent="0.3">
      <c r="A932">
        <v>19515</v>
      </c>
      <c r="B932" t="s">
        <v>56</v>
      </c>
      <c r="C932" s="8">
        <v>0.1</v>
      </c>
      <c r="D932" s="6">
        <v>80.97</v>
      </c>
      <c r="E932" s="7">
        <v>30.06</v>
      </c>
      <c r="F932">
        <v>271</v>
      </c>
      <c r="G932" t="s">
        <v>379</v>
      </c>
      <c r="H932" t="str">
        <f>IF(COUNTIF(G$2:G932,G932)=1,"New Customer","Returning Customer")</f>
        <v>New Customer</v>
      </c>
      <c r="I932">
        <f t="shared" si="70"/>
        <v>1</v>
      </c>
      <c r="J932" t="s">
        <v>39</v>
      </c>
      <c r="K932" t="s">
        <v>58</v>
      </c>
      <c r="L932" t="s">
        <v>77</v>
      </c>
      <c r="M932" t="s">
        <v>85</v>
      </c>
      <c r="N932" t="s">
        <v>120</v>
      </c>
      <c r="O932" t="s">
        <v>380</v>
      </c>
      <c r="P932">
        <v>0.4</v>
      </c>
      <c r="Q932" t="s">
        <v>33</v>
      </c>
      <c r="R932" t="s">
        <v>135</v>
      </c>
      <c r="S932" t="str">
        <f>VLOOKUP(R932,Users!$A$1:$B$5,2,0)</f>
        <v>Sam</v>
      </c>
      <c r="T932" t="s">
        <v>381</v>
      </c>
      <c r="U932" t="s">
        <v>382</v>
      </c>
      <c r="V932">
        <v>30297</v>
      </c>
      <c r="W932" s="2">
        <v>42093</v>
      </c>
      <c r="X932" s="2" t="str">
        <f t="shared" si="71"/>
        <v>Mon</v>
      </c>
      <c r="Y932" s="2">
        <v>42094</v>
      </c>
      <c r="Z932" s="9">
        <f t="shared" si="72"/>
        <v>1</v>
      </c>
      <c r="AA932" s="9" t="str">
        <f t="shared" si="73"/>
        <v>After Discount</v>
      </c>
      <c r="AB932" s="6">
        <v>128.02529999999999</v>
      </c>
      <c r="AC932">
        <v>12</v>
      </c>
      <c r="AD932" s="6">
        <v>899.81</v>
      </c>
      <c r="AE932">
        <v>88940</v>
      </c>
      <c r="AF932" s="9">
        <f>IF(COUNTIF(AE$2:AE2883,AE932)=1,1,0)</f>
        <v>1</v>
      </c>
      <c r="AG932" t="str">
        <f>_xlfn.XLOOKUP(AE932,Returns!A:A,Returns!B:B,"Not Returned",0,1)</f>
        <v>Not Returned</v>
      </c>
      <c r="AH932">
        <f t="shared" si="74"/>
        <v>0</v>
      </c>
    </row>
    <row r="933" spans="1:34" x14ac:dyDescent="0.3">
      <c r="A933">
        <v>20304</v>
      </c>
      <c r="B933" t="s">
        <v>25</v>
      </c>
      <c r="C933" s="8">
        <v>0.05</v>
      </c>
      <c r="D933" s="6">
        <v>80.97</v>
      </c>
      <c r="E933" s="7">
        <v>30.06</v>
      </c>
      <c r="F933">
        <v>2897</v>
      </c>
      <c r="G933" t="s">
        <v>2629</v>
      </c>
      <c r="H933" t="str">
        <f>IF(COUNTIF(G$2:G933,G933)=1,"New Customer","Returning Customer")</f>
        <v>New Customer</v>
      </c>
      <c r="I933">
        <f t="shared" si="70"/>
        <v>1</v>
      </c>
      <c r="J933" t="s">
        <v>39</v>
      </c>
      <c r="K933" t="s">
        <v>40</v>
      </c>
      <c r="L933" t="s">
        <v>77</v>
      </c>
      <c r="M933" t="s">
        <v>85</v>
      </c>
      <c r="N933" t="s">
        <v>120</v>
      </c>
      <c r="O933" t="s">
        <v>380</v>
      </c>
      <c r="P933">
        <v>0.4</v>
      </c>
      <c r="Q933" t="s">
        <v>33</v>
      </c>
      <c r="R933" t="s">
        <v>61</v>
      </c>
      <c r="S933" t="str">
        <f>VLOOKUP(R933,Users!$A$1:$B$5,2,0)</f>
        <v>Chris</v>
      </c>
      <c r="T933" t="s">
        <v>62</v>
      </c>
      <c r="U933" t="s">
        <v>2630</v>
      </c>
      <c r="V933">
        <v>55369</v>
      </c>
      <c r="W933" s="2">
        <v>42048</v>
      </c>
      <c r="X933" s="2" t="str">
        <f t="shared" si="71"/>
        <v>Fri</v>
      </c>
      <c r="Y933" s="2">
        <v>42049</v>
      </c>
      <c r="Z933" s="9">
        <f t="shared" si="72"/>
        <v>1</v>
      </c>
      <c r="AA933" s="9" t="str">
        <f t="shared" si="73"/>
        <v>After Discount</v>
      </c>
      <c r="AB933" s="6">
        <v>565.17999999999995</v>
      </c>
      <c r="AC933">
        <v>11</v>
      </c>
      <c r="AD933" s="6">
        <v>904.25</v>
      </c>
      <c r="AE933">
        <v>86926</v>
      </c>
      <c r="AF933" s="9">
        <f>IF(COUNTIF(AE$2:AE2884,AE933)=1,1,0)</f>
        <v>0</v>
      </c>
      <c r="AG933" t="str">
        <f>_xlfn.XLOOKUP(AE933,Returns!A:A,Returns!B:B,"Not Returned",0,1)</f>
        <v>Not Returned</v>
      </c>
      <c r="AH933">
        <f t="shared" si="74"/>
        <v>0</v>
      </c>
    </row>
    <row r="934" spans="1:34" x14ac:dyDescent="0.3">
      <c r="A934">
        <v>18853</v>
      </c>
      <c r="B934" t="s">
        <v>56</v>
      </c>
      <c r="C934" s="8">
        <v>0.04</v>
      </c>
      <c r="D934" s="6">
        <v>1637.53</v>
      </c>
      <c r="E934" s="7">
        <v>24.49</v>
      </c>
      <c r="F934">
        <v>314</v>
      </c>
      <c r="G934" t="s">
        <v>413</v>
      </c>
      <c r="H934" t="str">
        <f>IF(COUNTIF(G$2:G934,G934)=1,"New Customer","Returning Customer")</f>
        <v>New Customer</v>
      </c>
      <c r="I934">
        <f t="shared" si="70"/>
        <v>1</v>
      </c>
      <c r="J934" t="s">
        <v>49</v>
      </c>
      <c r="K934" t="s">
        <v>28</v>
      </c>
      <c r="L934" t="s">
        <v>29</v>
      </c>
      <c r="M934" t="s">
        <v>171</v>
      </c>
      <c r="N934" t="s">
        <v>86</v>
      </c>
      <c r="O934" t="s">
        <v>414</v>
      </c>
      <c r="P934">
        <v>0.81</v>
      </c>
      <c r="Q934" t="s">
        <v>33</v>
      </c>
      <c r="R934" t="s">
        <v>61</v>
      </c>
      <c r="S934" t="str">
        <f>VLOOKUP(R934,Users!$A$1:$B$5,2,0)</f>
        <v>Chris</v>
      </c>
      <c r="T934" t="s">
        <v>175</v>
      </c>
      <c r="U934" t="s">
        <v>382</v>
      </c>
      <c r="V934">
        <v>60130</v>
      </c>
      <c r="W934" s="2">
        <v>42083</v>
      </c>
      <c r="X934" s="2" t="str">
        <f t="shared" si="71"/>
        <v>Fri</v>
      </c>
      <c r="Y934" s="2">
        <v>42085</v>
      </c>
      <c r="Z934" s="9">
        <f t="shared" si="72"/>
        <v>2</v>
      </c>
      <c r="AA934" s="9" t="str">
        <f t="shared" si="73"/>
        <v>After Discount</v>
      </c>
      <c r="AB934" s="6">
        <v>-1759.58</v>
      </c>
      <c r="AC934">
        <v>2</v>
      </c>
      <c r="AD934" s="6">
        <v>3206.94</v>
      </c>
      <c r="AE934">
        <v>89166</v>
      </c>
      <c r="AF934" s="9">
        <f>IF(COUNTIF(AE$2:AE2885,AE934)=1,1,0)</f>
        <v>0</v>
      </c>
      <c r="AG934" t="str">
        <f>_xlfn.XLOOKUP(AE934,Returns!A:A,Returns!B:B,"Not Returned",0,1)</f>
        <v>Not Returned</v>
      </c>
      <c r="AH934">
        <f t="shared" si="74"/>
        <v>0</v>
      </c>
    </row>
    <row r="935" spans="1:34" x14ac:dyDescent="0.3">
      <c r="A935">
        <v>19384</v>
      </c>
      <c r="B935" t="s">
        <v>37</v>
      </c>
      <c r="C935" s="8">
        <v>0.08</v>
      </c>
      <c r="D935" s="6">
        <v>19.899999999999999</v>
      </c>
      <c r="E935" s="7">
        <v>5.29</v>
      </c>
      <c r="F935">
        <v>851</v>
      </c>
      <c r="G935" t="s">
        <v>959</v>
      </c>
      <c r="H935" t="str">
        <f>IF(COUNTIF(G$2:G935,G935)=1,"New Customer","Returning Customer")</f>
        <v>Returning Customer</v>
      </c>
      <c r="I935">
        <f t="shared" si="70"/>
        <v>0</v>
      </c>
      <c r="J935" t="s">
        <v>49</v>
      </c>
      <c r="K935" t="s">
        <v>28</v>
      </c>
      <c r="L935" t="s">
        <v>29</v>
      </c>
      <c r="M935" t="s">
        <v>252</v>
      </c>
      <c r="N935" t="s">
        <v>86</v>
      </c>
      <c r="O935" t="s">
        <v>962</v>
      </c>
      <c r="P935">
        <v>0.4</v>
      </c>
      <c r="Q935" t="s">
        <v>33</v>
      </c>
      <c r="R935" t="s">
        <v>34</v>
      </c>
      <c r="S935" t="str">
        <f>VLOOKUP(R935,Users!$A$1:$B$5,2,0)</f>
        <v>William</v>
      </c>
      <c r="T935" t="s">
        <v>45</v>
      </c>
      <c r="U935" t="s">
        <v>961</v>
      </c>
      <c r="V935">
        <v>91745</v>
      </c>
      <c r="W935" s="2">
        <v>42070</v>
      </c>
      <c r="X935" s="2" t="str">
        <f t="shared" si="71"/>
        <v>Sat</v>
      </c>
      <c r="Y935" s="2">
        <v>42072</v>
      </c>
      <c r="Z935" s="9">
        <f t="shared" si="72"/>
        <v>2</v>
      </c>
      <c r="AA935" s="9" t="str">
        <f t="shared" si="73"/>
        <v>After Discount</v>
      </c>
      <c r="AB935" s="6">
        <v>107.11</v>
      </c>
      <c r="AC935">
        <v>13</v>
      </c>
      <c r="AD935" s="6">
        <v>240.46</v>
      </c>
      <c r="AE935">
        <v>88569</v>
      </c>
      <c r="AF935" s="9">
        <f>IF(COUNTIF(AE$2:AE2886,AE935)=1,1,0)</f>
        <v>0</v>
      </c>
      <c r="AG935" t="str">
        <f>_xlfn.XLOOKUP(AE935,Returns!A:A,Returns!B:B,"Not Returned",0,1)</f>
        <v>Not Returned</v>
      </c>
      <c r="AH935">
        <f t="shared" si="74"/>
        <v>0</v>
      </c>
    </row>
    <row r="936" spans="1:34" x14ac:dyDescent="0.3">
      <c r="A936">
        <v>22376</v>
      </c>
      <c r="B936" t="s">
        <v>37</v>
      </c>
      <c r="C936" s="8">
        <v>7.0000000000000007E-2</v>
      </c>
      <c r="D936" s="6">
        <v>225.04</v>
      </c>
      <c r="E936" s="7">
        <v>11.79</v>
      </c>
      <c r="F936">
        <v>2419</v>
      </c>
      <c r="G936" t="s">
        <v>2249</v>
      </c>
      <c r="H936" t="str">
        <f>IF(COUNTIF(G$2:G936,G936)=1,"New Customer","Returning Customer")</f>
        <v>New Customer</v>
      </c>
      <c r="I936">
        <f t="shared" si="70"/>
        <v>1</v>
      </c>
      <c r="J936" t="s">
        <v>49</v>
      </c>
      <c r="K936" t="s">
        <v>114</v>
      </c>
      <c r="L936" t="s">
        <v>29</v>
      </c>
      <c r="M936" t="s">
        <v>252</v>
      </c>
      <c r="N936" t="s">
        <v>86</v>
      </c>
      <c r="O936" t="s">
        <v>2250</v>
      </c>
      <c r="P936">
        <v>0.42</v>
      </c>
      <c r="Q936" t="s">
        <v>33</v>
      </c>
      <c r="R936" t="s">
        <v>135</v>
      </c>
      <c r="S936" t="str">
        <f>VLOOKUP(R936,Users!$A$1:$B$5,2,0)</f>
        <v>Sam</v>
      </c>
      <c r="T936" t="s">
        <v>136</v>
      </c>
      <c r="U936" t="s">
        <v>1436</v>
      </c>
      <c r="V936">
        <v>23701</v>
      </c>
      <c r="W936" s="2">
        <v>42089</v>
      </c>
      <c r="X936" s="2" t="str">
        <f t="shared" si="71"/>
        <v>Thu</v>
      </c>
      <c r="Y936" s="2">
        <v>42089</v>
      </c>
      <c r="Z936" s="9">
        <f t="shared" si="72"/>
        <v>0</v>
      </c>
      <c r="AA936" s="9" t="str">
        <f t="shared" si="73"/>
        <v>After Discount</v>
      </c>
      <c r="AB936" s="6">
        <v>-162.91800000000001</v>
      </c>
      <c r="AC936">
        <v>5</v>
      </c>
      <c r="AD936" s="6">
        <v>1130.1500000000001</v>
      </c>
      <c r="AE936">
        <v>86751</v>
      </c>
      <c r="AF936" s="9">
        <f>IF(COUNTIF(AE$2:AE2887,AE936)=1,1,0)</f>
        <v>0</v>
      </c>
      <c r="AG936" t="str">
        <f>_xlfn.XLOOKUP(AE936,Returns!A:A,Returns!B:B,"Not Returned",0,1)</f>
        <v>Not Returned</v>
      </c>
      <c r="AH936">
        <f t="shared" si="74"/>
        <v>0</v>
      </c>
    </row>
    <row r="937" spans="1:34" x14ac:dyDescent="0.3">
      <c r="A937">
        <v>21335</v>
      </c>
      <c r="B937" t="s">
        <v>37</v>
      </c>
      <c r="C937" s="8">
        <v>0.03</v>
      </c>
      <c r="D937" s="6">
        <v>21.78</v>
      </c>
      <c r="E937" s="7">
        <v>5.94</v>
      </c>
      <c r="F937">
        <v>2290</v>
      </c>
      <c r="G937" t="s">
        <v>2165</v>
      </c>
      <c r="H937" t="str">
        <f>IF(COUNTIF(G$2:G937,G937)=1,"New Customer","Returning Customer")</f>
        <v>Returning Customer</v>
      </c>
      <c r="I937">
        <f t="shared" si="70"/>
        <v>0</v>
      </c>
      <c r="J937" t="s">
        <v>49</v>
      </c>
      <c r="K937" t="s">
        <v>40</v>
      </c>
      <c r="L937" t="s">
        <v>29</v>
      </c>
      <c r="M937" t="s">
        <v>252</v>
      </c>
      <c r="N937" t="s">
        <v>86</v>
      </c>
      <c r="O937" t="s">
        <v>2167</v>
      </c>
      <c r="P937">
        <v>0.5</v>
      </c>
      <c r="Q937" t="s">
        <v>33</v>
      </c>
      <c r="R937" t="s">
        <v>61</v>
      </c>
      <c r="S937" t="str">
        <f>VLOOKUP(R937,Users!$A$1:$B$5,2,0)</f>
        <v>Chris</v>
      </c>
      <c r="T937" t="s">
        <v>62</v>
      </c>
      <c r="U937" t="s">
        <v>2166</v>
      </c>
      <c r="V937">
        <v>55433</v>
      </c>
      <c r="W937" s="2">
        <v>42010</v>
      </c>
      <c r="X937" s="2" t="str">
        <f t="shared" si="71"/>
        <v>Tue</v>
      </c>
      <c r="Y937" s="2">
        <v>42012</v>
      </c>
      <c r="Z937" s="9">
        <f t="shared" si="72"/>
        <v>2</v>
      </c>
      <c r="AA937" s="9" t="str">
        <f t="shared" si="73"/>
        <v>After Discount</v>
      </c>
      <c r="AB937" s="6">
        <v>187.2</v>
      </c>
      <c r="AC937">
        <v>13</v>
      </c>
      <c r="AD937" s="6">
        <v>290.22000000000003</v>
      </c>
      <c r="AE937">
        <v>88163</v>
      </c>
      <c r="AF937" s="9">
        <f>IF(COUNTIF(AE$2:AE2888,AE937)=1,1,0)</f>
        <v>0</v>
      </c>
      <c r="AG937" t="str">
        <f>_xlfn.XLOOKUP(AE937,Returns!A:A,Returns!B:B,"Not Returned",0,1)</f>
        <v>Not Returned</v>
      </c>
      <c r="AH937">
        <f t="shared" si="74"/>
        <v>0</v>
      </c>
    </row>
    <row r="938" spans="1:34" x14ac:dyDescent="0.3">
      <c r="A938">
        <v>22756</v>
      </c>
      <c r="B938" t="s">
        <v>37</v>
      </c>
      <c r="C938" s="8">
        <v>0.06</v>
      </c>
      <c r="D938" s="6">
        <v>14.42</v>
      </c>
      <c r="E938" s="7">
        <v>6.75</v>
      </c>
      <c r="F938">
        <v>468</v>
      </c>
      <c r="G938" t="s">
        <v>563</v>
      </c>
      <c r="H938" t="str">
        <f>IF(COUNTIF(G$2:G938,G938)=1,"New Customer","Returning Customer")</f>
        <v>New Customer</v>
      </c>
      <c r="I938">
        <f t="shared" si="70"/>
        <v>1</v>
      </c>
      <c r="J938" t="s">
        <v>49</v>
      </c>
      <c r="K938" t="s">
        <v>58</v>
      </c>
      <c r="L938" t="s">
        <v>29</v>
      </c>
      <c r="M938" t="s">
        <v>252</v>
      </c>
      <c r="N938" t="s">
        <v>86</v>
      </c>
      <c r="O938" t="s">
        <v>564</v>
      </c>
      <c r="P938">
        <v>0.52</v>
      </c>
      <c r="Q938" t="s">
        <v>33</v>
      </c>
      <c r="R938" t="s">
        <v>53</v>
      </c>
      <c r="S938" t="str">
        <f>VLOOKUP(R938,Users!$A$1:$B$5,2,0)</f>
        <v>Erin</v>
      </c>
      <c r="T938" t="s">
        <v>189</v>
      </c>
      <c r="U938" t="s">
        <v>565</v>
      </c>
      <c r="V938">
        <v>2341</v>
      </c>
      <c r="W938" s="2">
        <v>42015</v>
      </c>
      <c r="X938" s="2" t="str">
        <f t="shared" si="71"/>
        <v>Sun</v>
      </c>
      <c r="Y938" s="2">
        <v>42016</v>
      </c>
      <c r="Z938" s="9">
        <f t="shared" si="72"/>
        <v>1</v>
      </c>
      <c r="AA938" s="9" t="str">
        <f t="shared" si="73"/>
        <v>After Discount</v>
      </c>
      <c r="AB938" s="6">
        <v>-27.738800000000001</v>
      </c>
      <c r="AC938">
        <v>5</v>
      </c>
      <c r="AD938" s="6">
        <v>73.040000000000006</v>
      </c>
      <c r="AE938">
        <v>88060</v>
      </c>
      <c r="AF938" s="9">
        <f>IF(COUNTIF(AE$2:AE2889,AE938)=1,1,0)</f>
        <v>0</v>
      </c>
      <c r="AG938" t="str">
        <f>_xlfn.XLOOKUP(AE938,Returns!A:A,Returns!B:B,"Not Returned",0,1)</f>
        <v>Not Returned</v>
      </c>
      <c r="AH938">
        <f t="shared" si="74"/>
        <v>0</v>
      </c>
    </row>
    <row r="939" spans="1:34" x14ac:dyDescent="0.3">
      <c r="A939">
        <v>18184</v>
      </c>
      <c r="B939" t="s">
        <v>37</v>
      </c>
      <c r="C939" s="8">
        <v>0.1</v>
      </c>
      <c r="D939" s="6">
        <v>14.42</v>
      </c>
      <c r="E939" s="7">
        <v>6.75</v>
      </c>
      <c r="F939">
        <v>796</v>
      </c>
      <c r="G939" t="s">
        <v>914</v>
      </c>
      <c r="H939" t="str">
        <f>IF(COUNTIF(G$2:G939,G939)=1,"New Customer","Returning Customer")</f>
        <v>Returning Customer</v>
      </c>
      <c r="I939">
        <f t="shared" si="70"/>
        <v>0</v>
      </c>
      <c r="J939" t="s">
        <v>49</v>
      </c>
      <c r="K939" t="s">
        <v>28</v>
      </c>
      <c r="L939" t="s">
        <v>29</v>
      </c>
      <c r="M939" t="s">
        <v>252</v>
      </c>
      <c r="N939" t="s">
        <v>86</v>
      </c>
      <c r="O939" t="s">
        <v>564</v>
      </c>
      <c r="P939">
        <v>0.52</v>
      </c>
      <c r="Q939" t="s">
        <v>33</v>
      </c>
      <c r="R939" t="s">
        <v>61</v>
      </c>
      <c r="S939" t="str">
        <f>VLOOKUP(R939,Users!$A$1:$B$5,2,0)</f>
        <v>Chris</v>
      </c>
      <c r="T939" t="s">
        <v>489</v>
      </c>
      <c r="U939" t="s">
        <v>799</v>
      </c>
      <c r="V939">
        <v>68046</v>
      </c>
      <c r="W939" s="2">
        <v>42174</v>
      </c>
      <c r="X939" s="2" t="str">
        <f t="shared" si="71"/>
        <v>Fri</v>
      </c>
      <c r="Y939" s="2">
        <v>42177</v>
      </c>
      <c r="Z939" s="9">
        <f t="shared" si="72"/>
        <v>3</v>
      </c>
      <c r="AA939" s="9" t="str">
        <f t="shared" si="73"/>
        <v>After Discount</v>
      </c>
      <c r="AB939" s="6">
        <v>-20.103999999999999</v>
      </c>
      <c r="AC939">
        <v>1</v>
      </c>
      <c r="AD939" s="6">
        <v>15.49</v>
      </c>
      <c r="AE939">
        <v>86869</v>
      </c>
      <c r="AF939" s="9">
        <f>IF(COUNTIF(AE$2:AE2890,AE939)=1,1,0)</f>
        <v>1</v>
      </c>
      <c r="AG939" t="str">
        <f>_xlfn.XLOOKUP(AE939,Returns!A:A,Returns!B:B,"Not Returned",0,1)</f>
        <v>Not Returned</v>
      </c>
      <c r="AH939">
        <f t="shared" si="74"/>
        <v>0</v>
      </c>
    </row>
    <row r="940" spans="1:34" x14ac:dyDescent="0.3">
      <c r="A940">
        <v>20664</v>
      </c>
      <c r="B940" t="s">
        <v>25</v>
      </c>
      <c r="C940" s="8">
        <v>0.01</v>
      </c>
      <c r="D940" s="6">
        <v>14.42</v>
      </c>
      <c r="E940" s="7">
        <v>6.75</v>
      </c>
      <c r="F940">
        <v>830</v>
      </c>
      <c r="G940" t="s">
        <v>951</v>
      </c>
      <c r="H940" t="str">
        <f>IF(COUNTIF(G$2:G940,G940)=1,"New Customer","Returning Customer")</f>
        <v>New Customer</v>
      </c>
      <c r="I940">
        <f t="shared" si="70"/>
        <v>1</v>
      </c>
      <c r="J940" t="s">
        <v>49</v>
      </c>
      <c r="K940" t="s">
        <v>28</v>
      </c>
      <c r="L940" t="s">
        <v>29</v>
      </c>
      <c r="M940" t="s">
        <v>252</v>
      </c>
      <c r="N940" t="s">
        <v>86</v>
      </c>
      <c r="O940" t="s">
        <v>564</v>
      </c>
      <c r="P940">
        <v>0.52</v>
      </c>
      <c r="Q940" t="s">
        <v>33</v>
      </c>
      <c r="R940" t="s">
        <v>34</v>
      </c>
      <c r="S940" t="str">
        <f>VLOOKUP(R940,Users!$A$1:$B$5,2,0)</f>
        <v>William</v>
      </c>
      <c r="T940" t="s">
        <v>250</v>
      </c>
      <c r="U940" t="s">
        <v>952</v>
      </c>
      <c r="V940">
        <v>80033</v>
      </c>
      <c r="W940" s="2">
        <v>42028</v>
      </c>
      <c r="X940" s="2" t="str">
        <f t="shared" si="71"/>
        <v>Sat</v>
      </c>
      <c r="Y940" s="2">
        <v>42028</v>
      </c>
      <c r="Z940" s="9">
        <f t="shared" si="72"/>
        <v>0</v>
      </c>
      <c r="AA940" s="9" t="str">
        <f t="shared" si="73"/>
        <v>After Discount</v>
      </c>
      <c r="AB940" s="6">
        <v>-13.826000000000001</v>
      </c>
      <c r="AC940">
        <v>6</v>
      </c>
      <c r="AD940" s="6">
        <v>89.91</v>
      </c>
      <c r="AE940">
        <v>90270</v>
      </c>
      <c r="AF940" s="9">
        <f>IF(COUNTIF(AE$2:AE2891,AE940)=1,1,0)</f>
        <v>1</v>
      </c>
      <c r="AG940" t="str">
        <f>_xlfn.XLOOKUP(AE940,Returns!A:A,Returns!B:B,"Not Returned",0,1)</f>
        <v>Not Returned</v>
      </c>
      <c r="AH940">
        <f t="shared" si="74"/>
        <v>0</v>
      </c>
    </row>
    <row r="941" spans="1:34" x14ac:dyDescent="0.3">
      <c r="A941">
        <v>20937</v>
      </c>
      <c r="B941" t="s">
        <v>47</v>
      </c>
      <c r="C941" s="8">
        <v>0</v>
      </c>
      <c r="D941" s="6">
        <v>14.42</v>
      </c>
      <c r="E941" s="7">
        <v>6.75</v>
      </c>
      <c r="F941">
        <v>1042</v>
      </c>
      <c r="G941" t="s">
        <v>1148</v>
      </c>
      <c r="H941" t="str">
        <f>IF(COUNTIF(G$2:G941,G941)=1,"New Customer","Returning Customer")</f>
        <v>New Customer</v>
      </c>
      <c r="I941">
        <f t="shared" si="70"/>
        <v>1</v>
      </c>
      <c r="J941" t="s">
        <v>27</v>
      </c>
      <c r="K941" t="s">
        <v>58</v>
      </c>
      <c r="L941" t="s">
        <v>29</v>
      </c>
      <c r="M941" t="s">
        <v>252</v>
      </c>
      <c r="N941" t="s">
        <v>86</v>
      </c>
      <c r="O941" t="s">
        <v>564</v>
      </c>
      <c r="P941">
        <v>0.52</v>
      </c>
      <c r="Q941" t="s">
        <v>33</v>
      </c>
      <c r="R941" t="s">
        <v>34</v>
      </c>
      <c r="S941" t="str">
        <f>VLOOKUP(R941,Users!$A$1:$B$5,2,0)</f>
        <v>William</v>
      </c>
      <c r="T941" t="s">
        <v>45</v>
      </c>
      <c r="U941" t="s">
        <v>1149</v>
      </c>
      <c r="V941">
        <v>95991</v>
      </c>
      <c r="W941" s="2">
        <v>42140</v>
      </c>
      <c r="X941" s="2" t="str">
        <f t="shared" si="71"/>
        <v>Sat</v>
      </c>
      <c r="Y941" s="2">
        <v>42141</v>
      </c>
      <c r="Z941" s="9">
        <f t="shared" si="72"/>
        <v>1</v>
      </c>
      <c r="AA941" s="9" t="str">
        <f t="shared" si="73"/>
        <v>No Discount</v>
      </c>
      <c r="AB941" s="6">
        <v>9.33</v>
      </c>
      <c r="AC941">
        <v>6</v>
      </c>
      <c r="AD941" s="6">
        <v>98.96</v>
      </c>
      <c r="AE941">
        <v>87847</v>
      </c>
      <c r="AF941" s="9">
        <f>IF(COUNTIF(AE$2:AE2892,AE941)=1,1,0)</f>
        <v>1</v>
      </c>
      <c r="AG941" t="str">
        <f>_xlfn.XLOOKUP(AE941,Returns!A:A,Returns!B:B,"Not Returned",0,1)</f>
        <v>Not Returned</v>
      </c>
      <c r="AH941">
        <f t="shared" si="74"/>
        <v>0</v>
      </c>
    </row>
    <row r="942" spans="1:34" x14ac:dyDescent="0.3">
      <c r="A942">
        <v>25480</v>
      </c>
      <c r="B942" t="s">
        <v>47</v>
      </c>
      <c r="C942" s="8">
        <v>0.08</v>
      </c>
      <c r="D942" s="6">
        <v>14.81</v>
      </c>
      <c r="E942" s="7">
        <v>13.32</v>
      </c>
      <c r="F942">
        <v>697</v>
      </c>
      <c r="G942" t="s">
        <v>822</v>
      </c>
      <c r="H942" t="str">
        <f>IF(COUNTIF(G$2:G942,G942)=1,"New Customer","Returning Customer")</f>
        <v>Returning Customer</v>
      </c>
      <c r="I942">
        <f t="shared" si="70"/>
        <v>0</v>
      </c>
      <c r="J942" t="s">
        <v>49</v>
      </c>
      <c r="K942" t="s">
        <v>28</v>
      </c>
      <c r="L942" t="s">
        <v>29</v>
      </c>
      <c r="M942" t="s">
        <v>252</v>
      </c>
      <c r="N942" t="s">
        <v>59</v>
      </c>
      <c r="O942" t="s">
        <v>824</v>
      </c>
      <c r="P942">
        <v>0.43</v>
      </c>
      <c r="Q942" t="s">
        <v>33</v>
      </c>
      <c r="R942" t="s">
        <v>61</v>
      </c>
      <c r="S942" t="str">
        <f>VLOOKUP(R942,Users!$A$1:$B$5,2,0)</f>
        <v>Chris</v>
      </c>
      <c r="T942" t="s">
        <v>695</v>
      </c>
      <c r="U942" t="s">
        <v>823</v>
      </c>
      <c r="V942">
        <v>46312</v>
      </c>
      <c r="W942" s="2">
        <v>42042</v>
      </c>
      <c r="X942" s="2" t="str">
        <f t="shared" si="71"/>
        <v>Sat</v>
      </c>
      <c r="Y942" s="2">
        <v>42044</v>
      </c>
      <c r="Z942" s="9">
        <f t="shared" si="72"/>
        <v>2</v>
      </c>
      <c r="AA942" s="9" t="str">
        <f t="shared" si="73"/>
        <v>After Discount</v>
      </c>
      <c r="AB942" s="6">
        <v>-131.61720000000003</v>
      </c>
      <c r="AC942">
        <v>20</v>
      </c>
      <c r="AD942" s="6">
        <v>292.18</v>
      </c>
      <c r="AE942">
        <v>89849</v>
      </c>
      <c r="AF942" s="9">
        <f>IF(COUNTIF(AE$2:AE2893,AE942)=1,1,0)</f>
        <v>1</v>
      </c>
      <c r="AG942" t="str">
        <f>_xlfn.XLOOKUP(AE942,Returns!A:A,Returns!B:B,"Not Returned",0,1)</f>
        <v>Not Returned</v>
      </c>
      <c r="AH942">
        <f t="shared" si="74"/>
        <v>0</v>
      </c>
    </row>
    <row r="943" spans="1:34" x14ac:dyDescent="0.3">
      <c r="A943">
        <v>7480</v>
      </c>
      <c r="B943" t="s">
        <v>47</v>
      </c>
      <c r="C943" s="8">
        <v>0.08</v>
      </c>
      <c r="D943" s="6">
        <v>14.81</v>
      </c>
      <c r="E943" s="7">
        <v>13.32</v>
      </c>
      <c r="F943">
        <v>698</v>
      </c>
      <c r="G943" t="s">
        <v>825</v>
      </c>
      <c r="H943" t="str">
        <f>IF(COUNTIF(G$2:G943,G943)=1,"New Customer","Returning Customer")</f>
        <v>Returning Customer</v>
      </c>
      <c r="I943">
        <f t="shared" si="70"/>
        <v>0</v>
      </c>
      <c r="J943" t="s">
        <v>49</v>
      </c>
      <c r="K943" t="s">
        <v>28</v>
      </c>
      <c r="L943" t="s">
        <v>29</v>
      </c>
      <c r="M943" t="s">
        <v>252</v>
      </c>
      <c r="N943" t="s">
        <v>59</v>
      </c>
      <c r="O943" t="s">
        <v>824</v>
      </c>
      <c r="P943">
        <v>0.43</v>
      </c>
      <c r="Q943" t="s">
        <v>33</v>
      </c>
      <c r="R943" t="s">
        <v>34</v>
      </c>
      <c r="S943" t="str">
        <f>VLOOKUP(R943,Users!$A$1:$B$5,2,0)</f>
        <v>William</v>
      </c>
      <c r="T943" t="s">
        <v>35</v>
      </c>
      <c r="U943" t="s">
        <v>205</v>
      </c>
      <c r="V943">
        <v>98105</v>
      </c>
      <c r="W943" s="2">
        <v>42042</v>
      </c>
      <c r="X943" s="2" t="str">
        <f t="shared" si="71"/>
        <v>Sat</v>
      </c>
      <c r="Y943" s="2">
        <v>42044</v>
      </c>
      <c r="Z943" s="9">
        <f t="shared" si="72"/>
        <v>2</v>
      </c>
      <c r="AA943" s="9" t="str">
        <f t="shared" si="73"/>
        <v>After Discount</v>
      </c>
      <c r="AB943" s="6">
        <v>-253.11</v>
      </c>
      <c r="AC943">
        <v>79</v>
      </c>
      <c r="AD943" s="6">
        <v>1154.1199999999999</v>
      </c>
      <c r="AE943">
        <v>53410</v>
      </c>
      <c r="AF943" s="9">
        <f>IF(COUNTIF(AE$2:AE2894,AE943)=1,1,0)</f>
        <v>1</v>
      </c>
      <c r="AG943" t="str">
        <f>_xlfn.XLOOKUP(AE943,Returns!A:A,Returns!B:B,"Not Returned",0,1)</f>
        <v>Not Returned</v>
      </c>
      <c r="AH943">
        <f t="shared" si="74"/>
        <v>0</v>
      </c>
    </row>
    <row r="944" spans="1:34" x14ac:dyDescent="0.3">
      <c r="A944">
        <v>24158</v>
      </c>
      <c r="B944" t="s">
        <v>56</v>
      </c>
      <c r="C944" s="8">
        <v>0.05</v>
      </c>
      <c r="D944" s="6">
        <v>14.81</v>
      </c>
      <c r="E944" s="7">
        <v>13.32</v>
      </c>
      <c r="F944">
        <v>1702</v>
      </c>
      <c r="G944" t="s">
        <v>1694</v>
      </c>
      <c r="H944" t="str">
        <f>IF(COUNTIF(G$2:G944,G944)=1,"New Customer","Returning Customer")</f>
        <v>New Customer</v>
      </c>
      <c r="I944">
        <f t="shared" si="70"/>
        <v>1</v>
      </c>
      <c r="J944" t="s">
        <v>49</v>
      </c>
      <c r="K944" t="s">
        <v>40</v>
      </c>
      <c r="L944" t="s">
        <v>29</v>
      </c>
      <c r="M944" t="s">
        <v>252</v>
      </c>
      <c r="N944" t="s">
        <v>59</v>
      </c>
      <c r="O944" t="s">
        <v>824</v>
      </c>
      <c r="P944">
        <v>0.43</v>
      </c>
      <c r="Q944" t="s">
        <v>33</v>
      </c>
      <c r="R944" t="s">
        <v>135</v>
      </c>
      <c r="S944" t="str">
        <f>VLOOKUP(R944,Users!$A$1:$B$5,2,0)</f>
        <v>Sam</v>
      </c>
      <c r="T944" t="s">
        <v>663</v>
      </c>
      <c r="U944" t="s">
        <v>1695</v>
      </c>
      <c r="V944">
        <v>39301</v>
      </c>
      <c r="W944" s="2">
        <v>42021</v>
      </c>
      <c r="X944" s="2" t="str">
        <f t="shared" si="71"/>
        <v>Sat</v>
      </c>
      <c r="Y944" s="2">
        <v>42024</v>
      </c>
      <c r="Z944" s="9">
        <f t="shared" si="72"/>
        <v>3</v>
      </c>
      <c r="AA944" s="9" t="str">
        <f t="shared" si="73"/>
        <v>After Discount</v>
      </c>
      <c r="AB944" s="6">
        <v>-220.05200000000002</v>
      </c>
      <c r="AC944">
        <v>3</v>
      </c>
      <c r="AD944" s="6">
        <v>45.28</v>
      </c>
      <c r="AE944">
        <v>90473</v>
      </c>
      <c r="AF944" s="9">
        <f>IF(COUNTIF(AE$2:AE2895,AE944)=1,1,0)</f>
        <v>0</v>
      </c>
      <c r="AG944" t="str">
        <f>_xlfn.XLOOKUP(AE944,Returns!A:A,Returns!B:B,"Not Returned",0,1)</f>
        <v>Not Returned</v>
      </c>
      <c r="AH944">
        <f t="shared" si="74"/>
        <v>0</v>
      </c>
    </row>
    <row r="945" spans="1:34" x14ac:dyDescent="0.3">
      <c r="A945">
        <v>23693</v>
      </c>
      <c r="B945" t="s">
        <v>37</v>
      </c>
      <c r="C945" s="8">
        <v>0.05</v>
      </c>
      <c r="D945" s="6">
        <v>14.81</v>
      </c>
      <c r="E945" s="7">
        <v>13.32</v>
      </c>
      <c r="F945">
        <v>2334</v>
      </c>
      <c r="G945" t="s">
        <v>2186</v>
      </c>
      <c r="H945" t="str">
        <f>IF(COUNTIF(G$2:G945,G945)=1,"New Customer","Returning Customer")</f>
        <v>New Customer</v>
      </c>
      <c r="I945">
        <f t="shared" si="70"/>
        <v>1</v>
      </c>
      <c r="J945" t="s">
        <v>49</v>
      </c>
      <c r="K945" t="s">
        <v>58</v>
      </c>
      <c r="L945" t="s">
        <v>29</v>
      </c>
      <c r="M945" t="s">
        <v>252</v>
      </c>
      <c r="N945" t="s">
        <v>59</v>
      </c>
      <c r="O945" t="s">
        <v>824</v>
      </c>
      <c r="P945">
        <v>0.43</v>
      </c>
      <c r="Q945" t="s">
        <v>33</v>
      </c>
      <c r="R945" t="s">
        <v>61</v>
      </c>
      <c r="S945" t="str">
        <f>VLOOKUP(R945,Users!$A$1:$B$5,2,0)</f>
        <v>Chris</v>
      </c>
      <c r="T945" t="s">
        <v>1843</v>
      </c>
      <c r="U945" t="s">
        <v>2187</v>
      </c>
      <c r="V945">
        <v>53220</v>
      </c>
      <c r="W945" s="2">
        <v>42103</v>
      </c>
      <c r="X945" s="2" t="str">
        <f t="shared" si="71"/>
        <v>Thu</v>
      </c>
      <c r="Y945" s="2">
        <v>42105</v>
      </c>
      <c r="Z945" s="9">
        <f t="shared" si="72"/>
        <v>2</v>
      </c>
      <c r="AA945" s="9" t="str">
        <f t="shared" si="73"/>
        <v>After Discount</v>
      </c>
      <c r="AB945" s="6">
        <v>-190.49</v>
      </c>
      <c r="AC945">
        <v>8</v>
      </c>
      <c r="AD945" s="6">
        <v>115.99</v>
      </c>
      <c r="AE945">
        <v>89609</v>
      </c>
      <c r="AF945" s="9">
        <f>IF(COUNTIF(AE$2:AE2896,AE945)=1,1,0)</f>
        <v>0</v>
      </c>
      <c r="AG945" t="str">
        <f>_xlfn.XLOOKUP(AE945,Returns!A:A,Returns!B:B,"Not Returned",0,1)</f>
        <v>Not Returned</v>
      </c>
      <c r="AH945">
        <f t="shared" si="74"/>
        <v>0</v>
      </c>
    </row>
    <row r="946" spans="1:34" x14ac:dyDescent="0.3">
      <c r="A946">
        <v>25996</v>
      </c>
      <c r="B946" t="s">
        <v>47</v>
      </c>
      <c r="C946" s="8">
        <v>0.02</v>
      </c>
      <c r="D946" s="6">
        <v>11.33</v>
      </c>
      <c r="E946" s="7">
        <v>6.12</v>
      </c>
      <c r="F946">
        <v>2266</v>
      </c>
      <c r="G946" t="s">
        <v>2130</v>
      </c>
      <c r="H946" t="str">
        <f>IF(COUNTIF(G$2:G946,G946)=1,"New Customer","Returning Customer")</f>
        <v>Returning Customer</v>
      </c>
      <c r="I946">
        <f t="shared" si="70"/>
        <v>0</v>
      </c>
      <c r="J946" t="s">
        <v>49</v>
      </c>
      <c r="K946" t="s">
        <v>28</v>
      </c>
      <c r="L946" t="s">
        <v>29</v>
      </c>
      <c r="M946" t="s">
        <v>252</v>
      </c>
      <c r="N946" t="s">
        <v>86</v>
      </c>
      <c r="O946" t="s">
        <v>2131</v>
      </c>
      <c r="P946">
        <v>0.42</v>
      </c>
      <c r="Q946" t="s">
        <v>33</v>
      </c>
      <c r="R946" t="s">
        <v>61</v>
      </c>
      <c r="S946" t="str">
        <f>VLOOKUP(R946,Users!$A$1:$B$5,2,0)</f>
        <v>Chris</v>
      </c>
      <c r="T946" t="s">
        <v>499</v>
      </c>
      <c r="U946" t="s">
        <v>2132</v>
      </c>
      <c r="V946">
        <v>63122</v>
      </c>
      <c r="W946" s="2">
        <v>42150</v>
      </c>
      <c r="X946" s="2" t="str">
        <f t="shared" si="71"/>
        <v>Tue</v>
      </c>
      <c r="Y946" s="2">
        <v>42152</v>
      </c>
      <c r="Z946" s="9">
        <f t="shared" si="72"/>
        <v>2</v>
      </c>
      <c r="AA946" s="9" t="str">
        <f t="shared" si="73"/>
        <v>After Discount</v>
      </c>
      <c r="AB946" s="6">
        <v>-14.52</v>
      </c>
      <c r="AC946">
        <v>3</v>
      </c>
      <c r="AD946" s="6">
        <v>35.35</v>
      </c>
      <c r="AE946">
        <v>86610</v>
      </c>
      <c r="AF946" s="9">
        <f>IF(COUNTIF(AE$2:AE2897,AE946)=1,1,0)</f>
        <v>0</v>
      </c>
      <c r="AG946" t="str">
        <f>_xlfn.XLOOKUP(AE946,Returns!A:A,Returns!B:B,"Not Returned",0,1)</f>
        <v>Not Returned</v>
      </c>
      <c r="AH946">
        <f t="shared" si="74"/>
        <v>0</v>
      </c>
    </row>
    <row r="947" spans="1:34" x14ac:dyDescent="0.3">
      <c r="A947">
        <v>20447</v>
      </c>
      <c r="B947" t="s">
        <v>56</v>
      </c>
      <c r="C947" s="8">
        <v>0.06</v>
      </c>
      <c r="D947" s="6">
        <v>11.33</v>
      </c>
      <c r="E947" s="7">
        <v>6.12</v>
      </c>
      <c r="F947">
        <v>3306</v>
      </c>
      <c r="G947" t="s">
        <v>2925</v>
      </c>
      <c r="H947" t="str">
        <f>IF(COUNTIF(G$2:G947,G947)=1,"New Customer","Returning Customer")</f>
        <v>New Customer</v>
      </c>
      <c r="I947">
        <f t="shared" si="70"/>
        <v>1</v>
      </c>
      <c r="J947" t="s">
        <v>49</v>
      </c>
      <c r="K947" t="s">
        <v>58</v>
      </c>
      <c r="L947" t="s">
        <v>29</v>
      </c>
      <c r="M947" t="s">
        <v>252</v>
      </c>
      <c r="N947" t="s">
        <v>86</v>
      </c>
      <c r="O947" t="s">
        <v>2131</v>
      </c>
      <c r="P947">
        <v>0.42</v>
      </c>
      <c r="Q947" t="s">
        <v>33</v>
      </c>
      <c r="R947" t="s">
        <v>53</v>
      </c>
      <c r="S947" t="str">
        <f>VLOOKUP(R947,Users!$A$1:$B$5,2,0)</f>
        <v>Erin</v>
      </c>
      <c r="T947" t="s">
        <v>223</v>
      </c>
      <c r="U947" t="s">
        <v>2926</v>
      </c>
      <c r="V947">
        <v>6320</v>
      </c>
      <c r="W947" s="2">
        <v>42095</v>
      </c>
      <c r="X947" s="2" t="str">
        <f t="shared" si="71"/>
        <v>Wed</v>
      </c>
      <c r="Y947" s="2">
        <v>42097</v>
      </c>
      <c r="Z947" s="9">
        <f t="shared" si="72"/>
        <v>2</v>
      </c>
      <c r="AA947" s="9" t="str">
        <f t="shared" si="73"/>
        <v>After Discount</v>
      </c>
      <c r="AB947" s="6">
        <v>-15.92</v>
      </c>
      <c r="AC947">
        <v>1</v>
      </c>
      <c r="AD947" s="6">
        <v>17.62</v>
      </c>
      <c r="AE947">
        <v>90461</v>
      </c>
      <c r="AF947" s="9">
        <f>IF(COUNTIF(AE$2:AE2898,AE947)=1,1,0)</f>
        <v>1</v>
      </c>
      <c r="AG947" t="str">
        <f>_xlfn.XLOOKUP(AE947,Returns!A:A,Returns!B:B,"Not Returned",0,1)</f>
        <v>Not Returned</v>
      </c>
      <c r="AH947">
        <f t="shared" si="74"/>
        <v>0</v>
      </c>
    </row>
    <row r="948" spans="1:34" x14ac:dyDescent="0.3">
      <c r="A948">
        <v>26048</v>
      </c>
      <c r="B948" t="s">
        <v>25</v>
      </c>
      <c r="C948" s="8">
        <v>0.08</v>
      </c>
      <c r="D948" s="6">
        <v>68.81</v>
      </c>
      <c r="E948" s="7">
        <v>60</v>
      </c>
      <c r="F948">
        <v>2323</v>
      </c>
      <c r="G948" t="s">
        <v>2178</v>
      </c>
      <c r="H948" t="str">
        <f>IF(COUNTIF(G$2:G948,G948)=1,"New Customer","Returning Customer")</f>
        <v>Returning Customer</v>
      </c>
      <c r="I948">
        <f t="shared" si="70"/>
        <v>0</v>
      </c>
      <c r="J948" t="s">
        <v>39</v>
      </c>
      <c r="K948" t="s">
        <v>58</v>
      </c>
      <c r="L948" t="s">
        <v>29</v>
      </c>
      <c r="M948" t="s">
        <v>252</v>
      </c>
      <c r="N948" t="s">
        <v>43</v>
      </c>
      <c r="O948" t="s">
        <v>2179</v>
      </c>
      <c r="P948">
        <v>0.41</v>
      </c>
      <c r="Q948" t="s">
        <v>33</v>
      </c>
      <c r="R948" t="s">
        <v>34</v>
      </c>
      <c r="S948" t="str">
        <f>VLOOKUP(R948,Users!$A$1:$B$5,2,0)</f>
        <v>William</v>
      </c>
      <c r="T948" t="s">
        <v>45</v>
      </c>
      <c r="U948" t="s">
        <v>2180</v>
      </c>
      <c r="V948">
        <v>92236</v>
      </c>
      <c r="W948" s="2">
        <v>42079</v>
      </c>
      <c r="X948" s="2" t="str">
        <f t="shared" si="71"/>
        <v>Mon</v>
      </c>
      <c r="Y948" s="2">
        <v>42080</v>
      </c>
      <c r="Z948" s="9">
        <f t="shared" si="72"/>
        <v>1</v>
      </c>
      <c r="AA948" s="9" t="str">
        <f t="shared" si="73"/>
        <v>After Discount</v>
      </c>
      <c r="AB948" s="6">
        <v>-550.42999999999995</v>
      </c>
      <c r="AC948">
        <v>5</v>
      </c>
      <c r="AD948" s="6">
        <v>337.86</v>
      </c>
      <c r="AE948">
        <v>88721</v>
      </c>
      <c r="AF948" s="9">
        <f>IF(COUNTIF(AE$2:AE2899,AE948)=1,1,0)</f>
        <v>0</v>
      </c>
      <c r="AG948" t="str">
        <f>_xlfn.XLOOKUP(AE948,Returns!A:A,Returns!B:B,"Not Returned",0,1)</f>
        <v>Not Returned</v>
      </c>
      <c r="AH948">
        <f t="shared" si="74"/>
        <v>0</v>
      </c>
    </row>
    <row r="949" spans="1:34" x14ac:dyDescent="0.3">
      <c r="A949">
        <v>18152</v>
      </c>
      <c r="B949" t="s">
        <v>106</v>
      </c>
      <c r="C949" s="8">
        <v>0.08</v>
      </c>
      <c r="D949" s="6">
        <v>68.81</v>
      </c>
      <c r="E949" s="7">
        <v>60</v>
      </c>
      <c r="F949">
        <v>2380</v>
      </c>
      <c r="G949" t="s">
        <v>2226</v>
      </c>
      <c r="H949" t="str">
        <f>IF(COUNTIF(G$2:G949,G949)=1,"New Customer","Returning Customer")</f>
        <v>Returning Customer</v>
      </c>
      <c r="I949">
        <f t="shared" si="70"/>
        <v>0</v>
      </c>
      <c r="J949" t="s">
        <v>39</v>
      </c>
      <c r="K949" t="s">
        <v>58</v>
      </c>
      <c r="L949" t="s">
        <v>29</v>
      </c>
      <c r="M949" t="s">
        <v>252</v>
      </c>
      <c r="N949" t="s">
        <v>43</v>
      </c>
      <c r="O949" t="s">
        <v>2179</v>
      </c>
      <c r="P949">
        <v>0.41</v>
      </c>
      <c r="Q949" t="s">
        <v>33</v>
      </c>
      <c r="R949" t="s">
        <v>61</v>
      </c>
      <c r="S949" t="str">
        <f>VLOOKUP(R949,Users!$A$1:$B$5,2,0)</f>
        <v>Chris</v>
      </c>
      <c r="T949" t="s">
        <v>295</v>
      </c>
      <c r="U949" t="s">
        <v>2227</v>
      </c>
      <c r="V949">
        <v>49505</v>
      </c>
      <c r="W949" s="2">
        <v>42129</v>
      </c>
      <c r="X949" s="2" t="str">
        <f t="shared" si="71"/>
        <v>Tue</v>
      </c>
      <c r="Y949" s="2">
        <v>42131</v>
      </c>
      <c r="Z949" s="9">
        <f t="shared" si="72"/>
        <v>2</v>
      </c>
      <c r="AA949" s="9" t="str">
        <f t="shared" si="73"/>
        <v>After Discount</v>
      </c>
      <c r="AB949" s="6">
        <v>-1069.72</v>
      </c>
      <c r="AC949">
        <v>17</v>
      </c>
      <c r="AD949" s="6">
        <v>1162.46</v>
      </c>
      <c r="AE949">
        <v>86655</v>
      </c>
      <c r="AF949" s="9">
        <f>IF(COUNTIF(AE$2:AE2900,AE949)=1,1,0)</f>
        <v>0</v>
      </c>
      <c r="AG949" t="str">
        <f>_xlfn.XLOOKUP(AE949,Returns!A:A,Returns!B:B,"Not Returned",0,1)</f>
        <v>Not Returned</v>
      </c>
      <c r="AH949">
        <f t="shared" si="74"/>
        <v>0</v>
      </c>
    </row>
    <row r="950" spans="1:34" x14ac:dyDescent="0.3">
      <c r="A950">
        <v>152</v>
      </c>
      <c r="B950" t="s">
        <v>106</v>
      </c>
      <c r="C950" s="8">
        <v>0.08</v>
      </c>
      <c r="D950" s="6">
        <v>68.81</v>
      </c>
      <c r="E950" s="7">
        <v>60</v>
      </c>
      <c r="F950">
        <v>2382</v>
      </c>
      <c r="G950" t="s">
        <v>2228</v>
      </c>
      <c r="H950" t="str">
        <f>IF(COUNTIF(G$2:G950,G950)=1,"New Customer","Returning Customer")</f>
        <v>Returning Customer</v>
      </c>
      <c r="I950">
        <f t="shared" si="70"/>
        <v>0</v>
      </c>
      <c r="J950" t="s">
        <v>39</v>
      </c>
      <c r="K950" t="s">
        <v>58</v>
      </c>
      <c r="L950" t="s">
        <v>29</v>
      </c>
      <c r="M950" t="s">
        <v>252</v>
      </c>
      <c r="N950" t="s">
        <v>43</v>
      </c>
      <c r="O950" t="s">
        <v>2179</v>
      </c>
      <c r="P950">
        <v>0.41</v>
      </c>
      <c r="Q950" t="s">
        <v>33</v>
      </c>
      <c r="R950" t="s">
        <v>53</v>
      </c>
      <c r="S950" t="str">
        <f>VLOOKUP(R950,Users!$A$1:$B$5,2,0)</f>
        <v>Erin</v>
      </c>
      <c r="T950" t="s">
        <v>71</v>
      </c>
      <c r="U950" t="s">
        <v>90</v>
      </c>
      <c r="V950">
        <v>10024</v>
      </c>
      <c r="W950" s="2">
        <v>42129</v>
      </c>
      <c r="X950" s="2" t="str">
        <f t="shared" si="71"/>
        <v>Tue</v>
      </c>
      <c r="Y950" s="2">
        <v>42131</v>
      </c>
      <c r="Z950" s="9">
        <f t="shared" si="72"/>
        <v>2</v>
      </c>
      <c r="AA950" s="9" t="str">
        <f t="shared" si="73"/>
        <v>After Discount</v>
      </c>
      <c r="AB950" s="6">
        <v>-1069.72</v>
      </c>
      <c r="AC950">
        <v>68</v>
      </c>
      <c r="AD950" s="6">
        <v>4649.8500000000004</v>
      </c>
      <c r="AE950">
        <v>962</v>
      </c>
      <c r="AF950" s="9">
        <f>IF(COUNTIF(AE$2:AE2901,AE950)=1,1,0)</f>
        <v>0</v>
      </c>
      <c r="AG950" t="str">
        <f>_xlfn.XLOOKUP(AE950,Returns!A:A,Returns!B:B,"Not Returned",0,1)</f>
        <v>Not Returned</v>
      </c>
      <c r="AH950">
        <f t="shared" si="74"/>
        <v>0</v>
      </c>
    </row>
    <row r="951" spans="1:34" x14ac:dyDescent="0.3">
      <c r="A951">
        <v>20434</v>
      </c>
      <c r="B951" t="s">
        <v>25</v>
      </c>
      <c r="C951" s="8">
        <v>0.04</v>
      </c>
      <c r="D951" s="6">
        <v>34.76</v>
      </c>
      <c r="E951" s="7">
        <v>5.49</v>
      </c>
      <c r="F951">
        <v>782</v>
      </c>
      <c r="G951" t="s">
        <v>903</v>
      </c>
      <c r="H951" t="str">
        <f>IF(COUNTIF(G$2:G951,G951)=1,"New Customer","Returning Customer")</f>
        <v>New Customer</v>
      </c>
      <c r="I951">
        <f t="shared" si="70"/>
        <v>1</v>
      </c>
      <c r="J951" t="s">
        <v>49</v>
      </c>
      <c r="K951" t="s">
        <v>58</v>
      </c>
      <c r="L951" t="s">
        <v>29</v>
      </c>
      <c r="M951" t="s">
        <v>139</v>
      </c>
      <c r="N951" t="s">
        <v>59</v>
      </c>
      <c r="O951" t="s">
        <v>904</v>
      </c>
      <c r="P951">
        <v>0.6</v>
      </c>
      <c r="Q951" t="s">
        <v>33</v>
      </c>
      <c r="R951" t="s">
        <v>34</v>
      </c>
      <c r="S951" t="str">
        <f>VLOOKUP(R951,Users!$A$1:$B$5,2,0)</f>
        <v>William</v>
      </c>
      <c r="T951" t="s">
        <v>45</v>
      </c>
      <c r="U951" t="s">
        <v>905</v>
      </c>
      <c r="V951">
        <v>90604</v>
      </c>
      <c r="W951" s="2">
        <v>42123</v>
      </c>
      <c r="X951" s="2" t="str">
        <f t="shared" si="71"/>
        <v>Wed</v>
      </c>
      <c r="Y951" s="2">
        <v>42124</v>
      </c>
      <c r="Z951" s="9">
        <f t="shared" si="72"/>
        <v>1</v>
      </c>
      <c r="AA951" s="9" t="str">
        <f t="shared" si="73"/>
        <v>After Discount</v>
      </c>
      <c r="AB951" s="6">
        <v>192.51689999999999</v>
      </c>
      <c r="AC951">
        <v>8</v>
      </c>
      <c r="AD951" s="6">
        <v>279.01</v>
      </c>
      <c r="AE951">
        <v>90962</v>
      </c>
      <c r="AF951" s="9">
        <f>IF(COUNTIF(AE$2:AE2902,AE951)=1,1,0)</f>
        <v>1</v>
      </c>
      <c r="AG951" t="str">
        <f>_xlfn.XLOOKUP(AE951,Returns!A:A,Returns!B:B,"Not Returned",0,1)</f>
        <v>Not Returned</v>
      </c>
      <c r="AH951">
        <f t="shared" si="74"/>
        <v>0</v>
      </c>
    </row>
    <row r="952" spans="1:34" x14ac:dyDescent="0.3">
      <c r="A952">
        <v>21966</v>
      </c>
      <c r="B952" t="s">
        <v>47</v>
      </c>
      <c r="C952" s="8">
        <v>0.02</v>
      </c>
      <c r="D952" s="6">
        <v>280.98</v>
      </c>
      <c r="E952" s="7">
        <v>57</v>
      </c>
      <c r="F952">
        <v>568</v>
      </c>
      <c r="G952" t="s">
        <v>661</v>
      </c>
      <c r="H952" t="str">
        <f>IF(COUNTIF(G$2:G952,G952)=1,"New Customer","Returning Customer")</f>
        <v>Returning Customer</v>
      </c>
      <c r="I952">
        <f t="shared" si="70"/>
        <v>0</v>
      </c>
      <c r="J952" t="s">
        <v>39</v>
      </c>
      <c r="K952" t="s">
        <v>114</v>
      </c>
      <c r="L952" t="s">
        <v>41</v>
      </c>
      <c r="M952" t="s">
        <v>42</v>
      </c>
      <c r="N952" t="s">
        <v>43</v>
      </c>
      <c r="O952" t="s">
        <v>662</v>
      </c>
      <c r="P952">
        <v>0.78</v>
      </c>
      <c r="Q952" t="s">
        <v>33</v>
      </c>
      <c r="R952" t="s">
        <v>135</v>
      </c>
      <c r="S952" t="str">
        <f>VLOOKUP(R952,Users!$A$1:$B$5,2,0)</f>
        <v>Sam</v>
      </c>
      <c r="T952" t="s">
        <v>663</v>
      </c>
      <c r="U952" t="s">
        <v>437</v>
      </c>
      <c r="V952">
        <v>39701</v>
      </c>
      <c r="W952" s="2">
        <v>42067</v>
      </c>
      <c r="X952" s="2" t="str">
        <f t="shared" si="71"/>
        <v>Wed</v>
      </c>
      <c r="Y952" s="2">
        <v>42068</v>
      </c>
      <c r="Z952" s="9">
        <f t="shared" si="72"/>
        <v>1</v>
      </c>
      <c r="AA952" s="9" t="str">
        <f t="shared" si="73"/>
        <v>After Discount</v>
      </c>
      <c r="AB952" s="6">
        <v>1141.7939999999999</v>
      </c>
      <c r="AC952">
        <v>4</v>
      </c>
      <c r="AD952" s="6">
        <v>1128.74</v>
      </c>
      <c r="AE952">
        <v>88879</v>
      </c>
      <c r="AF952" s="9">
        <f>IF(COUNTIF(AE$2:AE2903,AE952)=1,1,0)</f>
        <v>1</v>
      </c>
      <c r="AG952" t="str">
        <f>_xlfn.XLOOKUP(AE952,Returns!A:A,Returns!B:B,"Not Returned",0,1)</f>
        <v>Not Returned</v>
      </c>
      <c r="AH952">
        <f t="shared" si="74"/>
        <v>0</v>
      </c>
    </row>
    <row r="953" spans="1:34" x14ac:dyDescent="0.3">
      <c r="A953">
        <v>4557</v>
      </c>
      <c r="B953" t="s">
        <v>56</v>
      </c>
      <c r="C953" s="8">
        <v>7.0000000000000007E-2</v>
      </c>
      <c r="D953" s="6">
        <v>280.98</v>
      </c>
      <c r="E953" s="7">
        <v>57</v>
      </c>
      <c r="F953">
        <v>699</v>
      </c>
      <c r="G953" t="s">
        <v>826</v>
      </c>
      <c r="H953" t="str">
        <f>IF(COUNTIF(G$2:G953,G953)=1,"New Customer","Returning Customer")</f>
        <v>Returning Customer</v>
      </c>
      <c r="I953">
        <f t="shared" si="70"/>
        <v>0</v>
      </c>
      <c r="J953" t="s">
        <v>39</v>
      </c>
      <c r="K953" t="s">
        <v>114</v>
      </c>
      <c r="L953" t="s">
        <v>41</v>
      </c>
      <c r="M953" t="s">
        <v>42</v>
      </c>
      <c r="N953" t="s">
        <v>43</v>
      </c>
      <c r="O953" t="s">
        <v>662</v>
      </c>
      <c r="P953">
        <v>0.78</v>
      </c>
      <c r="Q953" t="s">
        <v>33</v>
      </c>
      <c r="R953" t="s">
        <v>34</v>
      </c>
      <c r="S953" t="str">
        <f>VLOOKUP(R953,Users!$A$1:$B$5,2,0)</f>
        <v>William</v>
      </c>
      <c r="T953" t="s">
        <v>45</v>
      </c>
      <c r="U953" t="s">
        <v>655</v>
      </c>
      <c r="V953">
        <v>90041</v>
      </c>
      <c r="W953" s="2">
        <v>42033</v>
      </c>
      <c r="X953" s="2" t="str">
        <f t="shared" si="71"/>
        <v>Thu</v>
      </c>
      <c r="Y953" s="2">
        <v>42035</v>
      </c>
      <c r="Z953" s="9">
        <f t="shared" si="72"/>
        <v>2</v>
      </c>
      <c r="AA953" s="9" t="str">
        <f t="shared" si="73"/>
        <v>After Discount</v>
      </c>
      <c r="AB953" s="6">
        <v>-439.62</v>
      </c>
      <c r="AC953">
        <v>23</v>
      </c>
      <c r="AD953" s="6">
        <v>6499.87</v>
      </c>
      <c r="AE953">
        <v>32420</v>
      </c>
      <c r="AF953" s="9">
        <f>IF(COUNTIF(AE$2:AE2904,AE953)=1,1,0)</f>
        <v>0</v>
      </c>
      <c r="AG953" t="str">
        <f>_xlfn.XLOOKUP(AE953,Returns!A:A,Returns!B:B,"Not Returned",0,1)</f>
        <v>Not Returned</v>
      </c>
      <c r="AH953">
        <f t="shared" si="74"/>
        <v>0</v>
      </c>
    </row>
    <row r="954" spans="1:34" x14ac:dyDescent="0.3">
      <c r="A954">
        <v>23427</v>
      </c>
      <c r="B954" t="s">
        <v>47</v>
      </c>
      <c r="C954" s="8">
        <v>0.09</v>
      </c>
      <c r="D954" s="6">
        <v>280.98</v>
      </c>
      <c r="E954" s="7">
        <v>57</v>
      </c>
      <c r="F954">
        <v>3139</v>
      </c>
      <c r="G954" t="s">
        <v>2811</v>
      </c>
      <c r="H954" t="str">
        <f>IF(COUNTIF(G$2:G954,G954)=1,"New Customer","Returning Customer")</f>
        <v>New Customer</v>
      </c>
      <c r="I954">
        <f t="shared" si="70"/>
        <v>1</v>
      </c>
      <c r="J954" t="s">
        <v>39</v>
      </c>
      <c r="K954" t="s">
        <v>40</v>
      </c>
      <c r="L954" t="s">
        <v>41</v>
      </c>
      <c r="M954" t="s">
        <v>42</v>
      </c>
      <c r="N954" t="s">
        <v>43</v>
      </c>
      <c r="O954" t="s">
        <v>662</v>
      </c>
      <c r="P954">
        <v>0.78</v>
      </c>
      <c r="Q954" t="s">
        <v>33</v>
      </c>
      <c r="R954" t="s">
        <v>53</v>
      </c>
      <c r="S954" t="str">
        <f>VLOOKUP(R954,Users!$A$1:$B$5,2,0)</f>
        <v>Erin</v>
      </c>
      <c r="T954" t="s">
        <v>54</v>
      </c>
      <c r="U954" t="s">
        <v>859</v>
      </c>
      <c r="V954">
        <v>7016</v>
      </c>
      <c r="W954" s="2">
        <v>42126</v>
      </c>
      <c r="X954" s="2" t="str">
        <f t="shared" si="71"/>
        <v>Sat</v>
      </c>
      <c r="Y954" s="2">
        <v>42129</v>
      </c>
      <c r="Z954" s="9">
        <f t="shared" si="72"/>
        <v>3</v>
      </c>
      <c r="AA954" s="9" t="str">
        <f t="shared" si="73"/>
        <v>After Discount</v>
      </c>
      <c r="AB954" s="6">
        <v>252.48800000000028</v>
      </c>
      <c r="AC954">
        <v>31</v>
      </c>
      <c r="AD954" s="6">
        <v>7974.21</v>
      </c>
      <c r="AE954">
        <v>86793</v>
      </c>
      <c r="AF954" s="9">
        <f>IF(COUNTIF(AE$2:AE2905,AE954)=1,1,0)</f>
        <v>1</v>
      </c>
      <c r="AG954" t="str">
        <f>_xlfn.XLOOKUP(AE954,Returns!A:A,Returns!B:B,"Not Returned",0,1)</f>
        <v>Not Returned</v>
      </c>
      <c r="AH954">
        <f t="shared" si="74"/>
        <v>0</v>
      </c>
    </row>
    <row r="955" spans="1:34" x14ac:dyDescent="0.3">
      <c r="A955">
        <v>19374</v>
      </c>
      <c r="B955" t="s">
        <v>37</v>
      </c>
      <c r="C955" s="8">
        <v>7.0000000000000007E-2</v>
      </c>
      <c r="D955" s="6">
        <v>280.98</v>
      </c>
      <c r="E955" s="7">
        <v>57</v>
      </c>
      <c r="F955">
        <v>3167</v>
      </c>
      <c r="G955" t="s">
        <v>2833</v>
      </c>
      <c r="H955" t="str">
        <f>IF(COUNTIF(G$2:G955,G955)=1,"New Customer","Returning Customer")</f>
        <v>Returning Customer</v>
      </c>
      <c r="I955">
        <f t="shared" si="70"/>
        <v>0</v>
      </c>
      <c r="J955" t="s">
        <v>39</v>
      </c>
      <c r="K955" t="s">
        <v>28</v>
      </c>
      <c r="L955" t="s">
        <v>41</v>
      </c>
      <c r="M955" t="s">
        <v>42</v>
      </c>
      <c r="N955" t="s">
        <v>43</v>
      </c>
      <c r="O955" t="s">
        <v>662</v>
      </c>
      <c r="P955">
        <v>0.78</v>
      </c>
      <c r="Q955" t="s">
        <v>33</v>
      </c>
      <c r="R955" t="s">
        <v>135</v>
      </c>
      <c r="S955" t="str">
        <f>VLOOKUP(R955,Users!$A$1:$B$5,2,0)</f>
        <v>Sam</v>
      </c>
      <c r="T955" t="s">
        <v>356</v>
      </c>
      <c r="U955" t="s">
        <v>2834</v>
      </c>
      <c r="V955">
        <v>32004</v>
      </c>
      <c r="W955" s="2">
        <v>42174</v>
      </c>
      <c r="X955" s="2" t="str">
        <f t="shared" si="71"/>
        <v>Fri</v>
      </c>
      <c r="Y955" s="2">
        <v>42175</v>
      </c>
      <c r="Z955" s="9">
        <f t="shared" si="72"/>
        <v>1</v>
      </c>
      <c r="AA955" s="9" t="str">
        <f t="shared" si="73"/>
        <v>After Discount</v>
      </c>
      <c r="AB955" s="6">
        <v>-283.9914</v>
      </c>
      <c r="AC955">
        <v>14</v>
      </c>
      <c r="AD955" s="6">
        <v>3936.61</v>
      </c>
      <c r="AE955">
        <v>86491</v>
      </c>
      <c r="AF955" s="9">
        <f>IF(COUNTIF(AE$2:AE2906,AE955)=1,1,0)</f>
        <v>0</v>
      </c>
      <c r="AG955" t="str">
        <f>_xlfn.XLOOKUP(AE955,Returns!A:A,Returns!B:B,"Not Returned",0,1)</f>
        <v>Not Returned</v>
      </c>
      <c r="AH955">
        <f t="shared" si="74"/>
        <v>0</v>
      </c>
    </row>
    <row r="956" spans="1:34" x14ac:dyDescent="0.3">
      <c r="A956">
        <v>21270</v>
      </c>
      <c r="B956" t="s">
        <v>56</v>
      </c>
      <c r="C956" s="8">
        <v>0</v>
      </c>
      <c r="D956" s="6">
        <v>209.37</v>
      </c>
      <c r="E956" s="7">
        <v>69</v>
      </c>
      <c r="F956">
        <v>1625</v>
      </c>
      <c r="G956" t="s">
        <v>1616</v>
      </c>
      <c r="H956" t="str">
        <f>IF(COUNTIF(G$2:G956,G956)=1,"New Customer","Returning Customer")</f>
        <v>New Customer</v>
      </c>
      <c r="I956">
        <f t="shared" si="70"/>
        <v>1</v>
      </c>
      <c r="J956" t="s">
        <v>49</v>
      </c>
      <c r="K956" t="s">
        <v>40</v>
      </c>
      <c r="L956" t="s">
        <v>41</v>
      </c>
      <c r="M956" t="s">
        <v>150</v>
      </c>
      <c r="N956" t="s">
        <v>231</v>
      </c>
      <c r="O956" t="s">
        <v>1620</v>
      </c>
      <c r="P956">
        <v>0.79</v>
      </c>
      <c r="Q956" t="s">
        <v>33</v>
      </c>
      <c r="R956" t="s">
        <v>53</v>
      </c>
      <c r="S956" t="str">
        <f>VLOOKUP(R956,Users!$A$1:$B$5,2,0)</f>
        <v>Erin</v>
      </c>
      <c r="T956" t="s">
        <v>71</v>
      </c>
      <c r="U956" t="s">
        <v>1617</v>
      </c>
      <c r="V956">
        <v>11542</v>
      </c>
      <c r="W956" s="2">
        <v>42051</v>
      </c>
      <c r="X956" s="2" t="str">
        <f t="shared" si="71"/>
        <v>Mon</v>
      </c>
      <c r="Y956" s="2">
        <v>42053</v>
      </c>
      <c r="Z956" s="9">
        <f t="shared" si="72"/>
        <v>2</v>
      </c>
      <c r="AA956" s="9" t="str">
        <f t="shared" si="73"/>
        <v>No Discount</v>
      </c>
      <c r="AB956" s="6">
        <v>-263.1119290800001</v>
      </c>
      <c r="AC956">
        <v>11</v>
      </c>
      <c r="AD956" s="6">
        <v>1959.88</v>
      </c>
      <c r="AE956">
        <v>90601</v>
      </c>
      <c r="AF956" s="9">
        <f>IF(COUNTIF(AE$2:AE2907,AE956)=1,1,0)</f>
        <v>1</v>
      </c>
      <c r="AG956" t="str">
        <f>_xlfn.XLOOKUP(AE956,Returns!A:A,Returns!B:B,"Not Returned",0,1)</f>
        <v>Not Returned</v>
      </c>
      <c r="AH956">
        <f t="shared" si="74"/>
        <v>0</v>
      </c>
    </row>
    <row r="957" spans="1:34" x14ac:dyDescent="0.3">
      <c r="A957">
        <v>21514</v>
      </c>
      <c r="B957" t="s">
        <v>25</v>
      </c>
      <c r="C957" s="8">
        <v>0.1</v>
      </c>
      <c r="D957" s="6">
        <v>209.37</v>
      </c>
      <c r="E957" s="7">
        <v>69</v>
      </c>
      <c r="F957">
        <v>2892</v>
      </c>
      <c r="G957" t="s">
        <v>2623</v>
      </c>
      <c r="H957" t="str">
        <f>IF(COUNTIF(G$2:G957,G957)=1,"New Customer","Returning Customer")</f>
        <v>New Customer</v>
      </c>
      <c r="I957">
        <f t="shared" si="70"/>
        <v>1</v>
      </c>
      <c r="J957" t="s">
        <v>49</v>
      </c>
      <c r="K957" t="s">
        <v>114</v>
      </c>
      <c r="L957" t="s">
        <v>41</v>
      </c>
      <c r="M957" t="s">
        <v>150</v>
      </c>
      <c r="N957" t="s">
        <v>231</v>
      </c>
      <c r="O957" t="s">
        <v>1620</v>
      </c>
      <c r="P957">
        <v>0.79</v>
      </c>
      <c r="Q957" t="s">
        <v>33</v>
      </c>
      <c r="R957" t="s">
        <v>61</v>
      </c>
      <c r="S957" t="str">
        <f>VLOOKUP(R957,Users!$A$1:$B$5,2,0)</f>
        <v>Chris</v>
      </c>
      <c r="T957" t="s">
        <v>295</v>
      </c>
      <c r="U957" t="s">
        <v>2624</v>
      </c>
      <c r="V957">
        <v>48154</v>
      </c>
      <c r="W957" s="2">
        <v>42058</v>
      </c>
      <c r="X957" s="2" t="str">
        <f t="shared" si="71"/>
        <v>Mon</v>
      </c>
      <c r="Y957" s="2">
        <v>42060</v>
      </c>
      <c r="Z957" s="9">
        <f t="shared" si="72"/>
        <v>2</v>
      </c>
      <c r="AA957" s="9" t="str">
        <f t="shared" si="73"/>
        <v>After Discount</v>
      </c>
      <c r="AB957" s="6">
        <v>-165.59492040000003</v>
      </c>
      <c r="AC957">
        <v>11</v>
      </c>
      <c r="AD957" s="6">
        <v>2125.12</v>
      </c>
      <c r="AE957">
        <v>90011</v>
      </c>
      <c r="AF957" s="9">
        <f>IF(COUNTIF(AE$2:AE2908,AE957)=1,1,0)</f>
        <v>0</v>
      </c>
      <c r="AG957" t="str">
        <f>_xlfn.XLOOKUP(AE957,Returns!A:A,Returns!B:B,"Not Returned",0,1)</f>
        <v>Not Returned</v>
      </c>
      <c r="AH957">
        <f t="shared" si="74"/>
        <v>0</v>
      </c>
    </row>
    <row r="958" spans="1:34" x14ac:dyDescent="0.3">
      <c r="A958">
        <v>5272</v>
      </c>
      <c r="B958" t="s">
        <v>106</v>
      </c>
      <c r="C958" s="8">
        <v>0</v>
      </c>
      <c r="D958" s="6">
        <v>291.73</v>
      </c>
      <c r="E958" s="7">
        <v>48.8</v>
      </c>
      <c r="F958">
        <v>68</v>
      </c>
      <c r="G958" t="s">
        <v>142</v>
      </c>
      <c r="H958" t="str">
        <f>IF(COUNTIF(G$2:G958,G958)=1,"New Customer","Returning Customer")</f>
        <v>Returning Customer</v>
      </c>
      <c r="I958">
        <f t="shared" si="70"/>
        <v>0</v>
      </c>
      <c r="J958" t="s">
        <v>39</v>
      </c>
      <c r="K958" t="s">
        <v>28</v>
      </c>
      <c r="L958" t="s">
        <v>41</v>
      </c>
      <c r="M958" t="s">
        <v>42</v>
      </c>
      <c r="N958" t="s">
        <v>43</v>
      </c>
      <c r="O958" t="s">
        <v>143</v>
      </c>
      <c r="P958">
        <v>0.56000000000000005</v>
      </c>
      <c r="Q958" t="s">
        <v>33</v>
      </c>
      <c r="R958" t="s">
        <v>53</v>
      </c>
      <c r="S958" t="str">
        <f>VLOOKUP(R958,Users!$A$1:$B$5,2,0)</f>
        <v>Erin</v>
      </c>
      <c r="T958" t="s">
        <v>71</v>
      </c>
      <c r="U958" t="s">
        <v>90</v>
      </c>
      <c r="V958">
        <v>10177</v>
      </c>
      <c r="W958" s="2">
        <v>42006</v>
      </c>
      <c r="X958" s="2" t="str">
        <f t="shared" si="71"/>
        <v>Fri</v>
      </c>
      <c r="Y958" s="2">
        <v>42006</v>
      </c>
      <c r="Z958" s="9">
        <f t="shared" si="72"/>
        <v>0</v>
      </c>
      <c r="AA958" s="9" t="str">
        <f t="shared" si="73"/>
        <v>No Discount</v>
      </c>
      <c r="AB958" s="6">
        <v>-308.928</v>
      </c>
      <c r="AC958">
        <v>4</v>
      </c>
      <c r="AD958" s="6">
        <v>1239.06</v>
      </c>
      <c r="AE958">
        <v>37537</v>
      </c>
      <c r="AF958" s="9">
        <f>IF(COUNTIF(AE$2:AE2909,AE958)=1,1,0)</f>
        <v>0</v>
      </c>
      <c r="AG958" t="str">
        <f>_xlfn.XLOOKUP(AE958,Returns!A:A,Returns!B:B,"Not Returned",0,1)</f>
        <v>Not Returned</v>
      </c>
      <c r="AH958">
        <f t="shared" si="74"/>
        <v>0</v>
      </c>
    </row>
    <row r="959" spans="1:34" x14ac:dyDescent="0.3">
      <c r="A959">
        <v>22511</v>
      </c>
      <c r="B959" t="s">
        <v>106</v>
      </c>
      <c r="C959" s="8">
        <v>0.04</v>
      </c>
      <c r="D959" s="6">
        <v>291.73</v>
      </c>
      <c r="E959" s="7">
        <v>48.8</v>
      </c>
      <c r="F959">
        <v>2062</v>
      </c>
      <c r="G959" t="s">
        <v>1965</v>
      </c>
      <c r="H959" t="str">
        <f>IF(COUNTIF(G$2:G959,G959)=1,"New Customer","Returning Customer")</f>
        <v>Returning Customer</v>
      </c>
      <c r="I959">
        <f t="shared" si="70"/>
        <v>0</v>
      </c>
      <c r="J959" t="s">
        <v>39</v>
      </c>
      <c r="K959" t="s">
        <v>28</v>
      </c>
      <c r="L959" t="s">
        <v>41</v>
      </c>
      <c r="M959" t="s">
        <v>42</v>
      </c>
      <c r="N959" t="s">
        <v>43</v>
      </c>
      <c r="O959" t="s">
        <v>143</v>
      </c>
      <c r="P959">
        <v>0.56000000000000005</v>
      </c>
      <c r="Q959" t="s">
        <v>33</v>
      </c>
      <c r="R959" t="s">
        <v>135</v>
      </c>
      <c r="S959" t="str">
        <f>VLOOKUP(R959,Users!$A$1:$B$5,2,0)</f>
        <v>Sam</v>
      </c>
      <c r="T959" t="s">
        <v>136</v>
      </c>
      <c r="U959" t="s">
        <v>1966</v>
      </c>
      <c r="V959">
        <v>23111</v>
      </c>
      <c r="W959" s="2">
        <v>42181</v>
      </c>
      <c r="X959" s="2" t="str">
        <f t="shared" si="71"/>
        <v>Fri</v>
      </c>
      <c r="Y959" s="2">
        <v>42185</v>
      </c>
      <c r="Z959" s="9">
        <f t="shared" si="72"/>
        <v>4</v>
      </c>
      <c r="AA959" s="9" t="str">
        <f t="shared" si="73"/>
        <v>After Discount</v>
      </c>
      <c r="AB959" s="6">
        <v>-115.90389999999999</v>
      </c>
      <c r="AC959">
        <v>22</v>
      </c>
      <c r="AD959" s="6">
        <v>6676.61</v>
      </c>
      <c r="AE959">
        <v>87148</v>
      </c>
      <c r="AF959" s="9">
        <f>IF(COUNTIF(AE$2:AE2910,AE959)=1,1,0)</f>
        <v>1</v>
      </c>
      <c r="AG959" t="str">
        <f>_xlfn.XLOOKUP(AE959,Returns!A:A,Returns!B:B,"Not Returned",0,1)</f>
        <v>Not Returned</v>
      </c>
      <c r="AH959">
        <f t="shared" si="74"/>
        <v>0</v>
      </c>
    </row>
    <row r="960" spans="1:34" x14ac:dyDescent="0.3">
      <c r="A960">
        <v>24677</v>
      </c>
      <c r="B960" t="s">
        <v>37</v>
      </c>
      <c r="C960" s="8">
        <v>0.05</v>
      </c>
      <c r="D960" s="6">
        <v>291.73</v>
      </c>
      <c r="E960" s="7">
        <v>48.8</v>
      </c>
      <c r="F960">
        <v>2073</v>
      </c>
      <c r="G960" t="s">
        <v>1984</v>
      </c>
      <c r="H960" t="str">
        <f>IF(COUNTIF(G$2:G960,G960)=1,"New Customer","Returning Customer")</f>
        <v>New Customer</v>
      </c>
      <c r="I960">
        <f t="shared" si="70"/>
        <v>1</v>
      </c>
      <c r="J960" t="s">
        <v>39</v>
      </c>
      <c r="K960" t="s">
        <v>114</v>
      </c>
      <c r="L960" t="s">
        <v>41</v>
      </c>
      <c r="M960" t="s">
        <v>42</v>
      </c>
      <c r="N960" t="s">
        <v>43</v>
      </c>
      <c r="O960" t="s">
        <v>143</v>
      </c>
      <c r="P960">
        <v>0.56000000000000005</v>
      </c>
      <c r="Q960" t="s">
        <v>33</v>
      </c>
      <c r="R960" t="s">
        <v>61</v>
      </c>
      <c r="S960" t="str">
        <f>VLOOKUP(R960,Users!$A$1:$B$5,2,0)</f>
        <v>Chris</v>
      </c>
      <c r="T960" t="s">
        <v>295</v>
      </c>
      <c r="U960" t="s">
        <v>1985</v>
      </c>
      <c r="V960">
        <v>48135</v>
      </c>
      <c r="W960" s="2">
        <v>42101</v>
      </c>
      <c r="X960" s="2" t="str">
        <f t="shared" si="71"/>
        <v>Tue</v>
      </c>
      <c r="Y960" s="2">
        <v>42103</v>
      </c>
      <c r="Z960" s="9">
        <f t="shared" si="72"/>
        <v>2</v>
      </c>
      <c r="AA960" s="9" t="str">
        <f t="shared" si="73"/>
        <v>After Discount</v>
      </c>
      <c r="AB960" s="6">
        <v>550.38080000000002</v>
      </c>
      <c r="AC960">
        <v>6</v>
      </c>
      <c r="AD960" s="6">
        <v>1818.41</v>
      </c>
      <c r="AE960">
        <v>88557</v>
      </c>
      <c r="AF960" s="9">
        <f>IF(COUNTIF(AE$2:AE2911,AE960)=1,1,0)</f>
        <v>1</v>
      </c>
      <c r="AG960" t="str">
        <f>_xlfn.XLOOKUP(AE960,Returns!A:A,Returns!B:B,"Not Returned",0,1)</f>
        <v>Not Returned</v>
      </c>
      <c r="AH960">
        <f t="shared" si="74"/>
        <v>0</v>
      </c>
    </row>
    <row r="961" spans="1:34" x14ac:dyDescent="0.3">
      <c r="A961">
        <v>24202</v>
      </c>
      <c r="B961" t="s">
        <v>56</v>
      </c>
      <c r="C961" s="8">
        <v>0.06</v>
      </c>
      <c r="D961" s="6">
        <v>320.98</v>
      </c>
      <c r="E961" s="7">
        <v>58.95</v>
      </c>
      <c r="F961">
        <v>3149</v>
      </c>
      <c r="G961" t="s">
        <v>2821</v>
      </c>
      <c r="H961" t="str">
        <f>IF(COUNTIF(G$2:G961,G961)=1,"New Customer","Returning Customer")</f>
        <v>New Customer</v>
      </c>
      <c r="I961">
        <f t="shared" si="70"/>
        <v>1</v>
      </c>
      <c r="J961" t="s">
        <v>39</v>
      </c>
      <c r="K961" t="s">
        <v>28</v>
      </c>
      <c r="L961" t="s">
        <v>41</v>
      </c>
      <c r="M961" t="s">
        <v>42</v>
      </c>
      <c r="N961" t="s">
        <v>43</v>
      </c>
      <c r="O961" t="s">
        <v>2822</v>
      </c>
      <c r="P961">
        <v>0.56999999999999995</v>
      </c>
      <c r="Q961" t="s">
        <v>33</v>
      </c>
      <c r="R961" t="s">
        <v>34</v>
      </c>
      <c r="S961" t="str">
        <f>VLOOKUP(R961,Users!$A$1:$B$5,2,0)</f>
        <v>William</v>
      </c>
      <c r="T961" t="s">
        <v>1727</v>
      </c>
      <c r="U961" t="s">
        <v>2823</v>
      </c>
      <c r="V961">
        <v>83440</v>
      </c>
      <c r="W961" s="2">
        <v>42018</v>
      </c>
      <c r="X961" s="2" t="str">
        <f t="shared" si="71"/>
        <v>Wed</v>
      </c>
      <c r="Y961" s="2">
        <v>42020</v>
      </c>
      <c r="Z961" s="9">
        <f t="shared" si="72"/>
        <v>2</v>
      </c>
      <c r="AA961" s="9" t="str">
        <f t="shared" si="73"/>
        <v>After Discount</v>
      </c>
      <c r="AB961" s="6">
        <v>971.62200000000007</v>
      </c>
      <c r="AC961">
        <v>6</v>
      </c>
      <c r="AD961" s="6">
        <v>1952.43</v>
      </c>
      <c r="AE961">
        <v>89716</v>
      </c>
      <c r="AF961" s="9">
        <f>IF(COUNTIF(AE$2:AE2912,AE961)=1,1,0)</f>
        <v>0</v>
      </c>
      <c r="AG961" t="str">
        <f>_xlfn.XLOOKUP(AE961,Returns!A:A,Returns!B:B,"Not Returned",0,1)</f>
        <v>Not Returned</v>
      </c>
      <c r="AH961">
        <f t="shared" si="74"/>
        <v>0</v>
      </c>
    </row>
    <row r="962" spans="1:34" x14ac:dyDescent="0.3">
      <c r="A962">
        <v>19358</v>
      </c>
      <c r="B962" t="s">
        <v>25</v>
      </c>
      <c r="C962" s="8">
        <v>0.08</v>
      </c>
      <c r="D962" s="6">
        <v>355.98</v>
      </c>
      <c r="E962" s="7">
        <v>58.92</v>
      </c>
      <c r="F962">
        <v>1197</v>
      </c>
      <c r="G962" t="s">
        <v>1281</v>
      </c>
      <c r="H962" t="str">
        <f>IF(COUNTIF(G$2:G962,G962)=1,"New Customer","Returning Customer")</f>
        <v>New Customer</v>
      </c>
      <c r="I962">
        <f t="shared" ref="I962:I1025" si="75">IF(H962="New Customer",1,0)</f>
        <v>1</v>
      </c>
      <c r="J962" t="s">
        <v>39</v>
      </c>
      <c r="K962" t="s">
        <v>58</v>
      </c>
      <c r="L962" t="s">
        <v>41</v>
      </c>
      <c r="M962" t="s">
        <v>42</v>
      </c>
      <c r="N962" t="s">
        <v>43</v>
      </c>
      <c r="O962" t="s">
        <v>1282</v>
      </c>
      <c r="P962">
        <v>0.64</v>
      </c>
      <c r="Q962" t="s">
        <v>33</v>
      </c>
      <c r="R962" t="s">
        <v>53</v>
      </c>
      <c r="S962" t="str">
        <f>VLOOKUP(R962,Users!$A$1:$B$5,2,0)</f>
        <v>Erin</v>
      </c>
      <c r="T962" t="s">
        <v>189</v>
      </c>
      <c r="U962" t="s">
        <v>1283</v>
      </c>
      <c r="V962">
        <v>1776</v>
      </c>
      <c r="W962" s="2">
        <v>42081</v>
      </c>
      <c r="X962" s="2" t="str">
        <f t="shared" ref="X962:X1025" si="76">TEXT(W962,"ddd")</f>
        <v>Wed</v>
      </c>
      <c r="Y962" s="2">
        <v>42083</v>
      </c>
      <c r="Z962" s="9">
        <f t="shared" ref="Z962:Z1025" si="77">Y962-W962</f>
        <v>2</v>
      </c>
      <c r="AA962" s="9" t="str">
        <f t="shared" ref="AA962:AA1025" si="78">IF(C962=0,"No Discount","After Discount")</f>
        <v>After Discount</v>
      </c>
      <c r="AB962" s="6">
        <v>103.83</v>
      </c>
      <c r="AC962">
        <v>4</v>
      </c>
      <c r="AD962" s="6">
        <v>1350.94</v>
      </c>
      <c r="AE962">
        <v>87583</v>
      </c>
      <c r="AF962" s="9">
        <f>IF(COUNTIF(AE$2:AE2913,AE962)=1,1,0)</f>
        <v>1</v>
      </c>
      <c r="AG962" t="str">
        <f>_xlfn.XLOOKUP(AE962,Returns!A:A,Returns!B:B,"Not Returned",0,1)</f>
        <v>Not Returned</v>
      </c>
      <c r="AH962">
        <f t="shared" ref="AH962:AH1025" si="79">IF(AG962="Not Returned",0,1)</f>
        <v>0</v>
      </c>
    </row>
    <row r="963" spans="1:34" x14ac:dyDescent="0.3">
      <c r="A963">
        <v>22600</v>
      </c>
      <c r="B963" t="s">
        <v>37</v>
      </c>
      <c r="C963" s="8">
        <v>0.04</v>
      </c>
      <c r="D963" s="6">
        <v>355.98</v>
      </c>
      <c r="E963" s="7">
        <v>58.92</v>
      </c>
      <c r="F963">
        <v>1989</v>
      </c>
      <c r="G963" t="s">
        <v>1917</v>
      </c>
      <c r="H963" t="str">
        <f>IF(COUNTIF(G$2:G963,G963)=1,"New Customer","Returning Customer")</f>
        <v>Returning Customer</v>
      </c>
      <c r="I963">
        <f t="shared" si="75"/>
        <v>0</v>
      </c>
      <c r="J963" t="s">
        <v>39</v>
      </c>
      <c r="K963" t="s">
        <v>40</v>
      </c>
      <c r="L963" t="s">
        <v>41</v>
      </c>
      <c r="M963" t="s">
        <v>42</v>
      </c>
      <c r="N963" t="s">
        <v>43</v>
      </c>
      <c r="O963" t="s">
        <v>1282</v>
      </c>
      <c r="P963">
        <v>0.64</v>
      </c>
      <c r="Q963" t="s">
        <v>33</v>
      </c>
      <c r="R963" t="s">
        <v>34</v>
      </c>
      <c r="S963" t="str">
        <f>VLOOKUP(R963,Users!$A$1:$B$5,2,0)</f>
        <v>William</v>
      </c>
      <c r="T963" t="s">
        <v>208</v>
      </c>
      <c r="U963" t="s">
        <v>1918</v>
      </c>
      <c r="V963">
        <v>84117</v>
      </c>
      <c r="W963" s="2">
        <v>42025</v>
      </c>
      <c r="X963" s="2" t="str">
        <f t="shared" si="76"/>
        <v>Wed</v>
      </c>
      <c r="Y963" s="2">
        <v>42026</v>
      </c>
      <c r="Z963" s="9">
        <f t="shared" si="77"/>
        <v>1</v>
      </c>
      <c r="AA963" s="9" t="str">
        <f t="shared" si="78"/>
        <v>After Discount</v>
      </c>
      <c r="AB963" s="6">
        <v>882.93000000000006</v>
      </c>
      <c r="AC963">
        <v>8</v>
      </c>
      <c r="AD963" s="6">
        <v>2748.21</v>
      </c>
      <c r="AE963">
        <v>90000</v>
      </c>
      <c r="AF963" s="9">
        <f>IF(COUNTIF(AE$2:AE2914,AE963)=1,1,0)</f>
        <v>0</v>
      </c>
      <c r="AG963" t="str">
        <f>_xlfn.XLOOKUP(AE963,Returns!A:A,Returns!B:B,"Not Returned",0,1)</f>
        <v>Not Returned</v>
      </c>
      <c r="AH963">
        <f t="shared" si="79"/>
        <v>0</v>
      </c>
    </row>
    <row r="964" spans="1:34" x14ac:dyDescent="0.3">
      <c r="A964">
        <v>2296</v>
      </c>
      <c r="B964" t="s">
        <v>37</v>
      </c>
      <c r="C964" s="8">
        <v>0.09</v>
      </c>
      <c r="D964" s="6">
        <v>355.98</v>
      </c>
      <c r="E964" s="7">
        <v>58.92</v>
      </c>
      <c r="F964">
        <v>2498</v>
      </c>
      <c r="G964" t="s">
        <v>2325</v>
      </c>
      <c r="H964" t="str">
        <f>IF(COUNTIF(G$2:G964,G964)=1,"New Customer","Returning Customer")</f>
        <v>Returning Customer</v>
      </c>
      <c r="I964">
        <f t="shared" si="75"/>
        <v>0</v>
      </c>
      <c r="J964" t="s">
        <v>39</v>
      </c>
      <c r="K964" t="s">
        <v>28</v>
      </c>
      <c r="L964" t="s">
        <v>41</v>
      </c>
      <c r="M964" t="s">
        <v>42</v>
      </c>
      <c r="N964" t="s">
        <v>43</v>
      </c>
      <c r="O964" t="s">
        <v>1282</v>
      </c>
      <c r="P964">
        <v>0.64</v>
      </c>
      <c r="Q964" t="s">
        <v>33</v>
      </c>
      <c r="R964" t="s">
        <v>34</v>
      </c>
      <c r="S964" t="str">
        <f>VLOOKUP(R964,Users!$A$1:$B$5,2,0)</f>
        <v>William</v>
      </c>
      <c r="T964" t="s">
        <v>45</v>
      </c>
      <c r="U964" t="s">
        <v>1718</v>
      </c>
      <c r="V964">
        <v>92024</v>
      </c>
      <c r="W964" s="2">
        <v>42053</v>
      </c>
      <c r="X964" s="2" t="str">
        <f t="shared" si="76"/>
        <v>Wed</v>
      </c>
      <c r="Y964" s="2">
        <v>42055</v>
      </c>
      <c r="Z964" s="9">
        <f t="shared" si="77"/>
        <v>2</v>
      </c>
      <c r="AA964" s="9" t="str">
        <f t="shared" si="78"/>
        <v>After Discount</v>
      </c>
      <c r="AB964" s="6">
        <v>1240.25</v>
      </c>
      <c r="AC964">
        <v>30</v>
      </c>
      <c r="AD964" s="6">
        <v>10554.63</v>
      </c>
      <c r="AE964">
        <v>16547</v>
      </c>
      <c r="AF964" s="9">
        <f>IF(COUNTIF(AE$2:AE2915,AE964)=1,1,0)</f>
        <v>0</v>
      </c>
      <c r="AG964" t="str">
        <f>_xlfn.XLOOKUP(AE964,Returns!A:A,Returns!B:B,"Not Returned",0,1)</f>
        <v>Not Returned</v>
      </c>
      <c r="AH964">
        <f t="shared" si="79"/>
        <v>0</v>
      </c>
    </row>
    <row r="965" spans="1:34" x14ac:dyDescent="0.3">
      <c r="A965">
        <v>20296</v>
      </c>
      <c r="B965" t="s">
        <v>37</v>
      </c>
      <c r="C965" s="8">
        <v>0.09</v>
      </c>
      <c r="D965" s="6">
        <v>355.98</v>
      </c>
      <c r="E965" s="7">
        <v>58.92</v>
      </c>
      <c r="F965">
        <v>2499</v>
      </c>
      <c r="G965" t="s">
        <v>2326</v>
      </c>
      <c r="H965" t="str">
        <f>IF(COUNTIF(G$2:G965,G965)=1,"New Customer","Returning Customer")</f>
        <v>New Customer</v>
      </c>
      <c r="I965">
        <f t="shared" si="75"/>
        <v>1</v>
      </c>
      <c r="J965" t="s">
        <v>39</v>
      </c>
      <c r="K965" t="s">
        <v>28</v>
      </c>
      <c r="L965" t="s">
        <v>41</v>
      </c>
      <c r="M965" t="s">
        <v>42</v>
      </c>
      <c r="N965" t="s">
        <v>43</v>
      </c>
      <c r="O965" t="s">
        <v>1282</v>
      </c>
      <c r="P965">
        <v>0.64</v>
      </c>
      <c r="Q965" t="s">
        <v>33</v>
      </c>
      <c r="R965" t="s">
        <v>61</v>
      </c>
      <c r="S965" t="str">
        <f>VLOOKUP(R965,Users!$A$1:$B$5,2,0)</f>
        <v>Chris</v>
      </c>
      <c r="T965" t="s">
        <v>175</v>
      </c>
      <c r="U965" t="s">
        <v>2327</v>
      </c>
      <c r="V965">
        <v>60901</v>
      </c>
      <c r="W965" s="2">
        <v>42053</v>
      </c>
      <c r="X965" s="2" t="str">
        <f t="shared" si="76"/>
        <v>Wed</v>
      </c>
      <c r="Y965" s="2">
        <v>42055</v>
      </c>
      <c r="Z965" s="9">
        <f t="shared" si="77"/>
        <v>2</v>
      </c>
      <c r="AA965" s="9" t="str">
        <f t="shared" si="78"/>
        <v>After Discount</v>
      </c>
      <c r="AB965" s="6">
        <v>1240.25</v>
      </c>
      <c r="AC965">
        <v>8</v>
      </c>
      <c r="AD965" s="6">
        <v>2814.57</v>
      </c>
      <c r="AE965">
        <v>88319</v>
      </c>
      <c r="AF965" s="9">
        <f>IF(COUNTIF(AE$2:AE2916,AE965)=1,1,0)</f>
        <v>1</v>
      </c>
      <c r="AG965" t="str">
        <f>_xlfn.XLOOKUP(AE965,Returns!A:A,Returns!B:B,"Not Returned",0,1)</f>
        <v>Not Returned</v>
      </c>
      <c r="AH965">
        <f t="shared" si="79"/>
        <v>0</v>
      </c>
    </row>
    <row r="966" spans="1:34" x14ac:dyDescent="0.3">
      <c r="A966">
        <v>25239</v>
      </c>
      <c r="B966" t="s">
        <v>37</v>
      </c>
      <c r="C966" s="8">
        <v>0.06</v>
      </c>
      <c r="D966" s="6">
        <v>355.98</v>
      </c>
      <c r="E966" s="7">
        <v>58.92</v>
      </c>
      <c r="F966">
        <v>3067</v>
      </c>
      <c r="G966" t="s">
        <v>2745</v>
      </c>
      <c r="H966" t="str">
        <f>IF(COUNTIF(G$2:G966,G966)=1,"New Customer","Returning Customer")</f>
        <v>New Customer</v>
      </c>
      <c r="I966">
        <f t="shared" si="75"/>
        <v>1</v>
      </c>
      <c r="J966" t="s">
        <v>39</v>
      </c>
      <c r="K966" t="s">
        <v>114</v>
      </c>
      <c r="L966" t="s">
        <v>41</v>
      </c>
      <c r="M966" t="s">
        <v>42</v>
      </c>
      <c r="N966" t="s">
        <v>43</v>
      </c>
      <c r="O966" t="s">
        <v>1282</v>
      </c>
      <c r="P966">
        <v>0.64</v>
      </c>
      <c r="Q966" t="s">
        <v>33</v>
      </c>
      <c r="R966" t="s">
        <v>53</v>
      </c>
      <c r="S966" t="str">
        <f>VLOOKUP(R966,Users!$A$1:$B$5,2,0)</f>
        <v>Erin</v>
      </c>
      <c r="T966" t="s">
        <v>152</v>
      </c>
      <c r="U966" t="s">
        <v>2746</v>
      </c>
      <c r="V966">
        <v>44515</v>
      </c>
      <c r="W966" s="2">
        <v>42065</v>
      </c>
      <c r="X966" s="2" t="str">
        <f t="shared" si="76"/>
        <v>Mon</v>
      </c>
      <c r="Y966" s="2">
        <v>42066</v>
      </c>
      <c r="Z966" s="9">
        <f t="shared" si="77"/>
        <v>1</v>
      </c>
      <c r="AA966" s="9" t="str">
        <f t="shared" si="78"/>
        <v>After Discount</v>
      </c>
      <c r="AB966" s="6">
        <v>1660.92</v>
      </c>
      <c r="AC966">
        <v>14</v>
      </c>
      <c r="AD966" s="6">
        <v>5086.08</v>
      </c>
      <c r="AE966">
        <v>91376</v>
      </c>
      <c r="AF966" s="9">
        <f>IF(COUNTIF(AE$2:AE2917,AE966)=1,1,0)</f>
        <v>1</v>
      </c>
      <c r="AG966" t="str">
        <f>_xlfn.XLOOKUP(AE966,Returns!A:A,Returns!B:B,"Not Returned",0,1)</f>
        <v>Not Returned</v>
      </c>
      <c r="AH966">
        <f t="shared" si="79"/>
        <v>0</v>
      </c>
    </row>
    <row r="967" spans="1:34" x14ac:dyDescent="0.3">
      <c r="A967">
        <v>18281</v>
      </c>
      <c r="B967" t="s">
        <v>25</v>
      </c>
      <c r="C967" s="8">
        <v>0.04</v>
      </c>
      <c r="D967" s="6">
        <v>296.18</v>
      </c>
      <c r="E967" s="7">
        <v>54.12</v>
      </c>
      <c r="F967">
        <v>83</v>
      </c>
      <c r="G967" t="s">
        <v>149</v>
      </c>
      <c r="H967" t="str">
        <f>IF(COUNTIF(G$2:G967,G967)=1,"New Customer","Returning Customer")</f>
        <v>New Customer</v>
      </c>
      <c r="I967">
        <f t="shared" si="75"/>
        <v>1</v>
      </c>
      <c r="J967" t="s">
        <v>39</v>
      </c>
      <c r="K967" t="s">
        <v>28</v>
      </c>
      <c r="L967" t="s">
        <v>41</v>
      </c>
      <c r="M967" t="s">
        <v>150</v>
      </c>
      <c r="N967" t="s">
        <v>120</v>
      </c>
      <c r="O967" t="s">
        <v>151</v>
      </c>
      <c r="P967">
        <v>0.76</v>
      </c>
      <c r="Q967" t="s">
        <v>33</v>
      </c>
      <c r="R967" t="s">
        <v>53</v>
      </c>
      <c r="S967" t="str">
        <f>VLOOKUP(R967,Users!$A$1:$B$5,2,0)</f>
        <v>Erin</v>
      </c>
      <c r="T967" t="s">
        <v>152</v>
      </c>
      <c r="U967" t="s">
        <v>153</v>
      </c>
      <c r="V967">
        <v>44708</v>
      </c>
      <c r="W967" s="2">
        <v>42078</v>
      </c>
      <c r="X967" s="2" t="str">
        <f t="shared" si="76"/>
        <v>Sun</v>
      </c>
      <c r="Y967" s="2">
        <v>42078</v>
      </c>
      <c r="Z967" s="9">
        <f t="shared" si="77"/>
        <v>0</v>
      </c>
      <c r="AA967" s="9" t="str">
        <f t="shared" si="78"/>
        <v>After Discount</v>
      </c>
      <c r="AB967" s="6">
        <v>-715.7782060000003</v>
      </c>
      <c r="AC967">
        <v>6</v>
      </c>
      <c r="AD967" s="6">
        <v>1821.89</v>
      </c>
      <c r="AE967">
        <v>87365</v>
      </c>
      <c r="AF967" s="9">
        <f>IF(COUNTIF(AE$2:AE2918,AE967)=1,1,0)</f>
        <v>1</v>
      </c>
      <c r="AG967" t="str">
        <f>_xlfn.XLOOKUP(AE967,Returns!A:A,Returns!B:B,"Not Returned",0,1)</f>
        <v>Not Returned</v>
      </c>
      <c r="AH967">
        <f t="shared" si="79"/>
        <v>0</v>
      </c>
    </row>
    <row r="968" spans="1:34" x14ac:dyDescent="0.3">
      <c r="A968">
        <v>23842</v>
      </c>
      <c r="B968" t="s">
        <v>25</v>
      </c>
      <c r="C968" s="8">
        <v>0.01</v>
      </c>
      <c r="D968" s="6">
        <v>296.18</v>
      </c>
      <c r="E968" s="7">
        <v>54.12</v>
      </c>
      <c r="F968">
        <v>87</v>
      </c>
      <c r="G968" t="s">
        <v>158</v>
      </c>
      <c r="H968" t="str">
        <f>IF(COUNTIF(G$2:G968,G968)=1,"New Customer","Returning Customer")</f>
        <v>Returning Customer</v>
      </c>
      <c r="I968">
        <f t="shared" si="75"/>
        <v>0</v>
      </c>
      <c r="J968" t="s">
        <v>39</v>
      </c>
      <c r="K968" t="s">
        <v>28</v>
      </c>
      <c r="L968" t="s">
        <v>41</v>
      </c>
      <c r="M968" t="s">
        <v>150</v>
      </c>
      <c r="N968" t="s">
        <v>120</v>
      </c>
      <c r="O968" t="s">
        <v>151</v>
      </c>
      <c r="P968">
        <v>0.76</v>
      </c>
      <c r="Q968" t="s">
        <v>33</v>
      </c>
      <c r="R968" t="s">
        <v>34</v>
      </c>
      <c r="S968" t="str">
        <f>VLOOKUP(R968,Users!$A$1:$B$5,2,0)</f>
        <v>William</v>
      </c>
      <c r="T968" t="s">
        <v>45</v>
      </c>
      <c r="U968" t="s">
        <v>160</v>
      </c>
      <c r="V968">
        <v>95687</v>
      </c>
      <c r="W968" s="2">
        <v>42085</v>
      </c>
      <c r="X968" s="2" t="str">
        <f t="shared" si="76"/>
        <v>Sun</v>
      </c>
      <c r="Y968" s="2">
        <v>42088</v>
      </c>
      <c r="Z968" s="9">
        <f t="shared" si="77"/>
        <v>3</v>
      </c>
      <c r="AA968" s="9" t="str">
        <f t="shared" si="78"/>
        <v>After Discount</v>
      </c>
      <c r="AB968" s="6">
        <v>173.48</v>
      </c>
      <c r="AC968">
        <v>9</v>
      </c>
      <c r="AD968" s="6">
        <v>2875.72</v>
      </c>
      <c r="AE968">
        <v>90597</v>
      </c>
      <c r="AF968" s="9">
        <f>IF(COUNTIF(AE$2:AE2919,AE968)=1,1,0)</f>
        <v>0</v>
      </c>
      <c r="AG968" t="str">
        <f>_xlfn.XLOOKUP(AE968,Returns!A:A,Returns!B:B,"Not Returned",0,1)</f>
        <v>Not Returned</v>
      </c>
      <c r="AH968">
        <f t="shared" si="79"/>
        <v>0</v>
      </c>
    </row>
    <row r="969" spans="1:34" x14ac:dyDescent="0.3">
      <c r="A969">
        <v>19159</v>
      </c>
      <c r="B969" t="s">
        <v>56</v>
      </c>
      <c r="C969" s="8">
        <v>0.06</v>
      </c>
      <c r="D969" s="6">
        <v>296.18</v>
      </c>
      <c r="E969" s="7">
        <v>54.12</v>
      </c>
      <c r="F969">
        <v>329</v>
      </c>
      <c r="G969" t="s">
        <v>426</v>
      </c>
      <c r="H969" t="str">
        <f>IF(COUNTIF(G$2:G969,G969)=1,"New Customer","Returning Customer")</f>
        <v>New Customer</v>
      </c>
      <c r="I969">
        <f t="shared" si="75"/>
        <v>1</v>
      </c>
      <c r="J969" t="s">
        <v>39</v>
      </c>
      <c r="K969" t="s">
        <v>40</v>
      </c>
      <c r="L969" t="s">
        <v>41</v>
      </c>
      <c r="M969" t="s">
        <v>150</v>
      </c>
      <c r="N969" t="s">
        <v>120</v>
      </c>
      <c r="O969" t="s">
        <v>151</v>
      </c>
      <c r="P969">
        <v>0.76</v>
      </c>
      <c r="Q969" t="s">
        <v>33</v>
      </c>
      <c r="R969" t="s">
        <v>53</v>
      </c>
      <c r="S969" t="str">
        <f>VLOOKUP(R969,Users!$A$1:$B$5,2,0)</f>
        <v>Erin</v>
      </c>
      <c r="T969" t="s">
        <v>184</v>
      </c>
      <c r="U969" t="s">
        <v>427</v>
      </c>
      <c r="V969">
        <v>4073</v>
      </c>
      <c r="W969" s="2">
        <v>42108</v>
      </c>
      <c r="X969" s="2" t="str">
        <f t="shared" si="76"/>
        <v>Tue</v>
      </c>
      <c r="Y969" s="2">
        <v>42109</v>
      </c>
      <c r="Z969" s="9">
        <f t="shared" si="77"/>
        <v>1</v>
      </c>
      <c r="AA969" s="9" t="str">
        <f t="shared" si="78"/>
        <v>After Discount</v>
      </c>
      <c r="AB969" s="6">
        <v>-715.7782060000003</v>
      </c>
      <c r="AC969">
        <v>5</v>
      </c>
      <c r="AD969" s="6">
        <v>1170.21</v>
      </c>
      <c r="AE969">
        <v>89726</v>
      </c>
      <c r="AF969" s="9">
        <f>IF(COUNTIF(AE$2:AE2920,AE969)=1,1,0)</f>
        <v>0</v>
      </c>
      <c r="AG969" t="str">
        <f>_xlfn.XLOOKUP(AE969,Returns!A:A,Returns!B:B,"Not Returned",0,1)</f>
        <v>Not Returned</v>
      </c>
      <c r="AH969">
        <f t="shared" si="79"/>
        <v>0</v>
      </c>
    </row>
    <row r="970" spans="1:34" x14ac:dyDescent="0.3">
      <c r="A970">
        <v>18808</v>
      </c>
      <c r="B970" t="s">
        <v>106</v>
      </c>
      <c r="C970" s="8">
        <v>0.08</v>
      </c>
      <c r="D970" s="6">
        <v>296.18</v>
      </c>
      <c r="E970" s="7">
        <v>54.12</v>
      </c>
      <c r="F970">
        <v>670</v>
      </c>
      <c r="G970" t="s">
        <v>783</v>
      </c>
      <c r="H970" t="str">
        <f>IF(COUNTIF(G$2:G970,G970)=1,"New Customer","Returning Customer")</f>
        <v>New Customer</v>
      </c>
      <c r="I970">
        <f t="shared" si="75"/>
        <v>1</v>
      </c>
      <c r="J970" t="s">
        <v>39</v>
      </c>
      <c r="K970" t="s">
        <v>40</v>
      </c>
      <c r="L970" t="s">
        <v>41</v>
      </c>
      <c r="M970" t="s">
        <v>150</v>
      </c>
      <c r="N970" t="s">
        <v>120</v>
      </c>
      <c r="O970" t="s">
        <v>151</v>
      </c>
      <c r="P970">
        <v>0.76</v>
      </c>
      <c r="Q970" t="s">
        <v>33</v>
      </c>
      <c r="R970" t="s">
        <v>135</v>
      </c>
      <c r="S970" t="str">
        <f>VLOOKUP(R970,Users!$A$1:$B$5,2,0)</f>
        <v>Sam</v>
      </c>
      <c r="T970" t="s">
        <v>136</v>
      </c>
      <c r="U970" t="s">
        <v>632</v>
      </c>
      <c r="V970">
        <v>22025</v>
      </c>
      <c r="W970" s="2">
        <v>42068</v>
      </c>
      <c r="X970" s="2" t="str">
        <f t="shared" si="76"/>
        <v>Thu</v>
      </c>
      <c r="Y970" s="2">
        <v>42075</v>
      </c>
      <c r="Z970" s="9">
        <f t="shared" si="77"/>
        <v>7</v>
      </c>
      <c r="AA970" s="9" t="str">
        <f t="shared" si="78"/>
        <v>After Discount</v>
      </c>
      <c r="AB970" s="6">
        <v>-187.22199999999998</v>
      </c>
      <c r="AC970">
        <v>5</v>
      </c>
      <c r="AD970" s="6">
        <v>1429.81</v>
      </c>
      <c r="AE970">
        <v>88474</v>
      </c>
      <c r="AF970" s="9">
        <f>IF(COUNTIF(AE$2:AE2921,AE970)=1,1,0)</f>
        <v>1</v>
      </c>
      <c r="AG970" t="str">
        <f>_xlfn.XLOOKUP(AE970,Returns!A:A,Returns!B:B,"Not Returned",0,1)</f>
        <v>Not Returned</v>
      </c>
      <c r="AH970">
        <f t="shared" si="79"/>
        <v>0</v>
      </c>
    </row>
    <row r="971" spans="1:34" x14ac:dyDescent="0.3">
      <c r="A971">
        <v>21977</v>
      </c>
      <c r="B971" t="s">
        <v>25</v>
      </c>
      <c r="C971" s="8">
        <v>7.0000000000000007E-2</v>
      </c>
      <c r="D971" s="6">
        <v>296.18</v>
      </c>
      <c r="E971" s="7">
        <v>54.12</v>
      </c>
      <c r="F971">
        <v>2157</v>
      </c>
      <c r="G971" t="s">
        <v>2046</v>
      </c>
      <c r="H971" t="str">
        <f>IF(COUNTIF(G$2:G971,G971)=1,"New Customer","Returning Customer")</f>
        <v>Returning Customer</v>
      </c>
      <c r="I971">
        <f t="shared" si="75"/>
        <v>0</v>
      </c>
      <c r="J971" t="s">
        <v>39</v>
      </c>
      <c r="K971" t="s">
        <v>40</v>
      </c>
      <c r="L971" t="s">
        <v>41</v>
      </c>
      <c r="M971" t="s">
        <v>150</v>
      </c>
      <c r="N971" t="s">
        <v>120</v>
      </c>
      <c r="O971" t="s">
        <v>151</v>
      </c>
      <c r="P971">
        <v>0.76</v>
      </c>
      <c r="Q971" t="s">
        <v>33</v>
      </c>
      <c r="R971" t="s">
        <v>61</v>
      </c>
      <c r="S971" t="str">
        <f>VLOOKUP(R971,Users!$A$1:$B$5,2,0)</f>
        <v>Chris</v>
      </c>
      <c r="T971" t="s">
        <v>295</v>
      </c>
      <c r="U971" t="s">
        <v>2048</v>
      </c>
      <c r="V971">
        <v>48093</v>
      </c>
      <c r="W971" s="2">
        <v>42127</v>
      </c>
      <c r="X971" s="2" t="str">
        <f t="shared" si="76"/>
        <v>Sun</v>
      </c>
      <c r="Y971" s="2">
        <v>42129</v>
      </c>
      <c r="Z971" s="9">
        <f t="shared" si="77"/>
        <v>2</v>
      </c>
      <c r="AA971" s="9" t="str">
        <f t="shared" si="78"/>
        <v>After Discount</v>
      </c>
      <c r="AB971" s="6">
        <v>80.809200000000089</v>
      </c>
      <c r="AC971">
        <v>6</v>
      </c>
      <c r="AD971" s="6">
        <v>1798.23</v>
      </c>
      <c r="AE971">
        <v>90386</v>
      </c>
      <c r="AF971" s="9">
        <f>IF(COUNTIF(AE$2:AE2922,AE971)=1,1,0)</f>
        <v>0</v>
      </c>
      <c r="AG971" t="str">
        <f>_xlfn.XLOOKUP(AE971,Returns!A:A,Returns!B:B,"Not Returned",0,1)</f>
        <v>Not Returned</v>
      </c>
      <c r="AH971">
        <f t="shared" si="79"/>
        <v>0</v>
      </c>
    </row>
    <row r="972" spans="1:34" x14ac:dyDescent="0.3">
      <c r="A972">
        <v>24434</v>
      </c>
      <c r="B972" t="s">
        <v>47</v>
      </c>
      <c r="C972" s="8">
        <v>0.04</v>
      </c>
      <c r="D972" s="6">
        <v>296.18</v>
      </c>
      <c r="E972" s="7">
        <v>154.12</v>
      </c>
      <c r="F972">
        <v>2204</v>
      </c>
      <c r="G972" t="s">
        <v>2086</v>
      </c>
      <c r="H972" t="str">
        <f>IF(COUNTIF(G$2:G972,G972)=1,"New Customer","Returning Customer")</f>
        <v>New Customer</v>
      </c>
      <c r="I972">
        <f t="shared" si="75"/>
        <v>1</v>
      </c>
      <c r="J972" t="s">
        <v>39</v>
      </c>
      <c r="K972" t="s">
        <v>114</v>
      </c>
      <c r="L972" t="s">
        <v>41</v>
      </c>
      <c r="M972" t="s">
        <v>150</v>
      </c>
      <c r="N972" t="s">
        <v>120</v>
      </c>
      <c r="O972" t="s">
        <v>151</v>
      </c>
      <c r="P972">
        <v>0.76</v>
      </c>
      <c r="Q972" t="s">
        <v>33</v>
      </c>
      <c r="R972" t="s">
        <v>61</v>
      </c>
      <c r="S972" t="str">
        <f>VLOOKUP(R972,Users!$A$1:$B$5,2,0)</f>
        <v>Chris</v>
      </c>
      <c r="T972" t="s">
        <v>62</v>
      </c>
      <c r="U972" t="s">
        <v>2087</v>
      </c>
      <c r="V972">
        <v>55337</v>
      </c>
      <c r="W972" s="2">
        <v>42045</v>
      </c>
      <c r="X972" s="2" t="str">
        <f t="shared" si="76"/>
        <v>Tue</v>
      </c>
      <c r="Y972" s="2">
        <v>42046</v>
      </c>
      <c r="Z972" s="9">
        <f t="shared" si="77"/>
        <v>1</v>
      </c>
      <c r="AA972" s="9" t="str">
        <f t="shared" si="78"/>
        <v>After Discount</v>
      </c>
      <c r="AB972" s="6">
        <v>-87.998040000000003</v>
      </c>
      <c r="AC972">
        <v>20</v>
      </c>
      <c r="AD972" s="6">
        <v>5768.12</v>
      </c>
      <c r="AE972">
        <v>86053</v>
      </c>
      <c r="AF972" s="9">
        <f>IF(COUNTIF(AE$2:AE2923,AE972)=1,1,0)</f>
        <v>1</v>
      </c>
      <c r="AG972" t="str">
        <f>_xlfn.XLOOKUP(AE972,Returns!A:A,Returns!B:B,"Not Returned",0,1)</f>
        <v>Not Returned</v>
      </c>
      <c r="AH972">
        <f t="shared" si="79"/>
        <v>0</v>
      </c>
    </row>
    <row r="973" spans="1:34" x14ac:dyDescent="0.3">
      <c r="A973">
        <v>18259</v>
      </c>
      <c r="B973" t="s">
        <v>37</v>
      </c>
      <c r="C973" s="8">
        <v>0.06</v>
      </c>
      <c r="D973" s="6">
        <v>113.98</v>
      </c>
      <c r="E973" s="7">
        <v>30</v>
      </c>
      <c r="F973">
        <v>3327</v>
      </c>
      <c r="G973" t="s">
        <v>2943</v>
      </c>
      <c r="H973" t="str">
        <f>IF(COUNTIF(G$2:G973,G973)=1,"New Customer","Returning Customer")</f>
        <v>New Customer</v>
      </c>
      <c r="I973">
        <f t="shared" si="75"/>
        <v>1</v>
      </c>
      <c r="J973" t="s">
        <v>39</v>
      </c>
      <c r="K973" t="s">
        <v>58</v>
      </c>
      <c r="L973" t="s">
        <v>41</v>
      </c>
      <c r="M973" t="s">
        <v>42</v>
      </c>
      <c r="N973" t="s">
        <v>43</v>
      </c>
      <c r="O973" t="s">
        <v>2944</v>
      </c>
      <c r="P973">
        <v>0.69</v>
      </c>
      <c r="Q973" t="s">
        <v>33</v>
      </c>
      <c r="R973" t="s">
        <v>61</v>
      </c>
      <c r="S973" t="str">
        <f>VLOOKUP(R973,Users!$A$1:$B$5,2,0)</f>
        <v>Chris</v>
      </c>
      <c r="T973" t="s">
        <v>295</v>
      </c>
      <c r="U973" t="s">
        <v>2702</v>
      </c>
      <c r="V973">
        <v>48060</v>
      </c>
      <c r="W973" s="2">
        <v>42069</v>
      </c>
      <c r="X973" s="2" t="str">
        <f t="shared" si="76"/>
        <v>Fri</v>
      </c>
      <c r="Y973" s="2">
        <v>42071</v>
      </c>
      <c r="Z973" s="9">
        <f t="shared" si="77"/>
        <v>2</v>
      </c>
      <c r="AA973" s="9" t="str">
        <f t="shared" si="78"/>
        <v>After Discount</v>
      </c>
      <c r="AB973" s="6">
        <v>-127.3</v>
      </c>
      <c r="AC973">
        <v>3</v>
      </c>
      <c r="AD973" s="6">
        <v>356.14</v>
      </c>
      <c r="AE973">
        <v>87272</v>
      </c>
      <c r="AF973" s="9">
        <f>IF(COUNTIF(AE$2:AE2924,AE973)=1,1,0)</f>
        <v>0</v>
      </c>
      <c r="AG973" t="str">
        <f>_xlfn.XLOOKUP(AE973,Returns!A:A,Returns!B:B,"Not Returned",0,1)</f>
        <v>Not Returned</v>
      </c>
      <c r="AH973">
        <f t="shared" si="79"/>
        <v>0</v>
      </c>
    </row>
    <row r="974" spans="1:34" x14ac:dyDescent="0.3">
      <c r="A974">
        <v>22555</v>
      </c>
      <c r="B974" t="s">
        <v>37</v>
      </c>
      <c r="C974" s="8">
        <v>0.08</v>
      </c>
      <c r="D974" s="6">
        <v>243.98</v>
      </c>
      <c r="E974" s="7">
        <v>43.32</v>
      </c>
      <c r="F974">
        <v>2151</v>
      </c>
      <c r="G974" t="s">
        <v>2042</v>
      </c>
      <c r="H974" t="str">
        <f>IF(COUNTIF(G$2:G974,G974)=1,"New Customer","Returning Customer")</f>
        <v>Returning Customer</v>
      </c>
      <c r="I974">
        <f t="shared" si="75"/>
        <v>0</v>
      </c>
      <c r="J974" t="s">
        <v>39</v>
      </c>
      <c r="K974" t="s">
        <v>28</v>
      </c>
      <c r="L974" t="s">
        <v>41</v>
      </c>
      <c r="M974" t="s">
        <v>42</v>
      </c>
      <c r="N974" t="s">
        <v>43</v>
      </c>
      <c r="O974" t="s">
        <v>2043</v>
      </c>
      <c r="P974">
        <v>0.55000000000000004</v>
      </c>
      <c r="Q974" t="s">
        <v>33</v>
      </c>
      <c r="R974" t="s">
        <v>61</v>
      </c>
      <c r="S974" t="str">
        <f>VLOOKUP(R974,Users!$A$1:$B$5,2,0)</f>
        <v>Chris</v>
      </c>
      <c r="T974" t="s">
        <v>324</v>
      </c>
      <c r="U974" t="s">
        <v>2044</v>
      </c>
      <c r="V974">
        <v>52001</v>
      </c>
      <c r="W974" s="2">
        <v>42009</v>
      </c>
      <c r="X974" s="2" t="str">
        <f t="shared" si="76"/>
        <v>Mon</v>
      </c>
      <c r="Y974" s="2">
        <v>42010</v>
      </c>
      <c r="Z974" s="9">
        <f t="shared" si="77"/>
        <v>1</v>
      </c>
      <c r="AA974" s="9" t="str">
        <f t="shared" si="78"/>
        <v>After Discount</v>
      </c>
      <c r="AB974" s="6">
        <v>-162.8244</v>
      </c>
      <c r="AC974">
        <v>1</v>
      </c>
      <c r="AD974" s="6">
        <v>248.84</v>
      </c>
      <c r="AE974">
        <v>90404</v>
      </c>
      <c r="AF974" s="9">
        <f>IF(COUNTIF(AE$2:AE2925,AE974)=1,1,0)</f>
        <v>1</v>
      </c>
      <c r="AG974" t="str">
        <f>_xlfn.XLOOKUP(AE974,Returns!A:A,Returns!B:B,"Not Returned",0,1)</f>
        <v>Not Returned</v>
      </c>
      <c r="AH974">
        <f t="shared" si="79"/>
        <v>0</v>
      </c>
    </row>
    <row r="975" spans="1:34" x14ac:dyDescent="0.3">
      <c r="A975">
        <v>20315</v>
      </c>
      <c r="B975" t="s">
        <v>106</v>
      </c>
      <c r="C975" s="8">
        <v>0.09</v>
      </c>
      <c r="D975" s="6">
        <v>243.98</v>
      </c>
      <c r="E975" s="7">
        <v>43.32</v>
      </c>
      <c r="F975">
        <v>2880</v>
      </c>
      <c r="G975" t="s">
        <v>2610</v>
      </c>
      <c r="H975" t="str">
        <f>IF(COUNTIF(G$2:G975,G975)=1,"New Customer","Returning Customer")</f>
        <v>New Customer</v>
      </c>
      <c r="I975">
        <f t="shared" si="75"/>
        <v>1</v>
      </c>
      <c r="J975" t="s">
        <v>39</v>
      </c>
      <c r="K975" t="s">
        <v>58</v>
      </c>
      <c r="L975" t="s">
        <v>41</v>
      </c>
      <c r="M975" t="s">
        <v>42</v>
      </c>
      <c r="N975" t="s">
        <v>43</v>
      </c>
      <c r="O975" t="s">
        <v>2043</v>
      </c>
      <c r="P975">
        <v>0.55000000000000004</v>
      </c>
      <c r="Q975" t="s">
        <v>33</v>
      </c>
      <c r="R975" t="s">
        <v>135</v>
      </c>
      <c r="S975" t="str">
        <f>VLOOKUP(R975,Users!$A$1:$B$5,2,0)</f>
        <v>Sam</v>
      </c>
      <c r="T975" t="s">
        <v>356</v>
      </c>
      <c r="U975" t="s">
        <v>2611</v>
      </c>
      <c r="V975">
        <v>33160</v>
      </c>
      <c r="W975" s="2">
        <v>42132</v>
      </c>
      <c r="X975" s="2" t="str">
        <f t="shared" si="76"/>
        <v>Fri</v>
      </c>
      <c r="Y975" s="2">
        <v>42137</v>
      </c>
      <c r="Z975" s="9">
        <f t="shared" si="77"/>
        <v>5</v>
      </c>
      <c r="AA975" s="9" t="str">
        <f t="shared" si="78"/>
        <v>After Discount</v>
      </c>
      <c r="AB975" s="6">
        <v>1059.288</v>
      </c>
      <c r="AC975">
        <v>25</v>
      </c>
      <c r="AD975" s="6">
        <v>5587.89</v>
      </c>
      <c r="AE975">
        <v>88627</v>
      </c>
      <c r="AF975" s="9">
        <f>IF(COUNTIF(AE$2:AE2926,AE975)=1,1,0)</f>
        <v>1</v>
      </c>
      <c r="AG975" t="str">
        <f>_xlfn.XLOOKUP(AE975,Returns!A:A,Returns!B:B,"Not Returned",0,1)</f>
        <v>Not Returned</v>
      </c>
      <c r="AH975">
        <f t="shared" si="79"/>
        <v>0</v>
      </c>
    </row>
    <row r="976" spans="1:34" x14ac:dyDescent="0.3">
      <c r="A976">
        <v>18414</v>
      </c>
      <c r="B976" t="s">
        <v>25</v>
      </c>
      <c r="C976" s="8">
        <v>0.09</v>
      </c>
      <c r="D976" s="6">
        <v>120.98</v>
      </c>
      <c r="E976" s="7">
        <v>30</v>
      </c>
      <c r="F976">
        <v>1250</v>
      </c>
      <c r="G976" t="s">
        <v>1327</v>
      </c>
      <c r="H976" t="str">
        <f>IF(COUNTIF(G$2:G976,G976)=1,"New Customer","Returning Customer")</f>
        <v>Returning Customer</v>
      </c>
      <c r="I976">
        <f t="shared" si="75"/>
        <v>0</v>
      </c>
      <c r="J976" t="s">
        <v>39</v>
      </c>
      <c r="K976" t="s">
        <v>28</v>
      </c>
      <c r="L976" t="s">
        <v>41</v>
      </c>
      <c r="M976" t="s">
        <v>42</v>
      </c>
      <c r="N976" t="s">
        <v>43</v>
      </c>
      <c r="O976" t="s">
        <v>1330</v>
      </c>
      <c r="P976">
        <v>0.64</v>
      </c>
      <c r="Q976" t="s">
        <v>33</v>
      </c>
      <c r="R976" t="s">
        <v>61</v>
      </c>
      <c r="S976" t="str">
        <f>VLOOKUP(R976,Users!$A$1:$B$5,2,0)</f>
        <v>Chris</v>
      </c>
      <c r="T976" t="s">
        <v>175</v>
      </c>
      <c r="U976" t="s">
        <v>1329</v>
      </c>
      <c r="V976">
        <v>60110</v>
      </c>
      <c r="W976" s="2">
        <v>42103</v>
      </c>
      <c r="X976" s="2" t="str">
        <f t="shared" si="76"/>
        <v>Thu</v>
      </c>
      <c r="Y976" s="2">
        <v>42105</v>
      </c>
      <c r="Z976" s="9">
        <f t="shared" si="77"/>
        <v>2</v>
      </c>
      <c r="AA976" s="9" t="str">
        <f t="shared" si="78"/>
        <v>After Discount</v>
      </c>
      <c r="AB976" s="6">
        <v>74.004800000000003</v>
      </c>
      <c r="AC976">
        <v>22</v>
      </c>
      <c r="AD976" s="6">
        <v>2508.15</v>
      </c>
      <c r="AE976">
        <v>87877</v>
      </c>
      <c r="AF976" s="9">
        <f>IF(COUNTIF(AE$2:AE2927,AE976)=1,1,0)</f>
        <v>0</v>
      </c>
      <c r="AG976" t="str">
        <f>_xlfn.XLOOKUP(AE976,Returns!A:A,Returns!B:B,"Not Returned",0,1)</f>
        <v>Not Returned</v>
      </c>
      <c r="AH976">
        <f t="shared" si="79"/>
        <v>0</v>
      </c>
    </row>
    <row r="977" spans="1:34" x14ac:dyDescent="0.3">
      <c r="A977">
        <v>24415</v>
      </c>
      <c r="B977" t="s">
        <v>25</v>
      </c>
      <c r="C977" s="8">
        <v>0.05</v>
      </c>
      <c r="D977" s="6">
        <v>120.98</v>
      </c>
      <c r="E977" s="7">
        <v>30</v>
      </c>
      <c r="F977">
        <v>3046</v>
      </c>
      <c r="G977" t="s">
        <v>2734</v>
      </c>
      <c r="H977" t="str">
        <f>IF(COUNTIF(G$2:G977,G977)=1,"New Customer","Returning Customer")</f>
        <v>New Customer</v>
      </c>
      <c r="I977">
        <f t="shared" si="75"/>
        <v>1</v>
      </c>
      <c r="J977" t="s">
        <v>39</v>
      </c>
      <c r="K977" t="s">
        <v>58</v>
      </c>
      <c r="L977" t="s">
        <v>41</v>
      </c>
      <c r="M977" t="s">
        <v>42</v>
      </c>
      <c r="N977" t="s">
        <v>43</v>
      </c>
      <c r="O977" t="s">
        <v>1330</v>
      </c>
      <c r="P977">
        <v>0.64</v>
      </c>
      <c r="Q977" t="s">
        <v>33</v>
      </c>
      <c r="R977" t="s">
        <v>61</v>
      </c>
      <c r="S977" t="str">
        <f>VLOOKUP(R977,Users!$A$1:$B$5,2,0)</f>
        <v>Chris</v>
      </c>
      <c r="T977" t="s">
        <v>180</v>
      </c>
      <c r="U977" t="s">
        <v>2735</v>
      </c>
      <c r="V977">
        <v>66209</v>
      </c>
      <c r="W977" s="2">
        <v>42047</v>
      </c>
      <c r="X977" s="2" t="str">
        <f t="shared" si="76"/>
        <v>Thu</v>
      </c>
      <c r="Y977" s="2">
        <v>42049</v>
      </c>
      <c r="Z977" s="9">
        <f t="shared" si="77"/>
        <v>2</v>
      </c>
      <c r="AA977" s="9" t="str">
        <f t="shared" si="78"/>
        <v>After Discount</v>
      </c>
      <c r="AB977" s="6">
        <v>-78.759200000000007</v>
      </c>
      <c r="AC977">
        <v>2</v>
      </c>
      <c r="AD977" s="6">
        <v>251.06</v>
      </c>
      <c r="AE977">
        <v>86103</v>
      </c>
      <c r="AF977" s="9">
        <f>IF(COUNTIF(AE$2:AE2928,AE977)=1,1,0)</f>
        <v>1</v>
      </c>
      <c r="AG977" t="str">
        <f>_xlfn.XLOOKUP(AE977,Returns!A:A,Returns!B:B,"Not Returned",0,1)</f>
        <v>Not Returned</v>
      </c>
      <c r="AH977">
        <f t="shared" si="79"/>
        <v>0</v>
      </c>
    </row>
    <row r="978" spans="1:34" x14ac:dyDescent="0.3">
      <c r="A978">
        <v>21027</v>
      </c>
      <c r="B978" t="s">
        <v>25</v>
      </c>
      <c r="C978" s="8">
        <v>0.03</v>
      </c>
      <c r="D978" s="6">
        <v>120.98</v>
      </c>
      <c r="E978" s="7">
        <v>30</v>
      </c>
      <c r="F978">
        <v>3069</v>
      </c>
      <c r="G978" t="s">
        <v>2747</v>
      </c>
      <c r="H978" t="str">
        <f>IF(COUNTIF(G$2:G978,G978)=1,"New Customer","Returning Customer")</f>
        <v>Returning Customer</v>
      </c>
      <c r="I978">
        <f t="shared" si="75"/>
        <v>0</v>
      </c>
      <c r="J978" t="s">
        <v>39</v>
      </c>
      <c r="K978" t="s">
        <v>114</v>
      </c>
      <c r="L978" t="s">
        <v>41</v>
      </c>
      <c r="M978" t="s">
        <v>42</v>
      </c>
      <c r="N978" t="s">
        <v>43</v>
      </c>
      <c r="O978" t="s">
        <v>1330</v>
      </c>
      <c r="P978">
        <v>0.64</v>
      </c>
      <c r="Q978" t="s">
        <v>33</v>
      </c>
      <c r="R978" t="s">
        <v>61</v>
      </c>
      <c r="S978" t="str">
        <f>VLOOKUP(R978,Users!$A$1:$B$5,2,0)</f>
        <v>Chris</v>
      </c>
      <c r="T978" t="s">
        <v>62</v>
      </c>
      <c r="U978" t="s">
        <v>2748</v>
      </c>
      <c r="V978">
        <v>55128</v>
      </c>
      <c r="W978" s="2">
        <v>42156</v>
      </c>
      <c r="X978" s="2" t="str">
        <f t="shared" si="76"/>
        <v>Mon</v>
      </c>
      <c r="Y978" s="2">
        <v>42158</v>
      </c>
      <c r="Z978" s="9">
        <f t="shared" si="77"/>
        <v>2</v>
      </c>
      <c r="AA978" s="9" t="str">
        <f t="shared" si="78"/>
        <v>After Discount</v>
      </c>
      <c r="AB978" s="6">
        <v>638.02800000000002</v>
      </c>
      <c r="AC978">
        <v>15</v>
      </c>
      <c r="AD978" s="6">
        <v>1894.45</v>
      </c>
      <c r="AE978">
        <v>88191</v>
      </c>
      <c r="AF978" s="9">
        <f>IF(COUNTIF(AE$2:AE2929,AE978)=1,1,0)</f>
        <v>0</v>
      </c>
      <c r="AG978" t="str">
        <f>_xlfn.XLOOKUP(AE978,Returns!A:A,Returns!B:B,"Not Returned",0,1)</f>
        <v>Not Returned</v>
      </c>
      <c r="AH978">
        <f t="shared" si="79"/>
        <v>0</v>
      </c>
    </row>
    <row r="979" spans="1:34" x14ac:dyDescent="0.3">
      <c r="A979">
        <v>26229</v>
      </c>
      <c r="B979" t="s">
        <v>47</v>
      </c>
      <c r="C979" s="8">
        <v>0.1</v>
      </c>
      <c r="D979" s="6">
        <v>226.67</v>
      </c>
      <c r="E979" s="7">
        <v>28.16</v>
      </c>
      <c r="F979">
        <v>1559</v>
      </c>
      <c r="G979" t="s">
        <v>1572</v>
      </c>
      <c r="H979" t="str">
        <f>IF(COUNTIF(G$2:G979,G979)=1,"New Customer","Returning Customer")</f>
        <v>New Customer</v>
      </c>
      <c r="I979">
        <f t="shared" si="75"/>
        <v>1</v>
      </c>
      <c r="J979" t="s">
        <v>39</v>
      </c>
      <c r="K979" t="s">
        <v>114</v>
      </c>
      <c r="L979" t="s">
        <v>41</v>
      </c>
      <c r="M979" t="s">
        <v>42</v>
      </c>
      <c r="N979" t="s">
        <v>43</v>
      </c>
      <c r="O979" t="s">
        <v>1573</v>
      </c>
      <c r="P979">
        <v>0.59</v>
      </c>
      <c r="Q979" t="s">
        <v>33</v>
      </c>
      <c r="R979" t="s">
        <v>135</v>
      </c>
      <c r="S979" t="str">
        <f>VLOOKUP(R979,Users!$A$1:$B$5,2,0)</f>
        <v>Sam</v>
      </c>
      <c r="T979" t="s">
        <v>136</v>
      </c>
      <c r="U979" t="s">
        <v>1574</v>
      </c>
      <c r="V979">
        <v>24060</v>
      </c>
      <c r="W979" s="2">
        <v>42109</v>
      </c>
      <c r="X979" s="2" t="str">
        <f t="shared" si="76"/>
        <v>Wed</v>
      </c>
      <c r="Y979" s="2">
        <v>42111</v>
      </c>
      <c r="Z979" s="9">
        <f t="shared" si="77"/>
        <v>2</v>
      </c>
      <c r="AA979" s="9" t="str">
        <f t="shared" si="78"/>
        <v>After Discount</v>
      </c>
      <c r="AB979" s="6">
        <v>-390.76800000000003</v>
      </c>
      <c r="AC979">
        <v>5</v>
      </c>
      <c r="AD979" s="6">
        <v>1088.26</v>
      </c>
      <c r="AE979">
        <v>87424</v>
      </c>
      <c r="AF979" s="9">
        <f>IF(COUNTIF(AE$2:AE2930,AE979)=1,1,0)</f>
        <v>1</v>
      </c>
      <c r="AG979" t="str">
        <f>_xlfn.XLOOKUP(AE979,Returns!A:A,Returns!B:B,"Not Returned",0,1)</f>
        <v>Not Returned</v>
      </c>
      <c r="AH979">
        <f t="shared" si="79"/>
        <v>0</v>
      </c>
    </row>
    <row r="980" spans="1:34" x14ac:dyDescent="0.3">
      <c r="A980">
        <v>21066</v>
      </c>
      <c r="B980" t="s">
        <v>47</v>
      </c>
      <c r="C980" s="8">
        <v>7.0000000000000007E-2</v>
      </c>
      <c r="D980" s="6">
        <v>226.67</v>
      </c>
      <c r="E980" s="7">
        <v>28.16</v>
      </c>
      <c r="F980">
        <v>2114</v>
      </c>
      <c r="G980" t="s">
        <v>2006</v>
      </c>
      <c r="H980" t="str">
        <f>IF(COUNTIF(G$2:G980,G980)=1,"New Customer","Returning Customer")</f>
        <v>Returning Customer</v>
      </c>
      <c r="I980">
        <f t="shared" si="75"/>
        <v>0</v>
      </c>
      <c r="J980" t="s">
        <v>39</v>
      </c>
      <c r="K980" t="s">
        <v>28</v>
      </c>
      <c r="L980" t="s">
        <v>41</v>
      </c>
      <c r="M980" t="s">
        <v>42</v>
      </c>
      <c r="N980" t="s">
        <v>43</v>
      </c>
      <c r="O980" t="s">
        <v>1573</v>
      </c>
      <c r="P980">
        <v>0.59</v>
      </c>
      <c r="Q980" t="s">
        <v>33</v>
      </c>
      <c r="R980" t="s">
        <v>135</v>
      </c>
      <c r="S980" t="str">
        <f>VLOOKUP(R980,Users!$A$1:$B$5,2,0)</f>
        <v>Sam</v>
      </c>
      <c r="T980" t="s">
        <v>136</v>
      </c>
      <c r="U980" t="s">
        <v>536</v>
      </c>
      <c r="V980">
        <v>23518</v>
      </c>
      <c r="W980" s="2">
        <v>42061</v>
      </c>
      <c r="X980" s="2" t="str">
        <f t="shared" si="76"/>
        <v>Thu</v>
      </c>
      <c r="Y980" s="2">
        <v>42062</v>
      </c>
      <c r="Z980" s="9">
        <f t="shared" si="77"/>
        <v>1</v>
      </c>
      <c r="AA980" s="9" t="str">
        <f t="shared" si="78"/>
        <v>After Discount</v>
      </c>
      <c r="AB980" s="6">
        <v>53.114399999999996</v>
      </c>
      <c r="AC980">
        <v>1</v>
      </c>
      <c r="AD980" s="6">
        <v>255.83</v>
      </c>
      <c r="AE980">
        <v>88405</v>
      </c>
      <c r="AF980" s="9">
        <f>IF(COUNTIF(AE$2:AE2931,AE980)=1,1,0)</f>
        <v>0</v>
      </c>
      <c r="AG980" t="str">
        <f>_xlfn.XLOOKUP(AE980,Returns!A:A,Returns!B:B,"Not Returned",0,1)</f>
        <v>Not Returned</v>
      </c>
      <c r="AH980">
        <f t="shared" si="79"/>
        <v>0</v>
      </c>
    </row>
    <row r="981" spans="1:34" x14ac:dyDescent="0.3">
      <c r="A981">
        <v>22370</v>
      </c>
      <c r="B981" t="s">
        <v>25</v>
      </c>
      <c r="C981" s="8">
        <v>0.05</v>
      </c>
      <c r="D981" s="6">
        <v>31.76</v>
      </c>
      <c r="E981" s="7">
        <v>45.51</v>
      </c>
      <c r="F981">
        <v>263</v>
      </c>
      <c r="G981" t="s">
        <v>362</v>
      </c>
      <c r="H981" t="str">
        <f>IF(COUNTIF(G$2:G981,G981)=1,"New Customer","Returning Customer")</f>
        <v>New Customer</v>
      </c>
      <c r="I981">
        <f t="shared" si="75"/>
        <v>1</v>
      </c>
      <c r="J981" t="s">
        <v>39</v>
      </c>
      <c r="K981" t="s">
        <v>58</v>
      </c>
      <c r="L981" t="s">
        <v>41</v>
      </c>
      <c r="M981" t="s">
        <v>150</v>
      </c>
      <c r="N981" t="s">
        <v>120</v>
      </c>
      <c r="O981" t="s">
        <v>363</v>
      </c>
      <c r="P981">
        <v>0.65</v>
      </c>
      <c r="Q981" t="s">
        <v>33</v>
      </c>
      <c r="R981" t="s">
        <v>53</v>
      </c>
      <c r="S981" t="str">
        <f>VLOOKUP(R981,Users!$A$1:$B$5,2,0)</f>
        <v>Erin</v>
      </c>
      <c r="T981" t="s">
        <v>152</v>
      </c>
      <c r="U981" t="s">
        <v>364</v>
      </c>
      <c r="V981">
        <v>44106</v>
      </c>
      <c r="W981" s="2">
        <v>42025</v>
      </c>
      <c r="X981" s="2" t="str">
        <f t="shared" si="76"/>
        <v>Wed</v>
      </c>
      <c r="Y981" s="2">
        <v>42027</v>
      </c>
      <c r="Z981" s="9">
        <f t="shared" si="77"/>
        <v>2</v>
      </c>
      <c r="AA981" s="9" t="str">
        <f t="shared" si="78"/>
        <v>After Discount</v>
      </c>
      <c r="AB981" s="6">
        <v>-2177.9860960000001</v>
      </c>
      <c r="AC981">
        <v>9</v>
      </c>
      <c r="AD981" s="6">
        <v>304.33999999999997</v>
      </c>
      <c r="AE981">
        <v>86297</v>
      </c>
      <c r="AF981" s="9">
        <f>IF(COUNTIF(AE$2:AE2932,AE981)=1,1,0)</f>
        <v>1</v>
      </c>
      <c r="AG981" t="str">
        <f>_xlfn.XLOOKUP(AE981,Returns!A:A,Returns!B:B,"Not Returned",0,1)</f>
        <v>Not Returned</v>
      </c>
      <c r="AH981">
        <f t="shared" si="79"/>
        <v>0</v>
      </c>
    </row>
    <row r="982" spans="1:34" x14ac:dyDescent="0.3">
      <c r="A982">
        <v>25916</v>
      </c>
      <c r="B982" t="s">
        <v>106</v>
      </c>
      <c r="C982" s="8">
        <v>7.0000000000000007E-2</v>
      </c>
      <c r="D982" s="6">
        <v>31.76</v>
      </c>
      <c r="E982" s="7">
        <v>45.51</v>
      </c>
      <c r="F982">
        <v>1469</v>
      </c>
      <c r="G982" t="s">
        <v>1493</v>
      </c>
      <c r="H982" t="str">
        <f>IF(COUNTIF(G$2:G982,G982)=1,"New Customer","Returning Customer")</f>
        <v>Returning Customer</v>
      </c>
      <c r="I982">
        <f t="shared" si="75"/>
        <v>0</v>
      </c>
      <c r="J982" t="s">
        <v>39</v>
      </c>
      <c r="K982" t="s">
        <v>58</v>
      </c>
      <c r="L982" t="s">
        <v>41</v>
      </c>
      <c r="M982" t="s">
        <v>150</v>
      </c>
      <c r="N982" t="s">
        <v>120</v>
      </c>
      <c r="O982" t="s">
        <v>363</v>
      </c>
      <c r="P982">
        <v>0.65</v>
      </c>
      <c r="Q982" t="s">
        <v>33</v>
      </c>
      <c r="R982" t="s">
        <v>34</v>
      </c>
      <c r="S982" t="str">
        <f>VLOOKUP(R982,Users!$A$1:$B$5,2,0)</f>
        <v>William</v>
      </c>
      <c r="T982" t="s">
        <v>208</v>
      </c>
      <c r="U982" t="s">
        <v>1495</v>
      </c>
      <c r="V982">
        <v>84015</v>
      </c>
      <c r="W982" s="2">
        <v>42167</v>
      </c>
      <c r="X982" s="2" t="str">
        <f t="shared" si="76"/>
        <v>Fri</v>
      </c>
      <c r="Y982" s="2">
        <v>42169</v>
      </c>
      <c r="Z982" s="9">
        <f t="shared" si="77"/>
        <v>2</v>
      </c>
      <c r="AA982" s="9" t="str">
        <f t="shared" si="78"/>
        <v>After Discount</v>
      </c>
      <c r="AB982" s="6">
        <v>-1314.992</v>
      </c>
      <c r="AC982">
        <v>18</v>
      </c>
      <c r="AD982" s="6">
        <v>439.27</v>
      </c>
      <c r="AE982">
        <v>91116</v>
      </c>
      <c r="AF982" s="9">
        <f>IF(COUNTIF(AE$2:AE2933,AE982)=1,1,0)</f>
        <v>0</v>
      </c>
      <c r="AG982" t="str">
        <f>_xlfn.XLOOKUP(AE982,Returns!A:A,Returns!B:B,"Not Returned",0,1)</f>
        <v>Not Returned</v>
      </c>
      <c r="AH982">
        <f t="shared" si="79"/>
        <v>0</v>
      </c>
    </row>
    <row r="983" spans="1:34" x14ac:dyDescent="0.3">
      <c r="A983">
        <v>20983</v>
      </c>
      <c r="B983" t="s">
        <v>37</v>
      </c>
      <c r="C983" s="8">
        <v>0.04</v>
      </c>
      <c r="D983" s="6">
        <v>70.98</v>
      </c>
      <c r="E983" s="7">
        <v>26.74</v>
      </c>
      <c r="F983">
        <v>2699</v>
      </c>
      <c r="G983" t="s">
        <v>2477</v>
      </c>
      <c r="H983" t="str">
        <f>IF(COUNTIF(G$2:G983,G983)=1,"New Customer","Returning Customer")</f>
        <v>Returning Customer</v>
      </c>
      <c r="I983">
        <f t="shared" si="75"/>
        <v>0</v>
      </c>
      <c r="J983" t="s">
        <v>39</v>
      </c>
      <c r="K983" t="s">
        <v>28</v>
      </c>
      <c r="L983" t="s">
        <v>41</v>
      </c>
      <c r="M983" t="s">
        <v>187</v>
      </c>
      <c r="N983" t="s">
        <v>120</v>
      </c>
      <c r="O983" t="s">
        <v>2480</v>
      </c>
      <c r="P983">
        <v>0.6</v>
      </c>
      <c r="Q983" t="s">
        <v>33</v>
      </c>
      <c r="R983" t="s">
        <v>34</v>
      </c>
      <c r="S983" t="str">
        <f>VLOOKUP(R983,Users!$A$1:$B$5,2,0)</f>
        <v>William</v>
      </c>
      <c r="T983" t="s">
        <v>372</v>
      </c>
      <c r="U983" t="s">
        <v>2479</v>
      </c>
      <c r="V983">
        <v>86442</v>
      </c>
      <c r="W983" s="2">
        <v>42102</v>
      </c>
      <c r="X983" s="2" t="str">
        <f t="shared" si="76"/>
        <v>Wed</v>
      </c>
      <c r="Y983" s="2">
        <v>42104</v>
      </c>
      <c r="Z983" s="9">
        <f t="shared" si="77"/>
        <v>2</v>
      </c>
      <c r="AA983" s="9" t="str">
        <f t="shared" si="78"/>
        <v>After Discount</v>
      </c>
      <c r="AB983" s="6">
        <v>-84.628799999999998</v>
      </c>
      <c r="AC983">
        <v>19</v>
      </c>
      <c r="AD983" s="6">
        <v>1345.33</v>
      </c>
      <c r="AE983">
        <v>87679</v>
      </c>
      <c r="AF983" s="9">
        <f>IF(COUNTIF(AE$2:AE2934,AE983)=1,1,0)</f>
        <v>1</v>
      </c>
      <c r="AG983" t="str">
        <f>_xlfn.XLOOKUP(AE983,Returns!A:A,Returns!B:B,"Not Returned",0,1)</f>
        <v>Not Returned</v>
      </c>
      <c r="AH983">
        <f t="shared" si="79"/>
        <v>0</v>
      </c>
    </row>
    <row r="984" spans="1:34" x14ac:dyDescent="0.3">
      <c r="A984">
        <v>21949</v>
      </c>
      <c r="B984" t="s">
        <v>37</v>
      </c>
      <c r="C984" s="8">
        <v>0.02</v>
      </c>
      <c r="D984" s="6">
        <v>70.98</v>
      </c>
      <c r="E984" s="7">
        <v>46.74</v>
      </c>
      <c r="F984">
        <v>738</v>
      </c>
      <c r="G984" t="s">
        <v>857</v>
      </c>
      <c r="H984" t="str">
        <f>IF(COUNTIF(G$2:G984,G984)=1,"New Customer","Returning Customer")</f>
        <v>New Customer</v>
      </c>
      <c r="I984">
        <f t="shared" si="75"/>
        <v>1</v>
      </c>
      <c r="J984" t="s">
        <v>39</v>
      </c>
      <c r="K984" t="s">
        <v>114</v>
      </c>
      <c r="L984" t="s">
        <v>41</v>
      </c>
      <c r="M984" t="s">
        <v>187</v>
      </c>
      <c r="N984" t="s">
        <v>120</v>
      </c>
      <c r="O984" t="s">
        <v>858</v>
      </c>
      <c r="P984">
        <v>0.56000000000000005</v>
      </c>
      <c r="Q984" t="s">
        <v>33</v>
      </c>
      <c r="R984" t="s">
        <v>53</v>
      </c>
      <c r="S984" t="str">
        <f>VLOOKUP(R984,Users!$A$1:$B$5,2,0)</f>
        <v>Erin</v>
      </c>
      <c r="T984" t="s">
        <v>54</v>
      </c>
      <c r="U984" t="s">
        <v>859</v>
      </c>
      <c r="V984">
        <v>7016</v>
      </c>
      <c r="W984" s="2">
        <v>42170</v>
      </c>
      <c r="X984" s="2" t="str">
        <f t="shared" si="76"/>
        <v>Mon</v>
      </c>
      <c r="Y984" s="2">
        <v>42171</v>
      </c>
      <c r="Z984" s="9">
        <f t="shared" si="77"/>
        <v>1</v>
      </c>
      <c r="AA984" s="9" t="str">
        <f t="shared" si="78"/>
        <v>After Discount</v>
      </c>
      <c r="AB984" s="6">
        <v>-178.21600000000001</v>
      </c>
      <c r="AC984">
        <v>4</v>
      </c>
      <c r="AD984" s="6">
        <v>313.63</v>
      </c>
      <c r="AE984">
        <v>90361</v>
      </c>
      <c r="AF984" s="9">
        <f>IF(COUNTIF(AE$2:AE2935,AE984)=1,1,0)</f>
        <v>0</v>
      </c>
      <c r="AG984" t="str">
        <f>_xlfn.XLOOKUP(AE984,Returns!A:A,Returns!B:B,"Not Returned",0,1)</f>
        <v>Not Returned</v>
      </c>
      <c r="AH984">
        <f t="shared" si="79"/>
        <v>0</v>
      </c>
    </row>
    <row r="985" spans="1:34" x14ac:dyDescent="0.3">
      <c r="A985">
        <v>25731</v>
      </c>
      <c r="B985" t="s">
        <v>47</v>
      </c>
      <c r="C985" s="8">
        <v>0.05</v>
      </c>
      <c r="D985" s="6">
        <v>70.98</v>
      </c>
      <c r="E985" s="7">
        <v>46.74</v>
      </c>
      <c r="F985">
        <v>1976</v>
      </c>
      <c r="G985" t="s">
        <v>1907</v>
      </c>
      <c r="H985" t="str">
        <f>IF(COUNTIF(G$2:G985,G985)=1,"New Customer","Returning Customer")</f>
        <v>New Customer</v>
      </c>
      <c r="I985">
        <f t="shared" si="75"/>
        <v>1</v>
      </c>
      <c r="J985" t="s">
        <v>39</v>
      </c>
      <c r="K985" t="s">
        <v>114</v>
      </c>
      <c r="L985" t="s">
        <v>41</v>
      </c>
      <c r="M985" t="s">
        <v>187</v>
      </c>
      <c r="N985" t="s">
        <v>120</v>
      </c>
      <c r="O985" t="s">
        <v>858</v>
      </c>
      <c r="P985">
        <v>0.56000000000000005</v>
      </c>
      <c r="Q985" t="s">
        <v>33</v>
      </c>
      <c r="R985" t="s">
        <v>61</v>
      </c>
      <c r="S985" t="str">
        <f>VLOOKUP(R985,Users!$A$1:$B$5,2,0)</f>
        <v>Chris</v>
      </c>
      <c r="T985" t="s">
        <v>295</v>
      </c>
      <c r="U985" t="s">
        <v>1908</v>
      </c>
      <c r="V985">
        <v>48823</v>
      </c>
      <c r="W985" s="2">
        <v>42014</v>
      </c>
      <c r="X985" s="2" t="str">
        <f t="shared" si="76"/>
        <v>Sat</v>
      </c>
      <c r="Y985" s="2">
        <v>42015</v>
      </c>
      <c r="Z985" s="9">
        <f t="shared" si="77"/>
        <v>1</v>
      </c>
      <c r="AA985" s="9" t="str">
        <f t="shared" si="78"/>
        <v>After Discount</v>
      </c>
      <c r="AB985" s="6">
        <v>-850.65239999999994</v>
      </c>
      <c r="AC985">
        <v>8</v>
      </c>
      <c r="AD985" s="6">
        <v>551.51</v>
      </c>
      <c r="AE985">
        <v>89039</v>
      </c>
      <c r="AF985" s="9">
        <f>IF(COUNTIF(AE$2:AE2936,AE985)=1,1,0)</f>
        <v>0</v>
      </c>
      <c r="AG985" t="str">
        <f>_xlfn.XLOOKUP(AE985,Returns!A:A,Returns!B:B,"Not Returned",0,1)</f>
        <v>Not Returned</v>
      </c>
      <c r="AH985">
        <f t="shared" si="79"/>
        <v>0</v>
      </c>
    </row>
    <row r="986" spans="1:34" x14ac:dyDescent="0.3">
      <c r="A986">
        <v>23773</v>
      </c>
      <c r="B986" t="s">
        <v>56</v>
      </c>
      <c r="C986" s="8">
        <v>0.09</v>
      </c>
      <c r="D986" s="6">
        <v>159.31</v>
      </c>
      <c r="E986" s="7">
        <v>60</v>
      </c>
      <c r="F986">
        <v>2162</v>
      </c>
      <c r="G986" t="s">
        <v>2052</v>
      </c>
      <c r="H986" t="str">
        <f>IF(COUNTIF(G$2:G986,G986)=1,"New Customer","Returning Customer")</f>
        <v>Returning Customer</v>
      </c>
      <c r="I986">
        <f t="shared" si="75"/>
        <v>0</v>
      </c>
      <c r="J986" t="s">
        <v>39</v>
      </c>
      <c r="K986" t="s">
        <v>28</v>
      </c>
      <c r="L986" t="s">
        <v>41</v>
      </c>
      <c r="M986" t="s">
        <v>150</v>
      </c>
      <c r="N986" t="s">
        <v>43</v>
      </c>
      <c r="O986" t="s">
        <v>2053</v>
      </c>
      <c r="P986">
        <v>0.55000000000000004</v>
      </c>
      <c r="Q986" t="s">
        <v>33</v>
      </c>
      <c r="R986" t="s">
        <v>53</v>
      </c>
      <c r="S986" t="str">
        <f>VLOOKUP(R986,Users!$A$1:$B$5,2,0)</f>
        <v>Erin</v>
      </c>
      <c r="T986" t="s">
        <v>229</v>
      </c>
      <c r="U986" t="s">
        <v>2054</v>
      </c>
      <c r="V986">
        <v>16146</v>
      </c>
      <c r="W986" s="2">
        <v>42144</v>
      </c>
      <c r="X986" s="2" t="str">
        <f t="shared" si="76"/>
        <v>Wed</v>
      </c>
      <c r="Y986" s="2">
        <v>42146</v>
      </c>
      <c r="Z986" s="9">
        <f t="shared" si="77"/>
        <v>2</v>
      </c>
      <c r="AA986" s="9" t="str">
        <f t="shared" si="78"/>
        <v>After Discount</v>
      </c>
      <c r="AB986" s="6">
        <v>77.000895400000104</v>
      </c>
      <c r="AC986">
        <v>41</v>
      </c>
      <c r="AD986" s="6">
        <v>6173.42</v>
      </c>
      <c r="AE986">
        <v>90387</v>
      </c>
      <c r="AF986" s="9">
        <f>IF(COUNTIF(AE$2:AE2937,AE986)=1,1,0)</f>
        <v>0</v>
      </c>
      <c r="AG986" t="str">
        <f>_xlfn.XLOOKUP(AE986,Returns!A:A,Returns!B:B,"Not Returned",0,1)</f>
        <v>Not Returned</v>
      </c>
      <c r="AH986">
        <f t="shared" si="79"/>
        <v>0</v>
      </c>
    </row>
    <row r="987" spans="1:34" x14ac:dyDescent="0.3">
      <c r="A987">
        <v>6443</v>
      </c>
      <c r="B987" t="s">
        <v>37</v>
      </c>
      <c r="C987" s="8">
        <v>0.08</v>
      </c>
      <c r="D987" s="6">
        <v>140.81</v>
      </c>
      <c r="E987" s="7">
        <v>24.49</v>
      </c>
      <c r="F987">
        <v>1106</v>
      </c>
      <c r="G987" t="s">
        <v>1194</v>
      </c>
      <c r="H987" t="str">
        <f>IF(COUNTIF(G$2:G987,G987)=1,"New Customer","Returning Customer")</f>
        <v>Returning Customer</v>
      </c>
      <c r="I987">
        <f t="shared" si="75"/>
        <v>0</v>
      </c>
      <c r="J987" t="s">
        <v>49</v>
      </c>
      <c r="K987" t="s">
        <v>114</v>
      </c>
      <c r="L987" t="s">
        <v>41</v>
      </c>
      <c r="M987" t="s">
        <v>42</v>
      </c>
      <c r="N987" t="s">
        <v>231</v>
      </c>
      <c r="O987" t="s">
        <v>1196</v>
      </c>
      <c r="P987">
        <v>0.56999999999999995</v>
      </c>
      <c r="Q987" t="s">
        <v>33</v>
      </c>
      <c r="R987" t="s">
        <v>61</v>
      </c>
      <c r="S987" t="str">
        <f>VLOOKUP(R987,Users!$A$1:$B$5,2,0)</f>
        <v>Chris</v>
      </c>
      <c r="T987" t="s">
        <v>129</v>
      </c>
      <c r="U987" t="s">
        <v>778</v>
      </c>
      <c r="V987">
        <v>75220</v>
      </c>
      <c r="W987" s="2">
        <v>42161</v>
      </c>
      <c r="X987" s="2" t="str">
        <f t="shared" si="76"/>
        <v>Sat</v>
      </c>
      <c r="Y987" s="2">
        <v>42163</v>
      </c>
      <c r="Z987" s="9">
        <f t="shared" si="77"/>
        <v>2</v>
      </c>
      <c r="AA987" s="9" t="str">
        <f t="shared" si="78"/>
        <v>After Discount</v>
      </c>
      <c r="AB987" s="6">
        <v>1232.79</v>
      </c>
      <c r="AC987">
        <v>81</v>
      </c>
      <c r="AD987" s="6">
        <v>11272.77</v>
      </c>
      <c r="AE987">
        <v>45824</v>
      </c>
      <c r="AF987" s="9">
        <f>IF(COUNTIF(AE$2:AE2938,AE987)=1,1,0)</f>
        <v>1</v>
      </c>
      <c r="AG987" t="str">
        <f>_xlfn.XLOOKUP(AE987,Returns!A:A,Returns!B:B,"Not Returned",0,1)</f>
        <v>Not Returned</v>
      </c>
      <c r="AH987">
        <f t="shared" si="79"/>
        <v>0</v>
      </c>
    </row>
    <row r="988" spans="1:34" x14ac:dyDescent="0.3">
      <c r="A988">
        <v>20249</v>
      </c>
      <c r="B988" t="s">
        <v>25</v>
      </c>
      <c r="C988" s="8">
        <v>0.03</v>
      </c>
      <c r="D988" s="6">
        <v>320.98</v>
      </c>
      <c r="E988" s="7">
        <v>24.49</v>
      </c>
      <c r="F988">
        <v>2117</v>
      </c>
      <c r="G988" t="s">
        <v>2012</v>
      </c>
      <c r="H988" t="str">
        <f>IF(COUNTIF(G$2:G988,G988)=1,"New Customer","Returning Customer")</f>
        <v>New Customer</v>
      </c>
      <c r="I988">
        <f t="shared" si="75"/>
        <v>1</v>
      </c>
      <c r="J988" t="s">
        <v>49</v>
      </c>
      <c r="K988" t="s">
        <v>40</v>
      </c>
      <c r="L988" t="s">
        <v>41</v>
      </c>
      <c r="M988" t="s">
        <v>42</v>
      </c>
      <c r="N988" t="s">
        <v>231</v>
      </c>
      <c r="O988" t="s">
        <v>2013</v>
      </c>
      <c r="P988">
        <v>0.55000000000000004</v>
      </c>
      <c r="Q988" t="s">
        <v>33</v>
      </c>
      <c r="R988" t="s">
        <v>61</v>
      </c>
      <c r="S988" t="str">
        <f>VLOOKUP(R988,Users!$A$1:$B$5,2,0)</f>
        <v>Chris</v>
      </c>
      <c r="T988" t="s">
        <v>129</v>
      </c>
      <c r="U988" t="s">
        <v>1563</v>
      </c>
      <c r="V988">
        <v>75401</v>
      </c>
      <c r="W988" s="2">
        <v>42114</v>
      </c>
      <c r="X988" s="2" t="str">
        <f t="shared" si="76"/>
        <v>Mon</v>
      </c>
      <c r="Y988" s="2">
        <v>42116</v>
      </c>
      <c r="Z988" s="9">
        <f t="shared" si="77"/>
        <v>2</v>
      </c>
      <c r="AA988" s="9" t="str">
        <f t="shared" si="78"/>
        <v>After Discount</v>
      </c>
      <c r="AB988" s="6">
        <v>4554.4346999999998</v>
      </c>
      <c r="AC988">
        <v>20</v>
      </c>
      <c r="AD988" s="6">
        <v>6600.63</v>
      </c>
      <c r="AE988">
        <v>90891</v>
      </c>
      <c r="AF988" s="9">
        <f>IF(COUNTIF(AE$2:AE2939,AE988)=1,1,0)</f>
        <v>0</v>
      </c>
      <c r="AG988" t="str">
        <f>_xlfn.XLOOKUP(AE988,Returns!A:A,Returns!B:B,"Not Returned",0,1)</f>
        <v>Not Returned</v>
      </c>
      <c r="AH988">
        <f t="shared" si="79"/>
        <v>0</v>
      </c>
    </row>
    <row r="989" spans="1:34" x14ac:dyDescent="0.3">
      <c r="A989">
        <v>25860</v>
      </c>
      <c r="B989" t="s">
        <v>25</v>
      </c>
      <c r="C989" s="8">
        <v>0.08</v>
      </c>
      <c r="D989" s="6">
        <v>227.55</v>
      </c>
      <c r="E989" s="7">
        <v>32.479999999999997</v>
      </c>
      <c r="F989">
        <v>2464</v>
      </c>
      <c r="G989" t="s">
        <v>2296</v>
      </c>
      <c r="H989" t="str">
        <f>IF(COUNTIF(G$2:G989,G989)=1,"New Customer","Returning Customer")</f>
        <v>Returning Customer</v>
      </c>
      <c r="I989">
        <f t="shared" si="75"/>
        <v>0</v>
      </c>
      <c r="J989" t="s">
        <v>39</v>
      </c>
      <c r="K989" t="s">
        <v>114</v>
      </c>
      <c r="L989" t="s">
        <v>41</v>
      </c>
      <c r="M989" t="s">
        <v>150</v>
      </c>
      <c r="N989" t="s">
        <v>120</v>
      </c>
      <c r="O989" t="s">
        <v>2298</v>
      </c>
      <c r="P989">
        <v>0.68</v>
      </c>
      <c r="Q989" t="s">
        <v>33</v>
      </c>
      <c r="R989" t="s">
        <v>135</v>
      </c>
      <c r="S989" t="str">
        <f>VLOOKUP(R989,Users!$A$1:$B$5,2,0)</f>
        <v>Sam</v>
      </c>
      <c r="T989" t="s">
        <v>168</v>
      </c>
      <c r="U989" t="s">
        <v>2297</v>
      </c>
      <c r="V989">
        <v>71111</v>
      </c>
      <c r="W989" s="2">
        <v>42135</v>
      </c>
      <c r="X989" s="2" t="str">
        <f t="shared" si="76"/>
        <v>Mon</v>
      </c>
      <c r="Y989" s="2">
        <v>42135</v>
      </c>
      <c r="Z989" s="9">
        <f t="shared" si="77"/>
        <v>0</v>
      </c>
      <c r="AA989" s="9" t="str">
        <f t="shared" si="78"/>
        <v>After Discount</v>
      </c>
      <c r="AB989" s="6">
        <v>-570.16960000000006</v>
      </c>
      <c r="AC989">
        <v>16</v>
      </c>
      <c r="AD989" s="6">
        <v>2849.64</v>
      </c>
      <c r="AE989">
        <v>88713</v>
      </c>
      <c r="AF989" s="9">
        <f>IF(COUNTIF(AE$2:AE2940,AE989)=1,1,0)</f>
        <v>0</v>
      </c>
      <c r="AG989" t="str">
        <f>_xlfn.XLOOKUP(AE989,Returns!A:A,Returns!B:B,"Not Returned",0,1)</f>
        <v>Not Returned</v>
      </c>
      <c r="AH989">
        <f t="shared" si="79"/>
        <v>0</v>
      </c>
    </row>
    <row r="990" spans="1:34" x14ac:dyDescent="0.3">
      <c r="A990">
        <v>5273</v>
      </c>
      <c r="B990" t="s">
        <v>106</v>
      </c>
      <c r="C990" s="8">
        <v>7.0000000000000007E-2</v>
      </c>
      <c r="D990" s="6">
        <v>100.98</v>
      </c>
      <c r="E990" s="7">
        <v>45</v>
      </c>
      <c r="F990">
        <v>68</v>
      </c>
      <c r="G990" t="s">
        <v>142</v>
      </c>
      <c r="H990" t="str">
        <f>IF(COUNTIF(G$2:G990,G990)=1,"New Customer","Returning Customer")</f>
        <v>Returning Customer</v>
      </c>
      <c r="I990">
        <f t="shared" si="75"/>
        <v>0</v>
      </c>
      <c r="J990" t="s">
        <v>39</v>
      </c>
      <c r="K990" t="s">
        <v>28</v>
      </c>
      <c r="L990" t="s">
        <v>41</v>
      </c>
      <c r="M990" t="s">
        <v>42</v>
      </c>
      <c r="N990" t="s">
        <v>43</v>
      </c>
      <c r="O990" t="s">
        <v>144</v>
      </c>
      <c r="P990">
        <v>0.69</v>
      </c>
      <c r="Q990" t="s">
        <v>33</v>
      </c>
      <c r="R990" t="s">
        <v>53</v>
      </c>
      <c r="S990" t="str">
        <f>VLOOKUP(R990,Users!$A$1:$B$5,2,0)</f>
        <v>Erin</v>
      </c>
      <c r="T990" t="s">
        <v>71</v>
      </c>
      <c r="U990" t="s">
        <v>90</v>
      </c>
      <c r="V990">
        <v>10177</v>
      </c>
      <c r="W990" s="2">
        <v>42006</v>
      </c>
      <c r="X990" s="2" t="str">
        <f t="shared" si="76"/>
        <v>Fri</v>
      </c>
      <c r="Y990" s="2">
        <v>42008</v>
      </c>
      <c r="Z990" s="9">
        <f t="shared" si="77"/>
        <v>2</v>
      </c>
      <c r="AA990" s="9" t="str">
        <f t="shared" si="78"/>
        <v>After Discount</v>
      </c>
      <c r="AB990" s="6">
        <v>-1679.7599999999998</v>
      </c>
      <c r="AC990">
        <v>43</v>
      </c>
      <c r="AD990" s="6">
        <v>4083.19</v>
      </c>
      <c r="AE990">
        <v>37537</v>
      </c>
      <c r="AF990" s="9">
        <f>IF(COUNTIF(AE$2:AE2941,AE990)=1,1,0)</f>
        <v>0</v>
      </c>
      <c r="AG990" t="str">
        <f>_xlfn.XLOOKUP(AE990,Returns!A:A,Returns!B:B,"Not Returned",0,1)</f>
        <v>Not Returned</v>
      </c>
      <c r="AH990">
        <f t="shared" si="79"/>
        <v>0</v>
      </c>
    </row>
    <row r="991" spans="1:34" x14ac:dyDescent="0.3">
      <c r="A991">
        <v>1041</v>
      </c>
      <c r="B991" t="s">
        <v>47</v>
      </c>
      <c r="C991" s="8">
        <v>0.03</v>
      </c>
      <c r="D991" s="6">
        <v>300.64999999999998</v>
      </c>
      <c r="E991" s="7">
        <v>24.49</v>
      </c>
      <c r="F991">
        <v>3011</v>
      </c>
      <c r="G991" t="s">
        <v>2713</v>
      </c>
      <c r="H991" t="str">
        <f>IF(COUNTIF(G$2:G991,G991)=1,"New Customer","Returning Customer")</f>
        <v>New Customer</v>
      </c>
      <c r="I991">
        <f t="shared" si="75"/>
        <v>1</v>
      </c>
      <c r="J991" t="s">
        <v>49</v>
      </c>
      <c r="K991" t="s">
        <v>28</v>
      </c>
      <c r="L991" t="s">
        <v>29</v>
      </c>
      <c r="M991" t="s">
        <v>252</v>
      </c>
      <c r="N991" t="s">
        <v>231</v>
      </c>
      <c r="O991" t="s">
        <v>2714</v>
      </c>
      <c r="P991">
        <v>0.52</v>
      </c>
      <c r="Q991" t="s">
        <v>33</v>
      </c>
      <c r="R991" t="s">
        <v>53</v>
      </c>
      <c r="S991" t="str">
        <f>VLOOKUP(R991,Users!$A$1:$B$5,2,0)</f>
        <v>Erin</v>
      </c>
      <c r="T991" t="s">
        <v>189</v>
      </c>
      <c r="U991" t="s">
        <v>190</v>
      </c>
      <c r="V991">
        <v>2113</v>
      </c>
      <c r="W991" s="2">
        <v>42122</v>
      </c>
      <c r="X991" s="2" t="str">
        <f t="shared" si="76"/>
        <v>Tue</v>
      </c>
      <c r="Y991" s="2">
        <v>42124</v>
      </c>
      <c r="Z991" s="9">
        <f t="shared" si="77"/>
        <v>2</v>
      </c>
      <c r="AA991" s="9" t="str">
        <f t="shared" si="78"/>
        <v>After Discount</v>
      </c>
      <c r="AB991" s="6">
        <v>1282.4959999999999</v>
      </c>
      <c r="AC991">
        <v>32</v>
      </c>
      <c r="AD991" s="6">
        <v>9705.4599999999991</v>
      </c>
      <c r="AE991">
        <v>7623</v>
      </c>
      <c r="AF991" s="9">
        <f>IF(COUNTIF(AE$2:AE2942,AE991)=1,1,0)</f>
        <v>0</v>
      </c>
      <c r="AG991" t="str">
        <f>_xlfn.XLOOKUP(AE991,Returns!A:A,Returns!B:B,"Not Returned",0,1)</f>
        <v>Not Returned</v>
      </c>
      <c r="AH991">
        <f t="shared" si="79"/>
        <v>0</v>
      </c>
    </row>
    <row r="992" spans="1:34" x14ac:dyDescent="0.3">
      <c r="A992">
        <v>19041</v>
      </c>
      <c r="B992" t="s">
        <v>47</v>
      </c>
      <c r="C992" s="8">
        <v>0.03</v>
      </c>
      <c r="D992" s="6">
        <v>300.64999999999998</v>
      </c>
      <c r="E992" s="7">
        <v>24.49</v>
      </c>
      <c r="F992">
        <v>3012</v>
      </c>
      <c r="G992" t="s">
        <v>2716</v>
      </c>
      <c r="H992" t="str">
        <f>IF(COUNTIF(G$2:G992,G992)=1,"New Customer","Returning Customer")</f>
        <v>New Customer</v>
      </c>
      <c r="I992">
        <f t="shared" si="75"/>
        <v>1</v>
      </c>
      <c r="J992" t="s">
        <v>49</v>
      </c>
      <c r="K992" t="s">
        <v>28</v>
      </c>
      <c r="L992" t="s">
        <v>29</v>
      </c>
      <c r="M992" t="s">
        <v>252</v>
      </c>
      <c r="N992" t="s">
        <v>231</v>
      </c>
      <c r="O992" t="s">
        <v>2714</v>
      </c>
      <c r="P992">
        <v>0.52</v>
      </c>
      <c r="Q992" t="s">
        <v>33</v>
      </c>
      <c r="R992" t="s">
        <v>53</v>
      </c>
      <c r="S992" t="str">
        <f>VLOOKUP(R992,Users!$A$1:$B$5,2,0)</f>
        <v>Erin</v>
      </c>
      <c r="T992" t="s">
        <v>71</v>
      </c>
      <c r="U992" t="s">
        <v>2717</v>
      </c>
      <c r="V992">
        <v>14609</v>
      </c>
      <c r="W992" s="2">
        <v>42122</v>
      </c>
      <c r="X992" s="2" t="str">
        <f t="shared" si="76"/>
        <v>Tue</v>
      </c>
      <c r="Y992" s="2">
        <v>42124</v>
      </c>
      <c r="Z992" s="9">
        <f t="shared" si="77"/>
        <v>2</v>
      </c>
      <c r="AA992" s="9" t="str">
        <f t="shared" si="78"/>
        <v>After Discount</v>
      </c>
      <c r="AB992" s="6">
        <v>1474.8703999999998</v>
      </c>
      <c r="AC992">
        <v>8</v>
      </c>
      <c r="AD992" s="6">
        <v>2426.36</v>
      </c>
      <c r="AE992">
        <v>86346</v>
      </c>
      <c r="AF992" s="9">
        <f>IF(COUNTIF(AE$2:AE2943,AE992)=1,1,0)</f>
        <v>0</v>
      </c>
      <c r="AG992" t="str">
        <f>_xlfn.XLOOKUP(AE992,Returns!A:A,Returns!B:B,"Not Returned",0,1)</f>
        <v>Not Returned</v>
      </c>
      <c r="AH992">
        <f t="shared" si="79"/>
        <v>0</v>
      </c>
    </row>
    <row r="993" spans="1:34" x14ac:dyDescent="0.3">
      <c r="A993">
        <v>25531</v>
      </c>
      <c r="B993" t="s">
        <v>106</v>
      </c>
      <c r="C993" s="8">
        <v>0</v>
      </c>
      <c r="D993" s="6">
        <v>78.650000000000006</v>
      </c>
      <c r="E993" s="7">
        <v>13.99</v>
      </c>
      <c r="F993">
        <v>1940</v>
      </c>
      <c r="G993" t="s">
        <v>1879</v>
      </c>
      <c r="H993" t="str">
        <f>IF(COUNTIF(G$2:G993,G993)=1,"New Customer","Returning Customer")</f>
        <v>Returning Customer</v>
      </c>
      <c r="I993">
        <f t="shared" si="75"/>
        <v>0</v>
      </c>
      <c r="J993" t="s">
        <v>49</v>
      </c>
      <c r="K993" t="s">
        <v>28</v>
      </c>
      <c r="L993" t="s">
        <v>29</v>
      </c>
      <c r="M993" t="s">
        <v>252</v>
      </c>
      <c r="N993" t="s">
        <v>86</v>
      </c>
      <c r="O993" t="s">
        <v>1881</v>
      </c>
      <c r="P993">
        <v>0.52</v>
      </c>
      <c r="Q993" t="s">
        <v>33</v>
      </c>
      <c r="R993" t="s">
        <v>34</v>
      </c>
      <c r="S993" t="str">
        <f>VLOOKUP(R993,Users!$A$1:$B$5,2,0)</f>
        <v>William</v>
      </c>
      <c r="T993" t="s">
        <v>208</v>
      </c>
      <c r="U993" t="s">
        <v>1880</v>
      </c>
      <c r="V993">
        <v>84020</v>
      </c>
      <c r="W993" s="2">
        <v>42113</v>
      </c>
      <c r="X993" s="2" t="str">
        <f t="shared" si="76"/>
        <v>Sun</v>
      </c>
      <c r="Y993" s="2">
        <v>42120</v>
      </c>
      <c r="Z993" s="9">
        <f t="shared" si="77"/>
        <v>7</v>
      </c>
      <c r="AA993" s="9" t="str">
        <f t="shared" si="78"/>
        <v>No Discount</v>
      </c>
      <c r="AB993" s="6">
        <v>386.00669999999991</v>
      </c>
      <c r="AC993">
        <v>7</v>
      </c>
      <c r="AD993" s="6">
        <v>559.42999999999995</v>
      </c>
      <c r="AE993">
        <v>88871</v>
      </c>
      <c r="AF993" s="9">
        <f>IF(COUNTIF(AE$2:AE2944,AE993)=1,1,0)</f>
        <v>0</v>
      </c>
      <c r="AG993" t="str">
        <f>_xlfn.XLOOKUP(AE993,Returns!A:A,Returns!B:B,"Not Returned",0,1)</f>
        <v>Not Returned</v>
      </c>
      <c r="AH993">
        <f t="shared" si="79"/>
        <v>0</v>
      </c>
    </row>
    <row r="994" spans="1:34" x14ac:dyDescent="0.3">
      <c r="A994">
        <v>22488</v>
      </c>
      <c r="B994" t="s">
        <v>56</v>
      </c>
      <c r="C994" s="8">
        <v>0.01</v>
      </c>
      <c r="D994" s="6">
        <v>78.650000000000006</v>
      </c>
      <c r="E994" s="7">
        <v>13.99</v>
      </c>
      <c r="F994">
        <v>1967</v>
      </c>
      <c r="G994" t="s">
        <v>1899</v>
      </c>
      <c r="H994" t="str">
        <f>IF(COUNTIF(G$2:G994,G994)=1,"New Customer","Returning Customer")</f>
        <v>New Customer</v>
      </c>
      <c r="I994">
        <f t="shared" si="75"/>
        <v>1</v>
      </c>
      <c r="J994" t="s">
        <v>27</v>
      </c>
      <c r="K994" t="s">
        <v>58</v>
      </c>
      <c r="L994" t="s">
        <v>29</v>
      </c>
      <c r="M994" t="s">
        <v>252</v>
      </c>
      <c r="N994" t="s">
        <v>86</v>
      </c>
      <c r="O994" t="s">
        <v>1881</v>
      </c>
      <c r="P994">
        <v>0.52</v>
      </c>
      <c r="Q994" t="s">
        <v>33</v>
      </c>
      <c r="R994" t="s">
        <v>61</v>
      </c>
      <c r="S994" t="str">
        <f>VLOOKUP(R994,Users!$A$1:$B$5,2,0)</f>
        <v>Chris</v>
      </c>
      <c r="T994" t="s">
        <v>324</v>
      </c>
      <c r="U994" t="s">
        <v>1560</v>
      </c>
      <c r="V994">
        <v>52732</v>
      </c>
      <c r="W994" s="2">
        <v>42081</v>
      </c>
      <c r="X994" s="2" t="str">
        <f t="shared" si="76"/>
        <v>Wed</v>
      </c>
      <c r="Y994" s="2">
        <v>42082</v>
      </c>
      <c r="Z994" s="9">
        <f t="shared" si="77"/>
        <v>1</v>
      </c>
      <c r="AA994" s="9" t="str">
        <f t="shared" si="78"/>
        <v>After Discount</v>
      </c>
      <c r="AB994" s="6">
        <v>442.36589999999995</v>
      </c>
      <c r="AC994">
        <v>8</v>
      </c>
      <c r="AD994" s="6">
        <v>641.11</v>
      </c>
      <c r="AE994">
        <v>89456</v>
      </c>
      <c r="AF994" s="9">
        <f>IF(COUNTIF(AE$2:AE2945,AE994)=1,1,0)</f>
        <v>1</v>
      </c>
      <c r="AG994" t="str">
        <f>_xlfn.XLOOKUP(AE994,Returns!A:A,Returns!B:B,"Not Returned",0,1)</f>
        <v>Not Returned</v>
      </c>
      <c r="AH994">
        <f t="shared" si="79"/>
        <v>0</v>
      </c>
    </row>
    <row r="995" spans="1:34" x14ac:dyDescent="0.3">
      <c r="A995">
        <v>23481</v>
      </c>
      <c r="B995" t="s">
        <v>56</v>
      </c>
      <c r="C995" s="8">
        <v>0.08</v>
      </c>
      <c r="D995" s="6">
        <v>7.77</v>
      </c>
      <c r="E995" s="7">
        <v>9.23</v>
      </c>
      <c r="F995">
        <v>339</v>
      </c>
      <c r="G995" t="s">
        <v>435</v>
      </c>
      <c r="H995" t="str">
        <f>IF(COUNTIF(G$2:G995,G995)=1,"New Customer","Returning Customer")</f>
        <v>New Customer</v>
      </c>
      <c r="I995">
        <f t="shared" si="75"/>
        <v>1</v>
      </c>
      <c r="J995" t="s">
        <v>49</v>
      </c>
      <c r="K995" t="s">
        <v>28</v>
      </c>
      <c r="L995" t="s">
        <v>29</v>
      </c>
      <c r="M995" t="s">
        <v>252</v>
      </c>
      <c r="N995" t="s">
        <v>59</v>
      </c>
      <c r="O995" t="s">
        <v>436</v>
      </c>
      <c r="P995">
        <v>0.57999999999999996</v>
      </c>
      <c r="Q995" t="s">
        <v>33</v>
      </c>
      <c r="R995" t="s">
        <v>53</v>
      </c>
      <c r="S995" t="str">
        <f>VLOOKUP(R995,Users!$A$1:$B$5,2,0)</f>
        <v>Erin</v>
      </c>
      <c r="T995" t="s">
        <v>152</v>
      </c>
      <c r="U995" t="s">
        <v>437</v>
      </c>
      <c r="V995">
        <v>43229</v>
      </c>
      <c r="W995" s="2">
        <v>42080</v>
      </c>
      <c r="X995" s="2" t="str">
        <f t="shared" si="76"/>
        <v>Tue</v>
      </c>
      <c r="Y995" s="2">
        <v>42081</v>
      </c>
      <c r="Z995" s="9">
        <f t="shared" si="77"/>
        <v>1</v>
      </c>
      <c r="AA995" s="9" t="str">
        <f t="shared" si="78"/>
        <v>After Discount</v>
      </c>
      <c r="AB995" s="6">
        <v>-83.65</v>
      </c>
      <c r="AC995">
        <v>5</v>
      </c>
      <c r="AD995" s="6">
        <v>40.299999999999997</v>
      </c>
      <c r="AE995">
        <v>90583</v>
      </c>
      <c r="AF995" s="9">
        <f>IF(COUNTIF(AE$2:AE2946,AE995)=1,1,0)</f>
        <v>0</v>
      </c>
      <c r="AG995" t="str">
        <f>_xlfn.XLOOKUP(AE995,Returns!A:A,Returns!B:B,"Not Returned",0,1)</f>
        <v>Not Returned</v>
      </c>
      <c r="AH995">
        <f t="shared" si="79"/>
        <v>0</v>
      </c>
    </row>
    <row r="996" spans="1:34" x14ac:dyDescent="0.3">
      <c r="A996">
        <v>22875</v>
      </c>
      <c r="B996" t="s">
        <v>47</v>
      </c>
      <c r="C996" s="8">
        <v>0.08</v>
      </c>
      <c r="D996" s="6">
        <v>7.77</v>
      </c>
      <c r="E996" s="7">
        <v>9.23</v>
      </c>
      <c r="F996">
        <v>772</v>
      </c>
      <c r="G996" t="s">
        <v>899</v>
      </c>
      <c r="H996" t="str">
        <f>IF(COUNTIF(G$2:G996,G996)=1,"New Customer","Returning Customer")</f>
        <v>Returning Customer</v>
      </c>
      <c r="I996">
        <f t="shared" si="75"/>
        <v>0</v>
      </c>
      <c r="J996" t="s">
        <v>49</v>
      </c>
      <c r="K996" t="s">
        <v>58</v>
      </c>
      <c r="L996" t="s">
        <v>29</v>
      </c>
      <c r="M996" t="s">
        <v>252</v>
      </c>
      <c r="N996" t="s">
        <v>59</v>
      </c>
      <c r="O996" t="s">
        <v>436</v>
      </c>
      <c r="P996">
        <v>0.57999999999999996</v>
      </c>
      <c r="Q996" t="s">
        <v>33</v>
      </c>
      <c r="R996" t="s">
        <v>53</v>
      </c>
      <c r="S996" t="str">
        <f>VLOOKUP(R996,Users!$A$1:$B$5,2,0)</f>
        <v>Erin</v>
      </c>
      <c r="T996" t="s">
        <v>229</v>
      </c>
      <c r="U996" t="s">
        <v>900</v>
      </c>
      <c r="V996">
        <v>18103</v>
      </c>
      <c r="W996" s="2">
        <v>42018</v>
      </c>
      <c r="X996" s="2" t="str">
        <f t="shared" si="76"/>
        <v>Wed</v>
      </c>
      <c r="Y996" s="2">
        <v>42020</v>
      </c>
      <c r="Z996" s="9">
        <f t="shared" si="77"/>
        <v>2</v>
      </c>
      <c r="AA996" s="9" t="str">
        <f t="shared" si="78"/>
        <v>After Discount</v>
      </c>
      <c r="AB996" s="6">
        <v>-209.25</v>
      </c>
      <c r="AC996">
        <v>7</v>
      </c>
      <c r="AD996" s="6">
        <v>56.44</v>
      </c>
      <c r="AE996">
        <v>88666</v>
      </c>
      <c r="AF996" s="9">
        <f>IF(COUNTIF(AE$2:AE2947,AE996)=1,1,0)</f>
        <v>0</v>
      </c>
      <c r="AG996" t="str">
        <f>_xlfn.XLOOKUP(AE996,Returns!A:A,Returns!B:B,"Not Returned",0,1)</f>
        <v>Not Returned</v>
      </c>
      <c r="AH996">
        <f t="shared" si="79"/>
        <v>0</v>
      </c>
    </row>
    <row r="997" spans="1:34" x14ac:dyDescent="0.3">
      <c r="A997">
        <v>21325</v>
      </c>
      <c r="B997" t="s">
        <v>106</v>
      </c>
      <c r="C997" s="8">
        <v>0.06</v>
      </c>
      <c r="D997" s="6">
        <v>4.4800000000000004</v>
      </c>
      <c r="E997" s="7">
        <v>49</v>
      </c>
      <c r="F997">
        <v>576</v>
      </c>
      <c r="G997" t="s">
        <v>671</v>
      </c>
      <c r="H997" t="str">
        <f>IF(COUNTIF(G$2:G997,G997)=1,"New Customer","Returning Customer")</f>
        <v>New Customer</v>
      </c>
      <c r="I997">
        <f t="shared" si="75"/>
        <v>1</v>
      </c>
      <c r="J997" t="s">
        <v>49</v>
      </c>
      <c r="K997" t="s">
        <v>28</v>
      </c>
      <c r="L997" t="s">
        <v>29</v>
      </c>
      <c r="M997" t="s">
        <v>252</v>
      </c>
      <c r="N997" t="s">
        <v>231</v>
      </c>
      <c r="O997" t="s">
        <v>672</v>
      </c>
      <c r="P997">
        <v>0.6</v>
      </c>
      <c r="Q997" t="s">
        <v>33</v>
      </c>
      <c r="R997" t="s">
        <v>34</v>
      </c>
      <c r="S997" t="str">
        <f>VLOOKUP(R997,Users!$A$1:$B$5,2,0)</f>
        <v>William</v>
      </c>
      <c r="T997" t="s">
        <v>45</v>
      </c>
      <c r="U997" t="s">
        <v>673</v>
      </c>
      <c r="V997">
        <v>91767</v>
      </c>
      <c r="W997" s="2">
        <v>42017</v>
      </c>
      <c r="X997" s="2" t="str">
        <f t="shared" si="76"/>
        <v>Tue</v>
      </c>
      <c r="Y997" s="2">
        <v>42021</v>
      </c>
      <c r="Z997" s="9">
        <f t="shared" si="77"/>
        <v>4</v>
      </c>
      <c r="AA997" s="9" t="str">
        <f t="shared" si="78"/>
        <v>After Discount</v>
      </c>
      <c r="AB997" s="6">
        <v>-566</v>
      </c>
      <c r="AC997">
        <v>4</v>
      </c>
      <c r="AD997" s="6">
        <v>32.6</v>
      </c>
      <c r="AE997">
        <v>88645</v>
      </c>
      <c r="AF997" s="9">
        <f>IF(COUNTIF(AE$2:AE2948,AE997)=1,1,0)</f>
        <v>1</v>
      </c>
      <c r="AG997" t="str">
        <f>_xlfn.XLOOKUP(AE997,Returns!A:A,Returns!B:B,"Not Returned",0,1)</f>
        <v>Not Returned</v>
      </c>
      <c r="AH997">
        <f t="shared" si="79"/>
        <v>0</v>
      </c>
    </row>
    <row r="998" spans="1:34" x14ac:dyDescent="0.3">
      <c r="A998">
        <v>19182</v>
      </c>
      <c r="B998" t="s">
        <v>25</v>
      </c>
      <c r="C998" s="8">
        <v>0.03</v>
      </c>
      <c r="D998" s="6">
        <v>4.4800000000000004</v>
      </c>
      <c r="E998" s="7">
        <v>49</v>
      </c>
      <c r="F998">
        <v>1178</v>
      </c>
      <c r="G998" t="s">
        <v>1255</v>
      </c>
      <c r="H998" t="str">
        <f>IF(COUNTIF(G$2:G998,G998)=1,"New Customer","Returning Customer")</f>
        <v>Returning Customer</v>
      </c>
      <c r="I998">
        <f t="shared" si="75"/>
        <v>0</v>
      </c>
      <c r="J998" t="s">
        <v>49</v>
      </c>
      <c r="K998" t="s">
        <v>114</v>
      </c>
      <c r="L998" t="s">
        <v>29</v>
      </c>
      <c r="M998" t="s">
        <v>252</v>
      </c>
      <c r="N998" t="s">
        <v>231</v>
      </c>
      <c r="O998" t="s">
        <v>672</v>
      </c>
      <c r="P998">
        <v>0.6</v>
      </c>
      <c r="Q998" t="s">
        <v>33</v>
      </c>
      <c r="R998" t="s">
        <v>135</v>
      </c>
      <c r="S998" t="str">
        <f>VLOOKUP(R998,Users!$A$1:$B$5,2,0)</f>
        <v>Sam</v>
      </c>
      <c r="T998" t="s">
        <v>356</v>
      </c>
      <c r="U998" t="s">
        <v>1256</v>
      </c>
      <c r="V998">
        <v>32701</v>
      </c>
      <c r="W998" s="2">
        <v>42103</v>
      </c>
      <c r="X998" s="2" t="str">
        <f t="shared" si="76"/>
        <v>Thu</v>
      </c>
      <c r="Y998" s="2">
        <v>42105</v>
      </c>
      <c r="Z998" s="9">
        <f t="shared" si="77"/>
        <v>2</v>
      </c>
      <c r="AA998" s="9" t="str">
        <f t="shared" si="78"/>
        <v>After Discount</v>
      </c>
      <c r="AB998" s="6">
        <v>64.265999999999991</v>
      </c>
      <c r="AC998">
        <v>2</v>
      </c>
      <c r="AD998" s="6">
        <v>21.46</v>
      </c>
      <c r="AE998">
        <v>89787</v>
      </c>
      <c r="AF998" s="9">
        <f>IF(COUNTIF(AE$2:AE2949,AE998)=1,1,0)</f>
        <v>0</v>
      </c>
      <c r="AG998" t="str">
        <f>_xlfn.XLOOKUP(AE998,Returns!A:A,Returns!B:B,"Not Returned",0,1)</f>
        <v>Not Returned</v>
      </c>
      <c r="AH998">
        <f t="shared" si="79"/>
        <v>0</v>
      </c>
    </row>
    <row r="999" spans="1:34" x14ac:dyDescent="0.3">
      <c r="A999">
        <v>20496</v>
      </c>
      <c r="B999" t="s">
        <v>106</v>
      </c>
      <c r="C999" s="8">
        <v>0.08</v>
      </c>
      <c r="D999" s="6">
        <v>4.4800000000000004</v>
      </c>
      <c r="E999" s="7">
        <v>49</v>
      </c>
      <c r="F999">
        <v>2426</v>
      </c>
      <c r="G999" t="s">
        <v>2259</v>
      </c>
      <c r="H999" t="str">
        <f>IF(COUNTIF(G$2:G999,G999)=1,"New Customer","Returning Customer")</f>
        <v>Returning Customer</v>
      </c>
      <c r="I999">
        <f t="shared" si="75"/>
        <v>0</v>
      </c>
      <c r="J999" t="s">
        <v>49</v>
      </c>
      <c r="K999" t="s">
        <v>58</v>
      </c>
      <c r="L999" t="s">
        <v>29</v>
      </c>
      <c r="M999" t="s">
        <v>252</v>
      </c>
      <c r="N999" t="s">
        <v>231</v>
      </c>
      <c r="O999" t="s">
        <v>672</v>
      </c>
      <c r="P999">
        <v>0.6</v>
      </c>
      <c r="Q999" t="s">
        <v>33</v>
      </c>
      <c r="R999" t="s">
        <v>61</v>
      </c>
      <c r="S999" t="str">
        <f>VLOOKUP(R999,Users!$A$1:$B$5,2,0)</f>
        <v>Chris</v>
      </c>
      <c r="T999" t="s">
        <v>129</v>
      </c>
      <c r="U999" t="s">
        <v>2260</v>
      </c>
      <c r="V999">
        <v>75061</v>
      </c>
      <c r="W999" s="2">
        <v>42126</v>
      </c>
      <c r="X999" s="2" t="str">
        <f t="shared" si="76"/>
        <v>Sat</v>
      </c>
      <c r="Y999" s="2">
        <v>42126</v>
      </c>
      <c r="Z999" s="9">
        <f t="shared" si="77"/>
        <v>0</v>
      </c>
      <c r="AA999" s="9" t="str">
        <f t="shared" si="78"/>
        <v>After Discount</v>
      </c>
      <c r="AB999" s="6">
        <v>139.58009999999999</v>
      </c>
      <c r="AC999">
        <v>37</v>
      </c>
      <c r="AD999" s="6">
        <v>202.29</v>
      </c>
      <c r="AE999">
        <v>90861</v>
      </c>
      <c r="AF999" s="9">
        <f>IF(COUNTIF(AE$2:AE2950,AE999)=1,1,0)</f>
        <v>0</v>
      </c>
      <c r="AG999" t="str">
        <f>_xlfn.XLOOKUP(AE999,Returns!A:A,Returns!B:B,"Not Returned",0,1)</f>
        <v>Not Returned</v>
      </c>
      <c r="AH999">
        <f t="shared" si="79"/>
        <v>0</v>
      </c>
    </row>
    <row r="1000" spans="1:34" x14ac:dyDescent="0.3">
      <c r="A1000">
        <v>24298</v>
      </c>
      <c r="B1000" t="s">
        <v>106</v>
      </c>
      <c r="C1000" s="8">
        <v>0.1</v>
      </c>
      <c r="D1000" s="6">
        <v>2.2200000000000002</v>
      </c>
      <c r="E1000" s="7">
        <v>5</v>
      </c>
      <c r="F1000">
        <v>975</v>
      </c>
      <c r="G1000" t="s">
        <v>1073</v>
      </c>
      <c r="H1000" t="str">
        <f>IF(COUNTIF(G$2:G1000,G1000)=1,"New Customer","Returning Customer")</f>
        <v>New Customer</v>
      </c>
      <c r="I1000">
        <f t="shared" si="75"/>
        <v>1</v>
      </c>
      <c r="J1000" t="s">
        <v>49</v>
      </c>
      <c r="K1000" t="s">
        <v>28</v>
      </c>
      <c r="L1000" t="s">
        <v>29</v>
      </c>
      <c r="M1000" t="s">
        <v>252</v>
      </c>
      <c r="N1000" t="s">
        <v>59</v>
      </c>
      <c r="O1000" t="s">
        <v>1074</v>
      </c>
      <c r="P1000">
        <v>0.55000000000000004</v>
      </c>
      <c r="Q1000" t="s">
        <v>33</v>
      </c>
      <c r="R1000" t="s">
        <v>53</v>
      </c>
      <c r="S1000" t="str">
        <f>VLOOKUP(R1000,Users!$A$1:$B$5,2,0)</f>
        <v>Erin</v>
      </c>
      <c r="T1000" t="s">
        <v>189</v>
      </c>
      <c r="U1000" t="s">
        <v>190</v>
      </c>
      <c r="V1000">
        <v>2108</v>
      </c>
      <c r="W1000" s="2">
        <v>42098</v>
      </c>
      <c r="X1000" s="2" t="str">
        <f t="shared" si="76"/>
        <v>Sat</v>
      </c>
      <c r="Y1000" s="2">
        <v>42103</v>
      </c>
      <c r="Z1000" s="9">
        <f t="shared" si="77"/>
        <v>5</v>
      </c>
      <c r="AA1000" s="9" t="str">
        <f t="shared" si="78"/>
        <v>After Discount</v>
      </c>
      <c r="AB1000" s="6">
        <v>-21.319199999999999</v>
      </c>
      <c r="AC1000">
        <v>3</v>
      </c>
      <c r="AD1000" s="6">
        <v>8.8000000000000007</v>
      </c>
      <c r="AE1000">
        <v>87260</v>
      </c>
      <c r="AF1000" s="9">
        <f>IF(COUNTIF(AE$2:AE2951,AE1000)=1,1,0)</f>
        <v>1</v>
      </c>
      <c r="AG1000" t="str">
        <f>_xlfn.XLOOKUP(AE1000,Returns!A:A,Returns!B:B,"Not Returned",0,1)</f>
        <v>Not Returned</v>
      </c>
      <c r="AH1000">
        <f t="shared" si="79"/>
        <v>0</v>
      </c>
    </row>
    <row r="1001" spans="1:34" x14ac:dyDescent="0.3">
      <c r="A1001">
        <v>21609</v>
      </c>
      <c r="B1001" t="s">
        <v>56</v>
      </c>
      <c r="C1001" s="8">
        <v>0.01</v>
      </c>
      <c r="D1001" s="6">
        <v>3.95</v>
      </c>
      <c r="E1001" s="7">
        <v>5.13</v>
      </c>
      <c r="F1001">
        <v>679</v>
      </c>
      <c r="G1001" t="s">
        <v>791</v>
      </c>
      <c r="H1001" t="str">
        <f>IF(COUNTIF(G$2:G1001,G1001)=1,"New Customer","Returning Customer")</f>
        <v>New Customer</v>
      </c>
      <c r="I1001">
        <f t="shared" si="75"/>
        <v>1</v>
      </c>
      <c r="J1001" t="s">
        <v>49</v>
      </c>
      <c r="K1001" t="s">
        <v>28</v>
      </c>
      <c r="L1001" t="s">
        <v>29</v>
      </c>
      <c r="M1001" t="s">
        <v>252</v>
      </c>
      <c r="N1001" t="s">
        <v>59</v>
      </c>
      <c r="O1001" t="s">
        <v>792</v>
      </c>
      <c r="P1001">
        <v>0.59</v>
      </c>
      <c r="Q1001" t="s">
        <v>33</v>
      </c>
      <c r="R1001" t="s">
        <v>34</v>
      </c>
      <c r="S1001" t="str">
        <f>VLOOKUP(R1001,Users!$A$1:$B$5,2,0)</f>
        <v>William</v>
      </c>
      <c r="T1001" t="s">
        <v>35</v>
      </c>
      <c r="U1001" t="s">
        <v>793</v>
      </c>
      <c r="V1001">
        <v>98387</v>
      </c>
      <c r="W1001" s="2">
        <v>42067</v>
      </c>
      <c r="X1001" s="2" t="str">
        <f t="shared" si="76"/>
        <v>Wed</v>
      </c>
      <c r="Y1001" s="2">
        <v>42068</v>
      </c>
      <c r="Z1001" s="9">
        <f t="shared" si="77"/>
        <v>1</v>
      </c>
      <c r="AA1001" s="9" t="str">
        <f t="shared" si="78"/>
        <v>After Discount</v>
      </c>
      <c r="AB1001" s="6">
        <v>-19.93</v>
      </c>
      <c r="AC1001">
        <v>2</v>
      </c>
      <c r="AD1001" s="6">
        <v>10.11</v>
      </c>
      <c r="AE1001">
        <v>88890</v>
      </c>
      <c r="AF1001" s="9">
        <f>IF(COUNTIF(AE$2:AE2952,AE1001)=1,1,0)</f>
        <v>0</v>
      </c>
      <c r="AG1001" t="str">
        <f>_xlfn.XLOOKUP(AE1001,Returns!A:A,Returns!B:B,"Not Returned",0,1)</f>
        <v>Not Returned</v>
      </c>
      <c r="AH1001">
        <f t="shared" si="79"/>
        <v>0</v>
      </c>
    </row>
    <row r="1002" spans="1:34" x14ac:dyDescent="0.3">
      <c r="A1002">
        <v>25467</v>
      </c>
      <c r="B1002" t="s">
        <v>56</v>
      </c>
      <c r="C1002" s="8">
        <v>0.05</v>
      </c>
      <c r="D1002" s="6">
        <v>363.25</v>
      </c>
      <c r="E1002" s="7">
        <v>19.989999999999998</v>
      </c>
      <c r="F1002">
        <v>1142</v>
      </c>
      <c r="G1002" t="s">
        <v>1241</v>
      </c>
      <c r="H1002" t="str">
        <f>IF(COUNTIF(G$2:G1002,G1002)=1,"New Customer","Returning Customer")</f>
        <v>New Customer</v>
      </c>
      <c r="I1002">
        <f t="shared" si="75"/>
        <v>1</v>
      </c>
      <c r="J1002" t="s">
        <v>49</v>
      </c>
      <c r="K1002" t="s">
        <v>40</v>
      </c>
      <c r="L1002" t="s">
        <v>29</v>
      </c>
      <c r="M1002" t="s">
        <v>252</v>
      </c>
      <c r="N1002" t="s">
        <v>59</v>
      </c>
      <c r="O1002" t="s">
        <v>1242</v>
      </c>
      <c r="P1002">
        <v>0.56999999999999995</v>
      </c>
      <c r="Q1002" t="s">
        <v>33</v>
      </c>
      <c r="R1002" t="s">
        <v>61</v>
      </c>
      <c r="S1002" t="str">
        <f>VLOOKUP(R1002,Users!$A$1:$B$5,2,0)</f>
        <v>Chris</v>
      </c>
      <c r="T1002" t="s">
        <v>129</v>
      </c>
      <c r="U1002" t="s">
        <v>1243</v>
      </c>
      <c r="V1002">
        <v>76706</v>
      </c>
      <c r="W1002" s="2">
        <v>42008</v>
      </c>
      <c r="X1002" s="2" t="str">
        <f t="shared" si="76"/>
        <v>Sun</v>
      </c>
      <c r="Y1002" s="2">
        <v>42010</v>
      </c>
      <c r="Z1002" s="9">
        <f t="shared" si="77"/>
        <v>2</v>
      </c>
      <c r="AA1002" s="9" t="str">
        <f t="shared" si="78"/>
        <v>After Discount</v>
      </c>
      <c r="AB1002" s="6">
        <v>1766.7795000000001</v>
      </c>
      <c r="AC1002">
        <v>7</v>
      </c>
      <c r="AD1002" s="6">
        <v>2560.5500000000002</v>
      </c>
      <c r="AE1002">
        <v>86573</v>
      </c>
      <c r="AF1002" s="9">
        <f>IF(COUNTIF(AE$2:AE2953,AE1002)=1,1,0)</f>
        <v>1</v>
      </c>
      <c r="AG1002" t="str">
        <f>_xlfn.XLOOKUP(AE1002,Returns!A:A,Returns!B:B,"Not Returned",0,1)</f>
        <v>Not Returned</v>
      </c>
      <c r="AH1002">
        <f t="shared" si="79"/>
        <v>0</v>
      </c>
    </row>
    <row r="1003" spans="1:34" x14ac:dyDescent="0.3">
      <c r="A1003">
        <v>3065</v>
      </c>
      <c r="B1003" t="s">
        <v>25</v>
      </c>
      <c r="C1003" s="8">
        <v>0.09</v>
      </c>
      <c r="D1003" s="6">
        <v>363.25</v>
      </c>
      <c r="E1003" s="7">
        <v>19.989999999999998</v>
      </c>
      <c r="F1003">
        <v>2882</v>
      </c>
      <c r="G1003" t="s">
        <v>2612</v>
      </c>
      <c r="H1003" t="str">
        <f>IF(COUNTIF(G$2:G1003,G1003)=1,"New Customer","Returning Customer")</f>
        <v>Returning Customer</v>
      </c>
      <c r="I1003">
        <f t="shared" si="75"/>
        <v>0</v>
      </c>
      <c r="J1003" t="s">
        <v>49</v>
      </c>
      <c r="K1003" t="s">
        <v>114</v>
      </c>
      <c r="L1003" t="s">
        <v>29</v>
      </c>
      <c r="M1003" t="s">
        <v>252</v>
      </c>
      <c r="N1003" t="s">
        <v>59</v>
      </c>
      <c r="O1003" t="s">
        <v>1242</v>
      </c>
      <c r="P1003">
        <v>0.56999999999999995</v>
      </c>
      <c r="Q1003" t="s">
        <v>33</v>
      </c>
      <c r="R1003" t="s">
        <v>135</v>
      </c>
      <c r="S1003" t="str">
        <f>VLOOKUP(R1003,Users!$A$1:$B$5,2,0)</f>
        <v>Sam</v>
      </c>
      <c r="T1003" t="s">
        <v>316</v>
      </c>
      <c r="U1003" t="s">
        <v>384</v>
      </c>
      <c r="V1003">
        <v>28206</v>
      </c>
      <c r="W1003" s="2">
        <v>42160</v>
      </c>
      <c r="X1003" s="2" t="str">
        <f t="shared" si="76"/>
        <v>Fri</v>
      </c>
      <c r="Y1003" s="2">
        <v>42161</v>
      </c>
      <c r="Z1003" s="9">
        <f t="shared" si="77"/>
        <v>1</v>
      </c>
      <c r="AA1003" s="9" t="str">
        <f t="shared" si="78"/>
        <v>After Discount</v>
      </c>
      <c r="AB1003" s="6">
        <v>732.26980000000003</v>
      </c>
      <c r="AC1003">
        <v>21</v>
      </c>
      <c r="AD1003" s="6">
        <v>7497.05</v>
      </c>
      <c r="AE1003">
        <v>21958</v>
      </c>
      <c r="AF1003" s="9">
        <f>IF(COUNTIF(AE$2:AE2954,AE1003)=1,1,0)</f>
        <v>1</v>
      </c>
      <c r="AG1003" t="str">
        <f>_xlfn.XLOOKUP(AE1003,Returns!A:A,Returns!B:B,"Not Returned",0,1)</f>
        <v>Not Returned</v>
      </c>
      <c r="AH1003">
        <f t="shared" si="79"/>
        <v>0</v>
      </c>
    </row>
    <row r="1004" spans="1:34" x14ac:dyDescent="0.3">
      <c r="A1004">
        <v>21065</v>
      </c>
      <c r="B1004" t="s">
        <v>25</v>
      </c>
      <c r="C1004" s="8">
        <v>0.09</v>
      </c>
      <c r="D1004" s="6">
        <v>363.25</v>
      </c>
      <c r="E1004" s="7">
        <v>19.989999999999998</v>
      </c>
      <c r="F1004">
        <v>2884</v>
      </c>
      <c r="G1004" t="s">
        <v>2617</v>
      </c>
      <c r="H1004" t="str">
        <f>IF(COUNTIF(G$2:G1004,G1004)=1,"New Customer","Returning Customer")</f>
        <v>New Customer</v>
      </c>
      <c r="I1004">
        <f t="shared" si="75"/>
        <v>1</v>
      </c>
      <c r="J1004" t="s">
        <v>49</v>
      </c>
      <c r="K1004" t="s">
        <v>114</v>
      </c>
      <c r="L1004" t="s">
        <v>29</v>
      </c>
      <c r="M1004" t="s">
        <v>252</v>
      </c>
      <c r="N1004" t="s">
        <v>59</v>
      </c>
      <c r="O1004" t="s">
        <v>1242</v>
      </c>
      <c r="P1004">
        <v>0.56999999999999995</v>
      </c>
      <c r="Q1004" t="s">
        <v>33</v>
      </c>
      <c r="R1004" t="s">
        <v>53</v>
      </c>
      <c r="S1004" t="str">
        <f>VLOOKUP(R1004,Users!$A$1:$B$5,2,0)</f>
        <v>Erin</v>
      </c>
      <c r="T1004" t="s">
        <v>152</v>
      </c>
      <c r="U1004" t="s">
        <v>2618</v>
      </c>
      <c r="V1004">
        <v>44039</v>
      </c>
      <c r="W1004" s="2">
        <v>42160</v>
      </c>
      <c r="X1004" s="2" t="str">
        <f t="shared" si="76"/>
        <v>Fri</v>
      </c>
      <c r="Y1004" s="2">
        <v>42161</v>
      </c>
      <c r="Z1004" s="9">
        <f t="shared" si="77"/>
        <v>1</v>
      </c>
      <c r="AA1004" s="9" t="str">
        <f t="shared" si="78"/>
        <v>After Discount</v>
      </c>
      <c r="AB1004" s="6">
        <v>1231.6569</v>
      </c>
      <c r="AC1004">
        <v>5</v>
      </c>
      <c r="AD1004" s="6">
        <v>1785.01</v>
      </c>
      <c r="AE1004">
        <v>87633</v>
      </c>
      <c r="AF1004" s="9">
        <f>IF(COUNTIF(AE$2:AE2955,AE1004)=1,1,0)</f>
        <v>1</v>
      </c>
      <c r="AG1004" t="str">
        <f>_xlfn.XLOOKUP(AE1004,Returns!A:A,Returns!B:B,"Not Returned",0,1)</f>
        <v>Not Returned</v>
      </c>
      <c r="AH1004">
        <f t="shared" si="79"/>
        <v>0</v>
      </c>
    </row>
    <row r="1005" spans="1:34" x14ac:dyDescent="0.3">
      <c r="A1005">
        <v>18041</v>
      </c>
      <c r="B1005" t="s">
        <v>25</v>
      </c>
      <c r="C1005" s="8">
        <v>0.06</v>
      </c>
      <c r="D1005" s="6">
        <v>363.25</v>
      </c>
      <c r="E1005" s="7">
        <v>19.989999999999998</v>
      </c>
      <c r="F1005">
        <v>2968</v>
      </c>
      <c r="G1005" t="s">
        <v>2677</v>
      </c>
      <c r="H1005" t="str">
        <f>IF(COUNTIF(G$2:G1005,G1005)=1,"New Customer","Returning Customer")</f>
        <v>New Customer</v>
      </c>
      <c r="I1005">
        <f t="shared" si="75"/>
        <v>1</v>
      </c>
      <c r="J1005" t="s">
        <v>49</v>
      </c>
      <c r="K1005" t="s">
        <v>58</v>
      </c>
      <c r="L1005" t="s">
        <v>29</v>
      </c>
      <c r="M1005" t="s">
        <v>252</v>
      </c>
      <c r="N1005" t="s">
        <v>59</v>
      </c>
      <c r="O1005" t="s">
        <v>1242</v>
      </c>
      <c r="P1005">
        <v>0.56999999999999995</v>
      </c>
      <c r="Q1005" t="s">
        <v>33</v>
      </c>
      <c r="R1005" t="s">
        <v>135</v>
      </c>
      <c r="S1005" t="str">
        <f>VLOOKUP(R1005,Users!$A$1:$B$5,2,0)</f>
        <v>Sam</v>
      </c>
      <c r="T1005" t="s">
        <v>356</v>
      </c>
      <c r="U1005" t="s">
        <v>2679</v>
      </c>
      <c r="V1005">
        <v>33021</v>
      </c>
      <c r="W1005" s="2">
        <v>42091</v>
      </c>
      <c r="X1005" s="2" t="str">
        <f t="shared" si="76"/>
        <v>Sat</v>
      </c>
      <c r="Y1005" s="2">
        <v>42093</v>
      </c>
      <c r="Z1005" s="9">
        <f t="shared" si="77"/>
        <v>2</v>
      </c>
      <c r="AA1005" s="9" t="str">
        <f t="shared" si="78"/>
        <v>After Discount</v>
      </c>
      <c r="AB1005" s="6">
        <v>36.164099999999998</v>
      </c>
      <c r="AC1005">
        <v>1</v>
      </c>
      <c r="AD1005" s="6">
        <v>344.87</v>
      </c>
      <c r="AE1005">
        <v>86086</v>
      </c>
      <c r="AF1005" s="9">
        <f>IF(COUNTIF(AE$2:AE2956,AE1005)=1,1,0)</f>
        <v>1</v>
      </c>
      <c r="AG1005" t="str">
        <f>_xlfn.XLOOKUP(AE1005,Returns!A:A,Returns!B:B,"Not Returned",0,1)</f>
        <v>Not Returned</v>
      </c>
      <c r="AH1005">
        <f t="shared" si="79"/>
        <v>0</v>
      </c>
    </row>
    <row r="1006" spans="1:34" x14ac:dyDescent="0.3">
      <c r="A1006">
        <v>23022</v>
      </c>
      <c r="B1006" t="s">
        <v>47</v>
      </c>
      <c r="C1006" s="8">
        <v>0.05</v>
      </c>
      <c r="D1006" s="6">
        <v>363.25</v>
      </c>
      <c r="E1006" s="7">
        <v>19.989999999999998</v>
      </c>
      <c r="F1006">
        <v>3283</v>
      </c>
      <c r="G1006" t="s">
        <v>2914</v>
      </c>
      <c r="H1006" t="str">
        <f>IF(COUNTIF(G$2:G1006,G1006)=1,"New Customer","Returning Customer")</f>
        <v>New Customer</v>
      </c>
      <c r="I1006">
        <f t="shared" si="75"/>
        <v>1</v>
      </c>
      <c r="J1006" t="s">
        <v>27</v>
      </c>
      <c r="K1006" t="s">
        <v>28</v>
      </c>
      <c r="L1006" t="s">
        <v>29</v>
      </c>
      <c r="M1006" t="s">
        <v>252</v>
      </c>
      <c r="N1006" t="s">
        <v>59</v>
      </c>
      <c r="O1006" t="s">
        <v>1242</v>
      </c>
      <c r="P1006">
        <v>0.56999999999999995</v>
      </c>
      <c r="Q1006" t="s">
        <v>33</v>
      </c>
      <c r="R1006" t="s">
        <v>135</v>
      </c>
      <c r="S1006" t="str">
        <f>VLOOKUP(R1006,Users!$A$1:$B$5,2,0)</f>
        <v>Sam</v>
      </c>
      <c r="T1006" t="s">
        <v>356</v>
      </c>
      <c r="U1006" t="s">
        <v>2915</v>
      </c>
      <c r="V1006">
        <v>33156</v>
      </c>
      <c r="W1006" s="2">
        <v>42115</v>
      </c>
      <c r="X1006" s="2" t="str">
        <f t="shared" si="76"/>
        <v>Tue</v>
      </c>
      <c r="Y1006" s="2">
        <v>42115</v>
      </c>
      <c r="Z1006" s="9">
        <f t="shared" si="77"/>
        <v>0</v>
      </c>
      <c r="AA1006" s="9" t="str">
        <f t="shared" si="78"/>
        <v>After Discount</v>
      </c>
      <c r="AB1006" s="6">
        <v>-269.75549999999998</v>
      </c>
      <c r="AC1006">
        <v>5</v>
      </c>
      <c r="AD1006" s="6">
        <v>1867.04</v>
      </c>
      <c r="AE1006">
        <v>90752</v>
      </c>
      <c r="AF1006" s="9">
        <f>IF(COUNTIF(AE$2:AE2957,AE1006)=1,1,0)</f>
        <v>1</v>
      </c>
      <c r="AG1006" t="str">
        <f>_xlfn.XLOOKUP(AE1006,Returns!A:A,Returns!B:B,"Not Returned",0,1)</f>
        <v>Not Returned</v>
      </c>
      <c r="AH1006">
        <f t="shared" si="79"/>
        <v>0</v>
      </c>
    </row>
    <row r="1007" spans="1:34" x14ac:dyDescent="0.3">
      <c r="A1007">
        <v>18428</v>
      </c>
      <c r="B1007" t="s">
        <v>25</v>
      </c>
      <c r="C1007" s="8">
        <v>0.05</v>
      </c>
      <c r="D1007" s="6">
        <v>178.47</v>
      </c>
      <c r="E1007" s="7">
        <v>19.989999999999998</v>
      </c>
      <c r="F1007">
        <v>411</v>
      </c>
      <c r="G1007" t="s">
        <v>520</v>
      </c>
      <c r="H1007" t="str">
        <f>IF(COUNTIF(G$2:G1007,G1007)=1,"New Customer","Returning Customer")</f>
        <v>New Customer</v>
      </c>
      <c r="I1007">
        <f t="shared" si="75"/>
        <v>1</v>
      </c>
      <c r="J1007" t="s">
        <v>27</v>
      </c>
      <c r="K1007" t="s">
        <v>114</v>
      </c>
      <c r="L1007" t="s">
        <v>29</v>
      </c>
      <c r="M1007" t="s">
        <v>139</v>
      </c>
      <c r="N1007" t="s">
        <v>59</v>
      </c>
      <c r="O1007" t="s">
        <v>521</v>
      </c>
      <c r="P1007">
        <v>0.55000000000000004</v>
      </c>
      <c r="Q1007" t="s">
        <v>33</v>
      </c>
      <c r="R1007" t="s">
        <v>34</v>
      </c>
      <c r="S1007" t="str">
        <f>VLOOKUP(R1007,Users!$A$1:$B$5,2,0)</f>
        <v>William</v>
      </c>
      <c r="T1007" t="s">
        <v>45</v>
      </c>
      <c r="U1007" t="s">
        <v>467</v>
      </c>
      <c r="V1007">
        <v>94601</v>
      </c>
      <c r="W1007" s="2">
        <v>42128</v>
      </c>
      <c r="X1007" s="2" t="str">
        <f t="shared" si="76"/>
        <v>Mon</v>
      </c>
      <c r="Y1007" s="2">
        <v>42131</v>
      </c>
      <c r="Z1007" s="9">
        <f t="shared" si="77"/>
        <v>3</v>
      </c>
      <c r="AA1007" s="9" t="str">
        <f t="shared" si="78"/>
        <v>After Discount</v>
      </c>
      <c r="AB1007" s="6">
        <v>943</v>
      </c>
      <c r="AC1007">
        <v>9</v>
      </c>
      <c r="AD1007" s="6">
        <v>1531.31</v>
      </c>
      <c r="AE1007">
        <v>87905</v>
      </c>
      <c r="AF1007" s="9">
        <f>IF(COUNTIF(AE$2:AE2958,AE1007)=1,1,0)</f>
        <v>1</v>
      </c>
      <c r="AG1007" t="str">
        <f>_xlfn.XLOOKUP(AE1007,Returns!A:A,Returns!B:B,"Not Returned",0,1)</f>
        <v>Not Returned</v>
      </c>
      <c r="AH1007">
        <f t="shared" si="79"/>
        <v>0</v>
      </c>
    </row>
    <row r="1008" spans="1:34" x14ac:dyDescent="0.3">
      <c r="A1008">
        <v>22840</v>
      </c>
      <c r="B1008" t="s">
        <v>37</v>
      </c>
      <c r="C1008" s="8">
        <v>0.02</v>
      </c>
      <c r="D1008" s="6">
        <v>178.47</v>
      </c>
      <c r="E1008" s="7">
        <v>19.989999999999998</v>
      </c>
      <c r="F1008">
        <v>2540</v>
      </c>
      <c r="G1008" t="s">
        <v>2358</v>
      </c>
      <c r="H1008" t="str">
        <f>IF(COUNTIF(G$2:G1008,G1008)=1,"New Customer","Returning Customer")</f>
        <v>New Customer</v>
      </c>
      <c r="I1008">
        <f t="shared" si="75"/>
        <v>1</v>
      </c>
      <c r="J1008" t="s">
        <v>49</v>
      </c>
      <c r="K1008" t="s">
        <v>40</v>
      </c>
      <c r="L1008" t="s">
        <v>29</v>
      </c>
      <c r="M1008" t="s">
        <v>139</v>
      </c>
      <c r="N1008" t="s">
        <v>59</v>
      </c>
      <c r="O1008" t="s">
        <v>521</v>
      </c>
      <c r="P1008">
        <v>0.55000000000000004</v>
      </c>
      <c r="Q1008" t="s">
        <v>33</v>
      </c>
      <c r="R1008" t="s">
        <v>135</v>
      </c>
      <c r="S1008" t="str">
        <f>VLOOKUP(R1008,Users!$A$1:$B$5,2,0)</f>
        <v>Sam</v>
      </c>
      <c r="T1008" t="s">
        <v>356</v>
      </c>
      <c r="U1008" t="s">
        <v>2359</v>
      </c>
      <c r="V1008">
        <v>32708</v>
      </c>
      <c r="W1008" s="2">
        <v>42101</v>
      </c>
      <c r="X1008" s="2" t="str">
        <f t="shared" si="76"/>
        <v>Tue</v>
      </c>
      <c r="Y1008" s="2">
        <v>42102</v>
      </c>
      <c r="Z1008" s="9">
        <f t="shared" si="77"/>
        <v>1</v>
      </c>
      <c r="AA1008" s="9" t="str">
        <f t="shared" si="78"/>
        <v>After Discount</v>
      </c>
      <c r="AB1008" s="6">
        <v>106.98479999999999</v>
      </c>
      <c r="AC1008">
        <v>1</v>
      </c>
      <c r="AD1008" s="6">
        <v>193.81</v>
      </c>
      <c r="AE1008">
        <v>91017</v>
      </c>
      <c r="AF1008" s="9">
        <f>IF(COUNTIF(AE$2:AE2959,AE1008)=1,1,0)</f>
        <v>0</v>
      </c>
      <c r="AG1008" t="str">
        <f>_xlfn.XLOOKUP(AE1008,Returns!A:A,Returns!B:B,"Not Returned",0,1)</f>
        <v>Not Returned</v>
      </c>
      <c r="AH1008">
        <f t="shared" si="79"/>
        <v>0</v>
      </c>
    </row>
    <row r="1009" spans="1:34" x14ac:dyDescent="0.3">
      <c r="A1009">
        <v>18071</v>
      </c>
      <c r="B1009" t="s">
        <v>56</v>
      </c>
      <c r="C1009" s="8">
        <v>0.1</v>
      </c>
      <c r="D1009" s="6">
        <v>178.47</v>
      </c>
      <c r="E1009" s="7">
        <v>19.989999999999998</v>
      </c>
      <c r="F1009">
        <v>2803</v>
      </c>
      <c r="G1009" t="s">
        <v>2556</v>
      </c>
      <c r="H1009" t="str">
        <f>IF(COUNTIF(G$2:G1009,G1009)=1,"New Customer","Returning Customer")</f>
        <v>Returning Customer</v>
      </c>
      <c r="I1009">
        <f t="shared" si="75"/>
        <v>0</v>
      </c>
      <c r="J1009" t="s">
        <v>49</v>
      </c>
      <c r="K1009" t="s">
        <v>58</v>
      </c>
      <c r="L1009" t="s">
        <v>29</v>
      </c>
      <c r="M1009" t="s">
        <v>139</v>
      </c>
      <c r="N1009" t="s">
        <v>59</v>
      </c>
      <c r="O1009" t="s">
        <v>521</v>
      </c>
      <c r="P1009">
        <v>0.55000000000000004</v>
      </c>
      <c r="Q1009" t="s">
        <v>33</v>
      </c>
      <c r="R1009" t="s">
        <v>34</v>
      </c>
      <c r="S1009" t="str">
        <f>VLOOKUP(R1009,Users!$A$1:$B$5,2,0)</f>
        <v>William</v>
      </c>
      <c r="T1009" t="s">
        <v>45</v>
      </c>
      <c r="U1009" t="s">
        <v>2558</v>
      </c>
      <c r="V1009">
        <v>90022</v>
      </c>
      <c r="W1009" s="2">
        <v>42040</v>
      </c>
      <c r="X1009" s="2" t="str">
        <f t="shared" si="76"/>
        <v>Thu</v>
      </c>
      <c r="Y1009" s="2">
        <v>42042</v>
      </c>
      <c r="Z1009" s="9">
        <f t="shared" si="77"/>
        <v>2</v>
      </c>
      <c r="AA1009" s="9" t="str">
        <f t="shared" si="78"/>
        <v>After Discount</v>
      </c>
      <c r="AB1009" s="6">
        <v>-170.98</v>
      </c>
      <c r="AC1009">
        <v>1</v>
      </c>
      <c r="AD1009" s="6">
        <v>180.14</v>
      </c>
      <c r="AE1009">
        <v>86227</v>
      </c>
      <c r="AF1009" s="9">
        <f>IF(COUNTIF(AE$2:AE2960,AE1009)=1,1,0)</f>
        <v>0</v>
      </c>
      <c r="AG1009" t="str">
        <f>_xlfn.XLOOKUP(AE1009,Returns!A:A,Returns!B:B,"Not Returned",0,1)</f>
        <v>Not Returned</v>
      </c>
      <c r="AH1009">
        <f t="shared" si="79"/>
        <v>0</v>
      </c>
    </row>
    <row r="1010" spans="1:34" x14ac:dyDescent="0.3">
      <c r="A1010">
        <v>22201</v>
      </c>
      <c r="B1010" t="s">
        <v>47</v>
      </c>
      <c r="C1010" s="8">
        <v>0.08</v>
      </c>
      <c r="D1010" s="6">
        <v>178.47</v>
      </c>
      <c r="E1010" s="7">
        <v>19.989999999999998</v>
      </c>
      <c r="F1010">
        <v>3036</v>
      </c>
      <c r="G1010" t="s">
        <v>2724</v>
      </c>
      <c r="H1010" t="str">
        <f>IF(COUNTIF(G$2:G1010,G1010)=1,"New Customer","Returning Customer")</f>
        <v>Returning Customer</v>
      </c>
      <c r="I1010">
        <f t="shared" si="75"/>
        <v>0</v>
      </c>
      <c r="J1010" t="s">
        <v>49</v>
      </c>
      <c r="K1010" t="s">
        <v>40</v>
      </c>
      <c r="L1010" t="s">
        <v>29</v>
      </c>
      <c r="M1010" t="s">
        <v>139</v>
      </c>
      <c r="N1010" t="s">
        <v>59</v>
      </c>
      <c r="O1010" t="s">
        <v>521</v>
      </c>
      <c r="P1010">
        <v>0.55000000000000004</v>
      </c>
      <c r="Q1010" t="s">
        <v>33</v>
      </c>
      <c r="R1010" t="s">
        <v>61</v>
      </c>
      <c r="S1010" t="str">
        <f>VLOOKUP(R1010,Users!$A$1:$B$5,2,0)</f>
        <v>Chris</v>
      </c>
      <c r="T1010" t="s">
        <v>2639</v>
      </c>
      <c r="U1010" t="s">
        <v>2725</v>
      </c>
      <c r="V1010">
        <v>58554</v>
      </c>
      <c r="W1010" s="2">
        <v>42076</v>
      </c>
      <c r="X1010" s="2" t="str">
        <f t="shared" si="76"/>
        <v>Fri</v>
      </c>
      <c r="Y1010" s="2">
        <v>42079</v>
      </c>
      <c r="Z1010" s="9">
        <f t="shared" si="77"/>
        <v>3</v>
      </c>
      <c r="AA1010" s="9" t="str">
        <f t="shared" si="78"/>
        <v>After Discount</v>
      </c>
      <c r="AB1010" s="6">
        <v>2267.2199999999998</v>
      </c>
      <c r="AC1010">
        <v>22</v>
      </c>
      <c r="AD1010" s="6">
        <v>3802.01</v>
      </c>
      <c r="AE1010">
        <v>89130</v>
      </c>
      <c r="AF1010" s="9">
        <f>IF(COUNTIF(AE$2:AE2961,AE1010)=1,1,0)</f>
        <v>1</v>
      </c>
      <c r="AG1010" t="str">
        <f>_xlfn.XLOOKUP(AE1010,Returns!A:A,Returns!B:B,"Not Returned",0,1)</f>
        <v>Not Returned</v>
      </c>
      <c r="AH1010">
        <f t="shared" si="79"/>
        <v>0</v>
      </c>
    </row>
    <row r="1011" spans="1:34" x14ac:dyDescent="0.3">
      <c r="A1011">
        <v>24844</v>
      </c>
      <c r="B1011" t="s">
        <v>56</v>
      </c>
      <c r="C1011" s="8">
        <v>0.09</v>
      </c>
      <c r="D1011" s="6">
        <v>78.69</v>
      </c>
      <c r="E1011" s="7">
        <v>19.989999999999998</v>
      </c>
      <c r="F1011">
        <v>14</v>
      </c>
      <c r="G1011" t="s">
        <v>57</v>
      </c>
      <c r="H1011" t="str">
        <f>IF(COUNTIF(G$2:G1011,G1011)=1,"New Customer","Returning Customer")</f>
        <v>New Customer</v>
      </c>
      <c r="I1011">
        <f t="shared" si="75"/>
        <v>1</v>
      </c>
      <c r="J1011" t="s">
        <v>49</v>
      </c>
      <c r="K1011" t="s">
        <v>58</v>
      </c>
      <c r="L1011" t="s">
        <v>41</v>
      </c>
      <c r="M1011" t="s">
        <v>50</v>
      </c>
      <c r="N1011" t="s">
        <v>59</v>
      </c>
      <c r="O1011" t="s">
        <v>60</v>
      </c>
      <c r="P1011">
        <v>0.43</v>
      </c>
      <c r="Q1011" t="s">
        <v>33</v>
      </c>
      <c r="R1011" t="s">
        <v>61</v>
      </c>
      <c r="S1011" t="str">
        <f>VLOOKUP(R1011,Users!$A$1:$B$5,2,0)</f>
        <v>Chris</v>
      </c>
      <c r="T1011" t="s">
        <v>62</v>
      </c>
      <c r="U1011" t="s">
        <v>63</v>
      </c>
      <c r="V1011">
        <v>55372</v>
      </c>
      <c r="W1011" s="2">
        <v>42136</v>
      </c>
      <c r="X1011" s="2" t="str">
        <f t="shared" si="76"/>
        <v>Tue</v>
      </c>
      <c r="Y1011" s="2">
        <v>42138</v>
      </c>
      <c r="Z1011" s="9">
        <f t="shared" si="77"/>
        <v>2</v>
      </c>
      <c r="AA1011" s="9" t="str">
        <f t="shared" si="78"/>
        <v>After Discount</v>
      </c>
      <c r="AB1011" s="6">
        <v>803.47050000000002</v>
      </c>
      <c r="AC1011">
        <v>16</v>
      </c>
      <c r="AD1011" s="6">
        <v>1164.45</v>
      </c>
      <c r="AE1011">
        <v>86838</v>
      </c>
      <c r="AF1011" s="9">
        <f>IF(COUNTIF(AE$2:AE2962,AE1011)=1,1,0)</f>
        <v>0</v>
      </c>
      <c r="AG1011" t="str">
        <f>_xlfn.XLOOKUP(AE1011,Returns!A:A,Returns!B:B,"Not Returned",0,1)</f>
        <v>Not Returned</v>
      </c>
      <c r="AH1011">
        <f t="shared" si="79"/>
        <v>0</v>
      </c>
    </row>
    <row r="1012" spans="1:34" x14ac:dyDescent="0.3">
      <c r="A1012">
        <v>22649</v>
      </c>
      <c r="B1012" t="s">
        <v>37</v>
      </c>
      <c r="C1012" s="8">
        <v>0.1</v>
      </c>
      <c r="D1012" s="6">
        <v>78.69</v>
      </c>
      <c r="E1012" s="7">
        <v>19.989999999999998</v>
      </c>
      <c r="F1012">
        <v>2355</v>
      </c>
      <c r="G1012" t="s">
        <v>2206</v>
      </c>
      <c r="H1012" t="str">
        <f>IF(COUNTIF(G$2:G1012,G1012)=1,"New Customer","Returning Customer")</f>
        <v>Returning Customer</v>
      </c>
      <c r="I1012">
        <f t="shared" si="75"/>
        <v>0</v>
      </c>
      <c r="J1012" t="s">
        <v>49</v>
      </c>
      <c r="K1012" t="s">
        <v>114</v>
      </c>
      <c r="L1012" t="s">
        <v>41</v>
      </c>
      <c r="M1012" t="s">
        <v>50</v>
      </c>
      <c r="N1012" t="s">
        <v>59</v>
      </c>
      <c r="O1012" t="s">
        <v>60</v>
      </c>
      <c r="P1012">
        <v>0.43</v>
      </c>
      <c r="Q1012" t="s">
        <v>33</v>
      </c>
      <c r="R1012" t="s">
        <v>34</v>
      </c>
      <c r="S1012" t="str">
        <f>VLOOKUP(R1012,Users!$A$1:$B$5,2,0)</f>
        <v>William</v>
      </c>
      <c r="T1012" t="s">
        <v>45</v>
      </c>
      <c r="U1012" t="s">
        <v>2180</v>
      </c>
      <c r="V1012">
        <v>92236</v>
      </c>
      <c r="W1012" s="2">
        <v>42050</v>
      </c>
      <c r="X1012" s="2" t="str">
        <f t="shared" si="76"/>
        <v>Sun</v>
      </c>
      <c r="Y1012" s="2">
        <v>42051</v>
      </c>
      <c r="Z1012" s="9">
        <f t="shared" si="77"/>
        <v>1</v>
      </c>
      <c r="AA1012" s="9" t="str">
        <f t="shared" si="78"/>
        <v>After Discount</v>
      </c>
      <c r="AB1012" s="6">
        <v>465.43949999999995</v>
      </c>
      <c r="AC1012">
        <v>9</v>
      </c>
      <c r="AD1012" s="6">
        <v>674.55</v>
      </c>
      <c r="AE1012">
        <v>91304</v>
      </c>
      <c r="AF1012" s="9">
        <f>IF(COUNTIF(AE$2:AE2963,AE1012)=1,1,0)</f>
        <v>1</v>
      </c>
      <c r="AG1012" t="str">
        <f>_xlfn.XLOOKUP(AE1012,Returns!A:A,Returns!B:B,"Not Returned",0,1)</f>
        <v>Not Returned</v>
      </c>
      <c r="AH1012">
        <f t="shared" si="79"/>
        <v>0</v>
      </c>
    </row>
    <row r="1013" spans="1:34" x14ac:dyDescent="0.3">
      <c r="A1013">
        <v>21946</v>
      </c>
      <c r="B1013" t="s">
        <v>106</v>
      </c>
      <c r="C1013" s="8">
        <v>0.09</v>
      </c>
      <c r="D1013" s="6">
        <v>46.94</v>
      </c>
      <c r="E1013" s="7">
        <v>6.77</v>
      </c>
      <c r="F1013">
        <v>1442</v>
      </c>
      <c r="G1013" t="s">
        <v>1482</v>
      </c>
      <c r="H1013" t="str">
        <f>IF(COUNTIF(G$2:G1013,G1013)=1,"New Customer","Returning Customer")</f>
        <v>Returning Customer</v>
      </c>
      <c r="I1013">
        <f t="shared" si="75"/>
        <v>0</v>
      </c>
      <c r="J1013" t="s">
        <v>27</v>
      </c>
      <c r="K1013" t="s">
        <v>28</v>
      </c>
      <c r="L1013" t="s">
        <v>41</v>
      </c>
      <c r="M1013" t="s">
        <v>50</v>
      </c>
      <c r="N1013" t="s">
        <v>59</v>
      </c>
      <c r="O1013" t="s">
        <v>1484</v>
      </c>
      <c r="P1013">
        <v>0.44</v>
      </c>
      <c r="Q1013" t="s">
        <v>33</v>
      </c>
      <c r="R1013" t="s">
        <v>61</v>
      </c>
      <c r="S1013" t="str">
        <f>VLOOKUP(R1013,Users!$A$1:$B$5,2,0)</f>
        <v>Chris</v>
      </c>
      <c r="T1013" t="s">
        <v>499</v>
      </c>
      <c r="U1013" t="s">
        <v>1182</v>
      </c>
      <c r="V1013">
        <v>65807</v>
      </c>
      <c r="W1013" s="2">
        <v>42034</v>
      </c>
      <c r="X1013" s="2" t="str">
        <f t="shared" si="76"/>
        <v>Fri</v>
      </c>
      <c r="Y1013" s="2">
        <v>42034</v>
      </c>
      <c r="Z1013" s="9">
        <f t="shared" si="77"/>
        <v>0</v>
      </c>
      <c r="AA1013" s="9" t="str">
        <f t="shared" si="78"/>
        <v>After Discount</v>
      </c>
      <c r="AB1013" s="6">
        <v>297.96959999999996</v>
      </c>
      <c r="AC1013">
        <v>10</v>
      </c>
      <c r="AD1013" s="6">
        <v>431.84</v>
      </c>
      <c r="AE1013">
        <v>89077</v>
      </c>
      <c r="AF1013" s="9">
        <f>IF(COUNTIF(AE$2:AE2964,AE1013)=1,1,0)</f>
        <v>0</v>
      </c>
      <c r="AG1013" t="str">
        <f>_xlfn.XLOOKUP(AE1013,Returns!A:A,Returns!B:B,"Not Returned",0,1)</f>
        <v>Not Returned</v>
      </c>
      <c r="AH1013">
        <f t="shared" si="79"/>
        <v>0</v>
      </c>
    </row>
    <row r="1014" spans="1:34" x14ac:dyDescent="0.3">
      <c r="A1014">
        <v>24869</v>
      </c>
      <c r="B1014" t="s">
        <v>106</v>
      </c>
      <c r="C1014" s="8">
        <v>0.03</v>
      </c>
      <c r="D1014" s="6">
        <v>51.75</v>
      </c>
      <c r="E1014" s="7">
        <v>19.989999999999998</v>
      </c>
      <c r="F1014">
        <v>646</v>
      </c>
      <c r="G1014" t="s">
        <v>749</v>
      </c>
      <c r="H1014" t="str">
        <f>IF(COUNTIF(G$2:G1014,G1014)=1,"New Customer","Returning Customer")</f>
        <v>New Customer</v>
      </c>
      <c r="I1014">
        <f t="shared" si="75"/>
        <v>1</v>
      </c>
      <c r="J1014" t="s">
        <v>49</v>
      </c>
      <c r="K1014" t="s">
        <v>28</v>
      </c>
      <c r="L1014" t="s">
        <v>41</v>
      </c>
      <c r="M1014" t="s">
        <v>50</v>
      </c>
      <c r="N1014" t="s">
        <v>59</v>
      </c>
      <c r="O1014" t="s">
        <v>750</v>
      </c>
      <c r="P1014">
        <v>0.55000000000000004</v>
      </c>
      <c r="Q1014" t="s">
        <v>33</v>
      </c>
      <c r="R1014" t="s">
        <v>61</v>
      </c>
      <c r="S1014" t="str">
        <f>VLOOKUP(R1014,Users!$A$1:$B$5,2,0)</f>
        <v>Chris</v>
      </c>
      <c r="T1014" t="s">
        <v>62</v>
      </c>
      <c r="U1014" t="s">
        <v>751</v>
      </c>
      <c r="V1014">
        <v>55379</v>
      </c>
      <c r="W1014" s="2">
        <v>42172</v>
      </c>
      <c r="X1014" s="2" t="str">
        <f t="shared" si="76"/>
        <v>Wed</v>
      </c>
      <c r="Y1014" s="2">
        <v>42177</v>
      </c>
      <c r="Z1014" s="9">
        <f t="shared" si="77"/>
        <v>5</v>
      </c>
      <c r="AA1014" s="9" t="str">
        <f t="shared" si="78"/>
        <v>After Discount</v>
      </c>
      <c r="AB1014" s="6">
        <v>261.44400000000002</v>
      </c>
      <c r="AC1014">
        <v>16</v>
      </c>
      <c r="AD1014" s="6">
        <v>818.81</v>
      </c>
      <c r="AE1014">
        <v>90735</v>
      </c>
      <c r="AF1014" s="9">
        <f>IF(COUNTIF(AE$2:AE2965,AE1014)=1,1,0)</f>
        <v>1</v>
      </c>
      <c r="AG1014" t="str">
        <f>_xlfn.XLOOKUP(AE1014,Returns!A:A,Returns!B:B,"Not Returned",0,1)</f>
        <v>Not Returned</v>
      </c>
      <c r="AH1014">
        <f t="shared" si="79"/>
        <v>0</v>
      </c>
    </row>
    <row r="1015" spans="1:34" x14ac:dyDescent="0.3">
      <c r="A1015">
        <v>24471</v>
      </c>
      <c r="B1015" t="s">
        <v>56</v>
      </c>
      <c r="C1015" s="8">
        <v>0.05</v>
      </c>
      <c r="D1015" s="6">
        <v>63.94</v>
      </c>
      <c r="E1015" s="7">
        <v>14.48</v>
      </c>
      <c r="F1015">
        <v>398</v>
      </c>
      <c r="G1015" t="s">
        <v>511</v>
      </c>
      <c r="H1015" t="str">
        <f>IF(COUNTIF(G$2:G1015,G1015)=1,"New Customer","Returning Customer")</f>
        <v>New Customer</v>
      </c>
      <c r="I1015">
        <f t="shared" si="75"/>
        <v>1</v>
      </c>
      <c r="J1015" t="s">
        <v>49</v>
      </c>
      <c r="K1015" t="s">
        <v>28</v>
      </c>
      <c r="L1015" t="s">
        <v>41</v>
      </c>
      <c r="M1015" t="s">
        <v>50</v>
      </c>
      <c r="N1015" t="s">
        <v>59</v>
      </c>
      <c r="O1015" t="s">
        <v>512</v>
      </c>
      <c r="P1015">
        <v>0.46</v>
      </c>
      <c r="Q1015" t="s">
        <v>33</v>
      </c>
      <c r="R1015" t="s">
        <v>53</v>
      </c>
      <c r="S1015" t="str">
        <f>VLOOKUP(R1015,Users!$A$1:$B$5,2,0)</f>
        <v>Erin</v>
      </c>
      <c r="T1015" t="s">
        <v>152</v>
      </c>
      <c r="U1015" t="s">
        <v>513</v>
      </c>
      <c r="V1015">
        <v>45406</v>
      </c>
      <c r="W1015" s="2">
        <v>42147</v>
      </c>
      <c r="X1015" s="2" t="str">
        <f t="shared" si="76"/>
        <v>Sat</v>
      </c>
      <c r="Y1015" s="2">
        <v>42149</v>
      </c>
      <c r="Z1015" s="9">
        <f t="shared" si="77"/>
        <v>2</v>
      </c>
      <c r="AA1015" s="9" t="str">
        <f t="shared" si="78"/>
        <v>After Discount</v>
      </c>
      <c r="AB1015" s="6">
        <v>1372.6307999999999</v>
      </c>
      <c r="AC1015">
        <v>31</v>
      </c>
      <c r="AD1015" s="6">
        <v>1989.32</v>
      </c>
      <c r="AE1015">
        <v>89320</v>
      </c>
      <c r="AF1015" s="9">
        <f>IF(COUNTIF(AE$2:AE2966,AE1015)=1,1,0)</f>
        <v>1</v>
      </c>
      <c r="AG1015" t="str">
        <f>_xlfn.XLOOKUP(AE1015,Returns!A:A,Returns!B:B,"Not Returned",0,1)</f>
        <v>Not Returned</v>
      </c>
      <c r="AH1015">
        <f t="shared" si="79"/>
        <v>0</v>
      </c>
    </row>
    <row r="1016" spans="1:34" x14ac:dyDescent="0.3">
      <c r="A1016">
        <v>20157</v>
      </c>
      <c r="B1016" t="s">
        <v>56</v>
      </c>
      <c r="C1016" s="8">
        <v>0.02</v>
      </c>
      <c r="D1016" s="6">
        <v>63.94</v>
      </c>
      <c r="E1016" s="7">
        <v>14.48</v>
      </c>
      <c r="F1016">
        <v>2441</v>
      </c>
      <c r="G1016" t="s">
        <v>2273</v>
      </c>
      <c r="H1016" t="str">
        <f>IF(COUNTIF(G$2:G1016,G1016)=1,"New Customer","Returning Customer")</f>
        <v>New Customer</v>
      </c>
      <c r="I1016">
        <f t="shared" si="75"/>
        <v>1</v>
      </c>
      <c r="J1016" t="s">
        <v>49</v>
      </c>
      <c r="K1016" t="s">
        <v>114</v>
      </c>
      <c r="L1016" t="s">
        <v>41</v>
      </c>
      <c r="M1016" t="s">
        <v>50</v>
      </c>
      <c r="N1016" t="s">
        <v>59</v>
      </c>
      <c r="O1016" t="s">
        <v>512</v>
      </c>
      <c r="P1016">
        <v>0.46</v>
      </c>
      <c r="Q1016" t="s">
        <v>33</v>
      </c>
      <c r="R1016" t="s">
        <v>135</v>
      </c>
      <c r="S1016" t="str">
        <f>VLOOKUP(R1016,Users!$A$1:$B$5,2,0)</f>
        <v>Sam</v>
      </c>
      <c r="T1016" t="s">
        <v>356</v>
      </c>
      <c r="U1016" t="s">
        <v>2274</v>
      </c>
      <c r="V1016">
        <v>32935</v>
      </c>
      <c r="W1016" s="2">
        <v>42098</v>
      </c>
      <c r="X1016" s="2" t="str">
        <f t="shared" si="76"/>
        <v>Sat</v>
      </c>
      <c r="Y1016" s="2">
        <v>42098</v>
      </c>
      <c r="Z1016" s="9">
        <f t="shared" si="77"/>
        <v>0</v>
      </c>
      <c r="AA1016" s="9" t="str">
        <f t="shared" si="78"/>
        <v>After Discount</v>
      </c>
      <c r="AB1016" s="6">
        <v>-100.17</v>
      </c>
      <c r="AC1016">
        <v>11</v>
      </c>
      <c r="AD1016" s="6">
        <v>709.7</v>
      </c>
      <c r="AE1016">
        <v>89300</v>
      </c>
      <c r="AF1016" s="9">
        <f>IF(COUNTIF(AE$2:AE2967,AE1016)=1,1,0)</f>
        <v>0</v>
      </c>
      <c r="AG1016" t="str">
        <f>_xlfn.XLOOKUP(AE1016,Returns!A:A,Returns!B:B,"Not Returned",0,1)</f>
        <v>Not Returned</v>
      </c>
      <c r="AH1016">
        <f t="shared" si="79"/>
        <v>0</v>
      </c>
    </row>
    <row r="1017" spans="1:34" x14ac:dyDescent="0.3">
      <c r="A1017">
        <v>5689</v>
      </c>
      <c r="B1017" t="s">
        <v>106</v>
      </c>
      <c r="C1017" s="8">
        <v>0.05</v>
      </c>
      <c r="D1017" s="6">
        <v>63.94</v>
      </c>
      <c r="E1017" s="7">
        <v>14.48</v>
      </c>
      <c r="F1017">
        <v>2882</v>
      </c>
      <c r="G1017" t="s">
        <v>2612</v>
      </c>
      <c r="H1017" t="str">
        <f>IF(COUNTIF(G$2:G1017,G1017)=1,"New Customer","Returning Customer")</f>
        <v>Returning Customer</v>
      </c>
      <c r="I1017">
        <f t="shared" si="75"/>
        <v>0</v>
      </c>
      <c r="J1017" t="s">
        <v>27</v>
      </c>
      <c r="K1017" t="s">
        <v>114</v>
      </c>
      <c r="L1017" t="s">
        <v>41</v>
      </c>
      <c r="M1017" t="s">
        <v>50</v>
      </c>
      <c r="N1017" t="s">
        <v>59</v>
      </c>
      <c r="O1017" t="s">
        <v>512</v>
      </c>
      <c r="P1017">
        <v>0.46</v>
      </c>
      <c r="Q1017" t="s">
        <v>33</v>
      </c>
      <c r="R1017" t="s">
        <v>135</v>
      </c>
      <c r="S1017" t="str">
        <f>VLOOKUP(R1017,Users!$A$1:$B$5,2,0)</f>
        <v>Sam</v>
      </c>
      <c r="T1017" t="s">
        <v>316</v>
      </c>
      <c r="U1017" t="s">
        <v>384</v>
      </c>
      <c r="V1017">
        <v>28206</v>
      </c>
      <c r="W1017" s="2">
        <v>42185</v>
      </c>
      <c r="X1017" s="2" t="str">
        <f t="shared" si="76"/>
        <v>Tue</v>
      </c>
      <c r="Y1017" s="2">
        <v>42192</v>
      </c>
      <c r="Z1017" s="9">
        <f t="shared" si="77"/>
        <v>7</v>
      </c>
      <c r="AA1017" s="9" t="str">
        <f t="shared" si="78"/>
        <v>After Discount</v>
      </c>
      <c r="AB1017" s="6">
        <v>270.87430000000001</v>
      </c>
      <c r="AC1017">
        <v>21</v>
      </c>
      <c r="AD1017" s="6">
        <v>1336.35</v>
      </c>
      <c r="AE1017">
        <v>40224</v>
      </c>
      <c r="AF1017" s="9">
        <f>IF(COUNTIF(AE$2:AE2968,AE1017)=1,1,0)</f>
        <v>1</v>
      </c>
      <c r="AG1017" t="str">
        <f>_xlfn.XLOOKUP(AE1017,Returns!A:A,Returns!B:B,"Not Returned",0,1)</f>
        <v>Not Returned</v>
      </c>
      <c r="AH1017">
        <f t="shared" si="79"/>
        <v>0</v>
      </c>
    </row>
    <row r="1018" spans="1:34" x14ac:dyDescent="0.3">
      <c r="A1018">
        <v>23689</v>
      </c>
      <c r="B1018" t="s">
        <v>106</v>
      </c>
      <c r="C1018" s="8">
        <v>0.05</v>
      </c>
      <c r="D1018" s="6">
        <v>63.94</v>
      </c>
      <c r="E1018" s="7">
        <v>14.48</v>
      </c>
      <c r="F1018">
        <v>2885</v>
      </c>
      <c r="G1018" t="s">
        <v>2619</v>
      </c>
      <c r="H1018" t="str">
        <f>IF(COUNTIF(G$2:G1018,G1018)=1,"New Customer","Returning Customer")</f>
        <v>New Customer</v>
      </c>
      <c r="I1018">
        <f t="shared" si="75"/>
        <v>1</v>
      </c>
      <c r="J1018" t="s">
        <v>27</v>
      </c>
      <c r="K1018" t="s">
        <v>114</v>
      </c>
      <c r="L1018" t="s">
        <v>41</v>
      </c>
      <c r="M1018" t="s">
        <v>50</v>
      </c>
      <c r="N1018" t="s">
        <v>59</v>
      </c>
      <c r="O1018" t="s">
        <v>512</v>
      </c>
      <c r="P1018">
        <v>0.46</v>
      </c>
      <c r="Q1018" t="s">
        <v>33</v>
      </c>
      <c r="R1018" t="s">
        <v>53</v>
      </c>
      <c r="S1018" t="str">
        <f>VLOOKUP(R1018,Users!$A$1:$B$5,2,0)</f>
        <v>Erin</v>
      </c>
      <c r="T1018" t="s">
        <v>152</v>
      </c>
      <c r="U1018" t="s">
        <v>2620</v>
      </c>
      <c r="V1018">
        <v>44133</v>
      </c>
      <c r="W1018" s="2">
        <v>42185</v>
      </c>
      <c r="X1018" s="2" t="str">
        <f t="shared" si="76"/>
        <v>Tue</v>
      </c>
      <c r="Y1018" s="2">
        <v>42192</v>
      </c>
      <c r="Z1018" s="9">
        <f t="shared" si="77"/>
        <v>7</v>
      </c>
      <c r="AA1018" s="9" t="str">
        <f t="shared" si="78"/>
        <v>After Discount</v>
      </c>
      <c r="AB1018" s="6">
        <v>219.54419999999999</v>
      </c>
      <c r="AC1018">
        <v>5</v>
      </c>
      <c r="AD1018" s="6">
        <v>318.18</v>
      </c>
      <c r="AE1018">
        <v>87634</v>
      </c>
      <c r="AF1018" s="9">
        <f>IF(COUNTIF(AE$2:AE2969,AE1018)=1,1,0)</f>
        <v>1</v>
      </c>
      <c r="AG1018" t="str">
        <f>_xlfn.XLOOKUP(AE1018,Returns!A:A,Returns!B:B,"Not Returned",0,1)</f>
        <v>Not Returned</v>
      </c>
      <c r="AH1018">
        <f t="shared" si="79"/>
        <v>0</v>
      </c>
    </row>
    <row r="1019" spans="1:34" x14ac:dyDescent="0.3">
      <c r="A1019">
        <v>23183</v>
      </c>
      <c r="B1019" t="s">
        <v>47</v>
      </c>
      <c r="C1019" s="8">
        <v>0.03</v>
      </c>
      <c r="D1019" s="6">
        <v>63.94</v>
      </c>
      <c r="E1019" s="7">
        <v>14.48</v>
      </c>
      <c r="F1019">
        <v>3380</v>
      </c>
      <c r="G1019" t="s">
        <v>2987</v>
      </c>
      <c r="H1019" t="str">
        <f>IF(COUNTIF(G$2:G1019,G1019)=1,"New Customer","Returning Customer")</f>
        <v>Returning Customer</v>
      </c>
      <c r="I1019">
        <f t="shared" si="75"/>
        <v>0</v>
      </c>
      <c r="J1019" t="s">
        <v>49</v>
      </c>
      <c r="K1019" t="s">
        <v>40</v>
      </c>
      <c r="L1019" t="s">
        <v>41</v>
      </c>
      <c r="M1019" t="s">
        <v>50</v>
      </c>
      <c r="N1019" t="s">
        <v>59</v>
      </c>
      <c r="O1019" t="s">
        <v>512</v>
      </c>
      <c r="P1019">
        <v>0.46</v>
      </c>
      <c r="Q1019" t="s">
        <v>33</v>
      </c>
      <c r="R1019" t="s">
        <v>135</v>
      </c>
      <c r="S1019" t="str">
        <f>VLOOKUP(R1019,Users!$A$1:$B$5,2,0)</f>
        <v>Sam</v>
      </c>
      <c r="T1019" t="s">
        <v>381</v>
      </c>
      <c r="U1019" t="s">
        <v>2988</v>
      </c>
      <c r="V1019">
        <v>30240</v>
      </c>
      <c r="W1019" s="2">
        <v>42114</v>
      </c>
      <c r="X1019" s="2" t="str">
        <f t="shared" si="76"/>
        <v>Mon</v>
      </c>
      <c r="Y1019" s="2">
        <v>42115</v>
      </c>
      <c r="Z1019" s="9">
        <f t="shared" si="77"/>
        <v>1</v>
      </c>
      <c r="AA1019" s="9" t="str">
        <f t="shared" si="78"/>
        <v>After Discount</v>
      </c>
      <c r="AB1019" s="6">
        <v>43.691699999999997</v>
      </c>
      <c r="AC1019">
        <v>8</v>
      </c>
      <c r="AD1019" s="6">
        <v>522.46</v>
      </c>
      <c r="AE1019">
        <v>88838</v>
      </c>
      <c r="AF1019" s="9">
        <f>IF(COUNTIF(AE$2:AE2970,AE1019)=1,1,0)</f>
        <v>0</v>
      </c>
      <c r="AG1019" t="str">
        <f>_xlfn.XLOOKUP(AE1019,Returns!A:A,Returns!B:B,"Not Returned",0,1)</f>
        <v>Not Returned</v>
      </c>
      <c r="AH1019">
        <f t="shared" si="79"/>
        <v>0</v>
      </c>
    </row>
    <row r="1020" spans="1:34" x14ac:dyDescent="0.3">
      <c r="A1020">
        <v>21937</v>
      </c>
      <c r="B1020" t="s">
        <v>25</v>
      </c>
      <c r="C1020" s="8">
        <v>0.06</v>
      </c>
      <c r="D1020" s="6">
        <v>6.68</v>
      </c>
      <c r="E1020" s="7">
        <v>6.93</v>
      </c>
      <c r="F1020">
        <v>2257</v>
      </c>
      <c r="G1020" t="s">
        <v>2116</v>
      </c>
      <c r="H1020" t="str">
        <f>IF(COUNTIF(G$2:G1020,G1020)=1,"New Customer","Returning Customer")</f>
        <v>New Customer</v>
      </c>
      <c r="I1020">
        <f t="shared" si="75"/>
        <v>1</v>
      </c>
      <c r="J1020" t="s">
        <v>49</v>
      </c>
      <c r="K1020" t="s">
        <v>28</v>
      </c>
      <c r="L1020" t="s">
        <v>29</v>
      </c>
      <c r="M1020" t="s">
        <v>93</v>
      </c>
      <c r="N1020" t="s">
        <v>59</v>
      </c>
      <c r="O1020" t="s">
        <v>2117</v>
      </c>
      <c r="P1020">
        <v>0.37</v>
      </c>
      <c r="Q1020" t="s">
        <v>33</v>
      </c>
      <c r="R1020" t="s">
        <v>135</v>
      </c>
      <c r="S1020" t="str">
        <f>VLOOKUP(R1020,Users!$A$1:$B$5,2,0)</f>
        <v>Sam</v>
      </c>
      <c r="T1020" t="s">
        <v>316</v>
      </c>
      <c r="U1020" t="s">
        <v>2118</v>
      </c>
      <c r="V1020">
        <v>27604</v>
      </c>
      <c r="W1020" s="2">
        <v>42167</v>
      </c>
      <c r="X1020" s="2" t="str">
        <f t="shared" si="76"/>
        <v>Fri</v>
      </c>
      <c r="Y1020" s="2">
        <v>42168</v>
      </c>
      <c r="Z1020" s="9">
        <f t="shared" si="77"/>
        <v>1</v>
      </c>
      <c r="AA1020" s="9" t="str">
        <f t="shared" si="78"/>
        <v>After Discount</v>
      </c>
      <c r="AB1020" s="6">
        <v>7.6244999999999994</v>
      </c>
      <c r="AC1020">
        <v>14</v>
      </c>
      <c r="AD1020" s="6">
        <v>91.92</v>
      </c>
      <c r="AE1020">
        <v>87965</v>
      </c>
      <c r="AF1020" s="9">
        <f>IF(COUNTIF(AE$2:AE2971,AE1020)=1,1,0)</f>
        <v>1</v>
      </c>
      <c r="AG1020" t="str">
        <f>_xlfn.XLOOKUP(AE1020,Returns!A:A,Returns!B:B,"Not Returned",0,1)</f>
        <v>Not Returned</v>
      </c>
      <c r="AH1020">
        <f t="shared" si="79"/>
        <v>0</v>
      </c>
    </row>
    <row r="1021" spans="1:34" x14ac:dyDescent="0.3">
      <c r="A1021">
        <v>21531</v>
      </c>
      <c r="B1021" t="s">
        <v>56</v>
      </c>
      <c r="C1021" s="8">
        <v>0.1</v>
      </c>
      <c r="D1021" s="6">
        <v>6.68</v>
      </c>
      <c r="E1021" s="7">
        <v>6.93</v>
      </c>
      <c r="F1021">
        <v>2286</v>
      </c>
      <c r="G1021" t="s">
        <v>2159</v>
      </c>
      <c r="H1021" t="str">
        <f>IF(COUNTIF(G$2:G1021,G1021)=1,"New Customer","Returning Customer")</f>
        <v>Returning Customer</v>
      </c>
      <c r="I1021">
        <f t="shared" si="75"/>
        <v>0</v>
      </c>
      <c r="J1021" t="s">
        <v>49</v>
      </c>
      <c r="K1021" t="s">
        <v>28</v>
      </c>
      <c r="L1021" t="s">
        <v>29</v>
      </c>
      <c r="M1021" t="s">
        <v>93</v>
      </c>
      <c r="N1021" t="s">
        <v>59</v>
      </c>
      <c r="O1021" t="s">
        <v>2117</v>
      </c>
      <c r="P1021">
        <v>0.37</v>
      </c>
      <c r="Q1021" t="s">
        <v>33</v>
      </c>
      <c r="R1021" t="s">
        <v>135</v>
      </c>
      <c r="S1021" t="str">
        <f>VLOOKUP(R1021,Users!$A$1:$B$5,2,0)</f>
        <v>Sam</v>
      </c>
      <c r="T1021" t="s">
        <v>923</v>
      </c>
      <c r="U1021" t="s">
        <v>2160</v>
      </c>
      <c r="V1021">
        <v>29301</v>
      </c>
      <c r="W1021" s="2">
        <v>42039</v>
      </c>
      <c r="X1021" s="2" t="str">
        <f t="shared" si="76"/>
        <v>Wed</v>
      </c>
      <c r="Y1021" s="2">
        <v>42042</v>
      </c>
      <c r="Z1021" s="9">
        <f t="shared" si="77"/>
        <v>3</v>
      </c>
      <c r="AA1021" s="9" t="str">
        <f t="shared" si="78"/>
        <v>After Discount</v>
      </c>
      <c r="AB1021" s="6">
        <v>-100.072</v>
      </c>
      <c r="AC1021">
        <v>3</v>
      </c>
      <c r="AD1021" s="6">
        <v>21.56</v>
      </c>
      <c r="AE1021">
        <v>90145</v>
      </c>
      <c r="AF1021" s="9">
        <f>IF(COUNTIF(AE$2:AE2972,AE1021)=1,1,0)</f>
        <v>0</v>
      </c>
      <c r="AG1021" t="str">
        <f>_xlfn.XLOOKUP(AE1021,Returns!A:A,Returns!B:B,"Not Returned",0,1)</f>
        <v>Not Returned</v>
      </c>
      <c r="AH1021">
        <f t="shared" si="79"/>
        <v>0</v>
      </c>
    </row>
    <row r="1022" spans="1:34" x14ac:dyDescent="0.3">
      <c r="A1022">
        <v>18642</v>
      </c>
      <c r="B1022" t="s">
        <v>56</v>
      </c>
      <c r="C1022" s="8">
        <v>0.05</v>
      </c>
      <c r="D1022" s="6">
        <v>6.68</v>
      </c>
      <c r="E1022" s="7">
        <v>6.93</v>
      </c>
      <c r="F1022">
        <v>2880</v>
      </c>
      <c r="G1022" t="s">
        <v>2610</v>
      </c>
      <c r="H1022" t="str">
        <f>IF(COUNTIF(G$2:G1022,G1022)=1,"New Customer","Returning Customer")</f>
        <v>Returning Customer</v>
      </c>
      <c r="I1022">
        <f t="shared" si="75"/>
        <v>0</v>
      </c>
      <c r="J1022" t="s">
        <v>49</v>
      </c>
      <c r="K1022" t="s">
        <v>58</v>
      </c>
      <c r="L1022" t="s">
        <v>29</v>
      </c>
      <c r="M1022" t="s">
        <v>93</v>
      </c>
      <c r="N1022" t="s">
        <v>59</v>
      </c>
      <c r="O1022" t="s">
        <v>2117</v>
      </c>
      <c r="P1022">
        <v>0.37</v>
      </c>
      <c r="Q1022" t="s">
        <v>33</v>
      </c>
      <c r="R1022" t="s">
        <v>135</v>
      </c>
      <c r="S1022" t="str">
        <f>VLOOKUP(R1022,Users!$A$1:$B$5,2,0)</f>
        <v>Sam</v>
      </c>
      <c r="T1022" t="s">
        <v>356</v>
      </c>
      <c r="U1022" t="s">
        <v>2611</v>
      </c>
      <c r="V1022">
        <v>33160</v>
      </c>
      <c r="W1022" s="2">
        <v>42091</v>
      </c>
      <c r="X1022" s="2" t="str">
        <f t="shared" si="76"/>
        <v>Sat</v>
      </c>
      <c r="Y1022" s="2">
        <v>42092</v>
      </c>
      <c r="Z1022" s="9">
        <f t="shared" si="77"/>
        <v>1</v>
      </c>
      <c r="AA1022" s="9" t="str">
        <f t="shared" si="78"/>
        <v>After Discount</v>
      </c>
      <c r="AB1022" s="6">
        <v>-2.3520000000000096</v>
      </c>
      <c r="AC1022">
        <v>11</v>
      </c>
      <c r="AD1022" s="6">
        <v>77.2</v>
      </c>
      <c r="AE1022">
        <v>88626</v>
      </c>
      <c r="AF1022" s="9">
        <f>IF(COUNTIF(AE$2:AE2973,AE1022)=1,1,0)</f>
        <v>1</v>
      </c>
      <c r="AG1022" t="str">
        <f>_xlfn.XLOOKUP(AE1022,Returns!A:A,Returns!B:B,"Not Returned",0,1)</f>
        <v>Not Returned</v>
      </c>
      <c r="AH1022">
        <f t="shared" si="79"/>
        <v>0</v>
      </c>
    </row>
    <row r="1023" spans="1:34" x14ac:dyDescent="0.3">
      <c r="A1023">
        <v>6891</v>
      </c>
      <c r="B1023" t="s">
        <v>37</v>
      </c>
      <c r="C1023" s="8">
        <v>0.05</v>
      </c>
      <c r="D1023" s="6">
        <v>5.78</v>
      </c>
      <c r="E1023" s="7">
        <v>7.64</v>
      </c>
      <c r="F1023">
        <v>1129</v>
      </c>
      <c r="G1023" t="s">
        <v>1225</v>
      </c>
      <c r="H1023" t="str">
        <f>IF(COUNTIF(G$2:G1023,G1023)=1,"New Customer","Returning Customer")</f>
        <v>Returning Customer</v>
      </c>
      <c r="I1023">
        <f t="shared" si="75"/>
        <v>0</v>
      </c>
      <c r="J1023" t="s">
        <v>27</v>
      </c>
      <c r="K1023" t="s">
        <v>28</v>
      </c>
      <c r="L1023" t="s">
        <v>29</v>
      </c>
      <c r="M1023" t="s">
        <v>93</v>
      </c>
      <c r="N1023" t="s">
        <v>59</v>
      </c>
      <c r="O1023" t="s">
        <v>1227</v>
      </c>
      <c r="P1023">
        <v>0.36</v>
      </c>
      <c r="Q1023" t="s">
        <v>33</v>
      </c>
      <c r="R1023" t="s">
        <v>53</v>
      </c>
      <c r="S1023" t="str">
        <f>VLOOKUP(R1023,Users!$A$1:$B$5,2,0)</f>
        <v>Erin</v>
      </c>
      <c r="T1023" t="s">
        <v>189</v>
      </c>
      <c r="U1023" t="s">
        <v>190</v>
      </c>
      <c r="V1023">
        <v>2118</v>
      </c>
      <c r="W1023" s="2">
        <v>42092</v>
      </c>
      <c r="X1023" s="2" t="str">
        <f t="shared" si="76"/>
        <v>Sun</v>
      </c>
      <c r="Y1023" s="2">
        <v>42094</v>
      </c>
      <c r="Z1023" s="9">
        <f t="shared" si="77"/>
        <v>2</v>
      </c>
      <c r="AA1023" s="9" t="str">
        <f t="shared" si="78"/>
        <v>After Discount</v>
      </c>
      <c r="AB1023" s="6">
        <v>-116.05</v>
      </c>
      <c r="AC1023">
        <v>29</v>
      </c>
      <c r="AD1023" s="6">
        <v>177.41</v>
      </c>
      <c r="AE1023">
        <v>49125</v>
      </c>
      <c r="AF1023" s="9">
        <f>IF(COUNTIF(AE$2:AE2974,AE1023)=1,1,0)</f>
        <v>1</v>
      </c>
      <c r="AG1023" t="str">
        <f>_xlfn.XLOOKUP(AE1023,Returns!A:A,Returns!B:B,"Not Returned",0,1)</f>
        <v>Not Returned</v>
      </c>
      <c r="AH1023">
        <f t="shared" si="79"/>
        <v>0</v>
      </c>
    </row>
    <row r="1024" spans="1:34" x14ac:dyDescent="0.3">
      <c r="A1024">
        <v>23509</v>
      </c>
      <c r="B1024" t="s">
        <v>25</v>
      </c>
      <c r="C1024" s="8">
        <v>0.08</v>
      </c>
      <c r="D1024" s="6">
        <v>34.99</v>
      </c>
      <c r="E1024" s="7">
        <v>7.73</v>
      </c>
      <c r="F1024">
        <v>32</v>
      </c>
      <c r="G1024" t="s">
        <v>100</v>
      </c>
      <c r="H1024" t="str">
        <f>IF(COUNTIF(G$2:G1024,G1024)=1,"New Customer","Returning Customer")</f>
        <v>Returning Customer</v>
      </c>
      <c r="I1024">
        <f t="shared" si="75"/>
        <v>0</v>
      </c>
      <c r="J1024" t="s">
        <v>49</v>
      </c>
      <c r="K1024" t="s">
        <v>28</v>
      </c>
      <c r="L1024" t="s">
        <v>29</v>
      </c>
      <c r="M1024" t="s">
        <v>30</v>
      </c>
      <c r="N1024" t="s">
        <v>59</v>
      </c>
      <c r="O1024" t="s">
        <v>101</v>
      </c>
      <c r="P1024">
        <v>0.59</v>
      </c>
      <c r="Q1024" t="s">
        <v>33</v>
      </c>
      <c r="R1024" t="s">
        <v>34</v>
      </c>
      <c r="S1024" t="str">
        <f>VLOOKUP(R1024,Users!$A$1:$B$5,2,0)</f>
        <v>William</v>
      </c>
      <c r="T1024" t="s">
        <v>102</v>
      </c>
      <c r="U1024" t="s">
        <v>103</v>
      </c>
      <c r="V1024">
        <v>97526</v>
      </c>
      <c r="W1024" s="2">
        <v>42057</v>
      </c>
      <c r="X1024" s="2" t="str">
        <f t="shared" si="76"/>
        <v>Sun</v>
      </c>
      <c r="Y1024" s="2">
        <v>42058</v>
      </c>
      <c r="Z1024" s="9">
        <f t="shared" si="77"/>
        <v>1</v>
      </c>
      <c r="AA1024" s="9" t="str">
        <f t="shared" si="78"/>
        <v>After Discount</v>
      </c>
      <c r="AB1024" s="6">
        <v>144.69</v>
      </c>
      <c r="AC1024">
        <v>13</v>
      </c>
      <c r="AD1024" s="6">
        <v>424.68</v>
      </c>
      <c r="AE1024">
        <v>89199</v>
      </c>
      <c r="AF1024" s="9">
        <f>IF(COUNTIF(AE$2:AE2975,AE1024)=1,1,0)</f>
        <v>1</v>
      </c>
      <c r="AG1024" t="str">
        <f>_xlfn.XLOOKUP(AE1024,Returns!A:A,Returns!B:B,"Not Returned",0,1)</f>
        <v>Not Returned</v>
      </c>
      <c r="AH1024">
        <f t="shared" si="79"/>
        <v>0</v>
      </c>
    </row>
    <row r="1025" spans="1:34" x14ac:dyDescent="0.3">
      <c r="A1025">
        <v>25185</v>
      </c>
      <c r="B1025" t="s">
        <v>37</v>
      </c>
      <c r="C1025" s="8">
        <v>0.05</v>
      </c>
      <c r="D1025" s="6">
        <v>34.99</v>
      </c>
      <c r="E1025" s="7">
        <v>7.73</v>
      </c>
      <c r="F1025">
        <v>2287</v>
      </c>
      <c r="G1025" t="s">
        <v>2161</v>
      </c>
      <c r="H1025" t="str">
        <f>IF(COUNTIF(G$2:G1025,G1025)=1,"New Customer","Returning Customer")</f>
        <v>Returning Customer</v>
      </c>
      <c r="I1025">
        <f t="shared" si="75"/>
        <v>0</v>
      </c>
      <c r="J1025" t="s">
        <v>27</v>
      </c>
      <c r="K1025" t="s">
        <v>28</v>
      </c>
      <c r="L1025" t="s">
        <v>29</v>
      </c>
      <c r="M1025" t="s">
        <v>30</v>
      </c>
      <c r="N1025" t="s">
        <v>59</v>
      </c>
      <c r="O1025" t="s">
        <v>101</v>
      </c>
      <c r="P1025">
        <v>0.59</v>
      </c>
      <c r="Q1025" t="s">
        <v>33</v>
      </c>
      <c r="R1025" t="s">
        <v>135</v>
      </c>
      <c r="S1025" t="str">
        <f>VLOOKUP(R1025,Users!$A$1:$B$5,2,0)</f>
        <v>Sam</v>
      </c>
      <c r="T1025" t="s">
        <v>923</v>
      </c>
      <c r="U1025" t="s">
        <v>2162</v>
      </c>
      <c r="V1025">
        <v>29483</v>
      </c>
      <c r="W1025" s="2">
        <v>42088</v>
      </c>
      <c r="X1025" s="2" t="str">
        <f t="shared" si="76"/>
        <v>Wed</v>
      </c>
      <c r="Y1025" s="2">
        <v>42090</v>
      </c>
      <c r="Z1025" s="9">
        <f t="shared" si="77"/>
        <v>2</v>
      </c>
      <c r="AA1025" s="9" t="str">
        <f t="shared" si="78"/>
        <v>After Discount</v>
      </c>
      <c r="AB1025" s="6">
        <v>-12.026699999999998</v>
      </c>
      <c r="AC1025">
        <v>12</v>
      </c>
      <c r="AD1025" s="6">
        <v>418.75</v>
      </c>
      <c r="AE1025">
        <v>90146</v>
      </c>
      <c r="AF1025" s="9">
        <f>IF(COUNTIF(AE$2:AE2976,AE1025)=1,1,0)</f>
        <v>0</v>
      </c>
      <c r="AG1025" t="str">
        <f>_xlfn.XLOOKUP(AE1025,Returns!A:A,Returns!B:B,"Not Returned",0,1)</f>
        <v>Not Returned</v>
      </c>
      <c r="AH1025">
        <f t="shared" si="79"/>
        <v>0</v>
      </c>
    </row>
    <row r="1026" spans="1:34" x14ac:dyDescent="0.3">
      <c r="A1026">
        <v>21857</v>
      </c>
      <c r="B1026" t="s">
        <v>37</v>
      </c>
      <c r="C1026" s="8">
        <v>0.09</v>
      </c>
      <c r="D1026" s="6">
        <v>34.99</v>
      </c>
      <c r="E1026" s="7">
        <v>7.73</v>
      </c>
      <c r="F1026">
        <v>2847</v>
      </c>
      <c r="G1026" t="s">
        <v>2580</v>
      </c>
      <c r="H1026" t="str">
        <f>IF(COUNTIF(G$2:G1026,G1026)=1,"New Customer","Returning Customer")</f>
        <v>Returning Customer</v>
      </c>
      <c r="I1026">
        <f t="shared" ref="I1026:I1089" si="80">IF(H1026="New Customer",1,0)</f>
        <v>0</v>
      </c>
      <c r="J1026" t="s">
        <v>49</v>
      </c>
      <c r="K1026" t="s">
        <v>28</v>
      </c>
      <c r="L1026" t="s">
        <v>29</v>
      </c>
      <c r="M1026" t="s">
        <v>30</v>
      </c>
      <c r="N1026" t="s">
        <v>59</v>
      </c>
      <c r="O1026" t="s">
        <v>101</v>
      </c>
      <c r="P1026">
        <v>0.59</v>
      </c>
      <c r="Q1026" t="s">
        <v>33</v>
      </c>
      <c r="R1026" t="s">
        <v>135</v>
      </c>
      <c r="S1026" t="str">
        <f>VLOOKUP(R1026,Users!$A$1:$B$5,2,0)</f>
        <v>Sam</v>
      </c>
      <c r="T1026" t="s">
        <v>239</v>
      </c>
      <c r="U1026" t="s">
        <v>2581</v>
      </c>
      <c r="V1026">
        <v>38017</v>
      </c>
      <c r="W1026" s="2">
        <v>42103</v>
      </c>
      <c r="X1026" s="2" t="str">
        <f t="shared" ref="X1026:X1089" si="81">TEXT(W1026,"ddd")</f>
        <v>Thu</v>
      </c>
      <c r="Y1026" s="2">
        <v>42105</v>
      </c>
      <c r="Z1026" s="9">
        <f t="shared" ref="Z1026:Z1089" si="82">Y1026-W1026</f>
        <v>2</v>
      </c>
      <c r="AA1026" s="9" t="str">
        <f t="shared" ref="AA1026:AA1089" si="83">IF(C1026=0,"No Discount","After Discount")</f>
        <v>After Discount</v>
      </c>
      <c r="AB1026" s="6">
        <v>-208.72039999999998</v>
      </c>
      <c r="AC1026">
        <v>1</v>
      </c>
      <c r="AD1026" s="6">
        <v>37.619999999999997</v>
      </c>
      <c r="AE1026">
        <v>85928</v>
      </c>
      <c r="AF1026" s="9">
        <f>IF(COUNTIF(AE$2:AE2977,AE1026)=1,1,0)</f>
        <v>0</v>
      </c>
      <c r="AG1026" t="str">
        <f>_xlfn.XLOOKUP(AE1026,Returns!A:A,Returns!B:B,"Not Returned",0,1)</f>
        <v>Not Returned</v>
      </c>
      <c r="AH1026">
        <f t="shared" ref="AH1026:AH1089" si="84">IF(AG1026="Not Returned",0,1)</f>
        <v>0</v>
      </c>
    </row>
    <row r="1027" spans="1:34" x14ac:dyDescent="0.3">
      <c r="A1027">
        <v>21655</v>
      </c>
      <c r="B1027" t="s">
        <v>106</v>
      </c>
      <c r="C1027" s="8">
        <v>0.03</v>
      </c>
      <c r="D1027" s="6">
        <v>11.66</v>
      </c>
      <c r="E1027" s="7">
        <v>7.95</v>
      </c>
      <c r="F1027">
        <v>1712</v>
      </c>
      <c r="G1027" t="s">
        <v>1703</v>
      </c>
      <c r="H1027" t="str">
        <f>IF(COUNTIF(G$2:G1027,G1027)=1,"New Customer","Returning Customer")</f>
        <v>New Customer</v>
      </c>
      <c r="I1027">
        <f t="shared" si="80"/>
        <v>1</v>
      </c>
      <c r="J1027" t="s">
        <v>49</v>
      </c>
      <c r="K1027" t="s">
        <v>28</v>
      </c>
      <c r="L1027" t="s">
        <v>29</v>
      </c>
      <c r="M1027" t="s">
        <v>30</v>
      </c>
      <c r="N1027" t="s">
        <v>51</v>
      </c>
      <c r="O1027" t="s">
        <v>1704</v>
      </c>
      <c r="P1027">
        <v>0.57999999999999996</v>
      </c>
      <c r="Q1027" t="s">
        <v>33</v>
      </c>
      <c r="R1027" t="s">
        <v>135</v>
      </c>
      <c r="S1027" t="str">
        <f>VLOOKUP(R1027,Users!$A$1:$B$5,2,0)</f>
        <v>Sam</v>
      </c>
      <c r="T1027" t="s">
        <v>381</v>
      </c>
      <c r="U1027" t="s">
        <v>1705</v>
      </c>
      <c r="V1027">
        <v>30907</v>
      </c>
      <c r="W1027" s="2">
        <v>42105</v>
      </c>
      <c r="X1027" s="2" t="str">
        <f t="shared" si="81"/>
        <v>Sat</v>
      </c>
      <c r="Y1027" s="2">
        <v>42114</v>
      </c>
      <c r="Z1027" s="9">
        <f t="shared" si="82"/>
        <v>9</v>
      </c>
      <c r="AA1027" s="9" t="str">
        <f t="shared" si="83"/>
        <v>After Discount</v>
      </c>
      <c r="AB1027" s="6">
        <v>-31.094000000000001</v>
      </c>
      <c r="AC1027">
        <v>22</v>
      </c>
      <c r="AD1027" s="6">
        <v>267.32</v>
      </c>
      <c r="AE1027">
        <v>87749</v>
      </c>
      <c r="AF1027" s="9">
        <f>IF(COUNTIF(AE$2:AE2978,AE1027)=1,1,0)</f>
        <v>1</v>
      </c>
      <c r="AG1027" t="str">
        <f>_xlfn.XLOOKUP(AE1027,Returns!A:A,Returns!B:B,"Not Returned",0,1)</f>
        <v>Not Returned</v>
      </c>
      <c r="AH1027">
        <f t="shared" si="84"/>
        <v>0</v>
      </c>
    </row>
    <row r="1028" spans="1:34" x14ac:dyDescent="0.3">
      <c r="A1028">
        <v>25614</v>
      </c>
      <c r="B1028" t="s">
        <v>25</v>
      </c>
      <c r="C1028" s="8">
        <v>0.01</v>
      </c>
      <c r="D1028" s="6">
        <v>11.66</v>
      </c>
      <c r="E1028" s="7">
        <v>7.95</v>
      </c>
      <c r="F1028">
        <v>3339</v>
      </c>
      <c r="G1028" t="s">
        <v>2949</v>
      </c>
      <c r="H1028" t="str">
        <f>IF(COUNTIF(G$2:G1028,G1028)=1,"New Customer","Returning Customer")</f>
        <v>Returning Customer</v>
      </c>
      <c r="I1028">
        <f t="shared" si="80"/>
        <v>0</v>
      </c>
      <c r="J1028" t="s">
        <v>49</v>
      </c>
      <c r="K1028" t="s">
        <v>114</v>
      </c>
      <c r="L1028" t="s">
        <v>29</v>
      </c>
      <c r="M1028" t="s">
        <v>30</v>
      </c>
      <c r="N1028" t="s">
        <v>51</v>
      </c>
      <c r="O1028" t="s">
        <v>1704</v>
      </c>
      <c r="P1028">
        <v>0.57999999999999996</v>
      </c>
      <c r="Q1028" t="s">
        <v>33</v>
      </c>
      <c r="R1028" t="s">
        <v>135</v>
      </c>
      <c r="S1028" t="str">
        <f>VLOOKUP(R1028,Users!$A$1:$B$5,2,0)</f>
        <v>Sam</v>
      </c>
      <c r="T1028" t="s">
        <v>356</v>
      </c>
      <c r="U1028" t="s">
        <v>2950</v>
      </c>
      <c r="V1028">
        <v>32780</v>
      </c>
      <c r="W1028" s="2">
        <v>42169</v>
      </c>
      <c r="X1028" s="2" t="str">
        <f t="shared" si="81"/>
        <v>Sun</v>
      </c>
      <c r="Y1028" s="2">
        <v>42170</v>
      </c>
      <c r="Z1028" s="9">
        <f t="shared" si="82"/>
        <v>1</v>
      </c>
      <c r="AA1028" s="9" t="str">
        <f t="shared" si="83"/>
        <v>After Discount</v>
      </c>
      <c r="AB1028" s="6">
        <v>-10.368400000000001</v>
      </c>
      <c r="AC1028">
        <v>16</v>
      </c>
      <c r="AD1028" s="6">
        <v>193.87</v>
      </c>
      <c r="AE1028">
        <v>85981</v>
      </c>
      <c r="AF1028" s="9">
        <f>IF(COUNTIF(AE$2:AE2979,AE1028)=1,1,0)</f>
        <v>0</v>
      </c>
      <c r="AG1028" t="str">
        <f>_xlfn.XLOOKUP(AE1028,Returns!A:A,Returns!B:B,"Not Returned",0,1)</f>
        <v>Not Returned</v>
      </c>
      <c r="AH1028">
        <f t="shared" si="84"/>
        <v>0</v>
      </c>
    </row>
    <row r="1029" spans="1:34" x14ac:dyDescent="0.3">
      <c r="A1029">
        <v>22540</v>
      </c>
      <c r="B1029" t="s">
        <v>25</v>
      </c>
      <c r="C1029" s="8">
        <v>7.0000000000000007E-2</v>
      </c>
      <c r="D1029" s="6">
        <v>65.989999999999995</v>
      </c>
      <c r="E1029" s="7">
        <v>5.99</v>
      </c>
      <c r="F1029">
        <v>2630</v>
      </c>
      <c r="G1029" t="s">
        <v>2430</v>
      </c>
      <c r="H1029" t="str">
        <f>IF(COUNTIF(G$2:G1029,G1029)=1,"New Customer","Returning Customer")</f>
        <v>Returning Customer</v>
      </c>
      <c r="I1029">
        <f t="shared" si="80"/>
        <v>0</v>
      </c>
      <c r="J1029" t="s">
        <v>49</v>
      </c>
      <c r="K1029" t="s">
        <v>58</v>
      </c>
      <c r="L1029" t="s">
        <v>77</v>
      </c>
      <c r="M1029" t="s">
        <v>78</v>
      </c>
      <c r="N1029" t="s">
        <v>59</v>
      </c>
      <c r="O1029" t="s">
        <v>2432</v>
      </c>
      <c r="P1029">
        <v>0.57999999999999996</v>
      </c>
      <c r="Q1029" t="s">
        <v>33</v>
      </c>
      <c r="R1029" t="s">
        <v>61</v>
      </c>
      <c r="S1029" t="str">
        <f>VLOOKUP(R1029,Users!$A$1:$B$5,2,0)</f>
        <v>Chris</v>
      </c>
      <c r="T1029" t="s">
        <v>299</v>
      </c>
      <c r="U1029" t="s">
        <v>2431</v>
      </c>
      <c r="V1029">
        <v>73071</v>
      </c>
      <c r="W1029" s="2">
        <v>42011</v>
      </c>
      <c r="X1029" s="2" t="str">
        <f t="shared" si="81"/>
        <v>Wed</v>
      </c>
      <c r="Y1029" s="2">
        <v>42012</v>
      </c>
      <c r="Z1029" s="9">
        <f t="shared" si="82"/>
        <v>1</v>
      </c>
      <c r="AA1029" s="9" t="str">
        <f t="shared" si="83"/>
        <v>After Discount</v>
      </c>
      <c r="AB1029" s="6">
        <v>-139.18256</v>
      </c>
      <c r="AC1029">
        <v>3</v>
      </c>
      <c r="AD1029" s="6">
        <v>165.71</v>
      </c>
      <c r="AE1029">
        <v>85915</v>
      </c>
      <c r="AF1029" s="9">
        <f>IF(COUNTIF(AE$2:AE2980,AE1029)=1,1,0)</f>
        <v>1</v>
      </c>
      <c r="AG1029" t="str">
        <f>_xlfn.XLOOKUP(AE1029,Returns!A:A,Returns!B:B,"Not Returned",0,1)</f>
        <v>Not Returned</v>
      </c>
      <c r="AH1029">
        <f t="shared" si="84"/>
        <v>0</v>
      </c>
    </row>
    <row r="1030" spans="1:34" x14ac:dyDescent="0.3">
      <c r="A1030">
        <v>19756</v>
      </c>
      <c r="B1030" t="s">
        <v>25</v>
      </c>
      <c r="C1030" s="8">
        <v>0</v>
      </c>
      <c r="D1030" s="6">
        <v>65.989999999999995</v>
      </c>
      <c r="E1030" s="7">
        <v>5.99</v>
      </c>
      <c r="F1030">
        <v>3084</v>
      </c>
      <c r="G1030" t="s">
        <v>2761</v>
      </c>
      <c r="H1030" t="str">
        <f>IF(COUNTIF(G$2:G1030,G1030)=1,"New Customer","Returning Customer")</f>
        <v>Returning Customer</v>
      </c>
      <c r="I1030">
        <f t="shared" si="80"/>
        <v>0</v>
      </c>
      <c r="J1030" t="s">
        <v>27</v>
      </c>
      <c r="K1030" t="s">
        <v>58</v>
      </c>
      <c r="L1030" t="s">
        <v>77</v>
      </c>
      <c r="M1030" t="s">
        <v>78</v>
      </c>
      <c r="N1030" t="s">
        <v>59</v>
      </c>
      <c r="O1030" t="s">
        <v>2432</v>
      </c>
      <c r="P1030">
        <v>0.57999999999999996</v>
      </c>
      <c r="Q1030" t="s">
        <v>33</v>
      </c>
      <c r="R1030" t="s">
        <v>34</v>
      </c>
      <c r="S1030" t="str">
        <f>VLOOKUP(R1030,Users!$A$1:$B$5,2,0)</f>
        <v>William</v>
      </c>
      <c r="T1030" t="s">
        <v>35</v>
      </c>
      <c r="U1030" t="s">
        <v>2744</v>
      </c>
      <c r="V1030">
        <v>98503</v>
      </c>
      <c r="W1030" s="2">
        <v>42114</v>
      </c>
      <c r="X1030" s="2" t="str">
        <f t="shared" si="81"/>
        <v>Mon</v>
      </c>
      <c r="Y1030" s="2">
        <v>42116</v>
      </c>
      <c r="Z1030" s="9">
        <f t="shared" si="82"/>
        <v>2</v>
      </c>
      <c r="AA1030" s="9" t="str">
        <f t="shared" si="83"/>
        <v>No Discount</v>
      </c>
      <c r="AB1030" s="6">
        <v>313.81200000000001</v>
      </c>
      <c r="AC1030">
        <v>14</v>
      </c>
      <c r="AD1030" s="6">
        <v>798.89</v>
      </c>
      <c r="AE1030">
        <v>89879</v>
      </c>
      <c r="AF1030" s="9">
        <f>IF(COUNTIF(AE$2:AE2981,AE1030)=1,1,0)</f>
        <v>1</v>
      </c>
      <c r="AG1030" t="str">
        <f>_xlfn.XLOOKUP(AE1030,Returns!A:A,Returns!B:B,"Not Returned",0,1)</f>
        <v>Not Returned</v>
      </c>
      <c r="AH1030">
        <f t="shared" si="84"/>
        <v>0</v>
      </c>
    </row>
    <row r="1031" spans="1:34" x14ac:dyDescent="0.3">
      <c r="A1031">
        <v>22857</v>
      </c>
      <c r="B1031" t="s">
        <v>56</v>
      </c>
      <c r="C1031" s="8">
        <v>0.08</v>
      </c>
      <c r="D1031" s="6">
        <v>125.99</v>
      </c>
      <c r="E1031" s="7">
        <v>4.2</v>
      </c>
      <c r="F1031">
        <v>3340</v>
      </c>
      <c r="G1031" t="s">
        <v>2951</v>
      </c>
      <c r="H1031" t="str">
        <f>IF(COUNTIF(G$2:G1031,G1031)=1,"New Customer","Returning Customer")</f>
        <v>New Customer</v>
      </c>
      <c r="I1031">
        <f t="shared" si="80"/>
        <v>1</v>
      </c>
      <c r="J1031" t="s">
        <v>49</v>
      </c>
      <c r="K1031" t="s">
        <v>114</v>
      </c>
      <c r="L1031" t="s">
        <v>77</v>
      </c>
      <c r="M1031" t="s">
        <v>78</v>
      </c>
      <c r="N1031" t="s">
        <v>59</v>
      </c>
      <c r="O1031" t="s">
        <v>2952</v>
      </c>
      <c r="P1031">
        <v>0.56999999999999995</v>
      </c>
      <c r="Q1031" t="s">
        <v>33</v>
      </c>
      <c r="R1031" t="s">
        <v>34</v>
      </c>
      <c r="S1031" t="str">
        <f>VLOOKUP(R1031,Users!$A$1:$B$5,2,0)</f>
        <v>William</v>
      </c>
      <c r="T1031" t="s">
        <v>102</v>
      </c>
      <c r="U1031" t="s">
        <v>2953</v>
      </c>
      <c r="V1031">
        <v>97060</v>
      </c>
      <c r="W1031" s="2">
        <v>42017</v>
      </c>
      <c r="X1031" s="2" t="str">
        <f t="shared" si="81"/>
        <v>Tue</v>
      </c>
      <c r="Y1031" s="2">
        <v>42018</v>
      </c>
      <c r="Z1031" s="9">
        <f t="shared" si="82"/>
        <v>1</v>
      </c>
      <c r="AA1031" s="9" t="str">
        <f t="shared" si="83"/>
        <v>After Discount</v>
      </c>
      <c r="AB1031" s="6">
        <v>989.81189999999992</v>
      </c>
      <c r="AC1031">
        <v>14</v>
      </c>
      <c r="AD1031" s="6">
        <v>1434.51</v>
      </c>
      <c r="AE1031">
        <v>85980</v>
      </c>
      <c r="AF1031" s="9">
        <f>IF(COUNTIF(AE$2:AE2982,AE1031)=1,1,0)</f>
        <v>1</v>
      </c>
      <c r="AG1031" t="str">
        <f>_xlfn.XLOOKUP(AE1031,Returns!A:A,Returns!B:B,"Not Returned",0,1)</f>
        <v>Not Returned</v>
      </c>
      <c r="AH1031">
        <f t="shared" si="84"/>
        <v>0</v>
      </c>
    </row>
    <row r="1032" spans="1:34" x14ac:dyDescent="0.3">
      <c r="A1032">
        <v>21959</v>
      </c>
      <c r="B1032" t="s">
        <v>47</v>
      </c>
      <c r="C1032" s="8">
        <v>7.0000000000000007E-2</v>
      </c>
      <c r="D1032" s="6">
        <v>125.99</v>
      </c>
      <c r="E1032" s="7">
        <v>2.5</v>
      </c>
      <c r="F1032">
        <v>1035</v>
      </c>
      <c r="G1032" t="s">
        <v>1136</v>
      </c>
      <c r="H1032" t="str">
        <f>IF(COUNTIF(G$2:G1032,G1032)=1,"New Customer","Returning Customer")</f>
        <v>New Customer</v>
      </c>
      <c r="I1032">
        <f t="shared" si="80"/>
        <v>1</v>
      </c>
      <c r="J1032" t="s">
        <v>49</v>
      </c>
      <c r="K1032" t="s">
        <v>40</v>
      </c>
      <c r="L1032" t="s">
        <v>77</v>
      </c>
      <c r="M1032" t="s">
        <v>78</v>
      </c>
      <c r="N1032" t="s">
        <v>59</v>
      </c>
      <c r="O1032" t="s">
        <v>1137</v>
      </c>
      <c r="P1032">
        <v>0.6</v>
      </c>
      <c r="Q1032" t="s">
        <v>33</v>
      </c>
      <c r="R1032" t="s">
        <v>53</v>
      </c>
      <c r="S1032" t="str">
        <f>VLOOKUP(R1032,Users!$A$1:$B$5,2,0)</f>
        <v>Erin</v>
      </c>
      <c r="T1032" t="s">
        <v>152</v>
      </c>
      <c r="U1032" t="s">
        <v>1138</v>
      </c>
      <c r="V1032">
        <v>43015</v>
      </c>
      <c r="W1032" s="2">
        <v>42076</v>
      </c>
      <c r="X1032" s="2" t="str">
        <f t="shared" si="81"/>
        <v>Fri</v>
      </c>
      <c r="Y1032" s="2">
        <v>42076</v>
      </c>
      <c r="Z1032" s="9">
        <f t="shared" si="82"/>
        <v>0</v>
      </c>
      <c r="AA1032" s="9" t="str">
        <f t="shared" si="83"/>
        <v>After Discount</v>
      </c>
      <c r="AB1032" s="6">
        <v>-604.40600000000006</v>
      </c>
      <c r="AC1032">
        <v>1</v>
      </c>
      <c r="AD1032" s="6">
        <v>100.59</v>
      </c>
      <c r="AE1032">
        <v>90710</v>
      </c>
      <c r="AF1032" s="9">
        <f>IF(COUNTIF(AE$2:AE2983,AE1032)=1,1,0)</f>
        <v>0</v>
      </c>
      <c r="AG1032" t="str">
        <f>_xlfn.XLOOKUP(AE1032,Returns!A:A,Returns!B:B,"Not Returned",0,1)</f>
        <v>Not Returned</v>
      </c>
      <c r="AH1032">
        <f t="shared" si="84"/>
        <v>0</v>
      </c>
    </row>
    <row r="1033" spans="1:34" x14ac:dyDescent="0.3">
      <c r="A1033">
        <v>22407</v>
      </c>
      <c r="B1033" t="s">
        <v>106</v>
      </c>
      <c r="C1033" s="8">
        <v>0.09</v>
      </c>
      <c r="D1033" s="6">
        <v>125.99</v>
      </c>
      <c r="E1033" s="7">
        <v>2.5</v>
      </c>
      <c r="F1033">
        <v>1427</v>
      </c>
      <c r="G1033" t="s">
        <v>1471</v>
      </c>
      <c r="H1033" t="str">
        <f>IF(COUNTIF(G$2:G1033,G1033)=1,"New Customer","Returning Customer")</f>
        <v>New Customer</v>
      </c>
      <c r="I1033">
        <f t="shared" si="80"/>
        <v>1</v>
      </c>
      <c r="J1033" t="s">
        <v>49</v>
      </c>
      <c r="K1033" t="s">
        <v>40</v>
      </c>
      <c r="L1033" t="s">
        <v>77</v>
      </c>
      <c r="M1033" t="s">
        <v>78</v>
      </c>
      <c r="N1033" t="s">
        <v>59</v>
      </c>
      <c r="O1033" t="s">
        <v>1137</v>
      </c>
      <c r="P1033">
        <v>0.6</v>
      </c>
      <c r="Q1033" t="s">
        <v>33</v>
      </c>
      <c r="R1033" t="s">
        <v>61</v>
      </c>
      <c r="S1033" t="str">
        <f>VLOOKUP(R1033,Users!$A$1:$B$5,2,0)</f>
        <v>Chris</v>
      </c>
      <c r="T1033" t="s">
        <v>295</v>
      </c>
      <c r="U1033" t="s">
        <v>1472</v>
      </c>
      <c r="V1033">
        <v>48708</v>
      </c>
      <c r="W1033" s="2">
        <v>42040</v>
      </c>
      <c r="X1033" s="2" t="str">
        <f t="shared" si="81"/>
        <v>Thu</v>
      </c>
      <c r="Y1033" s="2">
        <v>42044</v>
      </c>
      <c r="Z1033" s="9">
        <f t="shared" si="82"/>
        <v>4</v>
      </c>
      <c r="AA1033" s="9" t="str">
        <f t="shared" si="83"/>
        <v>After Discount</v>
      </c>
      <c r="AB1033" s="6">
        <v>1258.7876999999999</v>
      </c>
      <c r="AC1033">
        <v>18</v>
      </c>
      <c r="AD1033" s="6">
        <v>1824.33</v>
      </c>
      <c r="AE1033">
        <v>90905</v>
      </c>
      <c r="AF1033" s="9">
        <f>IF(COUNTIF(AE$2:AE2984,AE1033)=1,1,0)</f>
        <v>1</v>
      </c>
      <c r="AG1033" t="str">
        <f>_xlfn.XLOOKUP(AE1033,Returns!A:A,Returns!B:B,"Not Returned",0,1)</f>
        <v>Not Returned</v>
      </c>
      <c r="AH1033">
        <f t="shared" si="84"/>
        <v>0</v>
      </c>
    </row>
    <row r="1034" spans="1:34" x14ac:dyDescent="0.3">
      <c r="A1034">
        <v>19140</v>
      </c>
      <c r="B1034" t="s">
        <v>25</v>
      </c>
      <c r="C1034" s="8">
        <v>0.01</v>
      </c>
      <c r="D1034" s="6">
        <v>125.99</v>
      </c>
      <c r="E1034" s="7">
        <v>2.5</v>
      </c>
      <c r="F1034">
        <v>1849</v>
      </c>
      <c r="G1034" t="s">
        <v>1815</v>
      </c>
      <c r="H1034" t="str">
        <f>IF(COUNTIF(G$2:G1034,G1034)=1,"New Customer","Returning Customer")</f>
        <v>Returning Customer</v>
      </c>
      <c r="I1034">
        <f t="shared" si="80"/>
        <v>0</v>
      </c>
      <c r="J1034" t="s">
        <v>49</v>
      </c>
      <c r="K1034" t="s">
        <v>114</v>
      </c>
      <c r="L1034" t="s">
        <v>77</v>
      </c>
      <c r="M1034" t="s">
        <v>78</v>
      </c>
      <c r="N1034" t="s">
        <v>59</v>
      </c>
      <c r="O1034" t="s">
        <v>1137</v>
      </c>
      <c r="P1034">
        <v>0.6</v>
      </c>
      <c r="Q1034" t="s">
        <v>33</v>
      </c>
      <c r="R1034" t="s">
        <v>135</v>
      </c>
      <c r="S1034" t="str">
        <f>VLOOKUP(R1034,Users!$A$1:$B$5,2,0)</f>
        <v>Sam</v>
      </c>
      <c r="T1034" t="s">
        <v>1266</v>
      </c>
      <c r="U1034" t="s">
        <v>1816</v>
      </c>
      <c r="V1034">
        <v>36330</v>
      </c>
      <c r="W1034" s="2">
        <v>42095</v>
      </c>
      <c r="X1034" s="2" t="str">
        <f t="shared" si="81"/>
        <v>Wed</v>
      </c>
      <c r="Y1034" s="2">
        <v>42096</v>
      </c>
      <c r="Z1034" s="9">
        <f t="shared" si="82"/>
        <v>1</v>
      </c>
      <c r="AA1034" s="9" t="str">
        <f t="shared" si="83"/>
        <v>After Discount</v>
      </c>
      <c r="AB1034" s="6">
        <v>-967.83399999999995</v>
      </c>
      <c r="AC1034">
        <v>2</v>
      </c>
      <c r="AD1034" s="6">
        <v>220.52</v>
      </c>
      <c r="AE1034">
        <v>89697</v>
      </c>
      <c r="AF1034" s="9">
        <f>IF(COUNTIF(AE$2:AE2985,AE1034)=1,1,0)</f>
        <v>0</v>
      </c>
      <c r="AG1034" t="str">
        <f>_xlfn.XLOOKUP(AE1034,Returns!A:A,Returns!B:B,"Not Returned",0,1)</f>
        <v>Not Returned</v>
      </c>
      <c r="AH1034">
        <f t="shared" si="84"/>
        <v>0</v>
      </c>
    </row>
    <row r="1035" spans="1:34" x14ac:dyDescent="0.3">
      <c r="A1035">
        <v>25904</v>
      </c>
      <c r="B1035" t="s">
        <v>56</v>
      </c>
      <c r="C1035" s="8">
        <v>0.06</v>
      </c>
      <c r="D1035" s="6">
        <v>125.99</v>
      </c>
      <c r="E1035" s="7">
        <v>2.5</v>
      </c>
      <c r="F1035">
        <v>3053</v>
      </c>
      <c r="G1035" t="s">
        <v>2738</v>
      </c>
      <c r="H1035" t="str">
        <f>IF(COUNTIF(G$2:G1035,G1035)=1,"New Customer","Returning Customer")</f>
        <v>New Customer</v>
      </c>
      <c r="I1035">
        <f t="shared" si="80"/>
        <v>1</v>
      </c>
      <c r="J1035" t="s">
        <v>49</v>
      </c>
      <c r="K1035" t="s">
        <v>28</v>
      </c>
      <c r="L1035" t="s">
        <v>77</v>
      </c>
      <c r="M1035" t="s">
        <v>78</v>
      </c>
      <c r="N1035" t="s">
        <v>59</v>
      </c>
      <c r="O1035" t="s">
        <v>1137</v>
      </c>
      <c r="P1035">
        <v>0.6</v>
      </c>
      <c r="Q1035" t="s">
        <v>33</v>
      </c>
      <c r="R1035" t="s">
        <v>135</v>
      </c>
      <c r="S1035" t="str">
        <f>VLOOKUP(R1035,Users!$A$1:$B$5,2,0)</f>
        <v>Sam</v>
      </c>
      <c r="T1035" t="s">
        <v>606</v>
      </c>
      <c r="U1035" t="s">
        <v>313</v>
      </c>
      <c r="V1035">
        <v>42071</v>
      </c>
      <c r="W1035" s="2">
        <v>42038</v>
      </c>
      <c r="X1035" s="2" t="str">
        <f t="shared" si="81"/>
        <v>Tue</v>
      </c>
      <c r="Y1035" s="2">
        <v>42040</v>
      </c>
      <c r="Z1035" s="9">
        <f t="shared" si="82"/>
        <v>2</v>
      </c>
      <c r="AA1035" s="9" t="str">
        <f t="shared" si="83"/>
        <v>After Discount</v>
      </c>
      <c r="AB1035" s="6">
        <v>402.06599999999997</v>
      </c>
      <c r="AC1035">
        <v>11</v>
      </c>
      <c r="AD1035" s="6">
        <v>1173.76</v>
      </c>
      <c r="AE1035">
        <v>86662</v>
      </c>
      <c r="AF1035" s="9">
        <f>IF(COUNTIF(AE$2:AE2986,AE1035)=1,1,0)</f>
        <v>1</v>
      </c>
      <c r="AG1035" t="str">
        <f>_xlfn.XLOOKUP(AE1035,Returns!A:A,Returns!B:B,"Not Returned",0,1)</f>
        <v>Not Returned</v>
      </c>
      <c r="AH1035">
        <f t="shared" si="84"/>
        <v>0</v>
      </c>
    </row>
    <row r="1036" spans="1:34" x14ac:dyDescent="0.3">
      <c r="A1036">
        <v>24019</v>
      </c>
      <c r="B1036" t="s">
        <v>25</v>
      </c>
      <c r="C1036" s="8">
        <v>0.08</v>
      </c>
      <c r="D1036" s="6">
        <v>65.989999999999995</v>
      </c>
      <c r="E1036" s="7">
        <v>8.99</v>
      </c>
      <c r="F1036">
        <v>1650</v>
      </c>
      <c r="G1036" t="s">
        <v>1648</v>
      </c>
      <c r="H1036" t="str">
        <f>IF(COUNTIF(G$2:G1036,G1036)=1,"New Customer","Returning Customer")</f>
        <v>Returning Customer</v>
      </c>
      <c r="I1036">
        <f t="shared" si="80"/>
        <v>0</v>
      </c>
      <c r="J1036" t="s">
        <v>27</v>
      </c>
      <c r="K1036" t="s">
        <v>28</v>
      </c>
      <c r="L1036" t="s">
        <v>77</v>
      </c>
      <c r="M1036" t="s">
        <v>78</v>
      </c>
      <c r="N1036" t="s">
        <v>59</v>
      </c>
      <c r="O1036" t="s">
        <v>1652</v>
      </c>
      <c r="P1036">
        <v>0.55000000000000004</v>
      </c>
      <c r="Q1036" t="s">
        <v>33</v>
      </c>
      <c r="R1036" t="s">
        <v>135</v>
      </c>
      <c r="S1036" t="str">
        <f>VLOOKUP(R1036,Users!$A$1:$B$5,2,0)</f>
        <v>Sam</v>
      </c>
      <c r="T1036" t="s">
        <v>316</v>
      </c>
      <c r="U1036" t="s">
        <v>1650</v>
      </c>
      <c r="V1036">
        <v>27203</v>
      </c>
      <c r="W1036" s="2">
        <v>42133</v>
      </c>
      <c r="X1036" s="2" t="str">
        <f t="shared" si="81"/>
        <v>Sat</v>
      </c>
      <c r="Y1036" s="2">
        <v>42135</v>
      </c>
      <c r="Z1036" s="9">
        <f t="shared" si="82"/>
        <v>2</v>
      </c>
      <c r="AA1036" s="9" t="str">
        <f t="shared" si="83"/>
        <v>After Discount</v>
      </c>
      <c r="AB1036" s="6">
        <v>-135.226</v>
      </c>
      <c r="AC1036">
        <v>8</v>
      </c>
      <c r="AD1036" s="6">
        <v>417.47</v>
      </c>
      <c r="AE1036">
        <v>91042</v>
      </c>
      <c r="AF1036" s="9">
        <f>IF(COUNTIF(AE$2:AE2987,AE1036)=1,1,0)</f>
        <v>0</v>
      </c>
      <c r="AG1036" t="str">
        <f>_xlfn.XLOOKUP(AE1036,Returns!A:A,Returns!B:B,"Not Returned",0,1)</f>
        <v>Not Returned</v>
      </c>
      <c r="AH1036">
        <f t="shared" si="84"/>
        <v>0</v>
      </c>
    </row>
    <row r="1037" spans="1:34" x14ac:dyDescent="0.3">
      <c r="A1037">
        <v>18684</v>
      </c>
      <c r="B1037" t="s">
        <v>47</v>
      </c>
      <c r="C1037" s="8">
        <v>0.04</v>
      </c>
      <c r="D1037" s="6">
        <v>65.989999999999995</v>
      </c>
      <c r="E1037" s="7">
        <v>8.99</v>
      </c>
      <c r="F1037">
        <v>2468</v>
      </c>
      <c r="G1037" t="s">
        <v>2304</v>
      </c>
      <c r="H1037" t="str">
        <f>IF(COUNTIF(G$2:G1037,G1037)=1,"New Customer","Returning Customer")</f>
        <v>Returning Customer</v>
      </c>
      <c r="I1037">
        <f t="shared" si="80"/>
        <v>0</v>
      </c>
      <c r="J1037" t="s">
        <v>49</v>
      </c>
      <c r="K1037" t="s">
        <v>28</v>
      </c>
      <c r="L1037" t="s">
        <v>77</v>
      </c>
      <c r="M1037" t="s">
        <v>78</v>
      </c>
      <c r="N1037" t="s">
        <v>59</v>
      </c>
      <c r="O1037" t="s">
        <v>1652</v>
      </c>
      <c r="P1037">
        <v>0.55000000000000004</v>
      </c>
      <c r="Q1037" t="s">
        <v>33</v>
      </c>
      <c r="R1037" t="s">
        <v>135</v>
      </c>
      <c r="S1037" t="str">
        <f>VLOOKUP(R1037,Users!$A$1:$B$5,2,0)</f>
        <v>Sam</v>
      </c>
      <c r="T1037" t="s">
        <v>316</v>
      </c>
      <c r="U1037" t="s">
        <v>2305</v>
      </c>
      <c r="V1037">
        <v>28144</v>
      </c>
      <c r="W1037" s="2">
        <v>42076</v>
      </c>
      <c r="X1037" s="2" t="str">
        <f t="shared" si="81"/>
        <v>Fri</v>
      </c>
      <c r="Y1037" s="2">
        <v>42077</v>
      </c>
      <c r="Z1037" s="9">
        <f t="shared" si="82"/>
        <v>1</v>
      </c>
      <c r="AA1037" s="9" t="str">
        <f t="shared" si="83"/>
        <v>After Discount</v>
      </c>
      <c r="AB1037" s="6">
        <v>-335.041</v>
      </c>
      <c r="AC1037">
        <v>13</v>
      </c>
      <c r="AD1037" s="6">
        <v>724.57</v>
      </c>
      <c r="AE1037">
        <v>88137</v>
      </c>
      <c r="AF1037" s="9">
        <f>IF(COUNTIF(AE$2:AE2988,AE1037)=1,1,0)</f>
        <v>1</v>
      </c>
      <c r="AG1037" t="str">
        <f>_xlfn.XLOOKUP(AE1037,Returns!A:A,Returns!B:B,"Not Returned",0,1)</f>
        <v>Not Returned</v>
      </c>
      <c r="AH1037">
        <f t="shared" si="84"/>
        <v>0</v>
      </c>
    </row>
    <row r="1038" spans="1:34" x14ac:dyDescent="0.3">
      <c r="A1038">
        <v>18738</v>
      </c>
      <c r="B1038" t="s">
        <v>106</v>
      </c>
      <c r="C1038" s="8">
        <v>0.06</v>
      </c>
      <c r="D1038" s="6">
        <v>205.99</v>
      </c>
      <c r="E1038" s="7">
        <v>5.26</v>
      </c>
      <c r="F1038">
        <v>693</v>
      </c>
      <c r="G1038" t="s">
        <v>810</v>
      </c>
      <c r="H1038" t="str">
        <f>IF(COUNTIF(G$2:G1038,G1038)=1,"New Customer","Returning Customer")</f>
        <v>Returning Customer</v>
      </c>
      <c r="I1038">
        <f t="shared" si="80"/>
        <v>0</v>
      </c>
      <c r="J1038" t="s">
        <v>49</v>
      </c>
      <c r="K1038" t="s">
        <v>58</v>
      </c>
      <c r="L1038" t="s">
        <v>77</v>
      </c>
      <c r="M1038" t="s">
        <v>78</v>
      </c>
      <c r="N1038" t="s">
        <v>59</v>
      </c>
      <c r="O1038" t="s">
        <v>815</v>
      </c>
      <c r="P1038">
        <v>0.56000000000000005</v>
      </c>
      <c r="Q1038" t="s">
        <v>33</v>
      </c>
      <c r="R1038" t="s">
        <v>34</v>
      </c>
      <c r="S1038" t="str">
        <f>VLOOKUP(R1038,Users!$A$1:$B$5,2,0)</f>
        <v>William</v>
      </c>
      <c r="T1038" t="s">
        <v>250</v>
      </c>
      <c r="U1038" t="s">
        <v>812</v>
      </c>
      <c r="V1038">
        <v>80229</v>
      </c>
      <c r="W1038" s="2">
        <v>42071</v>
      </c>
      <c r="X1038" s="2" t="str">
        <f t="shared" si="81"/>
        <v>Sun</v>
      </c>
      <c r="Y1038" s="2">
        <v>42078</v>
      </c>
      <c r="Z1038" s="9">
        <f t="shared" si="82"/>
        <v>7</v>
      </c>
      <c r="AA1038" s="9" t="str">
        <f t="shared" si="83"/>
        <v>After Discount</v>
      </c>
      <c r="AB1038" s="6">
        <v>890.18100000000004</v>
      </c>
      <c r="AC1038">
        <v>11</v>
      </c>
      <c r="AD1038" s="6">
        <v>1882.87</v>
      </c>
      <c r="AE1038">
        <v>87812</v>
      </c>
      <c r="AF1038" s="9">
        <f>IF(COUNTIF(AE$2:AE2989,AE1038)=1,1,0)</f>
        <v>0</v>
      </c>
      <c r="AG1038" t="str">
        <f>_xlfn.XLOOKUP(AE1038,Returns!A:A,Returns!B:B,"Not Returned",0,1)</f>
        <v>Not Returned</v>
      </c>
      <c r="AH1038">
        <f t="shared" si="84"/>
        <v>0</v>
      </c>
    </row>
    <row r="1039" spans="1:34" x14ac:dyDescent="0.3">
      <c r="A1039">
        <v>19875</v>
      </c>
      <c r="B1039" t="s">
        <v>25</v>
      </c>
      <c r="C1039" s="8">
        <v>0.04</v>
      </c>
      <c r="D1039" s="6">
        <v>205.99</v>
      </c>
      <c r="E1039" s="7">
        <v>5.26</v>
      </c>
      <c r="F1039">
        <v>1233</v>
      </c>
      <c r="G1039" t="s">
        <v>1310</v>
      </c>
      <c r="H1039" t="str">
        <f>IF(COUNTIF(G$2:G1039,G1039)=1,"New Customer","Returning Customer")</f>
        <v>Returning Customer</v>
      </c>
      <c r="I1039">
        <f t="shared" si="80"/>
        <v>0</v>
      </c>
      <c r="J1039" t="s">
        <v>49</v>
      </c>
      <c r="K1039" t="s">
        <v>114</v>
      </c>
      <c r="L1039" t="s">
        <v>77</v>
      </c>
      <c r="M1039" t="s">
        <v>78</v>
      </c>
      <c r="N1039" t="s">
        <v>59</v>
      </c>
      <c r="O1039" t="s">
        <v>815</v>
      </c>
      <c r="P1039">
        <v>0.56000000000000005</v>
      </c>
      <c r="Q1039" t="s">
        <v>33</v>
      </c>
      <c r="R1039" t="s">
        <v>61</v>
      </c>
      <c r="S1039" t="str">
        <f>VLOOKUP(R1039,Users!$A$1:$B$5,2,0)</f>
        <v>Chris</v>
      </c>
      <c r="T1039" t="s">
        <v>129</v>
      </c>
      <c r="U1039" t="s">
        <v>1312</v>
      </c>
      <c r="V1039">
        <v>75028</v>
      </c>
      <c r="W1039" s="2">
        <v>42159</v>
      </c>
      <c r="X1039" s="2" t="str">
        <f t="shared" si="81"/>
        <v>Thu</v>
      </c>
      <c r="Y1039" s="2">
        <v>42160</v>
      </c>
      <c r="Z1039" s="9">
        <f t="shared" si="82"/>
        <v>1</v>
      </c>
      <c r="AA1039" s="9" t="str">
        <f t="shared" si="83"/>
        <v>After Discount</v>
      </c>
      <c r="AB1039" s="6">
        <v>-0.81400000000001005</v>
      </c>
      <c r="AC1039">
        <v>6</v>
      </c>
      <c r="AD1039" s="6">
        <v>1018.61</v>
      </c>
      <c r="AE1039">
        <v>89376</v>
      </c>
      <c r="AF1039" s="9">
        <f>IF(COUNTIF(AE$2:AE2990,AE1039)=1,1,0)</f>
        <v>0</v>
      </c>
      <c r="AG1039" t="str">
        <f>_xlfn.XLOOKUP(AE1039,Returns!A:A,Returns!B:B,"Not Returned",0,1)</f>
        <v>Not Returned</v>
      </c>
      <c r="AH1039">
        <f t="shared" si="84"/>
        <v>0</v>
      </c>
    </row>
    <row r="1040" spans="1:34" x14ac:dyDescent="0.3">
      <c r="A1040">
        <v>21402</v>
      </c>
      <c r="B1040" t="s">
        <v>37</v>
      </c>
      <c r="C1040" s="8">
        <v>0.08</v>
      </c>
      <c r="D1040" s="6">
        <v>65.989999999999995</v>
      </c>
      <c r="E1040" s="7">
        <v>5.92</v>
      </c>
      <c r="F1040">
        <v>1026</v>
      </c>
      <c r="G1040" t="s">
        <v>1123</v>
      </c>
      <c r="H1040" t="str">
        <f>IF(COUNTIF(G$2:G1040,G1040)=1,"New Customer","Returning Customer")</f>
        <v>Returning Customer</v>
      </c>
      <c r="I1040">
        <f t="shared" si="80"/>
        <v>0</v>
      </c>
      <c r="J1040" t="s">
        <v>49</v>
      </c>
      <c r="K1040" t="s">
        <v>58</v>
      </c>
      <c r="L1040" t="s">
        <v>77</v>
      </c>
      <c r="M1040" t="s">
        <v>78</v>
      </c>
      <c r="N1040" t="s">
        <v>59</v>
      </c>
      <c r="O1040" t="s">
        <v>1124</v>
      </c>
      <c r="P1040">
        <v>0.57999999999999996</v>
      </c>
      <c r="Q1040" t="s">
        <v>33</v>
      </c>
      <c r="R1040" t="s">
        <v>53</v>
      </c>
      <c r="S1040" t="str">
        <f>VLOOKUP(R1040,Users!$A$1:$B$5,2,0)</f>
        <v>Erin</v>
      </c>
      <c r="T1040" t="s">
        <v>71</v>
      </c>
      <c r="U1040" t="s">
        <v>1125</v>
      </c>
      <c r="V1040">
        <v>11722</v>
      </c>
      <c r="W1040" s="2">
        <v>42042</v>
      </c>
      <c r="X1040" s="2" t="str">
        <f t="shared" si="81"/>
        <v>Sat</v>
      </c>
      <c r="Y1040" s="2">
        <v>42042</v>
      </c>
      <c r="Z1040" s="9">
        <f t="shared" si="82"/>
        <v>0</v>
      </c>
      <c r="AA1040" s="9" t="str">
        <f t="shared" si="83"/>
        <v>After Discount</v>
      </c>
      <c r="AB1040" s="6">
        <v>624.40163999999993</v>
      </c>
      <c r="AC1040">
        <v>22</v>
      </c>
      <c r="AD1040" s="6">
        <v>1137.5999999999999</v>
      </c>
      <c r="AE1040">
        <v>89005</v>
      </c>
      <c r="AF1040" s="9">
        <f>IF(COUNTIF(AE$2:AE2991,AE1040)=1,1,0)</f>
        <v>1</v>
      </c>
      <c r="AG1040" t="str">
        <f>_xlfn.XLOOKUP(AE1040,Returns!A:A,Returns!B:B,"Not Returned",0,1)</f>
        <v>Not Returned</v>
      </c>
      <c r="AH1040">
        <f t="shared" si="84"/>
        <v>0</v>
      </c>
    </row>
    <row r="1041" spans="1:34" x14ac:dyDescent="0.3">
      <c r="A1041">
        <v>19568</v>
      </c>
      <c r="B1041" t="s">
        <v>106</v>
      </c>
      <c r="C1041" s="8">
        <v>0.08</v>
      </c>
      <c r="D1041" s="6">
        <v>65.989999999999995</v>
      </c>
      <c r="E1041" s="7">
        <v>5.92</v>
      </c>
      <c r="F1041">
        <v>2071</v>
      </c>
      <c r="G1041" t="s">
        <v>1975</v>
      </c>
      <c r="H1041" t="str">
        <f>IF(COUNTIF(G$2:G1041,G1041)=1,"New Customer","Returning Customer")</f>
        <v>Returning Customer</v>
      </c>
      <c r="I1041">
        <f t="shared" si="80"/>
        <v>0</v>
      </c>
      <c r="J1041" t="s">
        <v>27</v>
      </c>
      <c r="K1041" t="s">
        <v>28</v>
      </c>
      <c r="L1041" t="s">
        <v>77</v>
      </c>
      <c r="M1041" t="s">
        <v>78</v>
      </c>
      <c r="N1041" t="s">
        <v>59</v>
      </c>
      <c r="O1041" t="s">
        <v>1124</v>
      </c>
      <c r="P1041">
        <v>0.57999999999999996</v>
      </c>
      <c r="Q1041" t="s">
        <v>33</v>
      </c>
      <c r="R1041" t="s">
        <v>61</v>
      </c>
      <c r="S1041" t="str">
        <f>VLOOKUP(R1041,Users!$A$1:$B$5,2,0)</f>
        <v>Chris</v>
      </c>
      <c r="T1041" t="s">
        <v>295</v>
      </c>
      <c r="U1041" t="s">
        <v>1977</v>
      </c>
      <c r="V1041">
        <v>48336</v>
      </c>
      <c r="W1041" s="2">
        <v>42140</v>
      </c>
      <c r="X1041" s="2" t="str">
        <f t="shared" si="81"/>
        <v>Sat</v>
      </c>
      <c r="Y1041" s="2">
        <v>42147</v>
      </c>
      <c r="Z1041" s="9">
        <f t="shared" si="82"/>
        <v>7</v>
      </c>
      <c r="AA1041" s="9" t="str">
        <f t="shared" si="83"/>
        <v>After Discount</v>
      </c>
      <c r="AB1041" s="6">
        <v>183.84300000000002</v>
      </c>
      <c r="AC1041">
        <v>20</v>
      </c>
      <c r="AD1041" s="6">
        <v>1063.81</v>
      </c>
      <c r="AE1041">
        <v>88558</v>
      </c>
      <c r="AF1041" s="9">
        <f>IF(COUNTIF(AE$2:AE2992,AE1041)=1,1,0)</f>
        <v>0</v>
      </c>
      <c r="AG1041" t="str">
        <f>_xlfn.XLOOKUP(AE1041,Returns!A:A,Returns!B:B,"Not Returned",0,1)</f>
        <v>Not Returned</v>
      </c>
      <c r="AH1041">
        <f t="shared" si="84"/>
        <v>0</v>
      </c>
    </row>
    <row r="1042" spans="1:34" x14ac:dyDescent="0.3">
      <c r="A1042">
        <v>22763</v>
      </c>
      <c r="B1042" t="s">
        <v>37</v>
      </c>
      <c r="C1042" s="8">
        <v>0.04</v>
      </c>
      <c r="D1042" s="6">
        <v>11.5</v>
      </c>
      <c r="E1042" s="7">
        <v>7.19</v>
      </c>
      <c r="F1042">
        <v>1485</v>
      </c>
      <c r="G1042" t="s">
        <v>1511</v>
      </c>
      <c r="H1042" t="str">
        <f>IF(COUNTIF(G$2:G1042,G1042)=1,"New Customer","Returning Customer")</f>
        <v>Returning Customer</v>
      </c>
      <c r="I1042">
        <f t="shared" si="80"/>
        <v>0</v>
      </c>
      <c r="J1042" t="s">
        <v>49</v>
      </c>
      <c r="K1042" t="s">
        <v>40</v>
      </c>
      <c r="L1042" t="s">
        <v>29</v>
      </c>
      <c r="M1042" t="s">
        <v>109</v>
      </c>
      <c r="N1042" t="s">
        <v>59</v>
      </c>
      <c r="O1042" t="s">
        <v>1512</v>
      </c>
      <c r="P1042">
        <v>0.4</v>
      </c>
      <c r="Q1042" t="s">
        <v>33</v>
      </c>
      <c r="R1042" t="s">
        <v>61</v>
      </c>
      <c r="S1042" t="str">
        <f>VLOOKUP(R1042,Users!$A$1:$B$5,2,0)</f>
        <v>Chris</v>
      </c>
      <c r="T1042" t="s">
        <v>175</v>
      </c>
      <c r="U1042" t="s">
        <v>1513</v>
      </c>
      <c r="V1042">
        <v>60516</v>
      </c>
      <c r="W1042" s="2">
        <v>42055</v>
      </c>
      <c r="X1042" s="2" t="str">
        <f t="shared" si="81"/>
        <v>Fri</v>
      </c>
      <c r="Y1042" s="2">
        <v>42058</v>
      </c>
      <c r="Z1042" s="9">
        <f t="shared" si="82"/>
        <v>3</v>
      </c>
      <c r="AA1042" s="9" t="str">
        <f t="shared" si="83"/>
        <v>After Discount</v>
      </c>
      <c r="AB1042" s="6">
        <v>-23.357880000000002</v>
      </c>
      <c r="AC1042">
        <v>14</v>
      </c>
      <c r="AD1042" s="6">
        <v>157.81</v>
      </c>
      <c r="AE1042">
        <v>91236</v>
      </c>
      <c r="AF1042" s="9">
        <f>IF(COUNTIF(AE$2:AE2993,AE1042)=1,1,0)</f>
        <v>0</v>
      </c>
      <c r="AG1042" t="str">
        <f>_xlfn.XLOOKUP(AE1042,Returns!A:A,Returns!B:B,"Not Returned",0,1)</f>
        <v>Not Returned</v>
      </c>
      <c r="AH1042">
        <f t="shared" si="84"/>
        <v>0</v>
      </c>
    </row>
    <row r="1043" spans="1:34" x14ac:dyDescent="0.3">
      <c r="A1043">
        <v>19048</v>
      </c>
      <c r="B1043" t="s">
        <v>106</v>
      </c>
      <c r="C1043" s="8">
        <v>7.0000000000000007E-2</v>
      </c>
      <c r="D1043" s="6">
        <v>172.99</v>
      </c>
      <c r="E1043" s="7">
        <v>19.989999999999998</v>
      </c>
      <c r="F1043">
        <v>1906</v>
      </c>
      <c r="G1043" t="s">
        <v>1846</v>
      </c>
      <c r="H1043" t="str">
        <f>IF(COUNTIF(G$2:G1043,G1043)=1,"New Customer","Returning Customer")</f>
        <v>New Customer</v>
      </c>
      <c r="I1043">
        <f t="shared" si="80"/>
        <v>1</v>
      </c>
      <c r="J1043" t="s">
        <v>49</v>
      </c>
      <c r="K1043" t="s">
        <v>28</v>
      </c>
      <c r="L1043" t="s">
        <v>29</v>
      </c>
      <c r="M1043" t="s">
        <v>109</v>
      </c>
      <c r="N1043" t="s">
        <v>59</v>
      </c>
      <c r="O1043" t="s">
        <v>1847</v>
      </c>
      <c r="P1043">
        <v>0.39</v>
      </c>
      <c r="Q1043" t="s">
        <v>33</v>
      </c>
      <c r="R1043" t="s">
        <v>53</v>
      </c>
      <c r="S1043" t="str">
        <f>VLOOKUP(R1043,Users!$A$1:$B$5,2,0)</f>
        <v>Erin</v>
      </c>
      <c r="T1043" t="s">
        <v>152</v>
      </c>
      <c r="U1043" t="s">
        <v>1839</v>
      </c>
      <c r="V1043">
        <v>45801</v>
      </c>
      <c r="W1043" s="2">
        <v>42141</v>
      </c>
      <c r="X1043" s="2" t="str">
        <f t="shared" si="81"/>
        <v>Sun</v>
      </c>
      <c r="Y1043" s="2">
        <v>42141</v>
      </c>
      <c r="Z1043" s="9">
        <f t="shared" si="82"/>
        <v>0</v>
      </c>
      <c r="AA1043" s="9" t="str">
        <f t="shared" si="83"/>
        <v>After Discount</v>
      </c>
      <c r="AB1043" s="6">
        <v>2502.6851999999999</v>
      </c>
      <c r="AC1043">
        <v>22</v>
      </c>
      <c r="AD1043" s="6">
        <v>3627.08</v>
      </c>
      <c r="AE1043">
        <v>86500</v>
      </c>
      <c r="AF1043" s="9">
        <f>IF(COUNTIF(AE$2:AE2994,AE1043)=1,1,0)</f>
        <v>0</v>
      </c>
      <c r="AG1043" t="str">
        <f>_xlfn.XLOOKUP(AE1043,Returns!A:A,Returns!B:B,"Not Returned",0,1)</f>
        <v>Not Returned</v>
      </c>
      <c r="AH1043">
        <f t="shared" si="84"/>
        <v>0</v>
      </c>
    </row>
    <row r="1044" spans="1:34" x14ac:dyDescent="0.3">
      <c r="A1044">
        <v>22686</v>
      </c>
      <c r="B1044" t="s">
        <v>37</v>
      </c>
      <c r="C1044" s="8">
        <v>0.1</v>
      </c>
      <c r="D1044" s="6">
        <v>1889.99</v>
      </c>
      <c r="E1044" s="7">
        <v>19.989999999999998</v>
      </c>
      <c r="F1044">
        <v>1928</v>
      </c>
      <c r="G1044" t="s">
        <v>1865</v>
      </c>
      <c r="H1044" t="str">
        <f>IF(COUNTIF(G$2:G1044,G1044)=1,"New Customer","Returning Customer")</f>
        <v>New Customer</v>
      </c>
      <c r="I1044">
        <f t="shared" si="80"/>
        <v>1</v>
      </c>
      <c r="J1044" t="s">
        <v>49</v>
      </c>
      <c r="K1044" t="s">
        <v>40</v>
      </c>
      <c r="L1044" t="s">
        <v>29</v>
      </c>
      <c r="M1044" t="s">
        <v>109</v>
      </c>
      <c r="N1044" t="s">
        <v>59</v>
      </c>
      <c r="O1044" t="s">
        <v>1866</v>
      </c>
      <c r="P1044">
        <v>0.36</v>
      </c>
      <c r="Q1044" t="s">
        <v>33</v>
      </c>
      <c r="R1044" t="s">
        <v>135</v>
      </c>
      <c r="S1044" t="str">
        <f>VLOOKUP(R1044,Users!$A$1:$B$5,2,0)</f>
        <v>Sam</v>
      </c>
      <c r="T1044" t="s">
        <v>923</v>
      </c>
      <c r="U1044" t="s">
        <v>1867</v>
      </c>
      <c r="V1044">
        <v>29651</v>
      </c>
      <c r="W1044" s="2">
        <v>42025</v>
      </c>
      <c r="X1044" s="2" t="str">
        <f t="shared" si="81"/>
        <v>Wed</v>
      </c>
      <c r="Y1044" s="2">
        <v>42025</v>
      </c>
      <c r="Z1044" s="9">
        <f t="shared" si="82"/>
        <v>0</v>
      </c>
      <c r="AA1044" s="9" t="str">
        <f t="shared" si="83"/>
        <v>After Discount</v>
      </c>
      <c r="AB1044" s="6">
        <v>-42.545999999999999</v>
      </c>
      <c r="AC1044">
        <v>1</v>
      </c>
      <c r="AD1044" s="6">
        <v>1786.04</v>
      </c>
      <c r="AE1044">
        <v>88580</v>
      </c>
      <c r="AF1044" s="9">
        <f>IF(COUNTIF(AE$2:AE2995,AE1044)=1,1,0)</f>
        <v>1</v>
      </c>
      <c r="AG1044" t="str">
        <f>_xlfn.XLOOKUP(AE1044,Returns!A:A,Returns!B:B,"Not Returned",0,1)</f>
        <v>Not Returned</v>
      </c>
      <c r="AH1044">
        <f t="shared" si="84"/>
        <v>0</v>
      </c>
    </row>
    <row r="1045" spans="1:34" x14ac:dyDescent="0.3">
      <c r="A1045">
        <v>19246</v>
      </c>
      <c r="B1045" t="s">
        <v>47</v>
      </c>
      <c r="C1045" s="8">
        <v>0.03</v>
      </c>
      <c r="D1045" s="6">
        <v>304.99</v>
      </c>
      <c r="E1045" s="7">
        <v>19.989999999999998</v>
      </c>
      <c r="F1045">
        <v>2874</v>
      </c>
      <c r="G1045" t="s">
        <v>2604</v>
      </c>
      <c r="H1045" t="str">
        <f>IF(COUNTIF(G$2:G1045,G1045)=1,"New Customer","Returning Customer")</f>
        <v>Returning Customer</v>
      </c>
      <c r="I1045">
        <f t="shared" si="80"/>
        <v>0</v>
      </c>
      <c r="J1045" t="s">
        <v>49</v>
      </c>
      <c r="K1045" t="s">
        <v>40</v>
      </c>
      <c r="L1045" t="s">
        <v>29</v>
      </c>
      <c r="M1045" t="s">
        <v>109</v>
      </c>
      <c r="N1045" t="s">
        <v>59</v>
      </c>
      <c r="O1045" t="s">
        <v>2605</v>
      </c>
      <c r="P1045">
        <v>0.4</v>
      </c>
      <c r="Q1045" t="s">
        <v>33</v>
      </c>
      <c r="R1045" t="s">
        <v>61</v>
      </c>
      <c r="S1045" t="str">
        <f>VLOOKUP(R1045,Users!$A$1:$B$5,2,0)</f>
        <v>Chris</v>
      </c>
      <c r="T1045" t="s">
        <v>489</v>
      </c>
      <c r="U1045" t="s">
        <v>2594</v>
      </c>
      <c r="V1045">
        <v>68128</v>
      </c>
      <c r="W1045" s="2">
        <v>42177</v>
      </c>
      <c r="X1045" s="2" t="str">
        <f t="shared" si="81"/>
        <v>Mon</v>
      </c>
      <c r="Y1045" s="2">
        <v>42179</v>
      </c>
      <c r="Z1045" s="9">
        <f t="shared" si="82"/>
        <v>2</v>
      </c>
      <c r="AA1045" s="9" t="str">
        <f t="shared" si="83"/>
        <v>After Discount</v>
      </c>
      <c r="AB1045" s="6">
        <v>4033.6089000000002</v>
      </c>
      <c r="AC1045">
        <v>19</v>
      </c>
      <c r="AD1045" s="6">
        <v>5845.81</v>
      </c>
      <c r="AE1045">
        <v>89874</v>
      </c>
      <c r="AF1045" s="9">
        <f>IF(COUNTIF(AE$2:AE2996,AE1045)=1,1,0)</f>
        <v>0</v>
      </c>
      <c r="AG1045" t="str">
        <f>_xlfn.XLOOKUP(AE1045,Returns!A:A,Returns!B:B,"Not Returned",0,1)</f>
        <v>Not Returned</v>
      </c>
      <c r="AH1045">
        <f t="shared" si="84"/>
        <v>0</v>
      </c>
    </row>
    <row r="1046" spans="1:34" x14ac:dyDescent="0.3">
      <c r="A1046">
        <v>24691</v>
      </c>
      <c r="B1046" t="s">
        <v>37</v>
      </c>
      <c r="C1046" s="8">
        <v>0.09</v>
      </c>
      <c r="D1046" s="6">
        <v>304.99</v>
      </c>
      <c r="E1046" s="7">
        <v>19.989999999999998</v>
      </c>
      <c r="F1046">
        <v>3137</v>
      </c>
      <c r="G1046" t="s">
        <v>2807</v>
      </c>
      <c r="H1046" t="str">
        <f>IF(COUNTIF(G$2:G1046,G1046)=1,"New Customer","Returning Customer")</f>
        <v>New Customer</v>
      </c>
      <c r="I1046">
        <f t="shared" si="80"/>
        <v>1</v>
      </c>
      <c r="J1046" t="s">
        <v>49</v>
      </c>
      <c r="K1046" t="s">
        <v>28</v>
      </c>
      <c r="L1046" t="s">
        <v>29</v>
      </c>
      <c r="M1046" t="s">
        <v>109</v>
      </c>
      <c r="N1046" t="s">
        <v>59</v>
      </c>
      <c r="O1046" t="s">
        <v>2605</v>
      </c>
      <c r="P1046">
        <v>0.4</v>
      </c>
      <c r="Q1046" t="s">
        <v>33</v>
      </c>
      <c r="R1046" t="s">
        <v>53</v>
      </c>
      <c r="S1046" t="str">
        <f>VLOOKUP(R1046,Users!$A$1:$B$5,2,0)</f>
        <v>Erin</v>
      </c>
      <c r="T1046" t="s">
        <v>193</v>
      </c>
      <c r="U1046" t="s">
        <v>2808</v>
      </c>
      <c r="V1046">
        <v>3246</v>
      </c>
      <c r="W1046" s="2">
        <v>42163</v>
      </c>
      <c r="X1046" s="2" t="str">
        <f t="shared" si="81"/>
        <v>Mon</v>
      </c>
      <c r="Y1046" s="2">
        <v>42164</v>
      </c>
      <c r="Z1046" s="9">
        <f t="shared" si="82"/>
        <v>1</v>
      </c>
      <c r="AA1046" s="9" t="str">
        <f t="shared" si="83"/>
        <v>After Discount</v>
      </c>
      <c r="AB1046" s="6">
        <v>1623.9494999999999</v>
      </c>
      <c r="AC1046">
        <v>8</v>
      </c>
      <c r="AD1046" s="6">
        <v>2353.5500000000002</v>
      </c>
      <c r="AE1046">
        <v>86795</v>
      </c>
      <c r="AF1046" s="9">
        <f>IF(COUNTIF(AE$2:AE2997,AE1046)=1,1,0)</f>
        <v>1</v>
      </c>
      <c r="AG1046" t="str">
        <f>_xlfn.XLOOKUP(AE1046,Returns!A:A,Returns!B:B,"Not Returned",0,1)</f>
        <v>Not Returned</v>
      </c>
      <c r="AH1046">
        <f t="shared" si="84"/>
        <v>0</v>
      </c>
    </row>
    <row r="1047" spans="1:34" x14ac:dyDescent="0.3">
      <c r="A1047">
        <v>21610</v>
      </c>
      <c r="B1047" t="s">
        <v>56</v>
      </c>
      <c r="C1047" s="8">
        <v>0.02</v>
      </c>
      <c r="D1047" s="6">
        <v>367.99</v>
      </c>
      <c r="E1047" s="7">
        <v>19.989999999999998</v>
      </c>
      <c r="F1047">
        <v>679</v>
      </c>
      <c r="G1047" t="s">
        <v>791</v>
      </c>
      <c r="H1047" t="str">
        <f>IF(COUNTIF(G$2:G1047,G1047)=1,"New Customer","Returning Customer")</f>
        <v>Returning Customer</v>
      </c>
      <c r="I1047">
        <f t="shared" si="80"/>
        <v>0</v>
      </c>
      <c r="J1047" t="s">
        <v>49</v>
      </c>
      <c r="K1047" t="s">
        <v>28</v>
      </c>
      <c r="L1047" t="s">
        <v>29</v>
      </c>
      <c r="M1047" t="s">
        <v>109</v>
      </c>
      <c r="N1047" t="s">
        <v>59</v>
      </c>
      <c r="O1047" t="s">
        <v>794</v>
      </c>
      <c r="P1047">
        <v>0.4</v>
      </c>
      <c r="Q1047" t="s">
        <v>33</v>
      </c>
      <c r="R1047" t="s">
        <v>34</v>
      </c>
      <c r="S1047" t="str">
        <f>VLOOKUP(R1047,Users!$A$1:$B$5,2,0)</f>
        <v>William</v>
      </c>
      <c r="T1047" t="s">
        <v>35</v>
      </c>
      <c r="U1047" t="s">
        <v>793</v>
      </c>
      <c r="V1047">
        <v>98387</v>
      </c>
      <c r="W1047" s="2">
        <v>42067</v>
      </c>
      <c r="X1047" s="2" t="str">
        <f t="shared" si="81"/>
        <v>Wed</v>
      </c>
      <c r="Y1047" s="2">
        <v>42068</v>
      </c>
      <c r="Z1047" s="9">
        <f t="shared" si="82"/>
        <v>1</v>
      </c>
      <c r="AA1047" s="9" t="str">
        <f t="shared" si="83"/>
        <v>After Discount</v>
      </c>
      <c r="AB1047" s="6">
        <v>4568.6072999999997</v>
      </c>
      <c r="AC1047">
        <v>17</v>
      </c>
      <c r="AD1047" s="6">
        <v>6621.17</v>
      </c>
      <c r="AE1047">
        <v>88890</v>
      </c>
      <c r="AF1047" s="9">
        <f>IF(COUNTIF(AE$2:AE2998,AE1047)=1,1,0)</f>
        <v>0</v>
      </c>
      <c r="AG1047" t="str">
        <f>_xlfn.XLOOKUP(AE1047,Returns!A:A,Returns!B:B,"Not Returned",0,1)</f>
        <v>Not Returned</v>
      </c>
      <c r="AH1047">
        <f t="shared" si="84"/>
        <v>0</v>
      </c>
    </row>
    <row r="1048" spans="1:34" x14ac:dyDescent="0.3">
      <c r="A1048">
        <v>4131</v>
      </c>
      <c r="B1048" t="s">
        <v>25</v>
      </c>
      <c r="C1048" s="8">
        <v>0.05</v>
      </c>
      <c r="D1048" s="6">
        <v>52.4</v>
      </c>
      <c r="E1048" s="7">
        <v>16.11</v>
      </c>
      <c r="F1048">
        <v>1193</v>
      </c>
      <c r="G1048" t="s">
        <v>1276</v>
      </c>
      <c r="H1048" t="str">
        <f>IF(COUNTIF(G$2:G1048,G1048)=1,"New Customer","Returning Customer")</f>
        <v>Returning Customer</v>
      </c>
      <c r="I1048">
        <f t="shared" si="80"/>
        <v>0</v>
      </c>
      <c r="J1048" t="s">
        <v>49</v>
      </c>
      <c r="K1048" t="s">
        <v>114</v>
      </c>
      <c r="L1048" t="s">
        <v>29</v>
      </c>
      <c r="M1048" t="s">
        <v>109</v>
      </c>
      <c r="N1048" t="s">
        <v>59</v>
      </c>
      <c r="O1048" t="s">
        <v>1277</v>
      </c>
      <c r="P1048">
        <v>0.39</v>
      </c>
      <c r="Q1048" t="s">
        <v>33</v>
      </c>
      <c r="R1048" t="s">
        <v>53</v>
      </c>
      <c r="S1048" t="str">
        <f>VLOOKUP(R1048,Users!$A$1:$B$5,2,0)</f>
        <v>Erin</v>
      </c>
      <c r="T1048" t="s">
        <v>998</v>
      </c>
      <c r="U1048" t="s">
        <v>35</v>
      </c>
      <c r="V1048">
        <v>20016</v>
      </c>
      <c r="W1048" s="2">
        <v>42060</v>
      </c>
      <c r="X1048" s="2" t="str">
        <f t="shared" si="81"/>
        <v>Wed</v>
      </c>
      <c r="Y1048" s="2">
        <v>42062</v>
      </c>
      <c r="Z1048" s="9">
        <f t="shared" si="82"/>
        <v>2</v>
      </c>
      <c r="AA1048" s="9" t="str">
        <f t="shared" si="83"/>
        <v>After Discount</v>
      </c>
      <c r="AB1048" s="6">
        <v>592.52650000000006</v>
      </c>
      <c r="AC1048">
        <v>85</v>
      </c>
      <c r="AD1048" s="6">
        <v>4556.63</v>
      </c>
      <c r="AE1048">
        <v>29350</v>
      </c>
      <c r="AF1048" s="9">
        <f>IF(COUNTIF(AE$2:AE2999,AE1048)=1,1,0)</f>
        <v>0</v>
      </c>
      <c r="AG1048" t="str">
        <f>_xlfn.XLOOKUP(AE1048,Returns!A:A,Returns!B:B,"Not Returned",0,1)</f>
        <v>Not Returned</v>
      </c>
      <c r="AH1048">
        <f t="shared" si="84"/>
        <v>0</v>
      </c>
    </row>
    <row r="1049" spans="1:34" x14ac:dyDescent="0.3">
      <c r="A1049">
        <v>22131</v>
      </c>
      <c r="B1049" t="s">
        <v>25</v>
      </c>
      <c r="C1049" s="8">
        <v>0.05</v>
      </c>
      <c r="D1049" s="6">
        <v>52.4</v>
      </c>
      <c r="E1049" s="7">
        <v>16.11</v>
      </c>
      <c r="F1049">
        <v>1200</v>
      </c>
      <c r="G1049" t="s">
        <v>1286</v>
      </c>
      <c r="H1049" t="str">
        <f>IF(COUNTIF(G$2:G1049,G1049)=1,"New Customer","Returning Customer")</f>
        <v>New Customer</v>
      </c>
      <c r="I1049">
        <f t="shared" si="80"/>
        <v>1</v>
      </c>
      <c r="J1049" t="s">
        <v>49</v>
      </c>
      <c r="K1049" t="s">
        <v>114</v>
      </c>
      <c r="L1049" t="s">
        <v>29</v>
      </c>
      <c r="M1049" t="s">
        <v>109</v>
      </c>
      <c r="N1049" t="s">
        <v>59</v>
      </c>
      <c r="O1049" t="s">
        <v>1277</v>
      </c>
      <c r="P1049">
        <v>0.39</v>
      </c>
      <c r="Q1049" t="s">
        <v>33</v>
      </c>
      <c r="R1049" t="s">
        <v>53</v>
      </c>
      <c r="S1049" t="str">
        <f>VLOOKUP(R1049,Users!$A$1:$B$5,2,0)</f>
        <v>Erin</v>
      </c>
      <c r="T1049" t="s">
        <v>54</v>
      </c>
      <c r="U1049" t="s">
        <v>1287</v>
      </c>
      <c r="V1049">
        <v>7407</v>
      </c>
      <c r="W1049" s="2">
        <v>42060</v>
      </c>
      <c r="X1049" s="2" t="str">
        <f t="shared" si="81"/>
        <v>Wed</v>
      </c>
      <c r="Y1049" s="2">
        <v>42062</v>
      </c>
      <c r="Z1049" s="9">
        <f t="shared" si="82"/>
        <v>2</v>
      </c>
      <c r="AA1049" s="9" t="str">
        <f t="shared" si="83"/>
        <v>After Discount</v>
      </c>
      <c r="AB1049" s="6">
        <v>776.7743999999999</v>
      </c>
      <c r="AC1049">
        <v>21</v>
      </c>
      <c r="AD1049" s="6">
        <v>1125.76</v>
      </c>
      <c r="AE1049">
        <v>87585</v>
      </c>
      <c r="AF1049" s="9">
        <f>IF(COUNTIF(AE$2:AE3000,AE1049)=1,1,0)</f>
        <v>0</v>
      </c>
      <c r="AG1049" t="str">
        <f>_xlfn.XLOOKUP(AE1049,Returns!A:A,Returns!B:B,"Not Returned",0,1)</f>
        <v>Not Returned</v>
      </c>
      <c r="AH1049">
        <f t="shared" si="84"/>
        <v>0</v>
      </c>
    </row>
    <row r="1050" spans="1:34" x14ac:dyDescent="0.3">
      <c r="A1050">
        <v>18275</v>
      </c>
      <c r="B1050" t="s">
        <v>106</v>
      </c>
      <c r="C1050" s="8">
        <v>0.05</v>
      </c>
      <c r="D1050" s="6">
        <v>3.98</v>
      </c>
      <c r="E1050" s="7">
        <v>5.26</v>
      </c>
      <c r="F1050">
        <v>1699</v>
      </c>
      <c r="G1050" t="s">
        <v>1690</v>
      </c>
      <c r="H1050" t="str">
        <f>IF(COUNTIF(G$2:G1050,G1050)=1,"New Customer","Returning Customer")</f>
        <v>New Customer</v>
      </c>
      <c r="I1050">
        <f t="shared" si="80"/>
        <v>1</v>
      </c>
      <c r="J1050" t="s">
        <v>49</v>
      </c>
      <c r="K1050" t="s">
        <v>58</v>
      </c>
      <c r="L1050" t="s">
        <v>29</v>
      </c>
      <c r="M1050" t="s">
        <v>109</v>
      </c>
      <c r="N1050" t="s">
        <v>59</v>
      </c>
      <c r="O1050" t="s">
        <v>1691</v>
      </c>
      <c r="P1050">
        <v>0.38</v>
      </c>
      <c r="Q1050" t="s">
        <v>33</v>
      </c>
      <c r="R1050" t="s">
        <v>53</v>
      </c>
      <c r="S1050" t="str">
        <f>VLOOKUP(R1050,Users!$A$1:$B$5,2,0)</f>
        <v>Erin</v>
      </c>
      <c r="T1050" t="s">
        <v>229</v>
      </c>
      <c r="U1050" t="s">
        <v>1692</v>
      </c>
      <c r="V1050">
        <v>19057</v>
      </c>
      <c r="W1050" s="2">
        <v>42088</v>
      </c>
      <c r="X1050" s="2" t="str">
        <f t="shared" si="81"/>
        <v>Wed</v>
      </c>
      <c r="Y1050" s="2">
        <v>42092</v>
      </c>
      <c r="Z1050" s="9">
        <f t="shared" si="82"/>
        <v>4</v>
      </c>
      <c r="AA1050" s="9" t="str">
        <f t="shared" si="83"/>
        <v>After Discount</v>
      </c>
      <c r="AB1050" s="6">
        <v>-152.52449999999999</v>
      </c>
      <c r="AC1050">
        <v>12</v>
      </c>
      <c r="AD1050" s="6">
        <v>49.44</v>
      </c>
      <c r="AE1050">
        <v>87345</v>
      </c>
      <c r="AF1050" s="9">
        <f>IF(COUNTIF(AE$2:AE3001,AE1050)=1,1,0)</f>
        <v>0</v>
      </c>
      <c r="AG1050" t="str">
        <f>_xlfn.XLOOKUP(AE1050,Returns!A:A,Returns!B:B,"Not Returned",0,1)</f>
        <v>Not Returned</v>
      </c>
      <c r="AH1050">
        <f t="shared" si="84"/>
        <v>0</v>
      </c>
    </row>
    <row r="1051" spans="1:34" x14ac:dyDescent="0.3">
      <c r="A1051">
        <v>23161</v>
      </c>
      <c r="B1051" t="s">
        <v>37</v>
      </c>
      <c r="C1051" s="8">
        <v>7.0000000000000007E-2</v>
      </c>
      <c r="D1051" s="6">
        <v>3.98</v>
      </c>
      <c r="E1051" s="7">
        <v>5.26</v>
      </c>
      <c r="F1051">
        <v>2561</v>
      </c>
      <c r="G1051" t="s">
        <v>2377</v>
      </c>
      <c r="H1051" t="str">
        <f>IF(COUNTIF(G$2:G1051,G1051)=1,"New Customer","Returning Customer")</f>
        <v>Returning Customer</v>
      </c>
      <c r="I1051">
        <f t="shared" si="80"/>
        <v>0</v>
      </c>
      <c r="J1051" t="s">
        <v>49</v>
      </c>
      <c r="K1051" t="s">
        <v>114</v>
      </c>
      <c r="L1051" t="s">
        <v>29</v>
      </c>
      <c r="M1051" t="s">
        <v>109</v>
      </c>
      <c r="N1051" t="s">
        <v>59</v>
      </c>
      <c r="O1051" t="s">
        <v>1691</v>
      </c>
      <c r="P1051">
        <v>0.38</v>
      </c>
      <c r="Q1051" t="s">
        <v>33</v>
      </c>
      <c r="R1051" t="s">
        <v>53</v>
      </c>
      <c r="S1051" t="str">
        <f>VLOOKUP(R1051,Users!$A$1:$B$5,2,0)</f>
        <v>Erin</v>
      </c>
      <c r="T1051" t="s">
        <v>71</v>
      </c>
      <c r="U1051" t="s">
        <v>2378</v>
      </c>
      <c r="V1051">
        <v>10562</v>
      </c>
      <c r="W1051" s="2">
        <v>42102</v>
      </c>
      <c r="X1051" s="2" t="str">
        <f t="shared" si="81"/>
        <v>Wed</v>
      </c>
      <c r="Y1051" s="2">
        <v>42104</v>
      </c>
      <c r="Z1051" s="9">
        <f t="shared" si="82"/>
        <v>2</v>
      </c>
      <c r="AA1051" s="9" t="str">
        <f t="shared" si="83"/>
        <v>After Discount</v>
      </c>
      <c r="AB1051" s="6">
        <v>-59.963760000000001</v>
      </c>
      <c r="AC1051">
        <v>7</v>
      </c>
      <c r="AD1051" s="6">
        <v>29.77</v>
      </c>
      <c r="AE1051">
        <v>86466</v>
      </c>
      <c r="AF1051" s="9">
        <f>IF(COUNTIF(AE$2:AE3002,AE1051)=1,1,0)</f>
        <v>0</v>
      </c>
      <c r="AG1051" t="str">
        <f>_xlfn.XLOOKUP(AE1051,Returns!A:A,Returns!B:B,"Not Returned",0,1)</f>
        <v>Not Returned</v>
      </c>
      <c r="AH1051">
        <f t="shared" si="84"/>
        <v>0</v>
      </c>
    </row>
    <row r="1052" spans="1:34" x14ac:dyDescent="0.3">
      <c r="A1052">
        <v>18921</v>
      </c>
      <c r="B1052" t="s">
        <v>47</v>
      </c>
      <c r="C1052" s="8">
        <v>0.02</v>
      </c>
      <c r="D1052" s="6">
        <v>39.06</v>
      </c>
      <c r="E1052" s="7">
        <v>10.55</v>
      </c>
      <c r="F1052">
        <v>1023</v>
      </c>
      <c r="G1052" t="s">
        <v>1120</v>
      </c>
      <c r="H1052" t="str">
        <f>IF(COUNTIF(G$2:G1052,G1052)=1,"New Customer","Returning Customer")</f>
        <v>New Customer</v>
      </c>
      <c r="I1052">
        <f t="shared" si="80"/>
        <v>1</v>
      </c>
      <c r="J1052" t="s">
        <v>49</v>
      </c>
      <c r="K1052" t="s">
        <v>58</v>
      </c>
      <c r="L1052" t="s">
        <v>29</v>
      </c>
      <c r="M1052" t="s">
        <v>109</v>
      </c>
      <c r="N1052" t="s">
        <v>59</v>
      </c>
      <c r="O1052" t="s">
        <v>1121</v>
      </c>
      <c r="P1052">
        <v>0.37</v>
      </c>
      <c r="Q1052" t="s">
        <v>33</v>
      </c>
      <c r="R1052" t="s">
        <v>53</v>
      </c>
      <c r="S1052" t="str">
        <f>VLOOKUP(R1052,Users!$A$1:$B$5,2,0)</f>
        <v>Erin</v>
      </c>
      <c r="T1052" t="s">
        <v>229</v>
      </c>
      <c r="U1052" t="s">
        <v>1122</v>
      </c>
      <c r="V1052">
        <v>15221</v>
      </c>
      <c r="W1052" s="2">
        <v>42139</v>
      </c>
      <c r="X1052" s="2" t="str">
        <f t="shared" si="81"/>
        <v>Fri</v>
      </c>
      <c r="Y1052" s="2">
        <v>42139</v>
      </c>
      <c r="Z1052" s="9">
        <f t="shared" si="82"/>
        <v>0</v>
      </c>
      <c r="AA1052" s="9" t="str">
        <f t="shared" si="83"/>
        <v>After Discount</v>
      </c>
      <c r="AB1052" s="6">
        <v>442.0899</v>
      </c>
      <c r="AC1052">
        <v>16</v>
      </c>
      <c r="AD1052" s="6">
        <v>640.71</v>
      </c>
      <c r="AE1052">
        <v>88633</v>
      </c>
      <c r="AF1052" s="9">
        <f>IF(COUNTIF(AE$2:AE3003,AE1052)=1,1,0)</f>
        <v>0</v>
      </c>
      <c r="AG1052" t="str">
        <f>_xlfn.XLOOKUP(AE1052,Returns!A:A,Returns!B:B,"Not Returned",0,1)</f>
        <v>Not Returned</v>
      </c>
      <c r="AH1052">
        <f t="shared" si="84"/>
        <v>0</v>
      </c>
    </row>
    <row r="1053" spans="1:34" x14ac:dyDescent="0.3">
      <c r="A1053">
        <v>21385</v>
      </c>
      <c r="B1053" t="s">
        <v>106</v>
      </c>
      <c r="C1053" s="8">
        <v>0.05</v>
      </c>
      <c r="D1053" s="6">
        <v>39.06</v>
      </c>
      <c r="E1053" s="7">
        <v>10.55</v>
      </c>
      <c r="F1053">
        <v>1829</v>
      </c>
      <c r="G1053" t="s">
        <v>1808</v>
      </c>
      <c r="H1053" t="str">
        <f>IF(COUNTIF(G$2:G1053,G1053)=1,"New Customer","Returning Customer")</f>
        <v>Returning Customer</v>
      </c>
      <c r="I1053">
        <f t="shared" si="80"/>
        <v>0</v>
      </c>
      <c r="J1053" t="s">
        <v>49</v>
      </c>
      <c r="K1053" t="s">
        <v>28</v>
      </c>
      <c r="L1053" t="s">
        <v>29</v>
      </c>
      <c r="M1053" t="s">
        <v>109</v>
      </c>
      <c r="N1053" t="s">
        <v>59</v>
      </c>
      <c r="O1053" t="s">
        <v>1121</v>
      </c>
      <c r="P1053">
        <v>0.37</v>
      </c>
      <c r="Q1053" t="s">
        <v>33</v>
      </c>
      <c r="R1053" t="s">
        <v>61</v>
      </c>
      <c r="S1053" t="str">
        <f>VLOOKUP(R1053,Users!$A$1:$B$5,2,0)</f>
        <v>Chris</v>
      </c>
      <c r="T1053" t="s">
        <v>324</v>
      </c>
      <c r="U1053" t="s">
        <v>1809</v>
      </c>
      <c r="V1053">
        <v>52402</v>
      </c>
      <c r="W1053" s="2">
        <v>42010</v>
      </c>
      <c r="X1053" s="2" t="str">
        <f t="shared" si="81"/>
        <v>Tue</v>
      </c>
      <c r="Y1053" s="2">
        <v>42017</v>
      </c>
      <c r="Z1053" s="9">
        <f t="shared" si="82"/>
        <v>7</v>
      </c>
      <c r="AA1053" s="9" t="str">
        <f t="shared" si="83"/>
        <v>After Discount</v>
      </c>
      <c r="AB1053" s="6">
        <v>250.98059999999998</v>
      </c>
      <c r="AC1053">
        <v>9</v>
      </c>
      <c r="AD1053" s="6">
        <v>363.74</v>
      </c>
      <c r="AE1053">
        <v>86960</v>
      </c>
      <c r="AF1053" s="9">
        <f>IF(COUNTIF(AE$2:AE3004,AE1053)=1,1,0)</f>
        <v>0</v>
      </c>
      <c r="AG1053" t="str">
        <f>_xlfn.XLOOKUP(AE1053,Returns!A:A,Returns!B:B,"Not Returned",0,1)</f>
        <v>Not Returned</v>
      </c>
      <c r="AH1053">
        <f t="shared" si="84"/>
        <v>0</v>
      </c>
    </row>
    <row r="1054" spans="1:34" x14ac:dyDescent="0.3">
      <c r="A1054">
        <v>21430</v>
      </c>
      <c r="B1054" t="s">
        <v>37</v>
      </c>
      <c r="C1054" s="8">
        <v>0</v>
      </c>
      <c r="D1054" s="6">
        <v>20.89</v>
      </c>
      <c r="E1054" s="7">
        <v>1.99</v>
      </c>
      <c r="F1054">
        <v>1341</v>
      </c>
      <c r="G1054" t="s">
        <v>1392</v>
      </c>
      <c r="H1054" t="str">
        <f>IF(COUNTIF(G$2:G1054,G1054)=1,"New Customer","Returning Customer")</f>
        <v>Returning Customer</v>
      </c>
      <c r="I1054">
        <f t="shared" si="80"/>
        <v>0</v>
      </c>
      <c r="J1054" t="s">
        <v>49</v>
      </c>
      <c r="K1054" t="s">
        <v>40</v>
      </c>
      <c r="L1054" t="s">
        <v>77</v>
      </c>
      <c r="M1054" t="s">
        <v>177</v>
      </c>
      <c r="N1054" t="s">
        <v>51</v>
      </c>
      <c r="O1054" t="s">
        <v>1394</v>
      </c>
      <c r="P1054">
        <v>0.48</v>
      </c>
      <c r="Q1054" t="s">
        <v>33</v>
      </c>
      <c r="R1054" t="s">
        <v>53</v>
      </c>
      <c r="S1054" t="str">
        <f>VLOOKUP(R1054,Users!$A$1:$B$5,2,0)</f>
        <v>Erin</v>
      </c>
      <c r="T1054" t="s">
        <v>229</v>
      </c>
      <c r="U1054" t="s">
        <v>1393</v>
      </c>
      <c r="V1054">
        <v>17201</v>
      </c>
      <c r="W1054" s="2">
        <v>42161</v>
      </c>
      <c r="X1054" s="2" t="str">
        <f t="shared" si="81"/>
        <v>Sat</v>
      </c>
      <c r="Y1054" s="2">
        <v>42163</v>
      </c>
      <c r="Z1054" s="9">
        <f t="shared" si="82"/>
        <v>2</v>
      </c>
      <c r="AA1054" s="9" t="str">
        <f t="shared" si="83"/>
        <v>No Discount</v>
      </c>
      <c r="AB1054" s="6">
        <v>-5.2949999999999999</v>
      </c>
      <c r="AC1054">
        <v>4</v>
      </c>
      <c r="AD1054" s="6">
        <v>84.56</v>
      </c>
      <c r="AE1054">
        <v>91245</v>
      </c>
      <c r="AF1054" s="9">
        <f>IF(COUNTIF(AE$2:AE3005,AE1054)=1,1,0)</f>
        <v>0</v>
      </c>
      <c r="AG1054" t="str">
        <f>_xlfn.XLOOKUP(AE1054,Returns!A:A,Returns!B:B,"Not Returned",0,1)</f>
        <v>Not Returned</v>
      </c>
      <c r="AH1054">
        <f t="shared" si="84"/>
        <v>0</v>
      </c>
    </row>
    <row r="1055" spans="1:34" x14ac:dyDescent="0.3">
      <c r="A1055">
        <v>18415</v>
      </c>
      <c r="B1055" t="s">
        <v>25</v>
      </c>
      <c r="C1055" s="8">
        <v>0.1</v>
      </c>
      <c r="D1055" s="6">
        <v>30.98</v>
      </c>
      <c r="E1055" s="7">
        <v>5.76</v>
      </c>
      <c r="F1055">
        <v>1250</v>
      </c>
      <c r="G1055" t="s">
        <v>1327</v>
      </c>
      <c r="H1055" t="str">
        <f>IF(COUNTIF(G$2:G1055,G1055)=1,"New Customer","Returning Customer")</f>
        <v>Returning Customer</v>
      </c>
      <c r="I1055">
        <f t="shared" si="80"/>
        <v>0</v>
      </c>
      <c r="J1055" t="s">
        <v>49</v>
      </c>
      <c r="K1055" t="s">
        <v>28</v>
      </c>
      <c r="L1055" t="s">
        <v>29</v>
      </c>
      <c r="M1055" t="s">
        <v>93</v>
      </c>
      <c r="N1055" t="s">
        <v>59</v>
      </c>
      <c r="O1055" t="s">
        <v>1331</v>
      </c>
      <c r="P1055">
        <v>0.4</v>
      </c>
      <c r="Q1055" t="s">
        <v>33</v>
      </c>
      <c r="R1055" t="s">
        <v>61</v>
      </c>
      <c r="S1055" t="str">
        <f>VLOOKUP(R1055,Users!$A$1:$B$5,2,0)</f>
        <v>Chris</v>
      </c>
      <c r="T1055" t="s">
        <v>175</v>
      </c>
      <c r="U1055" t="s">
        <v>1329</v>
      </c>
      <c r="V1055">
        <v>60110</v>
      </c>
      <c r="W1055" s="2">
        <v>42103</v>
      </c>
      <c r="X1055" s="2" t="str">
        <f t="shared" si="81"/>
        <v>Thu</v>
      </c>
      <c r="Y1055" s="2">
        <v>42104</v>
      </c>
      <c r="Z1055" s="9">
        <f t="shared" si="82"/>
        <v>1</v>
      </c>
      <c r="AA1055" s="9" t="str">
        <f t="shared" si="83"/>
        <v>After Discount</v>
      </c>
      <c r="AB1055" s="6">
        <v>109.42479999999999</v>
      </c>
      <c r="AC1055">
        <v>8</v>
      </c>
      <c r="AD1055" s="6">
        <v>225.62</v>
      </c>
      <c r="AE1055">
        <v>87877</v>
      </c>
      <c r="AF1055" s="9">
        <f>IF(COUNTIF(AE$2:AE3006,AE1055)=1,1,0)</f>
        <v>0</v>
      </c>
      <c r="AG1055" t="str">
        <f>_xlfn.XLOOKUP(AE1055,Returns!A:A,Returns!B:B,"Not Returned",0,1)</f>
        <v>Not Returned</v>
      </c>
      <c r="AH1055">
        <f t="shared" si="84"/>
        <v>0</v>
      </c>
    </row>
    <row r="1056" spans="1:34" x14ac:dyDescent="0.3">
      <c r="A1056">
        <v>19482</v>
      </c>
      <c r="B1056" t="s">
        <v>37</v>
      </c>
      <c r="C1056" s="8">
        <v>7.0000000000000007E-2</v>
      </c>
      <c r="D1056" s="6">
        <v>30.98</v>
      </c>
      <c r="E1056" s="7">
        <v>5.76</v>
      </c>
      <c r="F1056">
        <v>1693</v>
      </c>
      <c r="G1056" t="s">
        <v>1684</v>
      </c>
      <c r="H1056" t="str">
        <f>IF(COUNTIF(G$2:G1056,G1056)=1,"New Customer","Returning Customer")</f>
        <v>Returning Customer</v>
      </c>
      <c r="I1056">
        <f t="shared" si="80"/>
        <v>0</v>
      </c>
      <c r="J1056" t="s">
        <v>49</v>
      </c>
      <c r="K1056" t="s">
        <v>114</v>
      </c>
      <c r="L1056" t="s">
        <v>29</v>
      </c>
      <c r="M1056" t="s">
        <v>93</v>
      </c>
      <c r="N1056" t="s">
        <v>59</v>
      </c>
      <c r="O1056" t="s">
        <v>1331</v>
      </c>
      <c r="P1056">
        <v>0.4</v>
      </c>
      <c r="Q1056" t="s">
        <v>33</v>
      </c>
      <c r="R1056" t="s">
        <v>135</v>
      </c>
      <c r="S1056" t="str">
        <f>VLOOKUP(R1056,Users!$A$1:$B$5,2,0)</f>
        <v>Sam</v>
      </c>
      <c r="T1056" t="s">
        <v>136</v>
      </c>
      <c r="U1056" t="s">
        <v>1685</v>
      </c>
      <c r="V1056">
        <v>20190</v>
      </c>
      <c r="W1056" s="2">
        <v>42027</v>
      </c>
      <c r="X1056" s="2" t="str">
        <f t="shared" si="81"/>
        <v>Fri</v>
      </c>
      <c r="Y1056" s="2">
        <v>42029</v>
      </c>
      <c r="Z1056" s="9">
        <f t="shared" si="82"/>
        <v>2</v>
      </c>
      <c r="AA1056" s="9" t="str">
        <f t="shared" si="83"/>
        <v>After Discount</v>
      </c>
      <c r="AB1056" s="6">
        <v>-28.798000000000002</v>
      </c>
      <c r="AC1056">
        <v>11</v>
      </c>
      <c r="AD1056" s="6">
        <v>343.79</v>
      </c>
      <c r="AE1056">
        <v>90189</v>
      </c>
      <c r="AF1056" s="9">
        <f>IF(COUNTIF(AE$2:AE3007,AE1056)=1,1,0)</f>
        <v>0</v>
      </c>
      <c r="AG1056" t="str">
        <f>_xlfn.XLOOKUP(AE1056,Returns!A:A,Returns!B:B,"Not Returned",0,1)</f>
        <v>Not Returned</v>
      </c>
      <c r="AH1056">
        <f t="shared" si="84"/>
        <v>0</v>
      </c>
    </row>
    <row r="1057" spans="1:34" x14ac:dyDescent="0.3">
      <c r="A1057">
        <v>21391</v>
      </c>
      <c r="B1057" t="s">
        <v>37</v>
      </c>
      <c r="C1057" s="8">
        <v>0.04</v>
      </c>
      <c r="D1057" s="6">
        <v>150.97999999999999</v>
      </c>
      <c r="E1057" s="7">
        <v>16.010000000000002</v>
      </c>
      <c r="F1057">
        <v>2968</v>
      </c>
      <c r="G1057" t="s">
        <v>2677</v>
      </c>
      <c r="H1057" t="str">
        <f>IF(COUNTIF(G$2:G1057,G1057)=1,"New Customer","Returning Customer")</f>
        <v>Returning Customer</v>
      </c>
      <c r="I1057">
        <f t="shared" si="80"/>
        <v>0</v>
      </c>
      <c r="J1057" t="s">
        <v>39</v>
      </c>
      <c r="K1057" t="s">
        <v>58</v>
      </c>
      <c r="L1057" t="s">
        <v>41</v>
      </c>
      <c r="M1057" t="s">
        <v>150</v>
      </c>
      <c r="N1057" t="s">
        <v>120</v>
      </c>
      <c r="O1057" t="s">
        <v>2680</v>
      </c>
      <c r="P1057">
        <v>0.7</v>
      </c>
      <c r="Q1057" t="s">
        <v>33</v>
      </c>
      <c r="R1057" t="s">
        <v>135</v>
      </c>
      <c r="S1057" t="str">
        <f>VLOOKUP(R1057,Users!$A$1:$B$5,2,0)</f>
        <v>Sam</v>
      </c>
      <c r="T1057" t="s">
        <v>356</v>
      </c>
      <c r="U1057" t="s">
        <v>2679</v>
      </c>
      <c r="V1057">
        <v>33021</v>
      </c>
      <c r="W1057" s="2">
        <v>42057</v>
      </c>
      <c r="X1057" s="2" t="str">
        <f t="shared" si="81"/>
        <v>Sun</v>
      </c>
      <c r="Y1057" s="2">
        <v>42058</v>
      </c>
      <c r="Z1057" s="9">
        <f t="shared" si="82"/>
        <v>1</v>
      </c>
      <c r="AA1057" s="9" t="str">
        <f t="shared" si="83"/>
        <v>After Discount</v>
      </c>
      <c r="AB1057" s="6">
        <v>-125.86000000000001</v>
      </c>
      <c r="AC1057">
        <v>5</v>
      </c>
      <c r="AD1057" s="6">
        <v>731.38</v>
      </c>
      <c r="AE1057">
        <v>86085</v>
      </c>
      <c r="AF1057" s="9">
        <f>IF(COUNTIF(AE$2:AE3008,AE1057)=1,1,0)</f>
        <v>0</v>
      </c>
      <c r="AG1057" t="str">
        <f>_xlfn.XLOOKUP(AE1057,Returns!A:A,Returns!B:B,"Not Returned",0,1)</f>
        <v>Not Returned</v>
      </c>
      <c r="AH1057">
        <f t="shared" si="84"/>
        <v>0</v>
      </c>
    </row>
    <row r="1058" spans="1:34" x14ac:dyDescent="0.3">
      <c r="A1058">
        <v>21720</v>
      </c>
      <c r="B1058" t="s">
        <v>47</v>
      </c>
      <c r="C1058" s="8">
        <v>0.09</v>
      </c>
      <c r="D1058" s="6">
        <v>8.4600000000000009</v>
      </c>
      <c r="E1058" s="7">
        <v>8.99</v>
      </c>
      <c r="F1058">
        <v>3133</v>
      </c>
      <c r="G1058" t="s">
        <v>2801</v>
      </c>
      <c r="H1058" t="str">
        <f>IF(COUNTIF(G$2:G1058,G1058)=1,"New Customer","Returning Customer")</f>
        <v>Returning Customer</v>
      </c>
      <c r="I1058">
        <f t="shared" si="80"/>
        <v>0</v>
      </c>
      <c r="J1058" t="s">
        <v>27</v>
      </c>
      <c r="K1058" t="s">
        <v>28</v>
      </c>
      <c r="L1058" t="s">
        <v>77</v>
      </c>
      <c r="M1058" t="s">
        <v>177</v>
      </c>
      <c r="N1058" t="s">
        <v>51</v>
      </c>
      <c r="O1058" t="s">
        <v>2804</v>
      </c>
      <c r="P1058">
        <v>0.79</v>
      </c>
      <c r="Q1058" t="s">
        <v>33</v>
      </c>
      <c r="R1058" t="s">
        <v>61</v>
      </c>
      <c r="S1058" t="str">
        <f>VLOOKUP(R1058,Users!$A$1:$B$5,2,0)</f>
        <v>Chris</v>
      </c>
      <c r="T1058" t="s">
        <v>175</v>
      </c>
      <c r="U1058" t="s">
        <v>2802</v>
      </c>
      <c r="V1058">
        <v>60540</v>
      </c>
      <c r="W1058" s="2">
        <v>42067</v>
      </c>
      <c r="X1058" s="2" t="str">
        <f t="shared" si="81"/>
        <v>Wed</v>
      </c>
      <c r="Y1058" s="2">
        <v>42070</v>
      </c>
      <c r="Z1058" s="9">
        <f t="shared" si="82"/>
        <v>3</v>
      </c>
      <c r="AA1058" s="9" t="str">
        <f t="shared" si="83"/>
        <v>After Discount</v>
      </c>
      <c r="AB1058" s="6">
        <v>-100.51</v>
      </c>
      <c r="AC1058">
        <v>5</v>
      </c>
      <c r="AD1058" s="6">
        <v>45.03</v>
      </c>
      <c r="AE1058">
        <v>86792</v>
      </c>
      <c r="AF1058" s="9">
        <f>IF(COUNTIF(AE$2:AE3009,AE1058)=1,1,0)</f>
        <v>0</v>
      </c>
      <c r="AG1058" t="str">
        <f>_xlfn.XLOOKUP(AE1058,Returns!A:A,Returns!B:B,"Not Returned",0,1)</f>
        <v>Not Returned</v>
      </c>
      <c r="AH1058">
        <f t="shared" si="84"/>
        <v>0</v>
      </c>
    </row>
    <row r="1059" spans="1:34" x14ac:dyDescent="0.3">
      <c r="A1059">
        <v>19146</v>
      </c>
      <c r="B1059" t="s">
        <v>56</v>
      </c>
      <c r="C1059" s="8">
        <v>0.06</v>
      </c>
      <c r="D1059" s="6">
        <v>8.32</v>
      </c>
      <c r="E1059" s="7">
        <v>2.38</v>
      </c>
      <c r="F1059">
        <v>494</v>
      </c>
      <c r="G1059" t="s">
        <v>599</v>
      </c>
      <c r="H1059" t="str">
        <f>IF(COUNTIF(G$2:G1059,G1059)=1,"New Customer","Returning Customer")</f>
        <v>New Customer</v>
      </c>
      <c r="I1059">
        <f t="shared" si="80"/>
        <v>1</v>
      </c>
      <c r="J1059" t="s">
        <v>49</v>
      </c>
      <c r="K1059" t="s">
        <v>114</v>
      </c>
      <c r="L1059" t="s">
        <v>77</v>
      </c>
      <c r="M1059" t="s">
        <v>177</v>
      </c>
      <c r="N1059" t="s">
        <v>51</v>
      </c>
      <c r="O1059" t="s">
        <v>600</v>
      </c>
      <c r="P1059">
        <v>0.74</v>
      </c>
      <c r="Q1059" t="s">
        <v>33</v>
      </c>
      <c r="R1059" t="s">
        <v>34</v>
      </c>
      <c r="S1059" t="str">
        <f>VLOOKUP(R1059,Users!$A$1:$B$5,2,0)</f>
        <v>William</v>
      </c>
      <c r="T1059" t="s">
        <v>35</v>
      </c>
      <c r="U1059" t="s">
        <v>205</v>
      </c>
      <c r="V1059">
        <v>98115</v>
      </c>
      <c r="W1059" s="2">
        <v>42139</v>
      </c>
      <c r="X1059" s="2" t="str">
        <f t="shared" si="81"/>
        <v>Fri</v>
      </c>
      <c r="Y1059" s="2">
        <v>42141</v>
      </c>
      <c r="Z1059" s="9">
        <f t="shared" si="82"/>
        <v>2</v>
      </c>
      <c r="AA1059" s="9" t="str">
        <f t="shared" si="83"/>
        <v>After Discount</v>
      </c>
      <c r="AB1059" s="6">
        <v>-36.630000000000003</v>
      </c>
      <c r="AC1059">
        <v>12</v>
      </c>
      <c r="AD1059" s="6">
        <v>101.26</v>
      </c>
      <c r="AE1059">
        <v>88905</v>
      </c>
      <c r="AF1059" s="9">
        <f>IF(COUNTIF(AE$2:AE3010,AE1059)=1,1,0)</f>
        <v>0</v>
      </c>
      <c r="AG1059" t="str">
        <f>_xlfn.XLOOKUP(AE1059,Returns!A:A,Returns!B:B,"Not Returned",0,1)</f>
        <v>Not Returned</v>
      </c>
      <c r="AH1059">
        <f t="shared" si="84"/>
        <v>0</v>
      </c>
    </row>
    <row r="1060" spans="1:34" x14ac:dyDescent="0.3">
      <c r="A1060">
        <v>23907</v>
      </c>
      <c r="B1060" t="s">
        <v>106</v>
      </c>
      <c r="C1060" s="8">
        <v>0.08</v>
      </c>
      <c r="D1060" s="6">
        <v>8.32</v>
      </c>
      <c r="E1060" s="7">
        <v>2.38</v>
      </c>
      <c r="F1060">
        <v>3355</v>
      </c>
      <c r="G1060" t="s">
        <v>2967</v>
      </c>
      <c r="H1060" t="str">
        <f>IF(COUNTIF(G$2:G1060,G1060)=1,"New Customer","Returning Customer")</f>
        <v>Returning Customer</v>
      </c>
      <c r="I1060">
        <f t="shared" si="80"/>
        <v>0</v>
      </c>
      <c r="J1060" t="s">
        <v>27</v>
      </c>
      <c r="K1060" t="s">
        <v>28</v>
      </c>
      <c r="L1060" t="s">
        <v>77</v>
      </c>
      <c r="M1060" t="s">
        <v>177</v>
      </c>
      <c r="N1060" t="s">
        <v>51</v>
      </c>
      <c r="O1060" t="s">
        <v>600</v>
      </c>
      <c r="P1060">
        <v>0.74</v>
      </c>
      <c r="Q1060" t="s">
        <v>33</v>
      </c>
      <c r="R1060" t="s">
        <v>34</v>
      </c>
      <c r="S1060" t="str">
        <f>VLOOKUP(R1060,Users!$A$1:$B$5,2,0)</f>
        <v>William</v>
      </c>
      <c r="T1060" t="s">
        <v>45</v>
      </c>
      <c r="U1060" t="s">
        <v>2968</v>
      </c>
      <c r="V1060">
        <v>93010</v>
      </c>
      <c r="W1060" s="2">
        <v>42063</v>
      </c>
      <c r="X1060" s="2" t="str">
        <f t="shared" si="81"/>
        <v>Sat</v>
      </c>
      <c r="Y1060" s="2">
        <v>42067</v>
      </c>
      <c r="Z1060" s="9">
        <f t="shared" si="82"/>
        <v>4</v>
      </c>
      <c r="AA1060" s="9" t="str">
        <f t="shared" si="83"/>
        <v>After Discount</v>
      </c>
      <c r="AB1060" s="6">
        <v>-41.83</v>
      </c>
      <c r="AC1060">
        <v>6</v>
      </c>
      <c r="AD1060" s="6">
        <v>48.99</v>
      </c>
      <c r="AE1060">
        <v>88587</v>
      </c>
      <c r="AF1060" s="9">
        <f>IF(COUNTIF(AE$2:AE3011,AE1060)=1,1,0)</f>
        <v>0</v>
      </c>
      <c r="AG1060" t="str">
        <f>_xlfn.XLOOKUP(AE1060,Returns!A:A,Returns!B:B,"Not Returned",0,1)</f>
        <v>Not Returned</v>
      </c>
      <c r="AH1060">
        <f t="shared" si="84"/>
        <v>0</v>
      </c>
    </row>
    <row r="1061" spans="1:34" x14ac:dyDescent="0.3">
      <c r="A1061">
        <v>21849</v>
      </c>
      <c r="B1061" t="s">
        <v>37</v>
      </c>
      <c r="C1061" s="8">
        <v>0.04</v>
      </c>
      <c r="D1061" s="6">
        <v>5.98</v>
      </c>
      <c r="E1061" s="7">
        <v>4.38</v>
      </c>
      <c r="F1061">
        <v>1267</v>
      </c>
      <c r="G1061" t="s">
        <v>1353</v>
      </c>
      <c r="H1061" t="str">
        <f>IF(COUNTIF(G$2:G1061,G1061)=1,"New Customer","Returning Customer")</f>
        <v>New Customer</v>
      </c>
      <c r="I1061">
        <f t="shared" si="80"/>
        <v>1</v>
      </c>
      <c r="J1061" t="s">
        <v>49</v>
      </c>
      <c r="K1061" t="s">
        <v>28</v>
      </c>
      <c r="L1061" t="s">
        <v>77</v>
      </c>
      <c r="M1061" t="s">
        <v>177</v>
      </c>
      <c r="N1061" t="s">
        <v>51</v>
      </c>
      <c r="O1061" t="s">
        <v>1356</v>
      </c>
      <c r="P1061">
        <v>0.75</v>
      </c>
      <c r="Q1061" t="s">
        <v>33</v>
      </c>
      <c r="R1061" t="s">
        <v>135</v>
      </c>
      <c r="S1061" t="str">
        <f>VLOOKUP(R1061,Users!$A$1:$B$5,2,0)</f>
        <v>Sam</v>
      </c>
      <c r="T1061" t="s">
        <v>356</v>
      </c>
      <c r="U1061" t="s">
        <v>1355</v>
      </c>
      <c r="V1061">
        <v>33433</v>
      </c>
      <c r="W1061" s="2">
        <v>42136</v>
      </c>
      <c r="X1061" s="2" t="str">
        <f t="shared" si="81"/>
        <v>Tue</v>
      </c>
      <c r="Y1061" s="2">
        <v>42138</v>
      </c>
      <c r="Z1061" s="9">
        <f t="shared" si="82"/>
        <v>2</v>
      </c>
      <c r="AA1061" s="9" t="str">
        <f t="shared" si="83"/>
        <v>After Discount</v>
      </c>
      <c r="AB1061" s="6">
        <v>-1522.3039999999999</v>
      </c>
      <c r="AC1061">
        <v>11</v>
      </c>
      <c r="AD1061" s="6">
        <v>69.75</v>
      </c>
      <c r="AE1061">
        <v>89515</v>
      </c>
      <c r="AF1061" s="9">
        <f>IF(COUNTIF(AE$2:AE3012,AE1061)=1,1,0)</f>
        <v>0</v>
      </c>
      <c r="AG1061" t="str">
        <f>_xlfn.XLOOKUP(AE1061,Returns!A:A,Returns!B:B,"Not Returned",0,1)</f>
        <v>Not Returned</v>
      </c>
      <c r="AH1061">
        <f t="shared" si="84"/>
        <v>0</v>
      </c>
    </row>
    <row r="1062" spans="1:34" x14ac:dyDescent="0.3">
      <c r="A1062">
        <v>18941</v>
      </c>
      <c r="B1062" t="s">
        <v>37</v>
      </c>
      <c r="C1062" s="8">
        <v>0</v>
      </c>
      <c r="D1062" s="6">
        <v>15.98</v>
      </c>
      <c r="E1062" s="7">
        <v>8.99</v>
      </c>
      <c r="F1062">
        <v>3230</v>
      </c>
      <c r="G1062" t="s">
        <v>2879</v>
      </c>
      <c r="H1062" t="str">
        <f>IF(COUNTIF(G$2:G1062,G1062)=1,"New Customer","Returning Customer")</f>
        <v>Returning Customer</v>
      </c>
      <c r="I1062">
        <f t="shared" si="80"/>
        <v>0</v>
      </c>
      <c r="J1062" t="s">
        <v>49</v>
      </c>
      <c r="K1062" t="s">
        <v>58</v>
      </c>
      <c r="L1062" t="s">
        <v>77</v>
      </c>
      <c r="M1062" t="s">
        <v>177</v>
      </c>
      <c r="N1062" t="s">
        <v>51</v>
      </c>
      <c r="O1062" t="s">
        <v>2880</v>
      </c>
      <c r="P1062">
        <v>0.64</v>
      </c>
      <c r="Q1062" t="s">
        <v>33</v>
      </c>
      <c r="R1062" t="s">
        <v>61</v>
      </c>
      <c r="S1062" t="str">
        <f>VLOOKUP(R1062,Users!$A$1:$B$5,2,0)</f>
        <v>Chris</v>
      </c>
      <c r="T1062" t="s">
        <v>1843</v>
      </c>
      <c r="U1062" t="s">
        <v>2881</v>
      </c>
      <c r="V1062">
        <v>53186</v>
      </c>
      <c r="W1062" s="2">
        <v>42025</v>
      </c>
      <c r="X1062" s="2" t="str">
        <f t="shared" si="81"/>
        <v>Wed</v>
      </c>
      <c r="Y1062" s="2">
        <v>42027</v>
      </c>
      <c r="Z1062" s="9">
        <f t="shared" si="82"/>
        <v>2</v>
      </c>
      <c r="AA1062" s="9" t="str">
        <f t="shared" si="83"/>
        <v>No Discount</v>
      </c>
      <c r="AB1062" s="6">
        <v>-135.46</v>
      </c>
      <c r="AC1062">
        <v>9</v>
      </c>
      <c r="AD1062" s="6">
        <v>152.18</v>
      </c>
      <c r="AE1062">
        <v>87435</v>
      </c>
      <c r="AF1062" s="9">
        <f>IF(COUNTIF(AE$2:AE3013,AE1062)=1,1,0)</f>
        <v>0</v>
      </c>
      <c r="AG1062" t="str">
        <f>_xlfn.XLOOKUP(AE1062,Returns!A:A,Returns!B:B,"Not Returned",0,1)</f>
        <v>Not Returned</v>
      </c>
      <c r="AH1062">
        <f t="shared" si="84"/>
        <v>0</v>
      </c>
    </row>
    <row r="1063" spans="1:34" x14ac:dyDescent="0.3">
      <c r="A1063">
        <v>23084</v>
      </c>
      <c r="B1063" t="s">
        <v>25</v>
      </c>
      <c r="C1063" s="8">
        <v>0</v>
      </c>
      <c r="D1063" s="6">
        <v>7.28</v>
      </c>
      <c r="E1063" s="7">
        <v>3.52</v>
      </c>
      <c r="F1063">
        <v>3243</v>
      </c>
      <c r="G1063" t="s">
        <v>2885</v>
      </c>
      <c r="H1063" t="str">
        <f>IF(COUNTIF(G$2:G1063,G1063)=1,"New Customer","Returning Customer")</f>
        <v>New Customer</v>
      </c>
      <c r="I1063">
        <f t="shared" si="80"/>
        <v>1</v>
      </c>
      <c r="J1063" t="s">
        <v>49</v>
      </c>
      <c r="K1063" t="s">
        <v>58</v>
      </c>
      <c r="L1063" t="s">
        <v>77</v>
      </c>
      <c r="M1063" t="s">
        <v>177</v>
      </c>
      <c r="N1063" t="s">
        <v>51</v>
      </c>
      <c r="O1063" t="s">
        <v>2886</v>
      </c>
      <c r="P1063">
        <v>0.68</v>
      </c>
      <c r="Q1063" t="s">
        <v>33</v>
      </c>
      <c r="R1063" t="s">
        <v>53</v>
      </c>
      <c r="S1063" t="str">
        <f>VLOOKUP(R1063,Users!$A$1:$B$5,2,0)</f>
        <v>Erin</v>
      </c>
      <c r="T1063" t="s">
        <v>223</v>
      </c>
      <c r="U1063" t="s">
        <v>907</v>
      </c>
      <c r="V1063">
        <v>6010</v>
      </c>
      <c r="W1063" s="2">
        <v>42165</v>
      </c>
      <c r="X1063" s="2" t="str">
        <f t="shared" si="81"/>
        <v>Wed</v>
      </c>
      <c r="Y1063" s="2">
        <v>42165</v>
      </c>
      <c r="Z1063" s="9">
        <f t="shared" si="82"/>
        <v>0</v>
      </c>
      <c r="AA1063" s="9" t="str">
        <f t="shared" si="83"/>
        <v>No Discount</v>
      </c>
      <c r="AB1063" s="6">
        <v>-25.103999999999999</v>
      </c>
      <c r="AC1063">
        <v>3</v>
      </c>
      <c r="AD1063" s="6">
        <v>24.44</v>
      </c>
      <c r="AE1063">
        <v>88329</v>
      </c>
      <c r="AF1063" s="9">
        <f>IF(COUNTIF(AE$2:AE3014,AE1063)=1,1,0)</f>
        <v>1</v>
      </c>
      <c r="AG1063" t="str">
        <f>_xlfn.XLOOKUP(AE1063,Returns!A:A,Returns!B:B,"Not Returned",0,1)</f>
        <v>Not Returned</v>
      </c>
      <c r="AH1063">
        <f t="shared" si="84"/>
        <v>0</v>
      </c>
    </row>
    <row r="1064" spans="1:34" x14ac:dyDescent="0.3">
      <c r="A1064">
        <v>20872</v>
      </c>
      <c r="B1064" t="s">
        <v>25</v>
      </c>
      <c r="C1064" s="8">
        <v>0.1</v>
      </c>
      <c r="D1064" s="6">
        <v>5.98</v>
      </c>
      <c r="E1064" s="7">
        <v>3.85</v>
      </c>
      <c r="F1064">
        <v>1026</v>
      </c>
      <c r="G1064" t="s">
        <v>1123</v>
      </c>
      <c r="H1064" t="str">
        <f>IF(COUNTIF(G$2:G1064,G1064)=1,"New Customer","Returning Customer")</f>
        <v>Returning Customer</v>
      </c>
      <c r="I1064">
        <f t="shared" si="80"/>
        <v>0</v>
      </c>
      <c r="J1064" t="s">
        <v>49</v>
      </c>
      <c r="K1064" t="s">
        <v>58</v>
      </c>
      <c r="L1064" t="s">
        <v>77</v>
      </c>
      <c r="M1064" t="s">
        <v>177</v>
      </c>
      <c r="N1064" t="s">
        <v>51</v>
      </c>
      <c r="O1064" t="s">
        <v>1126</v>
      </c>
      <c r="P1064">
        <v>0.68</v>
      </c>
      <c r="Q1064" t="s">
        <v>33</v>
      </c>
      <c r="R1064" t="s">
        <v>53</v>
      </c>
      <c r="S1064" t="str">
        <f>VLOOKUP(R1064,Users!$A$1:$B$5,2,0)</f>
        <v>Erin</v>
      </c>
      <c r="T1064" t="s">
        <v>71</v>
      </c>
      <c r="U1064" t="s">
        <v>1125</v>
      </c>
      <c r="V1064">
        <v>11722</v>
      </c>
      <c r="W1064" s="2">
        <v>42153</v>
      </c>
      <c r="X1064" s="2" t="str">
        <f t="shared" si="81"/>
        <v>Fri</v>
      </c>
      <c r="Y1064" s="2">
        <v>42154</v>
      </c>
      <c r="Z1064" s="9">
        <f t="shared" si="82"/>
        <v>1</v>
      </c>
      <c r="AA1064" s="9" t="str">
        <f t="shared" si="83"/>
        <v>After Discount</v>
      </c>
      <c r="AB1064" s="6">
        <v>18.922000000000011</v>
      </c>
      <c r="AC1064">
        <v>26</v>
      </c>
      <c r="AD1064" s="6">
        <v>151.55000000000001</v>
      </c>
      <c r="AE1064">
        <v>89008</v>
      </c>
      <c r="AF1064" s="9">
        <f>IF(COUNTIF(AE$2:AE3015,AE1064)=1,1,0)</f>
        <v>0</v>
      </c>
      <c r="AG1064" t="str">
        <f>_xlfn.XLOOKUP(AE1064,Returns!A:A,Returns!B:B,"Not Returned",0,1)</f>
        <v>Not Returned</v>
      </c>
      <c r="AH1064">
        <f t="shared" si="84"/>
        <v>0</v>
      </c>
    </row>
    <row r="1065" spans="1:34" x14ac:dyDescent="0.3">
      <c r="A1065">
        <v>24786</v>
      </c>
      <c r="B1065" t="s">
        <v>37</v>
      </c>
      <c r="C1065" s="8">
        <v>0.03</v>
      </c>
      <c r="D1065" s="6">
        <v>5.98</v>
      </c>
      <c r="E1065" s="7">
        <v>3.85</v>
      </c>
      <c r="F1065">
        <v>1633</v>
      </c>
      <c r="G1065" t="s">
        <v>1627</v>
      </c>
      <c r="H1065" t="str">
        <f>IF(COUNTIF(G$2:G1065,G1065)=1,"New Customer","Returning Customer")</f>
        <v>New Customer</v>
      </c>
      <c r="I1065">
        <f t="shared" si="80"/>
        <v>1</v>
      </c>
      <c r="J1065" t="s">
        <v>49</v>
      </c>
      <c r="K1065" t="s">
        <v>40</v>
      </c>
      <c r="L1065" t="s">
        <v>77</v>
      </c>
      <c r="M1065" t="s">
        <v>177</v>
      </c>
      <c r="N1065" t="s">
        <v>51</v>
      </c>
      <c r="O1065" t="s">
        <v>1126</v>
      </c>
      <c r="P1065">
        <v>0.68</v>
      </c>
      <c r="Q1065" t="s">
        <v>33</v>
      </c>
      <c r="R1065" t="s">
        <v>135</v>
      </c>
      <c r="S1065" t="str">
        <f>VLOOKUP(R1065,Users!$A$1:$B$5,2,0)</f>
        <v>Sam</v>
      </c>
      <c r="T1065" t="s">
        <v>663</v>
      </c>
      <c r="U1065" t="s">
        <v>1628</v>
      </c>
      <c r="V1065">
        <v>38637</v>
      </c>
      <c r="W1065" s="2">
        <v>42045</v>
      </c>
      <c r="X1065" s="2" t="str">
        <f t="shared" si="81"/>
        <v>Tue</v>
      </c>
      <c r="Y1065" s="2">
        <v>42047</v>
      </c>
      <c r="Z1065" s="9">
        <f t="shared" si="82"/>
        <v>2</v>
      </c>
      <c r="AA1065" s="9" t="str">
        <f t="shared" si="83"/>
        <v>After Discount</v>
      </c>
      <c r="AB1065" s="6">
        <v>-76.106800000000007</v>
      </c>
      <c r="AC1065">
        <v>6</v>
      </c>
      <c r="AD1065" s="6">
        <v>38.54</v>
      </c>
      <c r="AE1065">
        <v>90531</v>
      </c>
      <c r="AF1065" s="9">
        <f>IF(COUNTIF(AE$2:AE3016,AE1065)=1,1,0)</f>
        <v>1</v>
      </c>
      <c r="AG1065" t="str">
        <f>_xlfn.XLOOKUP(AE1065,Returns!A:A,Returns!B:B,"Not Returned",0,1)</f>
        <v>Not Returned</v>
      </c>
      <c r="AH1065">
        <f t="shared" si="84"/>
        <v>0</v>
      </c>
    </row>
    <row r="1066" spans="1:34" x14ac:dyDescent="0.3">
      <c r="A1066">
        <v>18783</v>
      </c>
      <c r="B1066" t="s">
        <v>25</v>
      </c>
      <c r="C1066" s="8">
        <v>0.03</v>
      </c>
      <c r="D1066" s="6">
        <v>7.37</v>
      </c>
      <c r="E1066" s="7">
        <v>5.53</v>
      </c>
      <c r="F1066">
        <v>202</v>
      </c>
      <c r="G1066" t="s">
        <v>297</v>
      </c>
      <c r="H1066" t="str">
        <f>IF(COUNTIF(G$2:G1066,G1066)=1,"New Customer","Returning Customer")</f>
        <v>New Customer</v>
      </c>
      <c r="I1066">
        <f t="shared" si="80"/>
        <v>1</v>
      </c>
      <c r="J1066" t="s">
        <v>49</v>
      </c>
      <c r="K1066" t="s">
        <v>28</v>
      </c>
      <c r="L1066" t="s">
        <v>77</v>
      </c>
      <c r="M1066" t="s">
        <v>177</v>
      </c>
      <c r="N1066" t="s">
        <v>51</v>
      </c>
      <c r="O1066" t="s">
        <v>301</v>
      </c>
      <c r="P1066">
        <v>0.69</v>
      </c>
      <c r="Q1066" t="s">
        <v>33</v>
      </c>
      <c r="R1066" t="s">
        <v>61</v>
      </c>
      <c r="S1066" t="str">
        <f>VLOOKUP(R1066,Users!$A$1:$B$5,2,0)</f>
        <v>Chris</v>
      </c>
      <c r="T1066" t="s">
        <v>299</v>
      </c>
      <c r="U1066" t="s">
        <v>300</v>
      </c>
      <c r="V1066">
        <v>74006</v>
      </c>
      <c r="W1066" s="2">
        <v>42020</v>
      </c>
      <c r="X1066" s="2" t="str">
        <f t="shared" si="81"/>
        <v>Fri</v>
      </c>
      <c r="Y1066" s="2">
        <v>42022</v>
      </c>
      <c r="Z1066" s="9">
        <f t="shared" si="82"/>
        <v>2</v>
      </c>
      <c r="AA1066" s="9" t="str">
        <f t="shared" si="83"/>
        <v>After Discount</v>
      </c>
      <c r="AB1066" s="6">
        <v>-133.69999999999999</v>
      </c>
      <c r="AC1066">
        <v>11</v>
      </c>
      <c r="AD1066" s="6">
        <v>85.79</v>
      </c>
      <c r="AE1066">
        <v>88972</v>
      </c>
      <c r="AF1066" s="9">
        <f>IF(COUNTIF(AE$2:AE3017,AE1066)=1,1,0)</f>
        <v>1</v>
      </c>
      <c r="AG1066" t="str">
        <f>_xlfn.XLOOKUP(AE1066,Returns!A:A,Returns!B:B,"Not Returned",0,1)</f>
        <v>Not Returned</v>
      </c>
      <c r="AH1066">
        <f t="shared" si="84"/>
        <v>0</v>
      </c>
    </row>
    <row r="1067" spans="1:34" x14ac:dyDescent="0.3">
      <c r="A1067">
        <v>24935</v>
      </c>
      <c r="B1067" t="s">
        <v>37</v>
      </c>
      <c r="C1067" s="8">
        <v>0.1</v>
      </c>
      <c r="D1067" s="6">
        <v>7.37</v>
      </c>
      <c r="E1067" s="7">
        <v>5.53</v>
      </c>
      <c r="F1067">
        <v>1984</v>
      </c>
      <c r="G1067" t="s">
        <v>1911</v>
      </c>
      <c r="H1067" t="str">
        <f>IF(COUNTIF(G$2:G1067,G1067)=1,"New Customer","Returning Customer")</f>
        <v>New Customer</v>
      </c>
      <c r="I1067">
        <f t="shared" si="80"/>
        <v>1</v>
      </c>
      <c r="J1067" t="s">
        <v>49</v>
      </c>
      <c r="K1067" t="s">
        <v>114</v>
      </c>
      <c r="L1067" t="s">
        <v>77</v>
      </c>
      <c r="M1067" t="s">
        <v>177</v>
      </c>
      <c r="N1067" t="s">
        <v>51</v>
      </c>
      <c r="O1067" t="s">
        <v>301</v>
      </c>
      <c r="P1067">
        <v>0.69</v>
      </c>
      <c r="Q1067" t="s">
        <v>33</v>
      </c>
      <c r="R1067" t="s">
        <v>135</v>
      </c>
      <c r="S1067" t="str">
        <f>VLOOKUP(R1067,Users!$A$1:$B$5,2,0)</f>
        <v>Sam</v>
      </c>
      <c r="T1067" t="s">
        <v>923</v>
      </c>
      <c r="U1067" t="s">
        <v>924</v>
      </c>
      <c r="V1067">
        <v>29915</v>
      </c>
      <c r="W1067" s="2">
        <v>42140</v>
      </c>
      <c r="X1067" s="2" t="str">
        <f t="shared" si="81"/>
        <v>Sat</v>
      </c>
      <c r="Y1067" s="2">
        <v>42140</v>
      </c>
      <c r="Z1067" s="9">
        <f t="shared" si="82"/>
        <v>0</v>
      </c>
      <c r="AA1067" s="9" t="str">
        <f t="shared" si="83"/>
        <v>After Discount</v>
      </c>
      <c r="AB1067" s="6">
        <v>290.202</v>
      </c>
      <c r="AC1067">
        <v>38</v>
      </c>
      <c r="AD1067" s="6">
        <v>269.33</v>
      </c>
      <c r="AE1067">
        <v>91258</v>
      </c>
      <c r="AF1067" s="9">
        <f>IF(COUNTIF(AE$2:AE3018,AE1067)=1,1,0)</f>
        <v>1</v>
      </c>
      <c r="AG1067" t="str">
        <f>_xlfn.XLOOKUP(AE1067,Returns!A:A,Returns!B:B,"Not Returned",0,1)</f>
        <v>Not Returned</v>
      </c>
      <c r="AH1067">
        <f t="shared" si="84"/>
        <v>0</v>
      </c>
    </row>
    <row r="1068" spans="1:34" x14ac:dyDescent="0.3">
      <c r="A1068">
        <v>21223</v>
      </c>
      <c r="B1068" t="s">
        <v>37</v>
      </c>
      <c r="C1068" s="8">
        <v>0.04</v>
      </c>
      <c r="D1068" s="6">
        <v>4.9800000000000004</v>
      </c>
      <c r="E1068" s="7">
        <v>4.62</v>
      </c>
      <c r="F1068">
        <v>290</v>
      </c>
      <c r="G1068" t="s">
        <v>404</v>
      </c>
      <c r="H1068" t="str">
        <f>IF(COUNTIF(G$2:G1068,G1068)=1,"New Customer","Returning Customer")</f>
        <v>New Customer</v>
      </c>
      <c r="I1068">
        <f t="shared" si="80"/>
        <v>1</v>
      </c>
      <c r="J1068" t="s">
        <v>49</v>
      </c>
      <c r="K1068" t="s">
        <v>58</v>
      </c>
      <c r="L1068" t="s">
        <v>77</v>
      </c>
      <c r="M1068" t="s">
        <v>177</v>
      </c>
      <c r="N1068" t="s">
        <v>51</v>
      </c>
      <c r="O1068" t="s">
        <v>405</v>
      </c>
      <c r="P1068">
        <v>0.64</v>
      </c>
      <c r="Q1068" t="s">
        <v>33</v>
      </c>
      <c r="R1068" t="s">
        <v>34</v>
      </c>
      <c r="S1068" t="str">
        <f>VLOOKUP(R1068,Users!$A$1:$B$5,2,0)</f>
        <v>William</v>
      </c>
      <c r="T1068" t="s">
        <v>250</v>
      </c>
      <c r="U1068" t="s">
        <v>406</v>
      </c>
      <c r="V1068">
        <v>80538</v>
      </c>
      <c r="W1068" s="2">
        <v>42088</v>
      </c>
      <c r="X1068" s="2" t="str">
        <f t="shared" si="81"/>
        <v>Wed</v>
      </c>
      <c r="Y1068" s="2">
        <v>42089</v>
      </c>
      <c r="Z1068" s="9">
        <f t="shared" si="82"/>
        <v>1</v>
      </c>
      <c r="AA1068" s="9" t="str">
        <f t="shared" si="83"/>
        <v>After Discount</v>
      </c>
      <c r="AB1068" s="6">
        <v>-135.16</v>
      </c>
      <c r="AC1068">
        <v>20</v>
      </c>
      <c r="AD1068" s="6">
        <v>102.54</v>
      </c>
      <c r="AE1068">
        <v>90837</v>
      </c>
      <c r="AF1068" s="9">
        <f>IF(COUNTIF(AE$2:AE3019,AE1068)=1,1,0)</f>
        <v>1</v>
      </c>
      <c r="AG1068" t="str">
        <f>_xlfn.XLOOKUP(AE1068,Returns!A:A,Returns!B:B,"Not Returned",0,1)</f>
        <v>Not Returned</v>
      </c>
      <c r="AH1068">
        <f t="shared" si="84"/>
        <v>0</v>
      </c>
    </row>
    <row r="1069" spans="1:34" x14ac:dyDescent="0.3">
      <c r="A1069">
        <v>7811</v>
      </c>
      <c r="B1069" t="s">
        <v>56</v>
      </c>
      <c r="C1069" s="8">
        <v>0.01</v>
      </c>
      <c r="D1069" s="6">
        <v>4.9800000000000004</v>
      </c>
      <c r="E1069" s="7">
        <v>4.62</v>
      </c>
      <c r="F1069">
        <v>1228</v>
      </c>
      <c r="G1069" t="s">
        <v>1306</v>
      </c>
      <c r="H1069" t="str">
        <f>IF(COUNTIF(G$2:G1069,G1069)=1,"New Customer","Returning Customer")</f>
        <v>New Customer</v>
      </c>
      <c r="I1069">
        <f t="shared" si="80"/>
        <v>1</v>
      </c>
      <c r="J1069" t="s">
        <v>27</v>
      </c>
      <c r="K1069" t="s">
        <v>58</v>
      </c>
      <c r="L1069" t="s">
        <v>77</v>
      </c>
      <c r="M1069" t="s">
        <v>177</v>
      </c>
      <c r="N1069" t="s">
        <v>51</v>
      </c>
      <c r="O1069" t="s">
        <v>405</v>
      </c>
      <c r="P1069">
        <v>0.64</v>
      </c>
      <c r="Q1069" t="s">
        <v>33</v>
      </c>
      <c r="R1069" t="s">
        <v>53</v>
      </c>
      <c r="S1069" t="str">
        <f>VLOOKUP(R1069,Users!$A$1:$B$5,2,0)</f>
        <v>Erin</v>
      </c>
      <c r="T1069" t="s">
        <v>229</v>
      </c>
      <c r="U1069" t="s">
        <v>1307</v>
      </c>
      <c r="V1069">
        <v>19140</v>
      </c>
      <c r="W1069" s="2">
        <v>42051</v>
      </c>
      <c r="X1069" s="2" t="str">
        <f t="shared" si="81"/>
        <v>Mon</v>
      </c>
      <c r="Y1069" s="2">
        <v>42053</v>
      </c>
      <c r="Z1069" s="9">
        <f t="shared" si="82"/>
        <v>2</v>
      </c>
      <c r="AA1069" s="9" t="str">
        <f t="shared" si="83"/>
        <v>After Discount</v>
      </c>
      <c r="AB1069" s="6">
        <v>-111.72</v>
      </c>
      <c r="AC1069">
        <v>41</v>
      </c>
      <c r="AD1069" s="6">
        <v>228.3</v>
      </c>
      <c r="AE1069">
        <v>55874</v>
      </c>
      <c r="AF1069" s="9">
        <f>IF(COUNTIF(AE$2:AE3020,AE1069)=1,1,0)</f>
        <v>0</v>
      </c>
      <c r="AG1069" t="str">
        <f>_xlfn.XLOOKUP(AE1069,Returns!A:A,Returns!B:B,"Not Returned",0,1)</f>
        <v>Returned</v>
      </c>
      <c r="AH1069">
        <f t="shared" si="84"/>
        <v>1</v>
      </c>
    </row>
    <row r="1070" spans="1:34" x14ac:dyDescent="0.3">
      <c r="A1070">
        <v>25811</v>
      </c>
      <c r="B1070" t="s">
        <v>56</v>
      </c>
      <c r="C1070" s="8">
        <v>0.01</v>
      </c>
      <c r="D1070" s="6">
        <v>4.9800000000000004</v>
      </c>
      <c r="E1070" s="7">
        <v>4.62</v>
      </c>
      <c r="F1070">
        <v>1229</v>
      </c>
      <c r="G1070" t="s">
        <v>1308</v>
      </c>
      <c r="H1070" t="str">
        <f>IF(COUNTIF(G$2:G1070,G1070)=1,"New Customer","Returning Customer")</f>
        <v>New Customer</v>
      </c>
      <c r="I1070">
        <f t="shared" si="80"/>
        <v>1</v>
      </c>
      <c r="J1070" t="s">
        <v>27</v>
      </c>
      <c r="K1070" t="s">
        <v>58</v>
      </c>
      <c r="L1070" t="s">
        <v>77</v>
      </c>
      <c r="M1070" t="s">
        <v>177</v>
      </c>
      <c r="N1070" t="s">
        <v>51</v>
      </c>
      <c r="O1070" t="s">
        <v>405</v>
      </c>
      <c r="P1070">
        <v>0.64</v>
      </c>
      <c r="Q1070" t="s">
        <v>33</v>
      </c>
      <c r="R1070" t="s">
        <v>61</v>
      </c>
      <c r="S1070" t="str">
        <f>VLOOKUP(R1070,Users!$A$1:$B$5,2,0)</f>
        <v>Chris</v>
      </c>
      <c r="T1070" t="s">
        <v>129</v>
      </c>
      <c r="U1070" t="s">
        <v>1309</v>
      </c>
      <c r="V1070">
        <v>75482</v>
      </c>
      <c r="W1070" s="2">
        <v>42051</v>
      </c>
      <c r="X1070" s="2" t="str">
        <f t="shared" si="81"/>
        <v>Mon</v>
      </c>
      <c r="Y1070" s="2">
        <v>42053</v>
      </c>
      <c r="Z1070" s="9">
        <f t="shared" si="82"/>
        <v>2</v>
      </c>
      <c r="AA1070" s="9" t="str">
        <f t="shared" si="83"/>
        <v>After Discount</v>
      </c>
      <c r="AB1070" s="6">
        <v>-111.72</v>
      </c>
      <c r="AC1070">
        <v>10</v>
      </c>
      <c r="AD1070" s="6">
        <v>55.68</v>
      </c>
      <c r="AE1070">
        <v>90378</v>
      </c>
      <c r="AF1070" s="9">
        <f>IF(COUNTIF(AE$2:AE3021,AE1070)=1,1,0)</f>
        <v>1</v>
      </c>
      <c r="AG1070" t="str">
        <f>_xlfn.XLOOKUP(AE1070,Returns!A:A,Returns!B:B,"Not Returned",0,1)</f>
        <v>Not Returned</v>
      </c>
      <c r="AH1070">
        <f t="shared" si="84"/>
        <v>0</v>
      </c>
    </row>
    <row r="1071" spans="1:34" x14ac:dyDescent="0.3">
      <c r="A1071">
        <v>23053</v>
      </c>
      <c r="B1071" t="s">
        <v>37</v>
      </c>
      <c r="C1071" s="8">
        <v>0.06</v>
      </c>
      <c r="D1071" s="6">
        <v>4.9800000000000004</v>
      </c>
      <c r="E1071" s="7">
        <v>4.62</v>
      </c>
      <c r="F1071">
        <v>2323</v>
      </c>
      <c r="G1071" t="s">
        <v>2178</v>
      </c>
      <c r="H1071" t="str">
        <f>IF(COUNTIF(G$2:G1071,G1071)=1,"New Customer","Returning Customer")</f>
        <v>Returning Customer</v>
      </c>
      <c r="I1071">
        <f t="shared" si="80"/>
        <v>0</v>
      </c>
      <c r="J1071" t="s">
        <v>27</v>
      </c>
      <c r="K1071" t="s">
        <v>58</v>
      </c>
      <c r="L1071" t="s">
        <v>77</v>
      </c>
      <c r="M1071" t="s">
        <v>177</v>
      </c>
      <c r="N1071" t="s">
        <v>51</v>
      </c>
      <c r="O1071" t="s">
        <v>405</v>
      </c>
      <c r="P1071">
        <v>0.64</v>
      </c>
      <c r="Q1071" t="s">
        <v>33</v>
      </c>
      <c r="R1071" t="s">
        <v>34</v>
      </c>
      <c r="S1071" t="str">
        <f>VLOOKUP(R1071,Users!$A$1:$B$5,2,0)</f>
        <v>William</v>
      </c>
      <c r="T1071" t="s">
        <v>45</v>
      </c>
      <c r="U1071" t="s">
        <v>2180</v>
      </c>
      <c r="V1071">
        <v>92236</v>
      </c>
      <c r="W1071" s="2">
        <v>42174</v>
      </c>
      <c r="X1071" s="2" t="str">
        <f t="shared" si="81"/>
        <v>Fri</v>
      </c>
      <c r="Y1071" s="2">
        <v>42174</v>
      </c>
      <c r="Z1071" s="9">
        <f t="shared" si="82"/>
        <v>0</v>
      </c>
      <c r="AA1071" s="9" t="str">
        <f t="shared" si="83"/>
        <v>After Discount</v>
      </c>
      <c r="AB1071" s="6">
        <v>-27.004999999999999</v>
      </c>
      <c r="AC1071">
        <v>7</v>
      </c>
      <c r="AD1071" s="6">
        <v>38.74</v>
      </c>
      <c r="AE1071">
        <v>88722</v>
      </c>
      <c r="AF1071" s="9">
        <f>IF(COUNTIF(AE$2:AE3022,AE1071)=1,1,0)</f>
        <v>1</v>
      </c>
      <c r="AG1071" t="str">
        <f>_xlfn.XLOOKUP(AE1071,Returns!A:A,Returns!B:B,"Not Returned",0,1)</f>
        <v>Not Returned</v>
      </c>
      <c r="AH1071">
        <f t="shared" si="84"/>
        <v>0</v>
      </c>
    </row>
    <row r="1072" spans="1:34" x14ac:dyDescent="0.3">
      <c r="A1072">
        <v>25662</v>
      </c>
      <c r="B1072" t="s">
        <v>37</v>
      </c>
      <c r="C1072" s="8">
        <v>0.05</v>
      </c>
      <c r="D1072" s="6">
        <v>4.9800000000000004</v>
      </c>
      <c r="E1072" s="7">
        <v>4.62</v>
      </c>
      <c r="F1072">
        <v>2653</v>
      </c>
      <c r="G1072" t="s">
        <v>2443</v>
      </c>
      <c r="H1072" t="str">
        <f>IF(COUNTIF(G$2:G1072,G1072)=1,"New Customer","Returning Customer")</f>
        <v>Returning Customer</v>
      </c>
      <c r="I1072">
        <f t="shared" si="80"/>
        <v>0</v>
      </c>
      <c r="J1072" t="s">
        <v>49</v>
      </c>
      <c r="K1072" t="s">
        <v>114</v>
      </c>
      <c r="L1072" t="s">
        <v>77</v>
      </c>
      <c r="M1072" t="s">
        <v>177</v>
      </c>
      <c r="N1072" t="s">
        <v>51</v>
      </c>
      <c r="O1072" t="s">
        <v>405</v>
      </c>
      <c r="P1072">
        <v>0.64</v>
      </c>
      <c r="Q1072" t="s">
        <v>33</v>
      </c>
      <c r="R1072" t="s">
        <v>61</v>
      </c>
      <c r="S1072" t="str">
        <f>VLOOKUP(R1072,Users!$A$1:$B$5,2,0)</f>
        <v>Chris</v>
      </c>
      <c r="T1072" t="s">
        <v>180</v>
      </c>
      <c r="U1072" t="s">
        <v>2444</v>
      </c>
      <c r="V1072">
        <v>67037</v>
      </c>
      <c r="W1072" s="2">
        <v>42057</v>
      </c>
      <c r="X1072" s="2" t="str">
        <f t="shared" si="81"/>
        <v>Sun</v>
      </c>
      <c r="Y1072" s="2">
        <v>42058</v>
      </c>
      <c r="Z1072" s="9">
        <f t="shared" si="82"/>
        <v>1</v>
      </c>
      <c r="AA1072" s="9" t="str">
        <f t="shared" si="83"/>
        <v>After Discount</v>
      </c>
      <c r="AB1072" s="6">
        <v>-98.35</v>
      </c>
      <c r="AC1072">
        <v>7</v>
      </c>
      <c r="AD1072" s="6">
        <v>34.32</v>
      </c>
      <c r="AE1072">
        <v>89360</v>
      </c>
      <c r="AF1072" s="9">
        <f>IF(COUNTIF(AE$2:AE3023,AE1072)=1,1,0)</f>
        <v>0</v>
      </c>
      <c r="AG1072" t="str">
        <f>_xlfn.XLOOKUP(AE1072,Returns!A:A,Returns!B:B,"Not Returned",0,1)</f>
        <v>Not Returned</v>
      </c>
      <c r="AH1072">
        <f t="shared" si="84"/>
        <v>0</v>
      </c>
    </row>
    <row r="1073" spans="1:34" x14ac:dyDescent="0.3">
      <c r="A1073">
        <v>24637</v>
      </c>
      <c r="B1073" t="s">
        <v>47</v>
      </c>
      <c r="C1073" s="8">
        <v>0.03</v>
      </c>
      <c r="D1073" s="6">
        <v>4.9800000000000004</v>
      </c>
      <c r="E1073" s="7">
        <v>4.62</v>
      </c>
      <c r="F1073">
        <v>3209</v>
      </c>
      <c r="G1073" t="s">
        <v>2859</v>
      </c>
      <c r="H1073" t="str">
        <f>IF(COUNTIF(G$2:G1073,G1073)=1,"New Customer","Returning Customer")</f>
        <v>New Customer</v>
      </c>
      <c r="I1073">
        <f t="shared" si="80"/>
        <v>1</v>
      </c>
      <c r="J1073" t="s">
        <v>27</v>
      </c>
      <c r="K1073" t="s">
        <v>28</v>
      </c>
      <c r="L1073" t="s">
        <v>77</v>
      </c>
      <c r="M1073" t="s">
        <v>177</v>
      </c>
      <c r="N1073" t="s">
        <v>51</v>
      </c>
      <c r="O1073" t="s">
        <v>405</v>
      </c>
      <c r="P1073">
        <v>0.64</v>
      </c>
      <c r="Q1073" t="s">
        <v>33</v>
      </c>
      <c r="R1073" t="s">
        <v>34</v>
      </c>
      <c r="S1073" t="str">
        <f>VLOOKUP(R1073,Users!$A$1:$B$5,2,0)</f>
        <v>William</v>
      </c>
      <c r="T1073" t="s">
        <v>45</v>
      </c>
      <c r="U1073" t="s">
        <v>2860</v>
      </c>
      <c r="V1073">
        <v>90210</v>
      </c>
      <c r="W1073" s="2">
        <v>42183</v>
      </c>
      <c r="X1073" s="2" t="str">
        <f t="shared" si="81"/>
        <v>Sun</v>
      </c>
      <c r="Y1073" s="2">
        <v>42184</v>
      </c>
      <c r="Z1073" s="9">
        <f t="shared" si="82"/>
        <v>1</v>
      </c>
      <c r="AA1073" s="9" t="str">
        <f t="shared" si="83"/>
        <v>After Discount</v>
      </c>
      <c r="AB1073" s="6">
        <v>-30.45</v>
      </c>
      <c r="AC1073">
        <v>8</v>
      </c>
      <c r="AD1073" s="6">
        <v>44.24</v>
      </c>
      <c r="AE1073">
        <v>90739</v>
      </c>
      <c r="AF1073" s="9">
        <f>IF(COUNTIF(AE$2:AE3024,AE1073)=1,1,0)</f>
        <v>1</v>
      </c>
      <c r="AG1073" t="str">
        <f>_xlfn.XLOOKUP(AE1073,Returns!A:A,Returns!B:B,"Not Returned",0,1)</f>
        <v>Not Returned</v>
      </c>
      <c r="AH1073">
        <f t="shared" si="84"/>
        <v>0</v>
      </c>
    </row>
    <row r="1074" spans="1:34" x14ac:dyDescent="0.3">
      <c r="A1074">
        <v>4556</v>
      </c>
      <c r="B1074" t="s">
        <v>56</v>
      </c>
      <c r="C1074" s="8">
        <v>7.0000000000000007E-2</v>
      </c>
      <c r="D1074" s="6">
        <v>5.0199999999999996</v>
      </c>
      <c r="E1074" s="7">
        <v>5.14</v>
      </c>
      <c r="F1074">
        <v>699</v>
      </c>
      <c r="G1074" t="s">
        <v>826</v>
      </c>
      <c r="H1074" t="str">
        <f>IF(COUNTIF(G$2:G1074,G1074)=1,"New Customer","Returning Customer")</f>
        <v>Returning Customer</v>
      </c>
      <c r="I1074">
        <f t="shared" si="80"/>
        <v>0</v>
      </c>
      <c r="J1074" t="s">
        <v>49</v>
      </c>
      <c r="K1074" t="s">
        <v>114</v>
      </c>
      <c r="L1074" t="s">
        <v>77</v>
      </c>
      <c r="M1074" t="s">
        <v>177</v>
      </c>
      <c r="N1074" t="s">
        <v>51</v>
      </c>
      <c r="O1074" t="s">
        <v>831</v>
      </c>
      <c r="P1074">
        <v>0.79</v>
      </c>
      <c r="Q1074" t="s">
        <v>33</v>
      </c>
      <c r="R1074" t="s">
        <v>34</v>
      </c>
      <c r="S1074" t="str">
        <f>VLOOKUP(R1074,Users!$A$1:$B$5,2,0)</f>
        <v>William</v>
      </c>
      <c r="T1074" t="s">
        <v>45</v>
      </c>
      <c r="U1074" t="s">
        <v>655</v>
      </c>
      <c r="V1074">
        <v>90041</v>
      </c>
      <c r="W1074" s="2">
        <v>42033</v>
      </c>
      <c r="X1074" s="2" t="str">
        <f t="shared" si="81"/>
        <v>Thu</v>
      </c>
      <c r="Y1074" s="2">
        <v>42035</v>
      </c>
      <c r="Z1074" s="9">
        <f t="shared" si="82"/>
        <v>2</v>
      </c>
      <c r="AA1074" s="9" t="str">
        <f t="shared" si="83"/>
        <v>After Discount</v>
      </c>
      <c r="AB1074" s="6">
        <v>-168.72</v>
      </c>
      <c r="AC1074">
        <v>42</v>
      </c>
      <c r="AD1074" s="6">
        <v>210.1</v>
      </c>
      <c r="AE1074">
        <v>32420</v>
      </c>
      <c r="AF1074" s="9">
        <f>IF(COUNTIF(AE$2:AE3025,AE1074)=1,1,0)</f>
        <v>0</v>
      </c>
      <c r="AG1074" t="str">
        <f>_xlfn.XLOOKUP(AE1074,Returns!A:A,Returns!B:B,"Not Returned",0,1)</f>
        <v>Not Returned</v>
      </c>
      <c r="AH1074">
        <f t="shared" si="84"/>
        <v>0</v>
      </c>
    </row>
    <row r="1075" spans="1:34" x14ac:dyDescent="0.3">
      <c r="A1075">
        <v>20158</v>
      </c>
      <c r="B1075" t="s">
        <v>56</v>
      </c>
      <c r="C1075" s="8">
        <v>0.01</v>
      </c>
      <c r="D1075" s="6">
        <v>5.0199999999999996</v>
      </c>
      <c r="E1075" s="7">
        <v>5.14</v>
      </c>
      <c r="F1075">
        <v>2442</v>
      </c>
      <c r="G1075" t="s">
        <v>2275</v>
      </c>
      <c r="H1075" t="str">
        <f>IF(COUNTIF(G$2:G1075,G1075)=1,"New Customer","Returning Customer")</f>
        <v>New Customer</v>
      </c>
      <c r="I1075">
        <f t="shared" si="80"/>
        <v>1</v>
      </c>
      <c r="J1075" t="s">
        <v>49</v>
      </c>
      <c r="K1075" t="s">
        <v>114</v>
      </c>
      <c r="L1075" t="s">
        <v>77</v>
      </c>
      <c r="M1075" t="s">
        <v>177</v>
      </c>
      <c r="N1075" t="s">
        <v>51</v>
      </c>
      <c r="O1075" t="s">
        <v>831</v>
      </c>
      <c r="P1075">
        <v>0.79</v>
      </c>
      <c r="Q1075" t="s">
        <v>33</v>
      </c>
      <c r="R1075" t="s">
        <v>135</v>
      </c>
      <c r="S1075" t="str">
        <f>VLOOKUP(R1075,Users!$A$1:$B$5,2,0)</f>
        <v>Sam</v>
      </c>
      <c r="T1075" t="s">
        <v>356</v>
      </c>
      <c r="U1075" t="s">
        <v>2276</v>
      </c>
      <c r="V1075">
        <v>32953</v>
      </c>
      <c r="W1075" s="2">
        <v>42098</v>
      </c>
      <c r="X1075" s="2" t="str">
        <f t="shared" si="81"/>
        <v>Sat</v>
      </c>
      <c r="Y1075" s="2">
        <v>42100</v>
      </c>
      <c r="Z1075" s="9">
        <f t="shared" si="82"/>
        <v>2</v>
      </c>
      <c r="AA1075" s="9" t="str">
        <f t="shared" si="83"/>
        <v>After Discount</v>
      </c>
      <c r="AB1075" s="6">
        <v>-3.9479999999999995</v>
      </c>
      <c r="AC1075">
        <v>5</v>
      </c>
      <c r="AD1075" s="6">
        <v>27.42</v>
      </c>
      <c r="AE1075">
        <v>89300</v>
      </c>
      <c r="AF1075" s="9">
        <f>IF(COUNTIF(AE$2:AE3026,AE1075)=1,1,0)</f>
        <v>0</v>
      </c>
      <c r="AG1075" t="str">
        <f>_xlfn.XLOOKUP(AE1075,Returns!A:A,Returns!B:B,"Not Returned",0,1)</f>
        <v>Not Returned</v>
      </c>
      <c r="AH1075">
        <f t="shared" si="84"/>
        <v>0</v>
      </c>
    </row>
    <row r="1076" spans="1:34" x14ac:dyDescent="0.3">
      <c r="A1076">
        <v>22787</v>
      </c>
      <c r="B1076" t="s">
        <v>56</v>
      </c>
      <c r="C1076" s="8">
        <v>0</v>
      </c>
      <c r="D1076" s="6">
        <v>5.0199999999999996</v>
      </c>
      <c r="E1076" s="7">
        <v>5.14</v>
      </c>
      <c r="F1076">
        <v>2797</v>
      </c>
      <c r="G1076" t="s">
        <v>2552</v>
      </c>
      <c r="H1076" t="str">
        <f>IF(COUNTIF(G$2:G1076,G1076)=1,"New Customer","Returning Customer")</f>
        <v>Returning Customer</v>
      </c>
      <c r="I1076">
        <f t="shared" si="80"/>
        <v>0</v>
      </c>
      <c r="J1076" t="s">
        <v>49</v>
      </c>
      <c r="K1076" t="s">
        <v>114</v>
      </c>
      <c r="L1076" t="s">
        <v>77</v>
      </c>
      <c r="M1076" t="s">
        <v>177</v>
      </c>
      <c r="N1076" t="s">
        <v>51</v>
      </c>
      <c r="O1076" t="s">
        <v>831</v>
      </c>
      <c r="P1076">
        <v>0.79</v>
      </c>
      <c r="Q1076" t="s">
        <v>33</v>
      </c>
      <c r="R1076" t="s">
        <v>53</v>
      </c>
      <c r="S1076" t="str">
        <f>VLOOKUP(R1076,Users!$A$1:$B$5,2,0)</f>
        <v>Erin</v>
      </c>
      <c r="T1076" t="s">
        <v>229</v>
      </c>
      <c r="U1076" t="s">
        <v>2553</v>
      </c>
      <c r="V1076">
        <v>15122</v>
      </c>
      <c r="W1076" s="2">
        <v>42014</v>
      </c>
      <c r="X1076" s="2" t="str">
        <f t="shared" si="81"/>
        <v>Sat</v>
      </c>
      <c r="Y1076" s="2">
        <v>42015</v>
      </c>
      <c r="Z1076" s="9">
        <f t="shared" si="82"/>
        <v>1</v>
      </c>
      <c r="AA1076" s="9" t="str">
        <f t="shared" si="83"/>
        <v>No Discount</v>
      </c>
      <c r="AB1076" s="6">
        <v>-159.30279999999999</v>
      </c>
      <c r="AC1076">
        <v>8</v>
      </c>
      <c r="AD1076" s="6">
        <v>43.94</v>
      </c>
      <c r="AE1076">
        <v>87552</v>
      </c>
      <c r="AF1076" s="9">
        <f>IF(COUNTIF(AE$2:AE3027,AE1076)=1,1,0)</f>
        <v>1</v>
      </c>
      <c r="AG1076" t="str">
        <f>_xlfn.XLOOKUP(AE1076,Returns!A:A,Returns!B:B,"Not Returned",0,1)</f>
        <v>Not Returned</v>
      </c>
      <c r="AH1076">
        <f t="shared" si="84"/>
        <v>0</v>
      </c>
    </row>
    <row r="1077" spans="1:34" x14ac:dyDescent="0.3">
      <c r="A1077">
        <v>20498</v>
      </c>
      <c r="B1077" t="s">
        <v>37</v>
      </c>
      <c r="C1077" s="8">
        <v>0.03</v>
      </c>
      <c r="D1077" s="6">
        <v>60.98</v>
      </c>
      <c r="E1077" s="7">
        <v>1.99</v>
      </c>
      <c r="F1077">
        <v>2071</v>
      </c>
      <c r="G1077" t="s">
        <v>1975</v>
      </c>
      <c r="H1077" t="str">
        <f>IF(COUNTIF(G$2:G1077,G1077)=1,"New Customer","Returning Customer")</f>
        <v>Returning Customer</v>
      </c>
      <c r="I1077">
        <f t="shared" si="80"/>
        <v>0</v>
      </c>
      <c r="J1077" t="s">
        <v>49</v>
      </c>
      <c r="K1077" t="s">
        <v>28</v>
      </c>
      <c r="L1077" t="s">
        <v>77</v>
      </c>
      <c r="M1077" t="s">
        <v>177</v>
      </c>
      <c r="N1077" t="s">
        <v>51</v>
      </c>
      <c r="O1077" t="s">
        <v>1976</v>
      </c>
      <c r="P1077">
        <v>0.5</v>
      </c>
      <c r="Q1077" t="s">
        <v>33</v>
      </c>
      <c r="R1077" t="s">
        <v>61</v>
      </c>
      <c r="S1077" t="str">
        <f>VLOOKUP(R1077,Users!$A$1:$B$5,2,0)</f>
        <v>Chris</v>
      </c>
      <c r="T1077" t="s">
        <v>295</v>
      </c>
      <c r="U1077" t="s">
        <v>1977</v>
      </c>
      <c r="V1077">
        <v>48336</v>
      </c>
      <c r="W1077" s="2">
        <v>42036</v>
      </c>
      <c r="X1077" s="2" t="str">
        <f t="shared" si="81"/>
        <v>Sun</v>
      </c>
      <c r="Y1077" s="2">
        <v>42036</v>
      </c>
      <c r="Z1077" s="9">
        <f t="shared" si="82"/>
        <v>0</v>
      </c>
      <c r="AA1077" s="9" t="str">
        <f t="shared" si="83"/>
        <v>After Discount</v>
      </c>
      <c r="AB1077" s="6">
        <v>976.2672</v>
      </c>
      <c r="AC1077">
        <v>23</v>
      </c>
      <c r="AD1077" s="6">
        <v>1414.88</v>
      </c>
      <c r="AE1077">
        <v>88555</v>
      </c>
      <c r="AF1077" s="9">
        <f>IF(COUNTIF(AE$2:AE3028,AE1077)=1,1,0)</f>
        <v>0</v>
      </c>
      <c r="AG1077" t="str">
        <f>_xlfn.XLOOKUP(AE1077,Returns!A:A,Returns!B:B,"Not Returned",0,1)</f>
        <v>Not Returned</v>
      </c>
      <c r="AH1077">
        <f t="shared" si="84"/>
        <v>0</v>
      </c>
    </row>
    <row r="1078" spans="1:34" x14ac:dyDescent="0.3">
      <c r="A1078">
        <v>21491</v>
      </c>
      <c r="B1078" t="s">
        <v>106</v>
      </c>
      <c r="C1078" s="8">
        <v>0.03</v>
      </c>
      <c r="D1078" s="6">
        <v>35.409999999999997</v>
      </c>
      <c r="E1078" s="7">
        <v>1.99</v>
      </c>
      <c r="F1078">
        <v>1670</v>
      </c>
      <c r="G1078" t="s">
        <v>1658</v>
      </c>
      <c r="H1078" t="str">
        <f>IF(COUNTIF(G$2:G1078,G1078)=1,"New Customer","Returning Customer")</f>
        <v>New Customer</v>
      </c>
      <c r="I1078">
        <f t="shared" si="80"/>
        <v>1</v>
      </c>
      <c r="J1078" t="s">
        <v>49</v>
      </c>
      <c r="K1078" t="s">
        <v>58</v>
      </c>
      <c r="L1078" t="s">
        <v>77</v>
      </c>
      <c r="M1078" t="s">
        <v>177</v>
      </c>
      <c r="N1078" t="s">
        <v>51</v>
      </c>
      <c r="O1078" t="s">
        <v>1659</v>
      </c>
      <c r="P1078">
        <v>0.43</v>
      </c>
      <c r="Q1078" t="s">
        <v>33</v>
      </c>
      <c r="R1078" t="s">
        <v>135</v>
      </c>
      <c r="S1078" t="str">
        <f>VLOOKUP(R1078,Users!$A$1:$B$5,2,0)</f>
        <v>Sam</v>
      </c>
      <c r="T1078" t="s">
        <v>136</v>
      </c>
      <c r="U1078" t="s">
        <v>1574</v>
      </c>
      <c r="V1078">
        <v>24060</v>
      </c>
      <c r="W1078" s="2">
        <v>42118</v>
      </c>
      <c r="X1078" s="2" t="str">
        <f t="shared" si="81"/>
        <v>Fri</v>
      </c>
      <c r="Y1078" s="2">
        <v>42120</v>
      </c>
      <c r="Z1078" s="9">
        <f t="shared" si="82"/>
        <v>2</v>
      </c>
      <c r="AA1078" s="9" t="str">
        <f t="shared" si="83"/>
        <v>After Discount</v>
      </c>
      <c r="AB1078" s="6">
        <v>1912.4219999999998</v>
      </c>
      <c r="AC1078">
        <v>10</v>
      </c>
      <c r="AD1078" s="6">
        <v>367.52</v>
      </c>
      <c r="AE1078">
        <v>86722</v>
      </c>
      <c r="AF1078" s="9">
        <f>IF(COUNTIF(AE$2:AE3029,AE1078)=1,1,0)</f>
        <v>0</v>
      </c>
      <c r="AG1078" t="str">
        <f>_xlfn.XLOOKUP(AE1078,Returns!A:A,Returns!B:B,"Not Returned",0,1)</f>
        <v>Not Returned</v>
      </c>
      <c r="AH1078">
        <f t="shared" si="84"/>
        <v>0</v>
      </c>
    </row>
    <row r="1079" spans="1:34" x14ac:dyDescent="0.3">
      <c r="A1079">
        <v>24278</v>
      </c>
      <c r="B1079" t="s">
        <v>47</v>
      </c>
      <c r="C1079" s="8">
        <v>0.02</v>
      </c>
      <c r="D1079" s="6">
        <v>33.979999999999997</v>
      </c>
      <c r="E1079" s="7">
        <v>1.99</v>
      </c>
      <c r="F1079">
        <v>2738</v>
      </c>
      <c r="G1079" t="s">
        <v>2501</v>
      </c>
      <c r="H1079" t="str">
        <f>IF(COUNTIF(G$2:G1079,G1079)=1,"New Customer","Returning Customer")</f>
        <v>New Customer</v>
      </c>
      <c r="I1079">
        <f t="shared" si="80"/>
        <v>1</v>
      </c>
      <c r="J1079" t="s">
        <v>49</v>
      </c>
      <c r="K1079" t="s">
        <v>58</v>
      </c>
      <c r="L1079" t="s">
        <v>77</v>
      </c>
      <c r="M1079" t="s">
        <v>177</v>
      </c>
      <c r="N1079" t="s">
        <v>51</v>
      </c>
      <c r="O1079" t="s">
        <v>2502</v>
      </c>
      <c r="P1079">
        <v>0.45</v>
      </c>
      <c r="Q1079" t="s">
        <v>33</v>
      </c>
      <c r="R1079" t="s">
        <v>53</v>
      </c>
      <c r="S1079" t="str">
        <f>VLOOKUP(R1079,Users!$A$1:$B$5,2,0)</f>
        <v>Erin</v>
      </c>
      <c r="T1079" t="s">
        <v>147</v>
      </c>
      <c r="U1079" t="s">
        <v>769</v>
      </c>
      <c r="V1079">
        <v>5403</v>
      </c>
      <c r="W1079" s="2">
        <v>42107</v>
      </c>
      <c r="X1079" s="2" t="str">
        <f t="shared" si="81"/>
        <v>Mon</v>
      </c>
      <c r="Y1079" s="2">
        <v>42109</v>
      </c>
      <c r="Z1079" s="9">
        <f t="shared" si="82"/>
        <v>2</v>
      </c>
      <c r="AA1079" s="9" t="str">
        <f t="shared" si="83"/>
        <v>After Discount</v>
      </c>
      <c r="AB1079" s="6">
        <v>164.06129999999999</v>
      </c>
      <c r="AC1079">
        <v>7</v>
      </c>
      <c r="AD1079" s="6">
        <v>237.77</v>
      </c>
      <c r="AE1079">
        <v>89017</v>
      </c>
      <c r="AF1079" s="9">
        <f>IF(COUNTIF(AE$2:AE3030,AE1079)=1,1,0)</f>
        <v>1</v>
      </c>
      <c r="AG1079" t="str">
        <f>_xlfn.XLOOKUP(AE1079,Returns!A:A,Returns!B:B,"Not Returned",0,1)</f>
        <v>Not Returned</v>
      </c>
      <c r="AH1079">
        <f t="shared" si="84"/>
        <v>0</v>
      </c>
    </row>
    <row r="1080" spans="1:34" x14ac:dyDescent="0.3">
      <c r="A1080">
        <v>22613</v>
      </c>
      <c r="B1080" t="s">
        <v>56</v>
      </c>
      <c r="C1080" s="8">
        <v>0.06</v>
      </c>
      <c r="D1080" s="6">
        <v>8.1199999999999992</v>
      </c>
      <c r="E1080" s="7">
        <v>2.83</v>
      </c>
      <c r="F1080">
        <v>696</v>
      </c>
      <c r="G1080" t="s">
        <v>817</v>
      </c>
      <c r="H1080" t="str">
        <f>IF(COUNTIF(G$2:G1080,G1080)=1,"New Customer","Returning Customer")</f>
        <v>Returning Customer</v>
      </c>
      <c r="I1080">
        <f t="shared" si="80"/>
        <v>0</v>
      </c>
      <c r="J1080" t="s">
        <v>49</v>
      </c>
      <c r="K1080" t="s">
        <v>28</v>
      </c>
      <c r="L1080" t="s">
        <v>77</v>
      </c>
      <c r="M1080" t="s">
        <v>177</v>
      </c>
      <c r="N1080" t="s">
        <v>51</v>
      </c>
      <c r="O1080" t="s">
        <v>818</v>
      </c>
      <c r="P1080">
        <v>0.77</v>
      </c>
      <c r="Q1080" t="s">
        <v>33</v>
      </c>
      <c r="R1080" t="s">
        <v>61</v>
      </c>
      <c r="S1080" t="str">
        <f>VLOOKUP(R1080,Users!$A$1:$B$5,2,0)</f>
        <v>Chris</v>
      </c>
      <c r="T1080" t="s">
        <v>695</v>
      </c>
      <c r="U1080" t="s">
        <v>819</v>
      </c>
      <c r="V1080">
        <v>46307</v>
      </c>
      <c r="W1080" s="2">
        <v>42090</v>
      </c>
      <c r="X1080" s="2" t="str">
        <f t="shared" si="81"/>
        <v>Fri</v>
      </c>
      <c r="Y1080" s="2">
        <v>42091</v>
      </c>
      <c r="Z1080" s="9">
        <f t="shared" si="82"/>
        <v>1</v>
      </c>
      <c r="AA1080" s="9" t="str">
        <f t="shared" si="83"/>
        <v>After Discount</v>
      </c>
      <c r="AB1080" s="6">
        <v>-82.83</v>
      </c>
      <c r="AC1080">
        <v>10</v>
      </c>
      <c r="AD1080" s="6">
        <v>78.540000000000006</v>
      </c>
      <c r="AE1080">
        <v>89847</v>
      </c>
      <c r="AF1080" s="9">
        <f>IF(COUNTIF(AE$2:AE3031,AE1080)=1,1,0)</f>
        <v>0</v>
      </c>
      <c r="AG1080" t="str">
        <f>_xlfn.XLOOKUP(AE1080,Returns!A:A,Returns!B:B,"Not Returned",0,1)</f>
        <v>Not Returned</v>
      </c>
      <c r="AH1080">
        <f t="shared" si="84"/>
        <v>0</v>
      </c>
    </row>
    <row r="1081" spans="1:34" x14ac:dyDescent="0.3">
      <c r="A1081">
        <v>4613</v>
      </c>
      <c r="B1081" t="s">
        <v>56</v>
      </c>
      <c r="C1081" s="8">
        <v>0.06</v>
      </c>
      <c r="D1081" s="6">
        <v>8.1199999999999992</v>
      </c>
      <c r="E1081" s="7">
        <v>2.83</v>
      </c>
      <c r="F1081">
        <v>698</v>
      </c>
      <c r="G1081" t="s">
        <v>825</v>
      </c>
      <c r="H1081" t="str">
        <f>IF(COUNTIF(G$2:G1081,G1081)=1,"New Customer","Returning Customer")</f>
        <v>Returning Customer</v>
      </c>
      <c r="I1081">
        <f t="shared" si="80"/>
        <v>0</v>
      </c>
      <c r="J1081" t="s">
        <v>49</v>
      </c>
      <c r="K1081" t="s">
        <v>28</v>
      </c>
      <c r="L1081" t="s">
        <v>77</v>
      </c>
      <c r="M1081" t="s">
        <v>177</v>
      </c>
      <c r="N1081" t="s">
        <v>51</v>
      </c>
      <c r="O1081" t="s">
        <v>818</v>
      </c>
      <c r="P1081">
        <v>0.77</v>
      </c>
      <c r="Q1081" t="s">
        <v>33</v>
      </c>
      <c r="R1081" t="s">
        <v>34</v>
      </c>
      <c r="S1081" t="str">
        <f>VLOOKUP(R1081,Users!$A$1:$B$5,2,0)</f>
        <v>William</v>
      </c>
      <c r="T1081" t="s">
        <v>35</v>
      </c>
      <c r="U1081" t="s">
        <v>205</v>
      </c>
      <c r="V1081">
        <v>98105</v>
      </c>
      <c r="W1081" s="2">
        <v>42090</v>
      </c>
      <c r="X1081" s="2" t="str">
        <f t="shared" si="81"/>
        <v>Fri</v>
      </c>
      <c r="Y1081" s="2">
        <v>42091</v>
      </c>
      <c r="Z1081" s="9">
        <f t="shared" si="82"/>
        <v>1</v>
      </c>
      <c r="AA1081" s="9" t="str">
        <f t="shared" si="83"/>
        <v>After Discount</v>
      </c>
      <c r="AB1081" s="6">
        <v>-82.83</v>
      </c>
      <c r="AC1081">
        <v>41</v>
      </c>
      <c r="AD1081" s="6">
        <v>322.02999999999997</v>
      </c>
      <c r="AE1081">
        <v>32869</v>
      </c>
      <c r="AF1081" s="9">
        <f>IF(COUNTIF(AE$2:AE3032,AE1081)=1,1,0)</f>
        <v>0</v>
      </c>
      <c r="AG1081" t="str">
        <f>_xlfn.XLOOKUP(AE1081,Returns!A:A,Returns!B:B,"Not Returned",0,1)</f>
        <v>Not Returned</v>
      </c>
      <c r="AH1081">
        <f t="shared" si="84"/>
        <v>0</v>
      </c>
    </row>
    <row r="1082" spans="1:34" x14ac:dyDescent="0.3">
      <c r="A1082">
        <v>18901</v>
      </c>
      <c r="B1082" t="s">
        <v>56</v>
      </c>
      <c r="C1082" s="8">
        <v>0.01</v>
      </c>
      <c r="D1082" s="6">
        <v>8.1199999999999992</v>
      </c>
      <c r="E1082" s="7">
        <v>2.83</v>
      </c>
      <c r="F1082">
        <v>1808</v>
      </c>
      <c r="G1082" t="s">
        <v>1784</v>
      </c>
      <c r="H1082" t="str">
        <f>IF(COUNTIF(G$2:G1082,G1082)=1,"New Customer","Returning Customer")</f>
        <v>New Customer</v>
      </c>
      <c r="I1082">
        <f t="shared" si="80"/>
        <v>1</v>
      </c>
      <c r="J1082" t="s">
        <v>27</v>
      </c>
      <c r="K1082" t="s">
        <v>40</v>
      </c>
      <c r="L1082" t="s">
        <v>77</v>
      </c>
      <c r="M1082" t="s">
        <v>177</v>
      </c>
      <c r="N1082" t="s">
        <v>51</v>
      </c>
      <c r="O1082" t="s">
        <v>818</v>
      </c>
      <c r="P1082">
        <v>0.77</v>
      </c>
      <c r="Q1082" t="s">
        <v>33</v>
      </c>
      <c r="R1082" t="s">
        <v>53</v>
      </c>
      <c r="S1082" t="str">
        <f>VLOOKUP(R1082,Users!$A$1:$B$5,2,0)</f>
        <v>Erin</v>
      </c>
      <c r="T1082" t="s">
        <v>641</v>
      </c>
      <c r="U1082" t="s">
        <v>1785</v>
      </c>
      <c r="V1082">
        <v>26101</v>
      </c>
      <c r="W1082" s="2">
        <v>42080</v>
      </c>
      <c r="X1082" s="2" t="str">
        <f t="shared" si="81"/>
        <v>Tue</v>
      </c>
      <c r="Y1082" s="2">
        <v>42081</v>
      </c>
      <c r="Z1082" s="9">
        <f t="shared" si="82"/>
        <v>1</v>
      </c>
      <c r="AA1082" s="9" t="str">
        <f t="shared" si="83"/>
        <v>After Discount</v>
      </c>
      <c r="AB1082" s="6">
        <v>-40.76</v>
      </c>
      <c r="AC1082">
        <v>10</v>
      </c>
      <c r="AD1082" s="6">
        <v>88.64</v>
      </c>
      <c r="AE1082">
        <v>89251</v>
      </c>
      <c r="AF1082" s="9">
        <f>IF(COUNTIF(AE$2:AE3033,AE1082)=1,1,0)</f>
        <v>1</v>
      </c>
      <c r="AG1082" t="str">
        <f>_xlfn.XLOOKUP(AE1082,Returns!A:A,Returns!B:B,"Not Returned",0,1)</f>
        <v>Not Returned</v>
      </c>
      <c r="AH1082">
        <f t="shared" si="84"/>
        <v>0</v>
      </c>
    </row>
    <row r="1083" spans="1:34" x14ac:dyDescent="0.3">
      <c r="A1083">
        <v>21236</v>
      </c>
      <c r="B1083" t="s">
        <v>25</v>
      </c>
      <c r="C1083" s="8">
        <v>0.08</v>
      </c>
      <c r="D1083" s="6">
        <v>8.1199999999999992</v>
      </c>
      <c r="E1083" s="7">
        <v>2.83</v>
      </c>
      <c r="F1083">
        <v>3096</v>
      </c>
      <c r="G1083" t="s">
        <v>2769</v>
      </c>
      <c r="H1083" t="str">
        <f>IF(COUNTIF(G$2:G1083,G1083)=1,"New Customer","Returning Customer")</f>
        <v>Returning Customer</v>
      </c>
      <c r="I1083">
        <f t="shared" si="80"/>
        <v>0</v>
      </c>
      <c r="J1083" t="s">
        <v>27</v>
      </c>
      <c r="K1083" t="s">
        <v>114</v>
      </c>
      <c r="L1083" t="s">
        <v>77</v>
      </c>
      <c r="M1083" t="s">
        <v>177</v>
      </c>
      <c r="N1083" t="s">
        <v>51</v>
      </c>
      <c r="O1083" t="s">
        <v>818</v>
      </c>
      <c r="P1083">
        <v>0.77</v>
      </c>
      <c r="Q1083" t="s">
        <v>33</v>
      </c>
      <c r="R1083" t="s">
        <v>53</v>
      </c>
      <c r="S1083" t="str">
        <f>VLOOKUP(R1083,Users!$A$1:$B$5,2,0)</f>
        <v>Erin</v>
      </c>
      <c r="T1083" t="s">
        <v>152</v>
      </c>
      <c r="U1083" t="s">
        <v>1720</v>
      </c>
      <c r="V1083">
        <v>43026</v>
      </c>
      <c r="W1083" s="2">
        <v>42148</v>
      </c>
      <c r="X1083" s="2" t="str">
        <f t="shared" si="81"/>
        <v>Sun</v>
      </c>
      <c r="Y1083" s="2">
        <v>42149</v>
      </c>
      <c r="Z1083" s="9">
        <f t="shared" si="82"/>
        <v>1</v>
      </c>
      <c r="AA1083" s="9" t="str">
        <f t="shared" si="83"/>
        <v>After Discount</v>
      </c>
      <c r="AB1083" s="6">
        <v>-59.73</v>
      </c>
      <c r="AC1083">
        <v>12</v>
      </c>
      <c r="AD1083" s="6">
        <v>98.77</v>
      </c>
      <c r="AE1083">
        <v>86221</v>
      </c>
      <c r="AF1083" s="9">
        <f>IF(COUNTIF(AE$2:AE3034,AE1083)=1,1,0)</f>
        <v>0</v>
      </c>
      <c r="AG1083" t="str">
        <f>_xlfn.XLOOKUP(AE1083,Returns!A:A,Returns!B:B,"Not Returned",0,1)</f>
        <v>Not Returned</v>
      </c>
      <c r="AH1083">
        <f t="shared" si="84"/>
        <v>0</v>
      </c>
    </row>
    <row r="1084" spans="1:34" x14ac:dyDescent="0.3">
      <c r="A1084">
        <v>25606</v>
      </c>
      <c r="B1084" t="s">
        <v>25</v>
      </c>
      <c r="C1084" s="8">
        <v>0</v>
      </c>
      <c r="D1084" s="6">
        <v>8.1199999999999992</v>
      </c>
      <c r="E1084" s="7">
        <v>2.83</v>
      </c>
      <c r="F1084">
        <v>3222</v>
      </c>
      <c r="G1084" t="s">
        <v>2865</v>
      </c>
      <c r="H1084" t="str">
        <f>IF(COUNTIF(G$2:G1084,G1084)=1,"New Customer","Returning Customer")</f>
        <v>Returning Customer</v>
      </c>
      <c r="I1084">
        <f t="shared" si="80"/>
        <v>0</v>
      </c>
      <c r="J1084" t="s">
        <v>49</v>
      </c>
      <c r="K1084" t="s">
        <v>28</v>
      </c>
      <c r="L1084" t="s">
        <v>77</v>
      </c>
      <c r="M1084" t="s">
        <v>177</v>
      </c>
      <c r="N1084" t="s">
        <v>51</v>
      </c>
      <c r="O1084" t="s">
        <v>818</v>
      </c>
      <c r="P1084">
        <v>0.77</v>
      </c>
      <c r="Q1084" t="s">
        <v>33</v>
      </c>
      <c r="R1084" t="s">
        <v>135</v>
      </c>
      <c r="S1084" t="str">
        <f>VLOOKUP(R1084,Users!$A$1:$B$5,2,0)</f>
        <v>Sam</v>
      </c>
      <c r="T1084" t="s">
        <v>356</v>
      </c>
      <c r="U1084" t="s">
        <v>2866</v>
      </c>
      <c r="V1084">
        <v>32303</v>
      </c>
      <c r="W1084" s="2">
        <v>42082</v>
      </c>
      <c r="X1084" s="2" t="str">
        <f t="shared" si="81"/>
        <v>Thu</v>
      </c>
      <c r="Y1084" s="2">
        <v>42083</v>
      </c>
      <c r="Z1084" s="9">
        <f t="shared" si="82"/>
        <v>1</v>
      </c>
      <c r="AA1084" s="9" t="str">
        <f t="shared" si="83"/>
        <v>No Discount</v>
      </c>
      <c r="AB1084" s="6">
        <v>-159.32</v>
      </c>
      <c r="AC1084">
        <v>17</v>
      </c>
      <c r="AD1084" s="6">
        <v>147.62</v>
      </c>
      <c r="AE1084">
        <v>90814</v>
      </c>
      <c r="AF1084" s="9">
        <f>IF(COUNTIF(AE$2:AE3035,AE1084)=1,1,0)</f>
        <v>0</v>
      </c>
      <c r="AG1084" t="str">
        <f>_xlfn.XLOOKUP(AE1084,Returns!A:A,Returns!B:B,"Not Returned",0,1)</f>
        <v>Not Returned</v>
      </c>
      <c r="AH1084">
        <f t="shared" si="84"/>
        <v>0</v>
      </c>
    </row>
    <row r="1085" spans="1:34" x14ac:dyDescent="0.3">
      <c r="A1085">
        <v>23557</v>
      </c>
      <c r="B1085" t="s">
        <v>37</v>
      </c>
      <c r="C1085" s="8">
        <v>0.06</v>
      </c>
      <c r="D1085" s="6">
        <v>4.7699999999999996</v>
      </c>
      <c r="E1085" s="7">
        <v>2.39</v>
      </c>
      <c r="F1085">
        <v>2391</v>
      </c>
      <c r="G1085" t="s">
        <v>2231</v>
      </c>
      <c r="H1085" t="str">
        <f>IF(COUNTIF(G$2:G1085,G1085)=1,"New Customer","Returning Customer")</f>
        <v>New Customer</v>
      </c>
      <c r="I1085">
        <f t="shared" si="80"/>
        <v>1</v>
      </c>
      <c r="J1085" t="s">
        <v>49</v>
      </c>
      <c r="K1085" t="s">
        <v>28</v>
      </c>
      <c r="L1085" t="s">
        <v>77</v>
      </c>
      <c r="M1085" t="s">
        <v>177</v>
      </c>
      <c r="N1085" t="s">
        <v>51</v>
      </c>
      <c r="O1085" t="s">
        <v>2232</v>
      </c>
      <c r="P1085">
        <v>0.72</v>
      </c>
      <c r="Q1085" t="s">
        <v>33</v>
      </c>
      <c r="R1085" t="s">
        <v>53</v>
      </c>
      <c r="S1085" t="str">
        <f>VLOOKUP(R1085,Users!$A$1:$B$5,2,0)</f>
        <v>Erin</v>
      </c>
      <c r="T1085" t="s">
        <v>71</v>
      </c>
      <c r="U1085" t="s">
        <v>2233</v>
      </c>
      <c r="V1085">
        <v>11572</v>
      </c>
      <c r="W1085" s="2">
        <v>42149</v>
      </c>
      <c r="X1085" s="2" t="str">
        <f t="shared" si="81"/>
        <v>Mon</v>
      </c>
      <c r="Y1085" s="2">
        <v>42150</v>
      </c>
      <c r="Z1085" s="9">
        <f t="shared" si="82"/>
        <v>1</v>
      </c>
      <c r="AA1085" s="9" t="str">
        <f t="shared" si="83"/>
        <v>After Discount</v>
      </c>
      <c r="AB1085" s="6">
        <v>-45.64</v>
      </c>
      <c r="AC1085">
        <v>9</v>
      </c>
      <c r="AD1085" s="6">
        <v>42.46</v>
      </c>
      <c r="AE1085">
        <v>91122</v>
      </c>
      <c r="AF1085" s="9">
        <f>IF(COUNTIF(AE$2:AE3036,AE1085)=1,1,0)</f>
        <v>0</v>
      </c>
      <c r="AG1085" t="str">
        <f>_xlfn.XLOOKUP(AE1085,Returns!A:A,Returns!B:B,"Not Returned",0,1)</f>
        <v>Not Returned</v>
      </c>
      <c r="AH1085">
        <f t="shared" si="84"/>
        <v>0</v>
      </c>
    </row>
    <row r="1086" spans="1:34" x14ac:dyDescent="0.3">
      <c r="A1086">
        <v>26378</v>
      </c>
      <c r="B1086" t="s">
        <v>106</v>
      </c>
      <c r="C1086" s="8">
        <v>0.06</v>
      </c>
      <c r="D1086" s="6">
        <v>4.2</v>
      </c>
      <c r="E1086" s="7">
        <v>2.2599999999999998</v>
      </c>
      <c r="F1086">
        <v>1128</v>
      </c>
      <c r="G1086" t="s">
        <v>1222</v>
      </c>
      <c r="H1086" t="str">
        <f>IF(COUNTIF(G$2:G1086,G1086)=1,"New Customer","Returning Customer")</f>
        <v>New Customer</v>
      </c>
      <c r="I1086">
        <f t="shared" si="80"/>
        <v>1</v>
      </c>
      <c r="J1086" t="s">
        <v>49</v>
      </c>
      <c r="K1086" t="s">
        <v>114</v>
      </c>
      <c r="L1086" t="s">
        <v>29</v>
      </c>
      <c r="M1086" t="s">
        <v>93</v>
      </c>
      <c r="N1086" t="s">
        <v>31</v>
      </c>
      <c r="O1086" t="s">
        <v>1223</v>
      </c>
      <c r="P1086">
        <v>0.36</v>
      </c>
      <c r="Q1086" t="s">
        <v>33</v>
      </c>
      <c r="R1086" t="s">
        <v>61</v>
      </c>
      <c r="S1086" t="str">
        <f>VLOOKUP(R1086,Users!$A$1:$B$5,2,0)</f>
        <v>Chris</v>
      </c>
      <c r="T1086" t="s">
        <v>129</v>
      </c>
      <c r="U1086" t="s">
        <v>1224</v>
      </c>
      <c r="V1086">
        <v>78539</v>
      </c>
      <c r="W1086" s="2">
        <v>42177</v>
      </c>
      <c r="X1086" s="2" t="str">
        <f t="shared" si="81"/>
        <v>Mon</v>
      </c>
      <c r="Y1086" s="2">
        <v>42182</v>
      </c>
      <c r="Z1086" s="9">
        <f t="shared" si="82"/>
        <v>5</v>
      </c>
      <c r="AA1086" s="9" t="str">
        <f t="shared" si="83"/>
        <v>After Discount</v>
      </c>
      <c r="AB1086" s="6">
        <v>9.7799999999999994</v>
      </c>
      <c r="AC1086">
        <v>13</v>
      </c>
      <c r="AD1086" s="6">
        <v>55.97</v>
      </c>
      <c r="AE1086">
        <v>87222</v>
      </c>
      <c r="AF1086" s="9">
        <f>IF(COUNTIF(AE$2:AE3037,AE1086)=1,1,0)</f>
        <v>0</v>
      </c>
      <c r="AG1086" t="str">
        <f>_xlfn.XLOOKUP(AE1086,Returns!A:A,Returns!B:B,"Not Returned",0,1)</f>
        <v>Not Returned</v>
      </c>
      <c r="AH1086">
        <f t="shared" si="84"/>
        <v>0</v>
      </c>
    </row>
    <row r="1087" spans="1:34" x14ac:dyDescent="0.3">
      <c r="A1087">
        <v>24159</v>
      </c>
      <c r="B1087" t="s">
        <v>56</v>
      </c>
      <c r="C1087" s="8">
        <v>0.05</v>
      </c>
      <c r="D1087" s="6">
        <v>4.2</v>
      </c>
      <c r="E1087" s="7">
        <v>2.2599999999999998</v>
      </c>
      <c r="F1087">
        <v>1702</v>
      </c>
      <c r="G1087" t="s">
        <v>1694</v>
      </c>
      <c r="H1087" t="str">
        <f>IF(COUNTIF(G$2:G1087,G1087)=1,"New Customer","Returning Customer")</f>
        <v>Returning Customer</v>
      </c>
      <c r="I1087">
        <f t="shared" si="80"/>
        <v>0</v>
      </c>
      <c r="J1087" t="s">
        <v>27</v>
      </c>
      <c r="K1087" t="s">
        <v>40</v>
      </c>
      <c r="L1087" t="s">
        <v>29</v>
      </c>
      <c r="M1087" t="s">
        <v>93</v>
      </c>
      <c r="N1087" t="s">
        <v>31</v>
      </c>
      <c r="O1087" t="s">
        <v>1223</v>
      </c>
      <c r="P1087">
        <v>0.36</v>
      </c>
      <c r="Q1087" t="s">
        <v>33</v>
      </c>
      <c r="R1087" t="s">
        <v>135</v>
      </c>
      <c r="S1087" t="str">
        <f>VLOOKUP(R1087,Users!$A$1:$B$5,2,0)</f>
        <v>Sam</v>
      </c>
      <c r="T1087" t="s">
        <v>663</v>
      </c>
      <c r="U1087" t="s">
        <v>1695</v>
      </c>
      <c r="V1087">
        <v>39301</v>
      </c>
      <c r="W1087" s="2">
        <v>42021</v>
      </c>
      <c r="X1087" s="2" t="str">
        <f t="shared" si="81"/>
        <v>Sat</v>
      </c>
      <c r="Y1087" s="2">
        <v>42023</v>
      </c>
      <c r="Z1087" s="9">
        <f t="shared" si="82"/>
        <v>2</v>
      </c>
      <c r="AA1087" s="9" t="str">
        <f t="shared" si="83"/>
        <v>After Discount</v>
      </c>
      <c r="AB1087" s="6">
        <v>20.393369999999997</v>
      </c>
      <c r="AC1087">
        <v>3</v>
      </c>
      <c r="AD1087" s="6">
        <v>13.57</v>
      </c>
      <c r="AE1087">
        <v>90473</v>
      </c>
      <c r="AF1087" s="9">
        <f>IF(COUNTIF(AE$2:AE3038,AE1087)=1,1,0)</f>
        <v>0</v>
      </c>
      <c r="AG1087" t="str">
        <f>_xlfn.XLOOKUP(AE1087,Returns!A:A,Returns!B:B,"Not Returned",0,1)</f>
        <v>Not Returned</v>
      </c>
      <c r="AH1087">
        <f t="shared" si="84"/>
        <v>0</v>
      </c>
    </row>
    <row r="1088" spans="1:34" x14ac:dyDescent="0.3">
      <c r="A1088">
        <v>22175</v>
      </c>
      <c r="B1088" t="s">
        <v>47</v>
      </c>
      <c r="C1088" s="8">
        <v>0.01</v>
      </c>
      <c r="D1088" s="6">
        <v>7.98</v>
      </c>
      <c r="E1088" s="7">
        <v>6.5</v>
      </c>
      <c r="F1088">
        <v>2963</v>
      </c>
      <c r="G1088" t="s">
        <v>2673</v>
      </c>
      <c r="H1088" t="str">
        <f>IF(COUNTIF(G$2:G1088,G1088)=1,"New Customer","Returning Customer")</f>
        <v>New Customer</v>
      </c>
      <c r="I1088">
        <f t="shared" si="80"/>
        <v>1</v>
      </c>
      <c r="J1088" t="s">
        <v>49</v>
      </c>
      <c r="K1088" t="s">
        <v>114</v>
      </c>
      <c r="L1088" t="s">
        <v>29</v>
      </c>
      <c r="M1088" t="s">
        <v>139</v>
      </c>
      <c r="N1088" t="s">
        <v>86</v>
      </c>
      <c r="O1088" t="s">
        <v>2674</v>
      </c>
      <c r="P1088">
        <v>0.59</v>
      </c>
      <c r="Q1088" t="s">
        <v>33</v>
      </c>
      <c r="R1088" t="s">
        <v>53</v>
      </c>
      <c r="S1088" t="str">
        <f>VLOOKUP(R1088,Users!$A$1:$B$5,2,0)</f>
        <v>Erin</v>
      </c>
      <c r="T1088" t="s">
        <v>409</v>
      </c>
      <c r="U1088" t="s">
        <v>2675</v>
      </c>
      <c r="V1088">
        <v>21220</v>
      </c>
      <c r="W1088" s="2">
        <v>42177</v>
      </c>
      <c r="X1088" s="2" t="str">
        <f t="shared" si="81"/>
        <v>Mon</v>
      </c>
      <c r="Y1088" s="2">
        <v>42178</v>
      </c>
      <c r="Z1088" s="9">
        <f t="shared" si="82"/>
        <v>1</v>
      </c>
      <c r="AA1088" s="9" t="str">
        <f t="shared" si="83"/>
        <v>After Discount</v>
      </c>
      <c r="AB1088" s="6">
        <v>-34.591999999999999</v>
      </c>
      <c r="AC1088">
        <v>4</v>
      </c>
      <c r="AD1088" s="6">
        <v>34.909999999999997</v>
      </c>
      <c r="AE1088">
        <v>88612</v>
      </c>
      <c r="AF1088" s="9">
        <f>IF(COUNTIF(AE$2:AE3039,AE1088)=1,1,0)</f>
        <v>1</v>
      </c>
      <c r="AG1088" t="str">
        <f>_xlfn.XLOOKUP(AE1088,Returns!A:A,Returns!B:B,"Not Returned",0,1)</f>
        <v>Not Returned</v>
      </c>
      <c r="AH1088">
        <f t="shared" si="84"/>
        <v>0</v>
      </c>
    </row>
    <row r="1089" spans="1:34" x14ac:dyDescent="0.3">
      <c r="A1089">
        <v>18493</v>
      </c>
      <c r="B1089" t="s">
        <v>37</v>
      </c>
      <c r="C1089" s="8">
        <v>0.02</v>
      </c>
      <c r="D1089" s="6">
        <v>20.89</v>
      </c>
      <c r="E1089" s="7">
        <v>11.52</v>
      </c>
      <c r="F1089">
        <v>617</v>
      </c>
      <c r="G1089" t="s">
        <v>714</v>
      </c>
      <c r="H1089" t="str">
        <f>IF(COUNTIF(G$2:G1089,G1089)=1,"New Customer","Returning Customer")</f>
        <v>New Customer</v>
      </c>
      <c r="I1089">
        <f t="shared" si="80"/>
        <v>1</v>
      </c>
      <c r="J1089" t="s">
        <v>49</v>
      </c>
      <c r="K1089" t="s">
        <v>114</v>
      </c>
      <c r="L1089" t="s">
        <v>29</v>
      </c>
      <c r="M1089" t="s">
        <v>139</v>
      </c>
      <c r="N1089" t="s">
        <v>59</v>
      </c>
      <c r="O1089" t="s">
        <v>716</v>
      </c>
      <c r="P1089">
        <v>0.83</v>
      </c>
      <c r="Q1089" t="s">
        <v>33</v>
      </c>
      <c r="R1089" t="s">
        <v>34</v>
      </c>
      <c r="S1089" t="str">
        <f>VLOOKUP(R1089,Users!$A$1:$B$5,2,0)</f>
        <v>William</v>
      </c>
      <c r="T1089" t="s">
        <v>250</v>
      </c>
      <c r="U1089" t="s">
        <v>710</v>
      </c>
      <c r="V1089">
        <v>81001</v>
      </c>
      <c r="W1089" s="2">
        <v>42123</v>
      </c>
      <c r="X1089" s="2" t="str">
        <f t="shared" si="81"/>
        <v>Wed</v>
      </c>
      <c r="Y1089" s="2">
        <v>42124</v>
      </c>
      <c r="Z1089" s="9">
        <f t="shared" si="82"/>
        <v>1</v>
      </c>
      <c r="AA1089" s="9" t="str">
        <f t="shared" si="83"/>
        <v>After Discount</v>
      </c>
      <c r="AB1089" s="6">
        <v>-276.11279999999999</v>
      </c>
      <c r="AC1089">
        <v>13</v>
      </c>
      <c r="AD1089" s="6">
        <v>279.27999999999997</v>
      </c>
      <c r="AE1089">
        <v>88198</v>
      </c>
      <c r="AF1089" s="9">
        <f>IF(COUNTIF(AE$2:AE3040,AE1089)=1,1,0)</f>
        <v>0</v>
      </c>
      <c r="AG1089" t="str">
        <f>_xlfn.XLOOKUP(AE1089,Returns!A:A,Returns!B:B,"Not Returned",0,1)</f>
        <v>Not Returned</v>
      </c>
      <c r="AH1089">
        <f t="shared" si="84"/>
        <v>0</v>
      </c>
    </row>
    <row r="1090" spans="1:34" x14ac:dyDescent="0.3">
      <c r="A1090">
        <v>25228</v>
      </c>
      <c r="B1090" t="s">
        <v>56</v>
      </c>
      <c r="C1090" s="8">
        <v>0.09</v>
      </c>
      <c r="D1090" s="6">
        <v>20.89</v>
      </c>
      <c r="E1090" s="7">
        <v>11.52</v>
      </c>
      <c r="F1090">
        <v>2066</v>
      </c>
      <c r="G1090" t="s">
        <v>1969</v>
      </c>
      <c r="H1090" t="str">
        <f>IF(COUNTIF(G$2:G1090,G1090)=1,"New Customer","Returning Customer")</f>
        <v>Returning Customer</v>
      </c>
      <c r="I1090">
        <f t="shared" ref="I1090:I1153" si="85">IF(H1090="New Customer",1,0)</f>
        <v>0</v>
      </c>
      <c r="J1090" t="s">
        <v>49</v>
      </c>
      <c r="K1090" t="s">
        <v>40</v>
      </c>
      <c r="L1090" t="s">
        <v>29</v>
      </c>
      <c r="M1090" t="s">
        <v>139</v>
      </c>
      <c r="N1090" t="s">
        <v>59</v>
      </c>
      <c r="O1090" t="s">
        <v>716</v>
      </c>
      <c r="P1090">
        <v>0.83</v>
      </c>
      <c r="Q1090" t="s">
        <v>33</v>
      </c>
      <c r="R1090" t="s">
        <v>135</v>
      </c>
      <c r="S1090" t="str">
        <f>VLOOKUP(R1090,Users!$A$1:$B$5,2,0)</f>
        <v>Sam</v>
      </c>
      <c r="T1090" t="s">
        <v>316</v>
      </c>
      <c r="U1090" t="s">
        <v>1970</v>
      </c>
      <c r="V1090">
        <v>28079</v>
      </c>
      <c r="W1090" s="2">
        <v>42089</v>
      </c>
      <c r="X1090" s="2" t="str">
        <f t="shared" ref="X1090:X1153" si="86">TEXT(W1090,"ddd")</f>
        <v>Thu</v>
      </c>
      <c r="Y1090" s="2">
        <v>42090</v>
      </c>
      <c r="Z1090" s="9">
        <f t="shared" ref="Z1090:Z1153" si="87">Y1090-W1090</f>
        <v>1</v>
      </c>
      <c r="AA1090" s="9" t="str">
        <f t="shared" ref="AA1090:AA1153" si="88">IF(C1090=0,"No Discount","After Discount")</f>
        <v>After Discount</v>
      </c>
      <c r="AB1090" s="6">
        <v>-133.54599999999999</v>
      </c>
      <c r="AC1090">
        <v>7</v>
      </c>
      <c r="AD1090" s="6">
        <v>146.5</v>
      </c>
      <c r="AE1090">
        <v>85833</v>
      </c>
      <c r="AF1090" s="9">
        <f>IF(COUNTIF(AE$2:AE3041,AE1090)=1,1,0)</f>
        <v>1</v>
      </c>
      <c r="AG1090" t="str">
        <f>_xlfn.XLOOKUP(AE1090,Returns!A:A,Returns!B:B,"Not Returned",0,1)</f>
        <v>Not Returned</v>
      </c>
      <c r="AH1090">
        <f t="shared" ref="AH1090:AH1153" si="89">IF(AG1090="Not Returned",0,1)</f>
        <v>0</v>
      </c>
    </row>
    <row r="1091" spans="1:34" x14ac:dyDescent="0.3">
      <c r="A1091">
        <v>25027</v>
      </c>
      <c r="B1091" t="s">
        <v>56</v>
      </c>
      <c r="C1091" s="8">
        <v>0.05</v>
      </c>
      <c r="D1091" s="6">
        <v>35.89</v>
      </c>
      <c r="E1091" s="7">
        <v>14.72</v>
      </c>
      <c r="F1091">
        <v>1018</v>
      </c>
      <c r="G1091" t="s">
        <v>1112</v>
      </c>
      <c r="H1091" t="str">
        <f>IF(COUNTIF(G$2:G1091,G1091)=1,"New Customer","Returning Customer")</f>
        <v>New Customer</v>
      </c>
      <c r="I1091">
        <f t="shared" si="85"/>
        <v>1</v>
      </c>
      <c r="J1091" t="s">
        <v>49</v>
      </c>
      <c r="K1091" t="s">
        <v>40</v>
      </c>
      <c r="L1091" t="s">
        <v>29</v>
      </c>
      <c r="M1091" t="s">
        <v>69</v>
      </c>
      <c r="N1091" t="s">
        <v>59</v>
      </c>
      <c r="O1091" t="s">
        <v>1113</v>
      </c>
      <c r="P1091">
        <v>0.4</v>
      </c>
      <c r="Q1091" t="s">
        <v>33</v>
      </c>
      <c r="R1091" t="s">
        <v>135</v>
      </c>
      <c r="S1091" t="str">
        <f>VLOOKUP(R1091,Users!$A$1:$B$5,2,0)</f>
        <v>Sam</v>
      </c>
      <c r="T1091" t="s">
        <v>316</v>
      </c>
      <c r="U1091" t="s">
        <v>1114</v>
      </c>
      <c r="V1091">
        <v>27511</v>
      </c>
      <c r="W1091" s="2">
        <v>42102</v>
      </c>
      <c r="X1091" s="2" t="str">
        <f t="shared" si="86"/>
        <v>Wed</v>
      </c>
      <c r="Y1091" s="2">
        <v>42103</v>
      </c>
      <c r="Z1091" s="9">
        <f t="shared" si="87"/>
        <v>1</v>
      </c>
      <c r="AA1091" s="9" t="str">
        <f t="shared" si="88"/>
        <v>After Discount</v>
      </c>
      <c r="AB1091" s="6">
        <v>22.866</v>
      </c>
      <c r="AC1091">
        <v>19</v>
      </c>
      <c r="AD1091" s="6">
        <v>680.39</v>
      </c>
      <c r="AE1091">
        <v>88391</v>
      </c>
      <c r="AF1091" s="9">
        <f>IF(COUNTIF(AE$2:AE3042,AE1091)=1,1,0)</f>
        <v>0</v>
      </c>
      <c r="AG1091" t="str">
        <f>_xlfn.XLOOKUP(AE1091,Returns!A:A,Returns!B:B,"Not Returned",0,1)</f>
        <v>Not Returned</v>
      </c>
      <c r="AH1091">
        <f t="shared" si="89"/>
        <v>0</v>
      </c>
    </row>
    <row r="1092" spans="1:34" x14ac:dyDescent="0.3">
      <c r="A1092">
        <v>18795</v>
      </c>
      <c r="B1092" t="s">
        <v>56</v>
      </c>
      <c r="C1092" s="8">
        <v>0.09</v>
      </c>
      <c r="D1092" s="6">
        <v>20.48</v>
      </c>
      <c r="E1092" s="7">
        <v>6.32</v>
      </c>
      <c r="F1092">
        <v>1974</v>
      </c>
      <c r="G1092" t="s">
        <v>1904</v>
      </c>
      <c r="H1092" t="str">
        <f>IF(COUNTIF(G$2:G1092,G1092)=1,"New Customer","Returning Customer")</f>
        <v>Returning Customer</v>
      </c>
      <c r="I1092">
        <f t="shared" si="85"/>
        <v>0</v>
      </c>
      <c r="J1092" t="s">
        <v>49</v>
      </c>
      <c r="K1092" t="s">
        <v>114</v>
      </c>
      <c r="L1092" t="s">
        <v>29</v>
      </c>
      <c r="M1092" t="s">
        <v>252</v>
      </c>
      <c r="N1092" t="s">
        <v>59</v>
      </c>
      <c r="O1092" t="s">
        <v>1905</v>
      </c>
      <c r="P1092">
        <v>0.57999999999999996</v>
      </c>
      <c r="Q1092" t="s">
        <v>33</v>
      </c>
      <c r="R1092" t="s">
        <v>61</v>
      </c>
      <c r="S1092" t="str">
        <f>VLOOKUP(R1092,Users!$A$1:$B$5,2,0)</f>
        <v>Chris</v>
      </c>
      <c r="T1092" t="s">
        <v>295</v>
      </c>
      <c r="U1092" t="s">
        <v>1906</v>
      </c>
      <c r="V1092">
        <v>48127</v>
      </c>
      <c r="W1092" s="2">
        <v>42144</v>
      </c>
      <c r="X1092" s="2" t="str">
        <f t="shared" si="86"/>
        <v>Wed</v>
      </c>
      <c r="Y1092" s="2">
        <v>42145</v>
      </c>
      <c r="Z1092" s="9">
        <f t="shared" si="87"/>
        <v>1</v>
      </c>
      <c r="AA1092" s="9" t="str">
        <f t="shared" si="88"/>
        <v>After Discount</v>
      </c>
      <c r="AB1092" s="6">
        <v>-16.89</v>
      </c>
      <c r="AC1092">
        <v>5</v>
      </c>
      <c r="AD1092" s="6">
        <v>99.02</v>
      </c>
      <c r="AE1092">
        <v>89040</v>
      </c>
      <c r="AF1092" s="9">
        <f>IF(COUNTIF(AE$2:AE3043,AE1092)=1,1,0)</f>
        <v>0</v>
      </c>
      <c r="AG1092" t="str">
        <f>_xlfn.XLOOKUP(AE1092,Returns!A:A,Returns!B:B,"Not Returned",0,1)</f>
        <v>Not Returned</v>
      </c>
      <c r="AH1092">
        <f t="shared" si="89"/>
        <v>0</v>
      </c>
    </row>
    <row r="1093" spans="1:34" x14ac:dyDescent="0.3">
      <c r="A1093">
        <v>23963</v>
      </c>
      <c r="B1093" t="s">
        <v>106</v>
      </c>
      <c r="C1093" s="8">
        <v>0.01</v>
      </c>
      <c r="D1093" s="6">
        <v>20.48</v>
      </c>
      <c r="E1093" s="7">
        <v>6.32</v>
      </c>
      <c r="F1093">
        <v>2270</v>
      </c>
      <c r="G1093" t="s">
        <v>2135</v>
      </c>
      <c r="H1093" t="str">
        <f>IF(COUNTIF(G$2:G1093,G1093)=1,"New Customer","Returning Customer")</f>
        <v>New Customer</v>
      </c>
      <c r="I1093">
        <f t="shared" si="85"/>
        <v>1</v>
      </c>
      <c r="J1093" t="s">
        <v>49</v>
      </c>
      <c r="K1093" t="s">
        <v>58</v>
      </c>
      <c r="L1093" t="s">
        <v>29</v>
      </c>
      <c r="M1093" t="s">
        <v>252</v>
      </c>
      <c r="N1093" t="s">
        <v>59</v>
      </c>
      <c r="O1093" t="s">
        <v>1905</v>
      </c>
      <c r="P1093">
        <v>0.57999999999999996</v>
      </c>
      <c r="Q1093" t="s">
        <v>33</v>
      </c>
      <c r="R1093" t="s">
        <v>135</v>
      </c>
      <c r="S1093" t="str">
        <f>VLOOKUP(R1093,Users!$A$1:$B$5,2,0)</f>
        <v>Sam</v>
      </c>
      <c r="T1093" t="s">
        <v>923</v>
      </c>
      <c r="U1093" t="s">
        <v>2136</v>
      </c>
      <c r="V1093">
        <v>29662</v>
      </c>
      <c r="W1093" s="2">
        <v>42041</v>
      </c>
      <c r="X1093" s="2" t="str">
        <f t="shared" si="86"/>
        <v>Fri</v>
      </c>
      <c r="Y1093" s="2">
        <v>42043</v>
      </c>
      <c r="Z1093" s="9">
        <f t="shared" si="87"/>
        <v>2</v>
      </c>
      <c r="AA1093" s="9" t="str">
        <f t="shared" si="88"/>
        <v>After Discount</v>
      </c>
      <c r="AB1093" s="6">
        <v>711.24479999999994</v>
      </c>
      <c r="AC1093">
        <v>18</v>
      </c>
      <c r="AD1093" s="6">
        <v>375.03</v>
      </c>
      <c r="AE1093">
        <v>89572</v>
      </c>
      <c r="AF1093" s="9">
        <f>IF(COUNTIF(AE$2:AE3044,AE1093)=1,1,0)</f>
        <v>0</v>
      </c>
      <c r="AG1093" t="str">
        <f>_xlfn.XLOOKUP(AE1093,Returns!A:A,Returns!B:B,"Not Returned",0,1)</f>
        <v>Not Returned</v>
      </c>
      <c r="AH1093">
        <f t="shared" si="89"/>
        <v>0</v>
      </c>
    </row>
    <row r="1094" spans="1:34" x14ac:dyDescent="0.3">
      <c r="A1094">
        <v>18400</v>
      </c>
      <c r="B1094" t="s">
        <v>25</v>
      </c>
      <c r="C1094" s="8">
        <v>0.04</v>
      </c>
      <c r="D1094" s="6">
        <v>90.24</v>
      </c>
      <c r="E1094" s="7">
        <v>0.99</v>
      </c>
      <c r="F1094">
        <v>2667</v>
      </c>
      <c r="G1094" t="s">
        <v>2450</v>
      </c>
      <c r="H1094" t="str">
        <f>IF(COUNTIF(G$2:G1094,G1094)=1,"New Customer","Returning Customer")</f>
        <v>New Customer</v>
      </c>
      <c r="I1094">
        <f t="shared" si="85"/>
        <v>1</v>
      </c>
      <c r="J1094" t="s">
        <v>49</v>
      </c>
      <c r="K1094" t="s">
        <v>40</v>
      </c>
      <c r="L1094" t="s">
        <v>29</v>
      </c>
      <c r="M1094" t="s">
        <v>252</v>
      </c>
      <c r="N1094" t="s">
        <v>59</v>
      </c>
      <c r="O1094" t="s">
        <v>2451</v>
      </c>
      <c r="P1094">
        <v>0.56000000000000005</v>
      </c>
      <c r="Q1094" t="s">
        <v>33</v>
      </c>
      <c r="R1094" t="s">
        <v>53</v>
      </c>
      <c r="S1094" t="str">
        <f>VLOOKUP(R1094,Users!$A$1:$B$5,2,0)</f>
        <v>Erin</v>
      </c>
      <c r="T1094" t="s">
        <v>152</v>
      </c>
      <c r="U1094" t="s">
        <v>99</v>
      </c>
      <c r="V1094">
        <v>44107</v>
      </c>
      <c r="W1094" s="2">
        <v>42096</v>
      </c>
      <c r="X1094" s="2" t="str">
        <f t="shared" si="86"/>
        <v>Thu</v>
      </c>
      <c r="Y1094" s="2">
        <v>42098</v>
      </c>
      <c r="Z1094" s="9">
        <f t="shared" si="87"/>
        <v>2</v>
      </c>
      <c r="AA1094" s="9" t="str">
        <f t="shared" si="88"/>
        <v>After Discount</v>
      </c>
      <c r="AB1094" s="6">
        <v>246.2748</v>
      </c>
      <c r="AC1094">
        <v>4</v>
      </c>
      <c r="AD1094" s="6">
        <v>356.92</v>
      </c>
      <c r="AE1094">
        <v>87831</v>
      </c>
      <c r="AF1094" s="9">
        <f>IF(COUNTIF(AE$2:AE3045,AE1094)=1,1,0)</f>
        <v>0</v>
      </c>
      <c r="AG1094" t="str">
        <f>_xlfn.XLOOKUP(AE1094,Returns!A:A,Returns!B:B,"Not Returned",0,1)</f>
        <v>Not Returned</v>
      </c>
      <c r="AH1094">
        <f t="shared" si="89"/>
        <v>0</v>
      </c>
    </row>
    <row r="1095" spans="1:34" x14ac:dyDescent="0.3">
      <c r="A1095">
        <v>21235</v>
      </c>
      <c r="B1095" t="s">
        <v>25</v>
      </c>
      <c r="C1095" s="8">
        <v>0.08</v>
      </c>
      <c r="D1095" s="6">
        <v>40.98</v>
      </c>
      <c r="E1095" s="7">
        <v>7.2</v>
      </c>
      <c r="F1095">
        <v>3096</v>
      </c>
      <c r="G1095" t="s">
        <v>2769</v>
      </c>
      <c r="H1095" t="str">
        <f>IF(COUNTIF(G$2:G1095,G1095)=1,"New Customer","Returning Customer")</f>
        <v>Returning Customer</v>
      </c>
      <c r="I1095">
        <f t="shared" si="85"/>
        <v>0</v>
      </c>
      <c r="J1095" t="s">
        <v>27</v>
      </c>
      <c r="K1095" t="s">
        <v>114</v>
      </c>
      <c r="L1095" t="s">
        <v>29</v>
      </c>
      <c r="M1095" t="s">
        <v>252</v>
      </c>
      <c r="N1095" t="s">
        <v>59</v>
      </c>
      <c r="O1095" t="s">
        <v>2770</v>
      </c>
      <c r="P1095">
        <v>0.6</v>
      </c>
      <c r="Q1095" t="s">
        <v>33</v>
      </c>
      <c r="R1095" t="s">
        <v>53</v>
      </c>
      <c r="S1095" t="str">
        <f>VLOOKUP(R1095,Users!$A$1:$B$5,2,0)</f>
        <v>Erin</v>
      </c>
      <c r="T1095" t="s">
        <v>152</v>
      </c>
      <c r="U1095" t="s">
        <v>1720</v>
      </c>
      <c r="V1095">
        <v>43026</v>
      </c>
      <c r="W1095" s="2">
        <v>42148</v>
      </c>
      <c r="X1095" s="2" t="str">
        <f t="shared" si="86"/>
        <v>Sun</v>
      </c>
      <c r="Y1095" s="2">
        <v>42149</v>
      </c>
      <c r="Z1095" s="9">
        <f t="shared" si="87"/>
        <v>1</v>
      </c>
      <c r="AA1095" s="9" t="str">
        <f t="shared" si="88"/>
        <v>After Discount</v>
      </c>
      <c r="AB1095" s="6">
        <v>-16.64</v>
      </c>
      <c r="AC1095">
        <v>3</v>
      </c>
      <c r="AD1095" s="6">
        <v>119.86</v>
      </c>
      <c r="AE1095">
        <v>86221</v>
      </c>
      <c r="AF1095" s="9">
        <f>IF(COUNTIF(AE$2:AE3046,AE1095)=1,1,0)</f>
        <v>0</v>
      </c>
      <c r="AG1095" t="str">
        <f>_xlfn.XLOOKUP(AE1095,Returns!A:A,Returns!B:B,"Not Returned",0,1)</f>
        <v>Not Returned</v>
      </c>
      <c r="AH1095">
        <f t="shared" si="89"/>
        <v>0</v>
      </c>
    </row>
    <row r="1096" spans="1:34" x14ac:dyDescent="0.3">
      <c r="A1096">
        <v>22672</v>
      </c>
      <c r="B1096" t="s">
        <v>37</v>
      </c>
      <c r="C1096" s="8">
        <v>0.04</v>
      </c>
      <c r="D1096" s="6">
        <v>177.98</v>
      </c>
      <c r="E1096" s="7">
        <v>0.99</v>
      </c>
      <c r="F1096">
        <v>1442</v>
      </c>
      <c r="G1096" t="s">
        <v>1482</v>
      </c>
      <c r="H1096" t="str">
        <f>IF(COUNTIF(G$2:G1096,G1096)=1,"New Customer","Returning Customer")</f>
        <v>Returning Customer</v>
      </c>
      <c r="I1096">
        <f t="shared" si="85"/>
        <v>0</v>
      </c>
      <c r="J1096" t="s">
        <v>49</v>
      </c>
      <c r="K1096" t="s">
        <v>28</v>
      </c>
      <c r="L1096" t="s">
        <v>29</v>
      </c>
      <c r="M1096" t="s">
        <v>252</v>
      </c>
      <c r="N1096" t="s">
        <v>59</v>
      </c>
      <c r="O1096" t="s">
        <v>1483</v>
      </c>
      <c r="P1096">
        <v>0.56000000000000005</v>
      </c>
      <c r="Q1096" t="s">
        <v>33</v>
      </c>
      <c r="R1096" t="s">
        <v>61</v>
      </c>
      <c r="S1096" t="str">
        <f>VLOOKUP(R1096,Users!$A$1:$B$5,2,0)</f>
        <v>Chris</v>
      </c>
      <c r="T1096" t="s">
        <v>499</v>
      </c>
      <c r="U1096" t="s">
        <v>1182</v>
      </c>
      <c r="V1096">
        <v>65807</v>
      </c>
      <c r="W1096" s="2">
        <v>42180</v>
      </c>
      <c r="X1096" s="2" t="str">
        <f t="shared" si="86"/>
        <v>Thu</v>
      </c>
      <c r="Y1096" s="2">
        <v>42182</v>
      </c>
      <c r="Z1096" s="9">
        <f t="shared" si="87"/>
        <v>2</v>
      </c>
      <c r="AA1096" s="9" t="str">
        <f t="shared" si="88"/>
        <v>After Discount</v>
      </c>
      <c r="AB1096" s="6">
        <v>1909.8854999999996</v>
      </c>
      <c r="AC1096">
        <v>15</v>
      </c>
      <c r="AD1096" s="6">
        <v>2767.95</v>
      </c>
      <c r="AE1096">
        <v>89076</v>
      </c>
      <c r="AF1096" s="9">
        <f>IF(COUNTIF(AE$2:AE3047,AE1096)=1,1,0)</f>
        <v>1</v>
      </c>
      <c r="AG1096" t="str">
        <f>_xlfn.XLOOKUP(AE1096,Returns!A:A,Returns!B:B,"Not Returned",0,1)</f>
        <v>Not Returned</v>
      </c>
      <c r="AH1096">
        <f t="shared" si="89"/>
        <v>0</v>
      </c>
    </row>
    <row r="1097" spans="1:34" x14ac:dyDescent="0.3">
      <c r="A1097">
        <v>26157</v>
      </c>
      <c r="B1097" t="s">
        <v>25</v>
      </c>
      <c r="C1097" s="8">
        <v>7.0000000000000007E-2</v>
      </c>
      <c r="D1097" s="6">
        <v>177.98</v>
      </c>
      <c r="E1097" s="7">
        <v>0.99</v>
      </c>
      <c r="F1097">
        <v>2771</v>
      </c>
      <c r="G1097" t="s">
        <v>2521</v>
      </c>
      <c r="H1097" t="str">
        <f>IF(COUNTIF(G$2:G1097,G1097)=1,"New Customer","Returning Customer")</f>
        <v>New Customer</v>
      </c>
      <c r="I1097">
        <f t="shared" si="85"/>
        <v>1</v>
      </c>
      <c r="J1097" t="s">
        <v>49</v>
      </c>
      <c r="K1097" t="s">
        <v>28</v>
      </c>
      <c r="L1097" t="s">
        <v>29</v>
      </c>
      <c r="M1097" t="s">
        <v>252</v>
      </c>
      <c r="N1097" t="s">
        <v>59</v>
      </c>
      <c r="O1097" t="s">
        <v>1483</v>
      </c>
      <c r="P1097">
        <v>0.56000000000000005</v>
      </c>
      <c r="Q1097" t="s">
        <v>33</v>
      </c>
      <c r="R1097" t="s">
        <v>135</v>
      </c>
      <c r="S1097" t="str">
        <f>VLOOKUP(R1097,Users!$A$1:$B$5,2,0)</f>
        <v>Sam</v>
      </c>
      <c r="T1097" t="s">
        <v>381</v>
      </c>
      <c r="U1097" t="s">
        <v>2522</v>
      </c>
      <c r="V1097">
        <v>30344</v>
      </c>
      <c r="W1097" s="2">
        <v>42168</v>
      </c>
      <c r="X1097" s="2" t="str">
        <f t="shared" si="86"/>
        <v>Sat</v>
      </c>
      <c r="Y1097" s="2">
        <v>42168</v>
      </c>
      <c r="Z1097" s="9">
        <f t="shared" si="87"/>
        <v>0</v>
      </c>
      <c r="AA1097" s="9" t="str">
        <f t="shared" si="88"/>
        <v>After Discount</v>
      </c>
      <c r="AB1097" s="6">
        <v>-191.548</v>
      </c>
      <c r="AC1097">
        <v>3</v>
      </c>
      <c r="AD1097" s="6">
        <v>536.29</v>
      </c>
      <c r="AE1097">
        <v>88974</v>
      </c>
      <c r="AF1097" s="9">
        <f>IF(COUNTIF(AE$2:AE3048,AE1097)=1,1,0)</f>
        <v>1</v>
      </c>
      <c r="AG1097" t="str">
        <f>_xlfn.XLOOKUP(AE1097,Returns!A:A,Returns!B:B,"Not Returned",0,1)</f>
        <v>Not Returned</v>
      </c>
      <c r="AH1097">
        <f t="shared" si="89"/>
        <v>0</v>
      </c>
    </row>
    <row r="1098" spans="1:34" x14ac:dyDescent="0.3">
      <c r="A1098">
        <v>18142</v>
      </c>
      <c r="B1098" t="s">
        <v>37</v>
      </c>
      <c r="C1098" s="8">
        <v>0.09</v>
      </c>
      <c r="D1098" s="6">
        <v>207.48</v>
      </c>
      <c r="E1098" s="7">
        <v>0.99</v>
      </c>
      <c r="F1098">
        <v>2264</v>
      </c>
      <c r="G1098" t="s">
        <v>2124</v>
      </c>
      <c r="H1098" t="str">
        <f>IF(COUNTIF(G$2:G1098,G1098)=1,"New Customer","Returning Customer")</f>
        <v>New Customer</v>
      </c>
      <c r="I1098">
        <f t="shared" si="85"/>
        <v>1</v>
      </c>
      <c r="J1098" t="s">
        <v>49</v>
      </c>
      <c r="K1098" t="s">
        <v>28</v>
      </c>
      <c r="L1098" t="s">
        <v>29</v>
      </c>
      <c r="M1098" t="s">
        <v>252</v>
      </c>
      <c r="N1098" t="s">
        <v>59</v>
      </c>
      <c r="O1098" t="s">
        <v>2125</v>
      </c>
      <c r="P1098">
        <v>0.55000000000000004</v>
      </c>
      <c r="Q1098" t="s">
        <v>33</v>
      </c>
      <c r="R1098" t="s">
        <v>61</v>
      </c>
      <c r="S1098" t="str">
        <f>VLOOKUP(R1098,Users!$A$1:$B$5,2,0)</f>
        <v>Chris</v>
      </c>
      <c r="T1098" t="s">
        <v>499</v>
      </c>
      <c r="U1098" t="s">
        <v>2126</v>
      </c>
      <c r="V1098">
        <v>64804</v>
      </c>
      <c r="W1098" s="2">
        <v>42030</v>
      </c>
      <c r="X1098" s="2" t="str">
        <f t="shared" si="86"/>
        <v>Mon</v>
      </c>
      <c r="Y1098" s="2">
        <v>42033</v>
      </c>
      <c r="Z1098" s="9">
        <f t="shared" si="87"/>
        <v>3</v>
      </c>
      <c r="AA1098" s="9" t="str">
        <f t="shared" si="88"/>
        <v>After Discount</v>
      </c>
      <c r="AB1098" s="6">
        <v>359.83</v>
      </c>
      <c r="AC1098">
        <v>3</v>
      </c>
      <c r="AD1098" s="6">
        <v>577.75</v>
      </c>
      <c r="AE1098">
        <v>86611</v>
      </c>
      <c r="AF1098" s="9">
        <f>IF(COUNTIF(AE$2:AE3049,AE1098)=1,1,0)</f>
        <v>1</v>
      </c>
      <c r="AG1098" t="str">
        <f>_xlfn.XLOOKUP(AE1098,Returns!A:A,Returns!B:B,"Not Returned",0,1)</f>
        <v>Not Returned</v>
      </c>
      <c r="AH1098">
        <f t="shared" si="89"/>
        <v>0</v>
      </c>
    </row>
    <row r="1099" spans="1:34" x14ac:dyDescent="0.3">
      <c r="A1099">
        <v>20357</v>
      </c>
      <c r="B1099" t="s">
        <v>47</v>
      </c>
      <c r="C1099" s="8">
        <v>0.09</v>
      </c>
      <c r="D1099" s="6">
        <v>207.48</v>
      </c>
      <c r="E1099" s="7">
        <v>0.99</v>
      </c>
      <c r="F1099">
        <v>3095</v>
      </c>
      <c r="G1099" t="s">
        <v>2767</v>
      </c>
      <c r="H1099" t="str">
        <f>IF(COUNTIF(G$2:G1099,G1099)=1,"New Customer","Returning Customer")</f>
        <v>New Customer</v>
      </c>
      <c r="I1099">
        <f t="shared" si="85"/>
        <v>1</v>
      </c>
      <c r="J1099" t="s">
        <v>49</v>
      </c>
      <c r="K1099" t="s">
        <v>114</v>
      </c>
      <c r="L1099" t="s">
        <v>29</v>
      </c>
      <c r="M1099" t="s">
        <v>252</v>
      </c>
      <c r="N1099" t="s">
        <v>59</v>
      </c>
      <c r="O1099" t="s">
        <v>2125</v>
      </c>
      <c r="P1099">
        <v>0.55000000000000004</v>
      </c>
      <c r="Q1099" t="s">
        <v>33</v>
      </c>
      <c r="R1099" t="s">
        <v>53</v>
      </c>
      <c r="S1099" t="str">
        <f>VLOOKUP(R1099,Users!$A$1:$B$5,2,0)</f>
        <v>Erin</v>
      </c>
      <c r="T1099" t="s">
        <v>152</v>
      </c>
      <c r="U1099" t="s">
        <v>2768</v>
      </c>
      <c r="V1099">
        <v>45011</v>
      </c>
      <c r="W1099" s="2">
        <v>42023</v>
      </c>
      <c r="X1099" s="2" t="str">
        <f t="shared" si="86"/>
        <v>Mon</v>
      </c>
      <c r="Y1099" s="2">
        <v>42025</v>
      </c>
      <c r="Z1099" s="9">
        <f t="shared" si="87"/>
        <v>2</v>
      </c>
      <c r="AA1099" s="9" t="str">
        <f t="shared" si="88"/>
        <v>After Discount</v>
      </c>
      <c r="AB1099" s="6">
        <v>683.9556</v>
      </c>
      <c r="AC1099">
        <v>5</v>
      </c>
      <c r="AD1099" s="6">
        <v>991.24</v>
      </c>
      <c r="AE1099">
        <v>86220</v>
      </c>
      <c r="AF1099" s="9">
        <f>IF(COUNTIF(AE$2:AE3050,AE1099)=1,1,0)</f>
        <v>1</v>
      </c>
      <c r="AG1099" t="str">
        <f>_xlfn.XLOOKUP(AE1099,Returns!A:A,Returns!B:B,"Not Returned",0,1)</f>
        <v>Not Returned</v>
      </c>
      <c r="AH1099">
        <f t="shared" si="89"/>
        <v>0</v>
      </c>
    </row>
    <row r="1100" spans="1:34" x14ac:dyDescent="0.3">
      <c r="A1100">
        <v>20858</v>
      </c>
      <c r="B1100" t="s">
        <v>37</v>
      </c>
      <c r="C1100" s="8">
        <v>0</v>
      </c>
      <c r="D1100" s="6">
        <v>73.98</v>
      </c>
      <c r="E1100" s="7">
        <v>12.14</v>
      </c>
      <c r="F1100">
        <v>266</v>
      </c>
      <c r="G1100" t="s">
        <v>365</v>
      </c>
      <c r="H1100" t="str">
        <f>IF(COUNTIF(G$2:G1100,G1100)=1,"New Customer","Returning Customer")</f>
        <v>New Customer</v>
      </c>
      <c r="I1100">
        <f t="shared" si="85"/>
        <v>1</v>
      </c>
      <c r="J1100" t="s">
        <v>27</v>
      </c>
      <c r="K1100" t="s">
        <v>28</v>
      </c>
      <c r="L1100" t="s">
        <v>77</v>
      </c>
      <c r="M1100" t="s">
        <v>177</v>
      </c>
      <c r="N1100" t="s">
        <v>59</v>
      </c>
      <c r="O1100" t="s">
        <v>366</v>
      </c>
      <c r="P1100">
        <v>0.67</v>
      </c>
      <c r="Q1100" t="s">
        <v>33</v>
      </c>
      <c r="R1100" t="s">
        <v>61</v>
      </c>
      <c r="S1100" t="str">
        <f>VLOOKUP(R1100,Users!$A$1:$B$5,2,0)</f>
        <v>Chris</v>
      </c>
      <c r="T1100" t="s">
        <v>129</v>
      </c>
      <c r="U1100" t="s">
        <v>367</v>
      </c>
      <c r="V1100">
        <v>78207</v>
      </c>
      <c r="W1100" s="2">
        <v>42142</v>
      </c>
      <c r="X1100" s="2" t="str">
        <f t="shared" si="86"/>
        <v>Mon</v>
      </c>
      <c r="Y1100" s="2">
        <v>42144</v>
      </c>
      <c r="Z1100" s="9">
        <f t="shared" si="87"/>
        <v>2</v>
      </c>
      <c r="AA1100" s="9" t="str">
        <f t="shared" si="88"/>
        <v>No Discount</v>
      </c>
      <c r="AB1100" s="6">
        <v>326.25</v>
      </c>
      <c r="AC1100">
        <v>17</v>
      </c>
      <c r="AD1100" s="6">
        <v>1300.81</v>
      </c>
      <c r="AE1100">
        <v>90593</v>
      </c>
      <c r="AF1100" s="9">
        <f>IF(COUNTIF(AE$2:AE3051,AE1100)=1,1,0)</f>
        <v>1</v>
      </c>
      <c r="AG1100" t="str">
        <f>_xlfn.XLOOKUP(AE1100,Returns!A:A,Returns!B:B,"Not Returned",0,1)</f>
        <v>Not Returned</v>
      </c>
      <c r="AH1100">
        <f t="shared" si="89"/>
        <v>0</v>
      </c>
    </row>
    <row r="1101" spans="1:34" x14ac:dyDescent="0.3">
      <c r="A1101">
        <v>19381</v>
      </c>
      <c r="B1101" t="s">
        <v>37</v>
      </c>
      <c r="C1101" s="8">
        <v>0.08</v>
      </c>
      <c r="D1101" s="6">
        <v>73.98</v>
      </c>
      <c r="E1101" s="7">
        <v>4</v>
      </c>
      <c r="F1101">
        <v>3041</v>
      </c>
      <c r="G1101" t="s">
        <v>2727</v>
      </c>
      <c r="H1101" t="str">
        <f>IF(COUNTIF(G$2:G1101,G1101)=1,"New Customer","Returning Customer")</f>
        <v>Returning Customer</v>
      </c>
      <c r="I1101">
        <f t="shared" si="85"/>
        <v>0</v>
      </c>
      <c r="J1101" t="s">
        <v>49</v>
      </c>
      <c r="K1101" t="s">
        <v>28</v>
      </c>
      <c r="L1101" t="s">
        <v>77</v>
      </c>
      <c r="M1101" t="s">
        <v>177</v>
      </c>
      <c r="N1101" t="s">
        <v>59</v>
      </c>
      <c r="O1101" t="s">
        <v>366</v>
      </c>
      <c r="P1101">
        <v>0.77</v>
      </c>
      <c r="Q1101" t="s">
        <v>33</v>
      </c>
      <c r="R1101" t="s">
        <v>61</v>
      </c>
      <c r="S1101" t="str">
        <f>VLOOKUP(R1101,Users!$A$1:$B$5,2,0)</f>
        <v>Chris</v>
      </c>
      <c r="T1101" t="s">
        <v>180</v>
      </c>
      <c r="U1101" t="s">
        <v>1985</v>
      </c>
      <c r="V1101">
        <v>67846</v>
      </c>
      <c r="W1101" s="2">
        <v>42139</v>
      </c>
      <c r="X1101" s="2" t="str">
        <f t="shared" si="86"/>
        <v>Fri</v>
      </c>
      <c r="Y1101" s="2">
        <v>42142</v>
      </c>
      <c r="Z1101" s="9">
        <f t="shared" si="87"/>
        <v>3</v>
      </c>
      <c r="AA1101" s="9" t="str">
        <f t="shared" si="88"/>
        <v>After Discount</v>
      </c>
      <c r="AB1101" s="6">
        <v>97.159999999999926</v>
      </c>
      <c r="AC1101">
        <v>17</v>
      </c>
      <c r="AD1101" s="6">
        <v>1181.67</v>
      </c>
      <c r="AE1101">
        <v>86102</v>
      </c>
      <c r="AF1101" s="9">
        <f>IF(COUNTIF(AE$2:AE3052,AE1101)=1,1,0)</f>
        <v>0</v>
      </c>
      <c r="AG1101" t="str">
        <f>_xlfn.XLOOKUP(AE1101,Returns!A:A,Returns!B:B,"Not Returned",0,1)</f>
        <v>Not Returned</v>
      </c>
      <c r="AH1101">
        <f t="shared" si="89"/>
        <v>0</v>
      </c>
    </row>
    <row r="1102" spans="1:34" x14ac:dyDescent="0.3">
      <c r="A1102">
        <v>21485</v>
      </c>
      <c r="B1102" t="s">
        <v>56</v>
      </c>
      <c r="C1102" s="8">
        <v>0.01</v>
      </c>
      <c r="D1102" s="6">
        <v>73.98</v>
      </c>
      <c r="E1102" s="7">
        <v>12.14</v>
      </c>
      <c r="F1102">
        <v>3350</v>
      </c>
      <c r="G1102" t="s">
        <v>2960</v>
      </c>
      <c r="H1102" t="str">
        <f>IF(COUNTIF(G$2:G1102,G1102)=1,"New Customer","Returning Customer")</f>
        <v>New Customer</v>
      </c>
      <c r="I1102">
        <f t="shared" si="85"/>
        <v>1</v>
      </c>
      <c r="J1102" t="s">
        <v>49</v>
      </c>
      <c r="K1102" t="s">
        <v>58</v>
      </c>
      <c r="L1102" t="s">
        <v>77</v>
      </c>
      <c r="M1102" t="s">
        <v>177</v>
      </c>
      <c r="N1102" t="s">
        <v>59</v>
      </c>
      <c r="O1102" t="s">
        <v>366</v>
      </c>
      <c r="P1102">
        <v>0.67</v>
      </c>
      <c r="Q1102" t="s">
        <v>33</v>
      </c>
      <c r="R1102" t="s">
        <v>34</v>
      </c>
      <c r="S1102" t="str">
        <f>VLOOKUP(R1102,Users!$A$1:$B$5,2,0)</f>
        <v>William</v>
      </c>
      <c r="T1102" t="s">
        <v>35</v>
      </c>
      <c r="U1102" t="s">
        <v>2961</v>
      </c>
      <c r="V1102">
        <v>98444</v>
      </c>
      <c r="W1102" s="2">
        <v>42027</v>
      </c>
      <c r="X1102" s="2" t="str">
        <f t="shared" si="86"/>
        <v>Fri</v>
      </c>
      <c r="Y1102" s="2">
        <v>42029</v>
      </c>
      <c r="Z1102" s="9">
        <f t="shared" si="87"/>
        <v>2</v>
      </c>
      <c r="AA1102" s="9" t="str">
        <f t="shared" si="88"/>
        <v>After Discount</v>
      </c>
      <c r="AB1102" s="6">
        <v>-29.065600000000003</v>
      </c>
      <c r="AC1102">
        <v>5</v>
      </c>
      <c r="AD1102" s="6">
        <v>384.22</v>
      </c>
      <c r="AE1102">
        <v>91296</v>
      </c>
      <c r="AF1102" s="9">
        <f>IF(COUNTIF(AE$2:AE3053,AE1102)=1,1,0)</f>
        <v>1</v>
      </c>
      <c r="AG1102" t="str">
        <f>_xlfn.XLOOKUP(AE1102,Returns!A:A,Returns!B:B,"Not Returned",0,1)</f>
        <v>Not Returned</v>
      </c>
      <c r="AH1102">
        <f t="shared" si="89"/>
        <v>0</v>
      </c>
    </row>
    <row r="1103" spans="1:34" x14ac:dyDescent="0.3">
      <c r="A1103">
        <v>18320</v>
      </c>
      <c r="B1103" t="s">
        <v>25</v>
      </c>
      <c r="C1103" s="8">
        <v>0.05</v>
      </c>
      <c r="D1103" s="6">
        <v>73.98</v>
      </c>
      <c r="E1103" s="7">
        <v>12.14</v>
      </c>
      <c r="F1103">
        <v>3374</v>
      </c>
      <c r="G1103" t="s">
        <v>2982</v>
      </c>
      <c r="H1103" t="str">
        <f>IF(COUNTIF(G$2:G1103,G1103)=1,"New Customer","Returning Customer")</f>
        <v>Returning Customer</v>
      </c>
      <c r="I1103">
        <f t="shared" si="85"/>
        <v>0</v>
      </c>
      <c r="J1103" t="s">
        <v>49</v>
      </c>
      <c r="K1103" t="s">
        <v>40</v>
      </c>
      <c r="L1103" t="s">
        <v>77</v>
      </c>
      <c r="M1103" t="s">
        <v>177</v>
      </c>
      <c r="N1103" t="s">
        <v>59</v>
      </c>
      <c r="O1103" t="s">
        <v>366</v>
      </c>
      <c r="P1103">
        <v>0.67</v>
      </c>
      <c r="Q1103" t="s">
        <v>33</v>
      </c>
      <c r="R1103" t="s">
        <v>53</v>
      </c>
      <c r="S1103" t="str">
        <f>VLOOKUP(R1103,Users!$A$1:$B$5,2,0)</f>
        <v>Erin</v>
      </c>
      <c r="T1103" t="s">
        <v>409</v>
      </c>
      <c r="U1103" t="s">
        <v>2983</v>
      </c>
      <c r="V1103">
        <v>21113</v>
      </c>
      <c r="W1103" s="2">
        <v>42184</v>
      </c>
      <c r="X1103" s="2" t="str">
        <f t="shared" si="86"/>
        <v>Mon</v>
      </c>
      <c r="Y1103" s="2">
        <v>42185</v>
      </c>
      <c r="Z1103" s="9">
        <f t="shared" si="87"/>
        <v>1</v>
      </c>
      <c r="AA1103" s="9" t="str">
        <f t="shared" si="88"/>
        <v>After Discount</v>
      </c>
      <c r="AB1103" s="6">
        <v>-1.904000000000019</v>
      </c>
      <c r="AC1103">
        <v>8</v>
      </c>
      <c r="AD1103" s="6">
        <v>600.4</v>
      </c>
      <c r="AE1103">
        <v>87474</v>
      </c>
      <c r="AF1103" s="9">
        <f>IF(COUNTIF(AE$2:AE3054,AE1103)=1,1,0)</f>
        <v>0</v>
      </c>
      <c r="AG1103" t="str">
        <f>_xlfn.XLOOKUP(AE1103,Returns!A:A,Returns!B:B,"Not Returned",0,1)</f>
        <v>Not Returned</v>
      </c>
      <c r="AH1103">
        <f t="shared" si="89"/>
        <v>0</v>
      </c>
    </row>
    <row r="1104" spans="1:34" x14ac:dyDescent="0.3">
      <c r="A1104">
        <v>19225</v>
      </c>
      <c r="B1104" t="s">
        <v>106</v>
      </c>
      <c r="C1104" s="8">
        <v>0.1</v>
      </c>
      <c r="D1104" s="6">
        <v>40.479999999999997</v>
      </c>
      <c r="E1104" s="7">
        <v>19.989999999999998</v>
      </c>
      <c r="F1104">
        <v>696</v>
      </c>
      <c r="G1104" t="s">
        <v>817</v>
      </c>
      <c r="H1104" t="str">
        <f>IF(COUNTIF(G$2:G1104,G1104)=1,"New Customer","Returning Customer")</f>
        <v>Returning Customer</v>
      </c>
      <c r="I1104">
        <f t="shared" si="85"/>
        <v>0</v>
      </c>
      <c r="J1104" t="s">
        <v>49</v>
      </c>
      <c r="K1104" t="s">
        <v>28</v>
      </c>
      <c r="L1104" t="s">
        <v>77</v>
      </c>
      <c r="M1104" t="s">
        <v>177</v>
      </c>
      <c r="N1104" t="s">
        <v>59</v>
      </c>
      <c r="O1104" t="s">
        <v>821</v>
      </c>
      <c r="P1104">
        <v>0.77</v>
      </c>
      <c r="Q1104" t="s">
        <v>33</v>
      </c>
      <c r="R1104" t="s">
        <v>61</v>
      </c>
      <c r="S1104" t="str">
        <f>VLOOKUP(R1104,Users!$A$1:$B$5,2,0)</f>
        <v>Chris</v>
      </c>
      <c r="T1104" t="s">
        <v>695</v>
      </c>
      <c r="U1104" t="s">
        <v>819</v>
      </c>
      <c r="V1104">
        <v>46307</v>
      </c>
      <c r="W1104" s="2">
        <v>42101</v>
      </c>
      <c r="X1104" s="2" t="str">
        <f t="shared" si="86"/>
        <v>Tue</v>
      </c>
      <c r="Y1104" s="2">
        <v>42103</v>
      </c>
      <c r="Z1104" s="9">
        <f t="shared" si="87"/>
        <v>2</v>
      </c>
      <c r="AA1104" s="9" t="str">
        <f t="shared" si="88"/>
        <v>After Discount</v>
      </c>
      <c r="AB1104" s="6">
        <v>-580.32000000000005</v>
      </c>
      <c r="AC1104">
        <v>9</v>
      </c>
      <c r="AD1104" s="6">
        <v>355.84</v>
      </c>
      <c r="AE1104">
        <v>89848</v>
      </c>
      <c r="AF1104" s="9">
        <f>IF(COUNTIF(AE$2:AE3055,AE1104)=1,1,0)</f>
        <v>1</v>
      </c>
      <c r="AG1104" t="str">
        <f>_xlfn.XLOOKUP(AE1104,Returns!A:A,Returns!B:B,"Not Returned",0,1)</f>
        <v>Not Returned</v>
      </c>
      <c r="AH1104">
        <f t="shared" si="89"/>
        <v>0</v>
      </c>
    </row>
    <row r="1105" spans="1:34" x14ac:dyDescent="0.3">
      <c r="A1105">
        <v>1225</v>
      </c>
      <c r="B1105" t="s">
        <v>106</v>
      </c>
      <c r="C1105" s="8">
        <v>0.1</v>
      </c>
      <c r="D1105" s="6">
        <v>40.479999999999997</v>
      </c>
      <c r="E1105" s="7">
        <v>19.989999999999998</v>
      </c>
      <c r="F1105">
        <v>698</v>
      </c>
      <c r="G1105" t="s">
        <v>825</v>
      </c>
      <c r="H1105" t="str">
        <f>IF(COUNTIF(G$2:G1105,G1105)=1,"New Customer","Returning Customer")</f>
        <v>Returning Customer</v>
      </c>
      <c r="I1105">
        <f t="shared" si="85"/>
        <v>0</v>
      </c>
      <c r="J1105" t="s">
        <v>49</v>
      </c>
      <c r="K1105" t="s">
        <v>28</v>
      </c>
      <c r="L1105" t="s">
        <v>77</v>
      </c>
      <c r="M1105" t="s">
        <v>177</v>
      </c>
      <c r="N1105" t="s">
        <v>59</v>
      </c>
      <c r="O1105" t="s">
        <v>821</v>
      </c>
      <c r="P1105">
        <v>0.77</v>
      </c>
      <c r="Q1105" t="s">
        <v>33</v>
      </c>
      <c r="R1105" t="s">
        <v>34</v>
      </c>
      <c r="S1105" t="str">
        <f>VLOOKUP(R1105,Users!$A$1:$B$5,2,0)</f>
        <v>William</v>
      </c>
      <c r="T1105" t="s">
        <v>35</v>
      </c>
      <c r="U1105" t="s">
        <v>205</v>
      </c>
      <c r="V1105">
        <v>98105</v>
      </c>
      <c r="W1105" s="2">
        <v>42101</v>
      </c>
      <c r="X1105" s="2" t="str">
        <f t="shared" si="86"/>
        <v>Tue</v>
      </c>
      <c r="Y1105" s="2">
        <v>42103</v>
      </c>
      <c r="Z1105" s="9">
        <f t="shared" si="87"/>
        <v>2</v>
      </c>
      <c r="AA1105" s="9" t="str">
        <f t="shared" si="88"/>
        <v>After Discount</v>
      </c>
      <c r="AB1105" s="6">
        <v>-580.32000000000005</v>
      </c>
      <c r="AC1105">
        <v>36</v>
      </c>
      <c r="AD1105" s="6">
        <v>1423.35</v>
      </c>
      <c r="AE1105">
        <v>8994</v>
      </c>
      <c r="AF1105" s="9">
        <f>IF(COUNTIF(AE$2:AE3056,AE1105)=1,1,0)</f>
        <v>1</v>
      </c>
      <c r="AG1105" t="str">
        <f>_xlfn.XLOOKUP(AE1105,Returns!A:A,Returns!B:B,"Not Returned",0,1)</f>
        <v>Not Returned</v>
      </c>
      <c r="AH1105">
        <f t="shared" si="89"/>
        <v>0</v>
      </c>
    </row>
    <row r="1106" spans="1:34" x14ac:dyDescent="0.3">
      <c r="A1106">
        <v>23751</v>
      </c>
      <c r="B1106" t="s">
        <v>25</v>
      </c>
      <c r="C1106" s="8">
        <v>0.09</v>
      </c>
      <c r="D1106" s="6">
        <v>40.479999999999997</v>
      </c>
      <c r="E1106" s="7">
        <v>19.989999999999998</v>
      </c>
      <c r="F1106">
        <v>1623</v>
      </c>
      <c r="G1106" t="s">
        <v>1613</v>
      </c>
      <c r="H1106" t="str">
        <f>IF(COUNTIF(G$2:G1106,G1106)=1,"New Customer","Returning Customer")</f>
        <v>Returning Customer</v>
      </c>
      <c r="I1106">
        <f t="shared" si="85"/>
        <v>0</v>
      </c>
      <c r="J1106" t="s">
        <v>49</v>
      </c>
      <c r="K1106" t="s">
        <v>58</v>
      </c>
      <c r="L1106" t="s">
        <v>77</v>
      </c>
      <c r="M1106" t="s">
        <v>177</v>
      </c>
      <c r="N1106" t="s">
        <v>59</v>
      </c>
      <c r="O1106" t="s">
        <v>821</v>
      </c>
      <c r="P1106">
        <v>0.77</v>
      </c>
      <c r="Q1106" t="s">
        <v>33</v>
      </c>
      <c r="R1106" t="s">
        <v>61</v>
      </c>
      <c r="S1106" t="str">
        <f>VLOOKUP(R1106,Users!$A$1:$B$5,2,0)</f>
        <v>Chris</v>
      </c>
      <c r="T1106" t="s">
        <v>695</v>
      </c>
      <c r="U1106" t="s">
        <v>1615</v>
      </c>
      <c r="V1106">
        <v>46375</v>
      </c>
      <c r="W1106" s="2">
        <v>42148</v>
      </c>
      <c r="X1106" s="2" t="str">
        <f t="shared" si="86"/>
        <v>Sun</v>
      </c>
      <c r="Y1106" s="2">
        <v>42150</v>
      </c>
      <c r="Z1106" s="9">
        <f t="shared" si="87"/>
        <v>2</v>
      </c>
      <c r="AA1106" s="9" t="str">
        <f t="shared" si="88"/>
        <v>After Discount</v>
      </c>
      <c r="AB1106" s="6">
        <v>65.394000000000062</v>
      </c>
      <c r="AC1106">
        <v>12</v>
      </c>
      <c r="AD1106" s="6">
        <v>472.44</v>
      </c>
      <c r="AE1106">
        <v>87611</v>
      </c>
      <c r="AF1106" s="9">
        <f>IF(COUNTIF(AE$2:AE3057,AE1106)=1,1,0)</f>
        <v>0</v>
      </c>
      <c r="AG1106" t="str">
        <f>_xlfn.XLOOKUP(AE1106,Returns!A:A,Returns!B:B,"Not Returned",0,1)</f>
        <v>Not Returned</v>
      </c>
      <c r="AH1106">
        <f t="shared" si="89"/>
        <v>0</v>
      </c>
    </row>
    <row r="1107" spans="1:34" x14ac:dyDescent="0.3">
      <c r="A1107">
        <v>21399</v>
      </c>
      <c r="B1107" t="s">
        <v>47</v>
      </c>
      <c r="C1107" s="8">
        <v>0</v>
      </c>
      <c r="D1107" s="6">
        <v>40.479999999999997</v>
      </c>
      <c r="E1107" s="7">
        <v>19.989999999999998</v>
      </c>
      <c r="F1107">
        <v>2720</v>
      </c>
      <c r="G1107" t="s">
        <v>2493</v>
      </c>
      <c r="H1107" t="str">
        <f>IF(COUNTIF(G$2:G1107,G1107)=1,"New Customer","Returning Customer")</f>
        <v>New Customer</v>
      </c>
      <c r="I1107">
        <f t="shared" si="85"/>
        <v>1</v>
      </c>
      <c r="J1107" t="s">
        <v>49</v>
      </c>
      <c r="K1107" t="s">
        <v>58</v>
      </c>
      <c r="L1107" t="s">
        <v>77</v>
      </c>
      <c r="M1107" t="s">
        <v>177</v>
      </c>
      <c r="N1107" t="s">
        <v>59</v>
      </c>
      <c r="O1107" t="s">
        <v>821</v>
      </c>
      <c r="P1107">
        <v>0.77</v>
      </c>
      <c r="Q1107" t="s">
        <v>33</v>
      </c>
      <c r="R1107" t="s">
        <v>135</v>
      </c>
      <c r="S1107" t="str">
        <f>VLOOKUP(R1107,Users!$A$1:$B$5,2,0)</f>
        <v>Sam</v>
      </c>
      <c r="T1107" t="s">
        <v>381</v>
      </c>
      <c r="U1107" t="s">
        <v>2494</v>
      </c>
      <c r="V1107">
        <v>30721</v>
      </c>
      <c r="W1107" s="2">
        <v>42171</v>
      </c>
      <c r="X1107" s="2" t="str">
        <f t="shared" si="86"/>
        <v>Tue</v>
      </c>
      <c r="Y1107" s="2">
        <v>42172</v>
      </c>
      <c r="Z1107" s="9">
        <f t="shared" si="87"/>
        <v>1</v>
      </c>
      <c r="AA1107" s="9" t="str">
        <f t="shared" si="88"/>
        <v>No Discount</v>
      </c>
      <c r="AB1107" s="6">
        <v>-25.634</v>
      </c>
      <c r="AC1107">
        <v>6</v>
      </c>
      <c r="AD1107" s="6">
        <v>264.95</v>
      </c>
      <c r="AE1107">
        <v>88766</v>
      </c>
      <c r="AF1107" s="9">
        <f>IF(COUNTIF(AE$2:AE3058,AE1107)=1,1,0)</f>
        <v>1</v>
      </c>
      <c r="AG1107" t="str">
        <f>_xlfn.XLOOKUP(AE1107,Returns!A:A,Returns!B:B,"Not Returned",0,1)</f>
        <v>Not Returned</v>
      </c>
      <c r="AH1107">
        <f t="shared" si="89"/>
        <v>0</v>
      </c>
    </row>
    <row r="1108" spans="1:34" x14ac:dyDescent="0.3">
      <c r="A1108">
        <v>22662</v>
      </c>
      <c r="B1108" t="s">
        <v>25</v>
      </c>
      <c r="C1108" s="8">
        <v>0.1</v>
      </c>
      <c r="D1108" s="6">
        <v>73.98</v>
      </c>
      <c r="E1108" s="7">
        <v>4</v>
      </c>
      <c r="F1108">
        <v>1027</v>
      </c>
      <c r="G1108" t="s">
        <v>1128</v>
      </c>
      <c r="H1108" t="str">
        <f>IF(COUNTIF(G$2:G1108,G1108)=1,"New Customer","Returning Customer")</f>
        <v>Returning Customer</v>
      </c>
      <c r="I1108">
        <f t="shared" si="85"/>
        <v>0</v>
      </c>
      <c r="J1108" t="s">
        <v>49</v>
      </c>
      <c r="K1108" t="s">
        <v>58</v>
      </c>
      <c r="L1108" t="s">
        <v>77</v>
      </c>
      <c r="M1108" t="s">
        <v>177</v>
      </c>
      <c r="N1108" t="s">
        <v>59</v>
      </c>
      <c r="O1108" t="s">
        <v>1129</v>
      </c>
      <c r="P1108">
        <v>0.79</v>
      </c>
      <c r="Q1108" t="s">
        <v>33</v>
      </c>
      <c r="R1108" t="s">
        <v>53</v>
      </c>
      <c r="S1108" t="str">
        <f>VLOOKUP(R1108,Users!$A$1:$B$5,2,0)</f>
        <v>Erin</v>
      </c>
      <c r="T1108" t="s">
        <v>71</v>
      </c>
      <c r="U1108" t="s">
        <v>1130</v>
      </c>
      <c r="V1108">
        <v>14225</v>
      </c>
      <c r="W1108" s="2">
        <v>42075</v>
      </c>
      <c r="X1108" s="2" t="str">
        <f t="shared" si="86"/>
        <v>Thu</v>
      </c>
      <c r="Y1108" s="2">
        <v>42076</v>
      </c>
      <c r="Z1108" s="9">
        <f t="shared" si="87"/>
        <v>1</v>
      </c>
      <c r="AA1108" s="9" t="str">
        <f t="shared" si="88"/>
        <v>After Discount</v>
      </c>
      <c r="AB1108" s="6">
        <v>-229.87</v>
      </c>
      <c r="AC1108">
        <v>5</v>
      </c>
      <c r="AD1108" s="6">
        <v>347.23</v>
      </c>
      <c r="AE1108">
        <v>89004</v>
      </c>
      <c r="AF1108" s="9">
        <f>IF(COUNTIF(AE$2:AE3059,AE1108)=1,1,0)</f>
        <v>0</v>
      </c>
      <c r="AG1108" t="str">
        <f>_xlfn.XLOOKUP(AE1108,Returns!A:A,Returns!B:B,"Not Returned",0,1)</f>
        <v>Not Returned</v>
      </c>
      <c r="AH1108">
        <f t="shared" si="89"/>
        <v>0</v>
      </c>
    </row>
    <row r="1109" spans="1:34" x14ac:dyDescent="0.3">
      <c r="A1109">
        <v>21771</v>
      </c>
      <c r="B1109" t="s">
        <v>47</v>
      </c>
      <c r="C1109" s="8">
        <v>0.02</v>
      </c>
      <c r="D1109" s="6">
        <v>73.98</v>
      </c>
      <c r="E1109" s="7">
        <v>14.52</v>
      </c>
      <c r="F1109">
        <v>1261</v>
      </c>
      <c r="G1109" t="s">
        <v>1348</v>
      </c>
      <c r="H1109" t="str">
        <f>IF(COUNTIF(G$2:G1109,G1109)=1,"New Customer","Returning Customer")</f>
        <v>New Customer</v>
      </c>
      <c r="I1109">
        <f t="shared" si="85"/>
        <v>1</v>
      </c>
      <c r="J1109" t="s">
        <v>49</v>
      </c>
      <c r="K1109" t="s">
        <v>40</v>
      </c>
      <c r="L1109" t="s">
        <v>77</v>
      </c>
      <c r="M1109" t="s">
        <v>177</v>
      </c>
      <c r="N1109" t="s">
        <v>59</v>
      </c>
      <c r="O1109" t="s">
        <v>1129</v>
      </c>
      <c r="P1109">
        <v>0.65</v>
      </c>
      <c r="Q1109" t="s">
        <v>33</v>
      </c>
      <c r="R1109" t="s">
        <v>34</v>
      </c>
      <c r="S1109" t="str">
        <f>VLOOKUP(R1109,Users!$A$1:$B$5,2,0)</f>
        <v>William</v>
      </c>
      <c r="T1109" t="s">
        <v>250</v>
      </c>
      <c r="U1109" t="s">
        <v>1349</v>
      </c>
      <c r="V1109">
        <v>80020</v>
      </c>
      <c r="W1109" s="2">
        <v>42131</v>
      </c>
      <c r="X1109" s="2" t="str">
        <f t="shared" si="86"/>
        <v>Thu</v>
      </c>
      <c r="Y1109" s="2">
        <v>42134</v>
      </c>
      <c r="Z1109" s="9">
        <f t="shared" si="87"/>
        <v>3</v>
      </c>
      <c r="AA1109" s="9" t="str">
        <f t="shared" si="88"/>
        <v>After Discount</v>
      </c>
      <c r="AB1109" s="6">
        <v>43.538000000000011</v>
      </c>
      <c r="AC1109">
        <v>5</v>
      </c>
      <c r="AD1109" s="6">
        <v>378.23</v>
      </c>
      <c r="AE1109">
        <v>89730</v>
      </c>
      <c r="AF1109" s="9">
        <f>IF(COUNTIF(AE$2:AE3060,AE1109)=1,1,0)</f>
        <v>1</v>
      </c>
      <c r="AG1109" t="str">
        <f>_xlfn.XLOOKUP(AE1109,Returns!A:A,Returns!B:B,"Not Returned",0,1)</f>
        <v>Not Returned</v>
      </c>
      <c r="AH1109">
        <f t="shared" si="89"/>
        <v>0</v>
      </c>
    </row>
    <row r="1110" spans="1:34" x14ac:dyDescent="0.3">
      <c r="A1110">
        <v>20539</v>
      </c>
      <c r="B1110" t="s">
        <v>56</v>
      </c>
      <c r="C1110" s="8">
        <v>0.03</v>
      </c>
      <c r="D1110" s="6">
        <v>73.98</v>
      </c>
      <c r="E1110" s="7">
        <v>14.52</v>
      </c>
      <c r="F1110">
        <v>1367</v>
      </c>
      <c r="G1110" t="s">
        <v>1425</v>
      </c>
      <c r="H1110" t="str">
        <f>IF(COUNTIF(G$2:G1110,G1110)=1,"New Customer","Returning Customer")</f>
        <v>New Customer</v>
      </c>
      <c r="I1110">
        <f t="shared" si="85"/>
        <v>1</v>
      </c>
      <c r="J1110" t="s">
        <v>49</v>
      </c>
      <c r="K1110" t="s">
        <v>114</v>
      </c>
      <c r="L1110" t="s">
        <v>77</v>
      </c>
      <c r="M1110" t="s">
        <v>177</v>
      </c>
      <c r="N1110" t="s">
        <v>59</v>
      </c>
      <c r="O1110" t="s">
        <v>1129</v>
      </c>
      <c r="P1110">
        <v>0.65</v>
      </c>
      <c r="Q1110" t="s">
        <v>33</v>
      </c>
      <c r="R1110" t="s">
        <v>61</v>
      </c>
      <c r="S1110" t="str">
        <f>VLOOKUP(R1110,Users!$A$1:$B$5,2,0)</f>
        <v>Chris</v>
      </c>
      <c r="T1110" t="s">
        <v>129</v>
      </c>
      <c r="U1110" t="s">
        <v>1426</v>
      </c>
      <c r="V1110">
        <v>79424</v>
      </c>
      <c r="W1110" s="2">
        <v>42011</v>
      </c>
      <c r="X1110" s="2" t="str">
        <f t="shared" si="86"/>
        <v>Wed</v>
      </c>
      <c r="Y1110" s="2">
        <v>42014</v>
      </c>
      <c r="Z1110" s="9">
        <f t="shared" si="87"/>
        <v>3</v>
      </c>
      <c r="AA1110" s="9" t="str">
        <f t="shared" si="88"/>
        <v>After Discount</v>
      </c>
      <c r="AB1110" s="6">
        <v>-326.23159999999996</v>
      </c>
      <c r="AC1110">
        <v>1</v>
      </c>
      <c r="AD1110" s="6">
        <v>79.02</v>
      </c>
      <c r="AE1110">
        <v>90513</v>
      </c>
      <c r="AF1110" s="9">
        <f>IF(COUNTIF(AE$2:AE3061,AE1110)=1,1,0)</f>
        <v>1</v>
      </c>
      <c r="AG1110" t="str">
        <f>_xlfn.XLOOKUP(AE1110,Returns!A:A,Returns!B:B,"Not Returned",0,1)</f>
        <v>Not Returned</v>
      </c>
      <c r="AH1110">
        <f t="shared" si="89"/>
        <v>0</v>
      </c>
    </row>
    <row r="1111" spans="1:34" x14ac:dyDescent="0.3">
      <c r="A1111">
        <v>19733</v>
      </c>
      <c r="B1111" t="s">
        <v>37</v>
      </c>
      <c r="C1111" s="8">
        <v>0</v>
      </c>
      <c r="D1111" s="6">
        <v>73.98</v>
      </c>
      <c r="E1111" s="7">
        <v>14.52</v>
      </c>
      <c r="F1111">
        <v>2037</v>
      </c>
      <c r="G1111" t="s">
        <v>1943</v>
      </c>
      <c r="H1111" t="str">
        <f>IF(COUNTIF(G$2:G1111,G1111)=1,"New Customer","Returning Customer")</f>
        <v>New Customer</v>
      </c>
      <c r="I1111">
        <f t="shared" si="85"/>
        <v>1</v>
      </c>
      <c r="J1111" t="s">
        <v>49</v>
      </c>
      <c r="K1111" t="s">
        <v>58</v>
      </c>
      <c r="L1111" t="s">
        <v>77</v>
      </c>
      <c r="M1111" t="s">
        <v>177</v>
      </c>
      <c r="N1111" t="s">
        <v>59</v>
      </c>
      <c r="O1111" t="s">
        <v>1129</v>
      </c>
      <c r="P1111">
        <v>0.65</v>
      </c>
      <c r="Q1111" t="s">
        <v>33</v>
      </c>
      <c r="R1111" t="s">
        <v>34</v>
      </c>
      <c r="S1111" t="str">
        <f>VLOOKUP(R1111,Users!$A$1:$B$5,2,0)</f>
        <v>William</v>
      </c>
      <c r="T1111" t="s">
        <v>82</v>
      </c>
      <c r="U1111" t="s">
        <v>1886</v>
      </c>
      <c r="V1111">
        <v>59715</v>
      </c>
      <c r="W1111" s="2">
        <v>42075</v>
      </c>
      <c r="X1111" s="2" t="str">
        <f t="shared" si="86"/>
        <v>Thu</v>
      </c>
      <c r="Y1111" s="2">
        <v>42077</v>
      </c>
      <c r="Z1111" s="9">
        <f t="shared" si="87"/>
        <v>2</v>
      </c>
      <c r="AA1111" s="9" t="str">
        <f t="shared" si="88"/>
        <v>No Discount</v>
      </c>
      <c r="AB1111" s="6">
        <v>-88.61</v>
      </c>
      <c r="AC1111">
        <v>4</v>
      </c>
      <c r="AD1111" s="6">
        <v>305.70999999999998</v>
      </c>
      <c r="AE1111">
        <v>89333</v>
      </c>
      <c r="AF1111" s="9">
        <f>IF(COUNTIF(AE$2:AE3062,AE1111)=1,1,0)</f>
        <v>1</v>
      </c>
      <c r="AG1111" t="str">
        <f>_xlfn.XLOOKUP(AE1111,Returns!A:A,Returns!B:B,"Not Returned",0,1)</f>
        <v>Not Returned</v>
      </c>
      <c r="AH1111">
        <f t="shared" si="89"/>
        <v>0</v>
      </c>
    </row>
    <row r="1112" spans="1:34" x14ac:dyDescent="0.3">
      <c r="A1112">
        <v>21186</v>
      </c>
      <c r="B1112" t="s">
        <v>47</v>
      </c>
      <c r="C1112" s="8">
        <v>0.06</v>
      </c>
      <c r="D1112" s="6">
        <v>45.99</v>
      </c>
      <c r="E1112" s="7">
        <v>4.99</v>
      </c>
      <c r="F1112">
        <v>1014</v>
      </c>
      <c r="G1112" t="s">
        <v>1102</v>
      </c>
      <c r="H1112" t="str">
        <f>IF(COUNTIF(G$2:G1112,G1112)=1,"New Customer","Returning Customer")</f>
        <v>Returning Customer</v>
      </c>
      <c r="I1112">
        <f t="shared" si="85"/>
        <v>0</v>
      </c>
      <c r="J1112" t="s">
        <v>27</v>
      </c>
      <c r="K1112" t="s">
        <v>40</v>
      </c>
      <c r="L1112" t="s">
        <v>77</v>
      </c>
      <c r="M1112" t="s">
        <v>78</v>
      </c>
      <c r="N1112" t="s">
        <v>59</v>
      </c>
      <c r="O1112" t="s">
        <v>1104</v>
      </c>
      <c r="P1112">
        <v>0.56000000000000005</v>
      </c>
      <c r="Q1112" t="s">
        <v>33</v>
      </c>
      <c r="R1112" t="s">
        <v>135</v>
      </c>
      <c r="S1112" t="str">
        <f>VLOOKUP(R1112,Users!$A$1:$B$5,2,0)</f>
        <v>Sam</v>
      </c>
      <c r="T1112" t="s">
        <v>949</v>
      </c>
      <c r="U1112" t="s">
        <v>1103</v>
      </c>
      <c r="V1112">
        <v>72022</v>
      </c>
      <c r="W1112" s="2">
        <v>42064</v>
      </c>
      <c r="X1112" s="2" t="str">
        <f t="shared" si="86"/>
        <v>Sun</v>
      </c>
      <c r="Y1112" s="2">
        <v>42065</v>
      </c>
      <c r="Z1112" s="9">
        <f t="shared" si="87"/>
        <v>1</v>
      </c>
      <c r="AA1112" s="9" t="str">
        <f t="shared" si="88"/>
        <v>After Discount</v>
      </c>
      <c r="AB1112" s="6">
        <v>-329.78399999999999</v>
      </c>
      <c r="AC1112">
        <v>10</v>
      </c>
      <c r="AD1112" s="6">
        <v>370.81</v>
      </c>
      <c r="AE1112">
        <v>88387</v>
      </c>
      <c r="AF1112" s="9">
        <f>IF(COUNTIF(AE$2:AE3063,AE1112)=1,1,0)</f>
        <v>0</v>
      </c>
      <c r="AG1112" t="str">
        <f>_xlfn.XLOOKUP(AE1112,Returns!A:A,Returns!B:B,"Not Returned",0,1)</f>
        <v>Not Returned</v>
      </c>
      <c r="AH1112">
        <f t="shared" si="89"/>
        <v>0</v>
      </c>
    </row>
    <row r="1113" spans="1:34" x14ac:dyDescent="0.3">
      <c r="A1113">
        <v>21620</v>
      </c>
      <c r="B1113" t="s">
        <v>56</v>
      </c>
      <c r="C1113" s="8">
        <v>0.01</v>
      </c>
      <c r="D1113" s="6">
        <v>45.99</v>
      </c>
      <c r="E1113" s="7">
        <v>4.99</v>
      </c>
      <c r="F1113">
        <v>3279</v>
      </c>
      <c r="G1113" t="s">
        <v>2912</v>
      </c>
      <c r="H1113" t="str">
        <f>IF(COUNTIF(G$2:G1113,G1113)=1,"New Customer","Returning Customer")</f>
        <v>Returning Customer</v>
      </c>
      <c r="I1113">
        <f t="shared" si="85"/>
        <v>0</v>
      </c>
      <c r="J1113" t="s">
        <v>49</v>
      </c>
      <c r="K1113" t="s">
        <v>40</v>
      </c>
      <c r="L1113" t="s">
        <v>77</v>
      </c>
      <c r="M1113" t="s">
        <v>78</v>
      </c>
      <c r="N1113" t="s">
        <v>59</v>
      </c>
      <c r="O1113" t="s">
        <v>1104</v>
      </c>
      <c r="P1113">
        <v>0.56000000000000005</v>
      </c>
      <c r="Q1113" t="s">
        <v>33</v>
      </c>
      <c r="R1113" t="s">
        <v>135</v>
      </c>
      <c r="S1113" t="str">
        <f>VLOOKUP(R1113,Users!$A$1:$B$5,2,0)</f>
        <v>Sam</v>
      </c>
      <c r="T1113" t="s">
        <v>923</v>
      </c>
      <c r="U1113" t="s">
        <v>2583</v>
      </c>
      <c r="V1113">
        <v>29203</v>
      </c>
      <c r="W1113" s="2">
        <v>42077</v>
      </c>
      <c r="X1113" s="2" t="str">
        <f t="shared" si="86"/>
        <v>Sat</v>
      </c>
      <c r="Y1113" s="2">
        <v>42079</v>
      </c>
      <c r="Z1113" s="9">
        <f t="shared" si="87"/>
        <v>2</v>
      </c>
      <c r="AA1113" s="9" t="str">
        <f t="shared" si="88"/>
        <v>After Discount</v>
      </c>
      <c r="AB1113" s="6">
        <v>24.018000000000001</v>
      </c>
      <c r="AC1113">
        <v>3</v>
      </c>
      <c r="AD1113" s="6">
        <v>125.19</v>
      </c>
      <c r="AE1113">
        <v>90767</v>
      </c>
      <c r="AF1113" s="9">
        <f>IF(COUNTIF(AE$2:AE3064,AE1113)=1,1,0)</f>
        <v>1</v>
      </c>
      <c r="AG1113" t="str">
        <f>_xlfn.XLOOKUP(AE1113,Returns!A:A,Returns!B:B,"Not Returned",0,1)</f>
        <v>Not Returned</v>
      </c>
      <c r="AH1113">
        <f t="shared" si="89"/>
        <v>0</v>
      </c>
    </row>
    <row r="1114" spans="1:34" x14ac:dyDescent="0.3">
      <c r="A1114">
        <v>24388</v>
      </c>
      <c r="B1114" t="s">
        <v>47</v>
      </c>
      <c r="C1114" s="8">
        <v>0</v>
      </c>
      <c r="D1114" s="6">
        <v>195.99</v>
      </c>
      <c r="E1114" s="7">
        <v>4.2</v>
      </c>
      <c r="F1114">
        <v>638</v>
      </c>
      <c r="G1114" t="s">
        <v>742</v>
      </c>
      <c r="H1114" t="str">
        <f>IF(COUNTIF(G$2:G1114,G1114)=1,"New Customer","Returning Customer")</f>
        <v>Returning Customer</v>
      </c>
      <c r="I1114">
        <f t="shared" si="85"/>
        <v>0</v>
      </c>
      <c r="J1114" t="s">
        <v>27</v>
      </c>
      <c r="K1114" t="s">
        <v>114</v>
      </c>
      <c r="L1114" t="s">
        <v>77</v>
      </c>
      <c r="M1114" t="s">
        <v>78</v>
      </c>
      <c r="N1114" t="s">
        <v>59</v>
      </c>
      <c r="O1114" t="s">
        <v>744</v>
      </c>
      <c r="P1114">
        <v>0.56999999999999995</v>
      </c>
      <c r="Q1114" t="s">
        <v>33</v>
      </c>
      <c r="R1114" t="s">
        <v>34</v>
      </c>
      <c r="S1114" t="str">
        <f>VLOOKUP(R1114,Users!$A$1:$B$5,2,0)</f>
        <v>William</v>
      </c>
      <c r="T1114" t="s">
        <v>45</v>
      </c>
      <c r="U1114" t="s">
        <v>743</v>
      </c>
      <c r="V1114">
        <v>95062</v>
      </c>
      <c r="W1114" s="2">
        <v>42124</v>
      </c>
      <c r="X1114" s="2" t="str">
        <f t="shared" si="86"/>
        <v>Thu</v>
      </c>
      <c r="Y1114" s="2">
        <v>42126</v>
      </c>
      <c r="Z1114" s="9">
        <f t="shared" si="87"/>
        <v>2</v>
      </c>
      <c r="AA1114" s="9" t="str">
        <f t="shared" si="88"/>
        <v>No Discount</v>
      </c>
      <c r="AB1114" s="6">
        <v>719.47679999999991</v>
      </c>
      <c r="AC1114">
        <v>6</v>
      </c>
      <c r="AD1114" s="6">
        <v>1042.72</v>
      </c>
      <c r="AE1114">
        <v>87954</v>
      </c>
      <c r="AF1114" s="9">
        <f>IF(COUNTIF(AE$2:AE3065,AE1114)=1,1,0)</f>
        <v>0</v>
      </c>
      <c r="AG1114" t="str">
        <f>_xlfn.XLOOKUP(AE1114,Returns!A:A,Returns!B:B,"Not Returned",0,1)</f>
        <v>Not Returned</v>
      </c>
      <c r="AH1114">
        <f t="shared" si="89"/>
        <v>0</v>
      </c>
    </row>
    <row r="1115" spans="1:34" x14ac:dyDescent="0.3">
      <c r="A1115">
        <v>6388</v>
      </c>
      <c r="B1115" t="s">
        <v>47</v>
      </c>
      <c r="C1115" s="8">
        <v>0</v>
      </c>
      <c r="D1115" s="6">
        <v>195.99</v>
      </c>
      <c r="E1115" s="7">
        <v>4.2</v>
      </c>
      <c r="F1115">
        <v>640</v>
      </c>
      <c r="G1115" t="s">
        <v>748</v>
      </c>
      <c r="H1115" t="str">
        <f>IF(COUNTIF(G$2:G1115,G1115)=1,"New Customer","Returning Customer")</f>
        <v>Returning Customer</v>
      </c>
      <c r="I1115">
        <f t="shared" si="85"/>
        <v>0</v>
      </c>
      <c r="J1115" t="s">
        <v>27</v>
      </c>
      <c r="K1115" t="s">
        <v>114</v>
      </c>
      <c r="L1115" t="s">
        <v>77</v>
      </c>
      <c r="M1115" t="s">
        <v>78</v>
      </c>
      <c r="N1115" t="s">
        <v>59</v>
      </c>
      <c r="O1115" t="s">
        <v>744</v>
      </c>
      <c r="P1115">
        <v>0.56999999999999995</v>
      </c>
      <c r="Q1115" t="s">
        <v>33</v>
      </c>
      <c r="R1115" t="s">
        <v>34</v>
      </c>
      <c r="S1115" t="str">
        <f>VLOOKUP(R1115,Users!$A$1:$B$5,2,0)</f>
        <v>William</v>
      </c>
      <c r="T1115" t="s">
        <v>35</v>
      </c>
      <c r="U1115" t="s">
        <v>205</v>
      </c>
      <c r="V1115">
        <v>98119</v>
      </c>
      <c r="W1115" s="2">
        <v>42124</v>
      </c>
      <c r="X1115" s="2" t="str">
        <f t="shared" si="86"/>
        <v>Thu</v>
      </c>
      <c r="Y1115" s="2">
        <v>42126</v>
      </c>
      <c r="Z1115" s="9">
        <f t="shared" si="87"/>
        <v>2</v>
      </c>
      <c r="AA1115" s="9" t="str">
        <f t="shared" si="88"/>
        <v>No Discount</v>
      </c>
      <c r="AB1115" s="6">
        <v>1030.509</v>
      </c>
      <c r="AC1115">
        <v>24</v>
      </c>
      <c r="AD1115" s="6">
        <v>4170.87</v>
      </c>
      <c r="AE1115">
        <v>45380</v>
      </c>
      <c r="AF1115" s="9">
        <f>IF(COUNTIF(AE$2:AE3066,AE1115)=1,1,0)</f>
        <v>0</v>
      </c>
      <c r="AG1115" t="str">
        <f>_xlfn.XLOOKUP(AE1115,Returns!A:A,Returns!B:B,"Not Returned",0,1)</f>
        <v>Not Returned</v>
      </c>
      <c r="AH1115">
        <f t="shared" si="89"/>
        <v>0</v>
      </c>
    </row>
    <row r="1116" spans="1:34" x14ac:dyDescent="0.3">
      <c r="A1116">
        <v>23151</v>
      </c>
      <c r="B1116" t="s">
        <v>37</v>
      </c>
      <c r="C1116" s="8">
        <v>0.06</v>
      </c>
      <c r="D1116" s="6">
        <v>70.89</v>
      </c>
      <c r="E1116" s="7">
        <v>89.3</v>
      </c>
      <c r="F1116">
        <v>2903</v>
      </c>
      <c r="G1116" t="s">
        <v>2632</v>
      </c>
      <c r="H1116" t="str">
        <f>IF(COUNTIF(G$2:G1116,G1116)=1,"New Customer","Returning Customer")</f>
        <v>New Customer</v>
      </c>
      <c r="I1116">
        <f t="shared" si="85"/>
        <v>1</v>
      </c>
      <c r="J1116" t="s">
        <v>39</v>
      </c>
      <c r="K1116" t="s">
        <v>58</v>
      </c>
      <c r="L1116" t="s">
        <v>41</v>
      </c>
      <c r="M1116" t="s">
        <v>150</v>
      </c>
      <c r="N1116" t="s">
        <v>120</v>
      </c>
      <c r="O1116" t="s">
        <v>2633</v>
      </c>
      <c r="P1116">
        <v>0.72</v>
      </c>
      <c r="Q1116" t="s">
        <v>33</v>
      </c>
      <c r="R1116" t="s">
        <v>53</v>
      </c>
      <c r="S1116" t="str">
        <f>VLOOKUP(R1116,Users!$A$1:$B$5,2,0)</f>
        <v>Erin</v>
      </c>
      <c r="T1116" t="s">
        <v>152</v>
      </c>
      <c r="U1116" t="s">
        <v>2634</v>
      </c>
      <c r="V1116">
        <v>43068</v>
      </c>
      <c r="W1116" s="2">
        <v>42180</v>
      </c>
      <c r="X1116" s="2" t="str">
        <f t="shared" si="86"/>
        <v>Thu</v>
      </c>
      <c r="Y1116" s="2">
        <v>42180</v>
      </c>
      <c r="Z1116" s="9">
        <f t="shared" si="87"/>
        <v>0</v>
      </c>
      <c r="AA1116" s="9" t="str">
        <f t="shared" si="88"/>
        <v>After Discount</v>
      </c>
      <c r="AB1116" s="6">
        <v>65.077020000000005</v>
      </c>
      <c r="AC1116">
        <v>6</v>
      </c>
      <c r="AD1116" s="6">
        <v>364.26</v>
      </c>
      <c r="AE1116">
        <v>87374</v>
      </c>
      <c r="AF1116" s="9">
        <f>IF(COUNTIF(AE$2:AE3067,AE1116)=1,1,0)</f>
        <v>1</v>
      </c>
      <c r="AG1116" t="str">
        <f>_xlfn.XLOOKUP(AE1116,Returns!A:A,Returns!B:B,"Not Returned",0,1)</f>
        <v>Not Returned</v>
      </c>
      <c r="AH1116">
        <f t="shared" si="89"/>
        <v>0</v>
      </c>
    </row>
    <row r="1117" spans="1:34" x14ac:dyDescent="0.3">
      <c r="A1117">
        <v>23100</v>
      </c>
      <c r="B1117" t="s">
        <v>56</v>
      </c>
      <c r="C1117" s="8">
        <v>0.05</v>
      </c>
      <c r="D1117" s="6">
        <v>2.08</v>
      </c>
      <c r="E1117" s="7">
        <v>2.56</v>
      </c>
      <c r="F1117">
        <v>211</v>
      </c>
      <c r="G1117" t="s">
        <v>308</v>
      </c>
      <c r="H1117" t="str">
        <f>IF(COUNTIF(G$2:G1117,G1117)=1,"New Customer","Returning Customer")</f>
        <v>Returning Customer</v>
      </c>
      <c r="I1117">
        <f t="shared" si="85"/>
        <v>0</v>
      </c>
      <c r="J1117" t="s">
        <v>49</v>
      </c>
      <c r="K1117" t="s">
        <v>40</v>
      </c>
      <c r="L1117" t="s">
        <v>29</v>
      </c>
      <c r="M1117" t="s">
        <v>171</v>
      </c>
      <c r="N1117" t="s">
        <v>51</v>
      </c>
      <c r="O1117" t="s">
        <v>310</v>
      </c>
      <c r="P1117">
        <v>0.55000000000000004</v>
      </c>
      <c r="Q1117" t="s">
        <v>33</v>
      </c>
      <c r="R1117" t="s">
        <v>53</v>
      </c>
      <c r="S1117" t="str">
        <f>VLOOKUP(R1117,Users!$A$1:$B$5,2,0)</f>
        <v>Erin</v>
      </c>
      <c r="T1117" t="s">
        <v>71</v>
      </c>
      <c r="U1117" t="s">
        <v>309</v>
      </c>
      <c r="V1117">
        <v>13501</v>
      </c>
      <c r="W1117" s="2">
        <v>42157</v>
      </c>
      <c r="X1117" s="2" t="str">
        <f t="shared" si="86"/>
        <v>Tue</v>
      </c>
      <c r="Y1117" s="2">
        <v>42158</v>
      </c>
      <c r="Z1117" s="9">
        <f t="shared" si="87"/>
        <v>1</v>
      </c>
      <c r="AA1117" s="9" t="str">
        <f t="shared" si="88"/>
        <v>After Discount</v>
      </c>
      <c r="AB1117" s="6">
        <v>-36.25</v>
      </c>
      <c r="AC1117">
        <v>20</v>
      </c>
      <c r="AD1117" s="6">
        <v>42.29</v>
      </c>
      <c r="AE1117">
        <v>85966</v>
      </c>
      <c r="AF1117" s="9">
        <f>IF(COUNTIF(AE$2:AE3068,AE1117)=1,1,0)</f>
        <v>0</v>
      </c>
      <c r="AG1117" t="str">
        <f>_xlfn.XLOOKUP(AE1117,Returns!A:A,Returns!B:B,"Not Returned",0,1)</f>
        <v>Not Returned</v>
      </c>
      <c r="AH1117">
        <f t="shared" si="89"/>
        <v>0</v>
      </c>
    </row>
    <row r="1118" spans="1:34" x14ac:dyDescent="0.3">
      <c r="A1118">
        <v>18892</v>
      </c>
      <c r="B1118" t="s">
        <v>47</v>
      </c>
      <c r="C1118" s="8">
        <v>0.05</v>
      </c>
      <c r="D1118" s="6">
        <v>2.08</v>
      </c>
      <c r="E1118" s="7">
        <v>2.56</v>
      </c>
      <c r="F1118">
        <v>2358</v>
      </c>
      <c r="G1118" t="s">
        <v>2210</v>
      </c>
      <c r="H1118" t="str">
        <f>IF(COUNTIF(G$2:G1118,G1118)=1,"New Customer","Returning Customer")</f>
        <v>New Customer</v>
      </c>
      <c r="I1118">
        <f t="shared" si="85"/>
        <v>1</v>
      </c>
      <c r="J1118" t="s">
        <v>49</v>
      </c>
      <c r="K1118" t="s">
        <v>40</v>
      </c>
      <c r="L1118" t="s">
        <v>29</v>
      </c>
      <c r="M1118" t="s">
        <v>171</v>
      </c>
      <c r="N1118" t="s">
        <v>51</v>
      </c>
      <c r="O1118" t="s">
        <v>310</v>
      </c>
      <c r="P1118">
        <v>0.55000000000000004</v>
      </c>
      <c r="Q1118" t="s">
        <v>33</v>
      </c>
      <c r="R1118" t="s">
        <v>135</v>
      </c>
      <c r="S1118" t="str">
        <f>VLOOKUP(R1118,Users!$A$1:$B$5,2,0)</f>
        <v>Sam</v>
      </c>
      <c r="T1118" t="s">
        <v>356</v>
      </c>
      <c r="U1118" t="s">
        <v>2040</v>
      </c>
      <c r="V1118">
        <v>33311</v>
      </c>
      <c r="W1118" s="2">
        <v>42049</v>
      </c>
      <c r="X1118" s="2" t="str">
        <f t="shared" si="86"/>
        <v>Sat</v>
      </c>
      <c r="Y1118" s="2">
        <v>42051</v>
      </c>
      <c r="Z1118" s="9">
        <f t="shared" si="87"/>
        <v>2</v>
      </c>
      <c r="AA1118" s="9" t="str">
        <f t="shared" si="88"/>
        <v>After Discount</v>
      </c>
      <c r="AB1118" s="6">
        <v>-1045.0160000000001</v>
      </c>
      <c r="AC1118">
        <v>19</v>
      </c>
      <c r="AD1118" s="6">
        <v>40.93</v>
      </c>
      <c r="AE1118">
        <v>88268</v>
      </c>
      <c r="AF1118" s="9">
        <f>IF(COUNTIF(AE$2:AE3069,AE1118)=1,1,0)</f>
        <v>1</v>
      </c>
      <c r="AG1118" t="str">
        <f>_xlfn.XLOOKUP(AE1118,Returns!A:A,Returns!B:B,"Not Returned",0,1)</f>
        <v>Not Returned</v>
      </c>
      <c r="AH1118">
        <f t="shared" si="89"/>
        <v>0</v>
      </c>
    </row>
    <row r="1119" spans="1:34" x14ac:dyDescent="0.3">
      <c r="A1119">
        <v>25582</v>
      </c>
      <c r="B1119" t="s">
        <v>106</v>
      </c>
      <c r="C1119" s="8">
        <v>7.0000000000000007E-2</v>
      </c>
      <c r="D1119" s="6">
        <v>154.13</v>
      </c>
      <c r="E1119" s="7">
        <v>69</v>
      </c>
      <c r="F1119">
        <v>145</v>
      </c>
      <c r="G1119" t="s">
        <v>227</v>
      </c>
      <c r="H1119" t="str">
        <f>IF(COUNTIF(G$2:G1119,G1119)=1,"New Customer","Returning Customer")</f>
        <v>New Customer</v>
      </c>
      <c r="I1119">
        <f t="shared" si="85"/>
        <v>1</v>
      </c>
      <c r="J1119" t="s">
        <v>27</v>
      </c>
      <c r="K1119" t="s">
        <v>40</v>
      </c>
      <c r="L1119" t="s">
        <v>41</v>
      </c>
      <c r="M1119" t="s">
        <v>150</v>
      </c>
      <c r="N1119" t="s">
        <v>231</v>
      </c>
      <c r="O1119" t="s">
        <v>232</v>
      </c>
      <c r="P1119">
        <v>0.68</v>
      </c>
      <c r="Q1119" t="s">
        <v>33</v>
      </c>
      <c r="R1119" t="s">
        <v>53</v>
      </c>
      <c r="S1119" t="str">
        <f>VLOOKUP(R1119,Users!$A$1:$B$5,2,0)</f>
        <v>Erin</v>
      </c>
      <c r="T1119" t="s">
        <v>229</v>
      </c>
      <c r="U1119" t="s">
        <v>230</v>
      </c>
      <c r="V1119">
        <v>15122</v>
      </c>
      <c r="W1119" s="2">
        <v>42079</v>
      </c>
      <c r="X1119" s="2" t="str">
        <f t="shared" si="86"/>
        <v>Mon</v>
      </c>
      <c r="Y1119" s="2">
        <v>42079</v>
      </c>
      <c r="Z1119" s="9">
        <f t="shared" si="87"/>
        <v>0</v>
      </c>
      <c r="AA1119" s="9" t="str">
        <f t="shared" si="88"/>
        <v>After Discount</v>
      </c>
      <c r="AB1119" s="6">
        <v>-634.73410000000013</v>
      </c>
      <c r="AC1119">
        <v>3</v>
      </c>
      <c r="AD1119" s="6">
        <v>453.62</v>
      </c>
      <c r="AE1119">
        <v>91089</v>
      </c>
      <c r="AF1119" s="9">
        <f>IF(COUNTIF(AE$2:AE3070,AE1119)=1,1,0)</f>
        <v>1</v>
      </c>
      <c r="AG1119" t="str">
        <f>_xlfn.XLOOKUP(AE1119,Returns!A:A,Returns!B:B,"Not Returned",0,1)</f>
        <v>Not Returned</v>
      </c>
      <c r="AH1119">
        <f t="shared" si="89"/>
        <v>0</v>
      </c>
    </row>
    <row r="1120" spans="1:34" x14ac:dyDescent="0.3">
      <c r="A1120">
        <v>20693</v>
      </c>
      <c r="B1120" t="s">
        <v>47</v>
      </c>
      <c r="C1120" s="8">
        <v>0.1</v>
      </c>
      <c r="D1120" s="6">
        <v>154.13</v>
      </c>
      <c r="E1120" s="7">
        <v>69</v>
      </c>
      <c r="F1120">
        <v>397</v>
      </c>
      <c r="G1120" t="s">
        <v>509</v>
      </c>
      <c r="H1120" t="str">
        <f>IF(COUNTIF(G$2:G1120,G1120)=1,"New Customer","Returning Customer")</f>
        <v>New Customer</v>
      </c>
      <c r="I1120">
        <f t="shared" si="85"/>
        <v>1</v>
      </c>
      <c r="J1120" t="s">
        <v>49</v>
      </c>
      <c r="K1120" t="s">
        <v>28</v>
      </c>
      <c r="L1120" t="s">
        <v>41</v>
      </c>
      <c r="M1120" t="s">
        <v>150</v>
      </c>
      <c r="N1120" t="s">
        <v>231</v>
      </c>
      <c r="O1120" t="s">
        <v>232</v>
      </c>
      <c r="P1120">
        <v>0.68</v>
      </c>
      <c r="Q1120" t="s">
        <v>33</v>
      </c>
      <c r="R1120" t="s">
        <v>53</v>
      </c>
      <c r="S1120" t="str">
        <f>VLOOKUP(R1120,Users!$A$1:$B$5,2,0)</f>
        <v>Erin</v>
      </c>
      <c r="T1120" t="s">
        <v>152</v>
      </c>
      <c r="U1120" t="s">
        <v>510</v>
      </c>
      <c r="V1120">
        <v>44221</v>
      </c>
      <c r="W1120" s="2">
        <v>42037</v>
      </c>
      <c r="X1120" s="2" t="str">
        <f t="shared" si="86"/>
        <v>Mon</v>
      </c>
      <c r="Y1120" s="2">
        <v>42038</v>
      </c>
      <c r="Z1120" s="9">
        <f t="shared" si="87"/>
        <v>1</v>
      </c>
      <c r="AA1120" s="9" t="str">
        <f t="shared" si="88"/>
        <v>After Discount</v>
      </c>
      <c r="AB1120" s="6">
        <v>-372.48597100000006</v>
      </c>
      <c r="AC1120">
        <v>8</v>
      </c>
      <c r="AD1120" s="6">
        <v>1216.32</v>
      </c>
      <c r="AE1120">
        <v>89319</v>
      </c>
      <c r="AF1120" s="9">
        <f>IF(COUNTIF(AE$2:AE3071,AE1120)=1,1,0)</f>
        <v>1</v>
      </c>
      <c r="AG1120" t="str">
        <f>_xlfn.XLOOKUP(AE1120,Returns!A:A,Returns!B:B,"Not Returned",0,1)</f>
        <v>Not Returned</v>
      </c>
      <c r="AH1120">
        <f t="shared" si="89"/>
        <v>0</v>
      </c>
    </row>
    <row r="1121" spans="1:34" x14ac:dyDescent="0.3">
      <c r="A1121">
        <v>4015</v>
      </c>
      <c r="B1121" t="s">
        <v>47</v>
      </c>
      <c r="C1121" s="8">
        <v>0.09</v>
      </c>
      <c r="D1121" s="6">
        <v>154.13</v>
      </c>
      <c r="E1121" s="7">
        <v>69</v>
      </c>
      <c r="F1121">
        <v>604</v>
      </c>
      <c r="G1121" t="s">
        <v>711</v>
      </c>
      <c r="H1121" t="str">
        <f>IF(COUNTIF(G$2:G1121,G1121)=1,"New Customer","Returning Customer")</f>
        <v>New Customer</v>
      </c>
      <c r="I1121">
        <f t="shared" si="85"/>
        <v>1</v>
      </c>
      <c r="J1121" t="s">
        <v>27</v>
      </c>
      <c r="K1121" t="s">
        <v>28</v>
      </c>
      <c r="L1121" t="s">
        <v>41</v>
      </c>
      <c r="M1121" t="s">
        <v>150</v>
      </c>
      <c r="N1121" t="s">
        <v>231</v>
      </c>
      <c r="O1121" t="s">
        <v>232</v>
      </c>
      <c r="P1121">
        <v>0.68</v>
      </c>
      <c r="Q1121" t="s">
        <v>33</v>
      </c>
      <c r="R1121" t="s">
        <v>34</v>
      </c>
      <c r="S1121" t="str">
        <f>VLOOKUP(R1121,Users!$A$1:$B$5,2,0)</f>
        <v>William</v>
      </c>
      <c r="T1121" t="s">
        <v>45</v>
      </c>
      <c r="U1121" t="s">
        <v>655</v>
      </c>
      <c r="V1121">
        <v>90045</v>
      </c>
      <c r="W1121" s="2">
        <v>42077</v>
      </c>
      <c r="X1121" s="2" t="str">
        <f t="shared" si="86"/>
        <v>Sat</v>
      </c>
      <c r="Y1121" s="2">
        <v>42078</v>
      </c>
      <c r="Z1121" s="9">
        <f t="shared" si="87"/>
        <v>1</v>
      </c>
      <c r="AA1121" s="9" t="str">
        <f t="shared" si="88"/>
        <v>After Discount</v>
      </c>
      <c r="AB1121" s="6">
        <v>-1763.7477000000003</v>
      </c>
      <c r="AC1121">
        <v>38</v>
      </c>
      <c r="AD1121" s="6">
        <v>5679.59</v>
      </c>
      <c r="AE1121">
        <v>28647</v>
      </c>
      <c r="AF1121" s="9">
        <f>IF(COUNTIF(AE$2:AE3072,AE1121)=1,1,0)</f>
        <v>1</v>
      </c>
      <c r="AG1121" t="str">
        <f>_xlfn.XLOOKUP(AE1121,Returns!A:A,Returns!B:B,"Not Returned",0,1)</f>
        <v>Not Returned</v>
      </c>
      <c r="AH1121">
        <f t="shared" si="89"/>
        <v>0</v>
      </c>
    </row>
    <row r="1122" spans="1:34" x14ac:dyDescent="0.3">
      <c r="A1122">
        <v>22015</v>
      </c>
      <c r="B1122" t="s">
        <v>47</v>
      </c>
      <c r="C1122" s="8">
        <v>0.09</v>
      </c>
      <c r="D1122" s="6">
        <v>154.13</v>
      </c>
      <c r="E1122" s="7">
        <v>69</v>
      </c>
      <c r="F1122">
        <v>605</v>
      </c>
      <c r="G1122" t="s">
        <v>712</v>
      </c>
      <c r="H1122" t="str">
        <f>IF(COUNTIF(G$2:G1122,G1122)=1,"New Customer","Returning Customer")</f>
        <v>New Customer</v>
      </c>
      <c r="I1122">
        <f t="shared" si="85"/>
        <v>1</v>
      </c>
      <c r="J1122" t="s">
        <v>27</v>
      </c>
      <c r="K1122" t="s">
        <v>28</v>
      </c>
      <c r="L1122" t="s">
        <v>41</v>
      </c>
      <c r="M1122" t="s">
        <v>150</v>
      </c>
      <c r="N1122" t="s">
        <v>231</v>
      </c>
      <c r="O1122" t="s">
        <v>232</v>
      </c>
      <c r="P1122">
        <v>0.68</v>
      </c>
      <c r="Q1122" t="s">
        <v>33</v>
      </c>
      <c r="R1122" t="s">
        <v>53</v>
      </c>
      <c r="S1122" t="str">
        <f>VLOOKUP(R1122,Users!$A$1:$B$5,2,0)</f>
        <v>Erin</v>
      </c>
      <c r="T1122" t="s">
        <v>71</v>
      </c>
      <c r="U1122" t="s">
        <v>713</v>
      </c>
      <c r="V1122">
        <v>11795</v>
      </c>
      <c r="W1122" s="2">
        <v>42077</v>
      </c>
      <c r="X1122" s="2" t="str">
        <f t="shared" si="86"/>
        <v>Sat</v>
      </c>
      <c r="Y1122" s="2">
        <v>42078</v>
      </c>
      <c r="Z1122" s="9">
        <f t="shared" si="87"/>
        <v>1</v>
      </c>
      <c r="AA1122" s="9" t="str">
        <f t="shared" si="88"/>
        <v>After Discount</v>
      </c>
      <c r="AB1122" s="6">
        <v>-1763.7477000000003</v>
      </c>
      <c r="AC1122">
        <v>10</v>
      </c>
      <c r="AD1122" s="6">
        <v>1494.63</v>
      </c>
      <c r="AE1122">
        <v>91144</v>
      </c>
      <c r="AF1122" s="9">
        <f>IF(COUNTIF(AE$2:AE3073,AE1122)=1,1,0)</f>
        <v>1</v>
      </c>
      <c r="AG1122" t="str">
        <f>_xlfn.XLOOKUP(AE1122,Returns!A:A,Returns!B:B,"Not Returned",0,1)</f>
        <v>Not Returned</v>
      </c>
      <c r="AH1122">
        <f t="shared" si="89"/>
        <v>0</v>
      </c>
    </row>
    <row r="1123" spans="1:34" x14ac:dyDescent="0.3">
      <c r="A1123">
        <v>18940</v>
      </c>
      <c r="B1123" t="s">
        <v>37</v>
      </c>
      <c r="C1123" s="8">
        <v>0.01</v>
      </c>
      <c r="D1123" s="6">
        <v>24.95</v>
      </c>
      <c r="E1123" s="7">
        <v>2.99</v>
      </c>
      <c r="F1123">
        <v>3229</v>
      </c>
      <c r="G1123" t="s">
        <v>2876</v>
      </c>
      <c r="H1123" t="str">
        <f>IF(COUNTIF(G$2:G1123,G1123)=1,"New Customer","Returning Customer")</f>
        <v>New Customer</v>
      </c>
      <c r="I1123">
        <f t="shared" si="85"/>
        <v>1</v>
      </c>
      <c r="J1123" t="s">
        <v>49</v>
      </c>
      <c r="K1123" t="s">
        <v>58</v>
      </c>
      <c r="L1123" t="s">
        <v>29</v>
      </c>
      <c r="M1123" t="s">
        <v>109</v>
      </c>
      <c r="N1123" t="s">
        <v>59</v>
      </c>
      <c r="O1123" t="s">
        <v>2877</v>
      </c>
      <c r="P1123">
        <v>0.39</v>
      </c>
      <c r="Q1123" t="s">
        <v>33</v>
      </c>
      <c r="R1123" t="s">
        <v>61</v>
      </c>
      <c r="S1123" t="str">
        <f>VLOOKUP(R1123,Users!$A$1:$B$5,2,0)</f>
        <v>Chris</v>
      </c>
      <c r="T1123" t="s">
        <v>1843</v>
      </c>
      <c r="U1123" t="s">
        <v>2878</v>
      </c>
      <c r="V1123">
        <v>54880</v>
      </c>
      <c r="W1123" s="2">
        <v>42025</v>
      </c>
      <c r="X1123" s="2" t="str">
        <f t="shared" si="86"/>
        <v>Wed</v>
      </c>
      <c r="Y1123" s="2">
        <v>42026</v>
      </c>
      <c r="Z1123" s="9">
        <f t="shared" si="87"/>
        <v>1</v>
      </c>
      <c r="AA1123" s="9" t="str">
        <f t="shared" si="88"/>
        <v>After Discount</v>
      </c>
      <c r="AB1123" s="6">
        <v>261.38579999999996</v>
      </c>
      <c r="AC1123">
        <v>15</v>
      </c>
      <c r="AD1123" s="6">
        <v>378.82</v>
      </c>
      <c r="AE1123">
        <v>87435</v>
      </c>
      <c r="AF1123" s="9">
        <f>IF(COUNTIF(AE$2:AE3074,AE1123)=1,1,0)</f>
        <v>0</v>
      </c>
      <c r="AG1123" t="str">
        <f>_xlfn.XLOOKUP(AE1123,Returns!A:A,Returns!B:B,"Not Returned",0,1)</f>
        <v>Not Returned</v>
      </c>
      <c r="AH1123">
        <f t="shared" si="89"/>
        <v>0</v>
      </c>
    </row>
    <row r="1124" spans="1:34" x14ac:dyDescent="0.3">
      <c r="A1124">
        <v>19270</v>
      </c>
      <c r="B1124" t="s">
        <v>37</v>
      </c>
      <c r="C1124" s="8">
        <v>0.09</v>
      </c>
      <c r="D1124" s="6">
        <v>71.37</v>
      </c>
      <c r="E1124" s="7">
        <v>69</v>
      </c>
      <c r="F1124">
        <v>2352</v>
      </c>
      <c r="G1124" t="s">
        <v>2200</v>
      </c>
      <c r="H1124" t="str">
        <f>IF(COUNTIF(G$2:G1124,G1124)=1,"New Customer","Returning Customer")</f>
        <v>Returning Customer</v>
      </c>
      <c r="I1124">
        <f t="shared" si="85"/>
        <v>0</v>
      </c>
      <c r="J1124" t="s">
        <v>49</v>
      </c>
      <c r="K1124" t="s">
        <v>40</v>
      </c>
      <c r="L1124" t="s">
        <v>41</v>
      </c>
      <c r="M1124" t="s">
        <v>150</v>
      </c>
      <c r="N1124" t="s">
        <v>231</v>
      </c>
      <c r="O1124" t="s">
        <v>2203</v>
      </c>
      <c r="P1124">
        <v>0.68</v>
      </c>
      <c r="Q1124" t="s">
        <v>33</v>
      </c>
      <c r="R1124" t="s">
        <v>53</v>
      </c>
      <c r="S1124" t="str">
        <f>VLOOKUP(R1124,Users!$A$1:$B$5,2,0)</f>
        <v>Erin</v>
      </c>
      <c r="T1124" t="s">
        <v>409</v>
      </c>
      <c r="U1124" t="s">
        <v>2201</v>
      </c>
      <c r="V1124">
        <v>21501</v>
      </c>
      <c r="W1124" s="2">
        <v>42178</v>
      </c>
      <c r="X1124" s="2" t="str">
        <f t="shared" si="86"/>
        <v>Tue</v>
      </c>
      <c r="Y1124" s="2">
        <v>42179</v>
      </c>
      <c r="Z1124" s="9">
        <f t="shared" si="87"/>
        <v>1</v>
      </c>
      <c r="AA1124" s="9" t="str">
        <f t="shared" si="88"/>
        <v>After Discount</v>
      </c>
      <c r="AB1124" s="6">
        <v>-1537.1356000000003</v>
      </c>
      <c r="AC1124">
        <v>19</v>
      </c>
      <c r="AD1124" s="6">
        <v>1302.98</v>
      </c>
      <c r="AE1124">
        <v>86166</v>
      </c>
      <c r="AF1124" s="9">
        <f>IF(COUNTIF(AE$2:AE3075,AE1124)=1,1,0)</f>
        <v>1</v>
      </c>
      <c r="AG1124" t="str">
        <f>_xlfn.XLOOKUP(AE1124,Returns!A:A,Returns!B:B,"Not Returned",0,1)</f>
        <v>Not Returned</v>
      </c>
      <c r="AH1124">
        <f t="shared" si="89"/>
        <v>0</v>
      </c>
    </row>
    <row r="1125" spans="1:34" x14ac:dyDescent="0.3">
      <c r="A1125">
        <v>22028</v>
      </c>
      <c r="B1125" t="s">
        <v>25</v>
      </c>
      <c r="C1125" s="8">
        <v>0.02</v>
      </c>
      <c r="D1125" s="6">
        <v>71.37</v>
      </c>
      <c r="E1125" s="7">
        <v>69</v>
      </c>
      <c r="F1125">
        <v>2486</v>
      </c>
      <c r="G1125" t="s">
        <v>2312</v>
      </c>
      <c r="H1125" t="str">
        <f>IF(COUNTIF(G$2:G1125,G1125)=1,"New Customer","Returning Customer")</f>
        <v>New Customer</v>
      </c>
      <c r="I1125">
        <f t="shared" si="85"/>
        <v>1</v>
      </c>
      <c r="J1125" t="s">
        <v>49</v>
      </c>
      <c r="K1125" t="s">
        <v>58</v>
      </c>
      <c r="L1125" t="s">
        <v>41</v>
      </c>
      <c r="M1125" t="s">
        <v>150</v>
      </c>
      <c r="N1125" t="s">
        <v>231</v>
      </c>
      <c r="O1125" t="s">
        <v>2203</v>
      </c>
      <c r="P1125">
        <v>0.68</v>
      </c>
      <c r="Q1125" t="s">
        <v>33</v>
      </c>
      <c r="R1125" t="s">
        <v>135</v>
      </c>
      <c r="S1125" t="str">
        <f>VLOOKUP(R1125,Users!$A$1:$B$5,2,0)</f>
        <v>Sam</v>
      </c>
      <c r="T1125" t="s">
        <v>381</v>
      </c>
      <c r="U1125" t="s">
        <v>2313</v>
      </c>
      <c r="V1125">
        <v>30458</v>
      </c>
      <c r="W1125" s="2">
        <v>42041</v>
      </c>
      <c r="X1125" s="2" t="str">
        <f t="shared" si="86"/>
        <v>Fri</v>
      </c>
      <c r="Y1125" s="2">
        <v>42042</v>
      </c>
      <c r="Z1125" s="9">
        <f t="shared" si="87"/>
        <v>1</v>
      </c>
      <c r="AA1125" s="9" t="str">
        <f t="shared" si="88"/>
        <v>After Discount</v>
      </c>
      <c r="AB1125" s="6">
        <v>-439.90800000000002</v>
      </c>
      <c r="AC1125">
        <v>4</v>
      </c>
      <c r="AD1125" s="6">
        <v>237.62</v>
      </c>
      <c r="AE1125">
        <v>91414</v>
      </c>
      <c r="AF1125" s="9">
        <f>IF(COUNTIF(AE$2:AE3076,AE1125)=1,1,0)</f>
        <v>0</v>
      </c>
      <c r="AG1125" t="str">
        <f>_xlfn.XLOOKUP(AE1125,Returns!A:A,Returns!B:B,"Not Returned",0,1)</f>
        <v>Not Returned</v>
      </c>
      <c r="AH1125">
        <f t="shared" si="89"/>
        <v>0</v>
      </c>
    </row>
    <row r="1126" spans="1:34" x14ac:dyDescent="0.3">
      <c r="A1126">
        <v>21492</v>
      </c>
      <c r="B1126" t="s">
        <v>106</v>
      </c>
      <c r="C1126" s="8">
        <v>0</v>
      </c>
      <c r="D1126" s="6">
        <v>142.86000000000001</v>
      </c>
      <c r="E1126" s="7">
        <v>19.989999999999998</v>
      </c>
      <c r="F1126">
        <v>1670</v>
      </c>
      <c r="G1126" t="s">
        <v>1658</v>
      </c>
      <c r="H1126" t="str">
        <f>IF(COUNTIF(G$2:G1126,G1126)=1,"New Customer","Returning Customer")</f>
        <v>Returning Customer</v>
      </c>
      <c r="I1126">
        <f t="shared" si="85"/>
        <v>0</v>
      </c>
      <c r="J1126" t="s">
        <v>49</v>
      </c>
      <c r="K1126" t="s">
        <v>58</v>
      </c>
      <c r="L1126" t="s">
        <v>29</v>
      </c>
      <c r="M1126" t="s">
        <v>139</v>
      </c>
      <c r="N1126" t="s">
        <v>59</v>
      </c>
      <c r="O1126" t="s">
        <v>1660</v>
      </c>
      <c r="P1126">
        <v>0.56000000000000005</v>
      </c>
      <c r="Q1126" t="s">
        <v>33</v>
      </c>
      <c r="R1126" t="s">
        <v>135</v>
      </c>
      <c r="S1126" t="str">
        <f>VLOOKUP(R1126,Users!$A$1:$B$5,2,0)</f>
        <v>Sam</v>
      </c>
      <c r="T1126" t="s">
        <v>136</v>
      </c>
      <c r="U1126" t="s">
        <v>1574</v>
      </c>
      <c r="V1126">
        <v>24060</v>
      </c>
      <c r="W1126" s="2">
        <v>42118</v>
      </c>
      <c r="X1126" s="2" t="str">
        <f t="shared" si="86"/>
        <v>Fri</v>
      </c>
      <c r="Y1126" s="2">
        <v>42127</v>
      </c>
      <c r="Z1126" s="9">
        <f t="shared" si="87"/>
        <v>9</v>
      </c>
      <c r="AA1126" s="9" t="str">
        <f t="shared" si="88"/>
        <v>No Discount</v>
      </c>
      <c r="AB1126" s="6">
        <v>-739.32600000000002</v>
      </c>
      <c r="AC1126">
        <v>11</v>
      </c>
      <c r="AD1126" s="6">
        <v>1576.35</v>
      </c>
      <c r="AE1126">
        <v>86722</v>
      </c>
      <c r="AF1126" s="9">
        <f>IF(COUNTIF(AE$2:AE3077,AE1126)=1,1,0)</f>
        <v>0</v>
      </c>
      <c r="AG1126" t="str">
        <f>_xlfn.XLOOKUP(AE1126,Returns!A:A,Returns!B:B,"Not Returned",0,1)</f>
        <v>Not Returned</v>
      </c>
      <c r="AH1126">
        <f t="shared" si="89"/>
        <v>0</v>
      </c>
    </row>
    <row r="1127" spans="1:34" x14ac:dyDescent="0.3">
      <c r="A1127">
        <v>20270</v>
      </c>
      <c r="B1127" t="s">
        <v>37</v>
      </c>
      <c r="C1127" s="8">
        <v>0.03</v>
      </c>
      <c r="D1127" s="6">
        <v>142.86000000000001</v>
      </c>
      <c r="E1127" s="7">
        <v>19.989999999999998</v>
      </c>
      <c r="F1127">
        <v>2859</v>
      </c>
      <c r="G1127" t="s">
        <v>2590</v>
      </c>
      <c r="H1127" t="str">
        <f>IF(COUNTIF(G$2:G1127,G1127)=1,"New Customer","Returning Customer")</f>
        <v>New Customer</v>
      </c>
      <c r="I1127">
        <f t="shared" si="85"/>
        <v>1</v>
      </c>
      <c r="J1127" t="s">
        <v>49</v>
      </c>
      <c r="K1127" t="s">
        <v>28</v>
      </c>
      <c r="L1127" t="s">
        <v>29</v>
      </c>
      <c r="M1127" t="s">
        <v>139</v>
      </c>
      <c r="N1127" t="s">
        <v>59</v>
      </c>
      <c r="O1127" t="s">
        <v>1660</v>
      </c>
      <c r="P1127">
        <v>0.56000000000000005</v>
      </c>
      <c r="Q1127" t="s">
        <v>33</v>
      </c>
      <c r="R1127" t="s">
        <v>135</v>
      </c>
      <c r="S1127" t="str">
        <f>VLOOKUP(R1127,Users!$A$1:$B$5,2,0)</f>
        <v>Sam</v>
      </c>
      <c r="T1127" t="s">
        <v>356</v>
      </c>
      <c r="U1127" t="s">
        <v>276</v>
      </c>
      <c r="V1127">
        <v>32601</v>
      </c>
      <c r="W1127" s="2">
        <v>42095</v>
      </c>
      <c r="X1127" s="2" t="str">
        <f t="shared" si="86"/>
        <v>Wed</v>
      </c>
      <c r="Y1127" s="2">
        <v>42097</v>
      </c>
      <c r="Z1127" s="9">
        <f t="shared" si="87"/>
        <v>2</v>
      </c>
      <c r="AA1127" s="9" t="str">
        <f t="shared" si="88"/>
        <v>After Discount</v>
      </c>
      <c r="AB1127" s="6">
        <v>-8.3881000000000014</v>
      </c>
      <c r="AC1127">
        <v>23</v>
      </c>
      <c r="AD1127" s="6">
        <v>3292.02</v>
      </c>
      <c r="AE1127">
        <v>88281</v>
      </c>
      <c r="AF1127" s="9">
        <f>IF(COUNTIF(AE$2:AE3078,AE1127)=1,1,0)</f>
        <v>1</v>
      </c>
      <c r="AG1127" t="str">
        <f>_xlfn.XLOOKUP(AE1127,Returns!A:A,Returns!B:B,"Not Returned",0,1)</f>
        <v>Not Returned</v>
      </c>
      <c r="AH1127">
        <f t="shared" si="89"/>
        <v>0</v>
      </c>
    </row>
    <row r="1128" spans="1:34" x14ac:dyDescent="0.3">
      <c r="A1128">
        <v>18693</v>
      </c>
      <c r="B1128" t="s">
        <v>47</v>
      </c>
      <c r="C1128" s="8">
        <v>0.04</v>
      </c>
      <c r="D1128" s="6">
        <v>2.52</v>
      </c>
      <c r="E1128" s="7">
        <v>1.92</v>
      </c>
      <c r="F1128">
        <v>1257</v>
      </c>
      <c r="G1128" t="s">
        <v>1342</v>
      </c>
      <c r="H1128" t="str">
        <f>IF(COUNTIF(G$2:G1128,G1128)=1,"New Customer","Returning Customer")</f>
        <v>Returning Customer</v>
      </c>
      <c r="I1128">
        <f t="shared" si="85"/>
        <v>0</v>
      </c>
      <c r="J1128" t="s">
        <v>49</v>
      </c>
      <c r="K1128" t="s">
        <v>40</v>
      </c>
      <c r="L1128" t="s">
        <v>29</v>
      </c>
      <c r="M1128" t="s">
        <v>171</v>
      </c>
      <c r="N1128" t="s">
        <v>31</v>
      </c>
      <c r="O1128" t="s">
        <v>1344</v>
      </c>
      <c r="P1128">
        <v>0.82</v>
      </c>
      <c r="Q1128" t="s">
        <v>33</v>
      </c>
      <c r="R1128" t="s">
        <v>34</v>
      </c>
      <c r="S1128" t="str">
        <f>VLOOKUP(R1128,Users!$A$1:$B$5,2,0)</f>
        <v>William</v>
      </c>
      <c r="T1128" t="s">
        <v>250</v>
      </c>
      <c r="U1128" t="s">
        <v>282</v>
      </c>
      <c r="V1128">
        <v>80013</v>
      </c>
      <c r="W1128" s="2">
        <v>42118</v>
      </c>
      <c r="X1128" s="2" t="str">
        <f t="shared" si="86"/>
        <v>Fri</v>
      </c>
      <c r="Y1128" s="2">
        <v>42118</v>
      </c>
      <c r="Z1128" s="9">
        <f t="shared" si="87"/>
        <v>0</v>
      </c>
      <c r="AA1128" s="9" t="str">
        <f t="shared" si="88"/>
        <v>After Discount</v>
      </c>
      <c r="AB1128" s="6">
        <v>-8.2080000000000002</v>
      </c>
      <c r="AC1128">
        <v>1</v>
      </c>
      <c r="AD1128" s="6">
        <v>3.13</v>
      </c>
      <c r="AE1128">
        <v>86536</v>
      </c>
      <c r="AF1128" s="9">
        <f>IF(COUNTIF(AE$2:AE3079,AE1128)=1,1,0)</f>
        <v>1</v>
      </c>
      <c r="AG1128" t="str">
        <f>_xlfn.XLOOKUP(AE1128,Returns!A:A,Returns!B:B,"Not Returned",0,1)</f>
        <v>Not Returned</v>
      </c>
      <c r="AH1128">
        <f t="shared" si="89"/>
        <v>0</v>
      </c>
    </row>
    <row r="1129" spans="1:34" x14ac:dyDescent="0.3">
      <c r="A1129">
        <v>21147</v>
      </c>
      <c r="B1129" t="s">
        <v>56</v>
      </c>
      <c r="C1129" s="8">
        <v>0</v>
      </c>
      <c r="D1129" s="6">
        <v>16.059999999999999</v>
      </c>
      <c r="E1129" s="7">
        <v>8.34</v>
      </c>
      <c r="F1129">
        <v>1625</v>
      </c>
      <c r="G1129" t="s">
        <v>1616</v>
      </c>
      <c r="H1129" t="str">
        <f>IF(COUNTIF(G$2:G1129,G1129)=1,"New Customer","Returning Customer")</f>
        <v>Returning Customer</v>
      </c>
      <c r="I1129">
        <f t="shared" si="85"/>
        <v>0</v>
      </c>
      <c r="J1129" t="s">
        <v>49</v>
      </c>
      <c r="K1129" t="s">
        <v>40</v>
      </c>
      <c r="L1129" t="s">
        <v>29</v>
      </c>
      <c r="M1129" t="s">
        <v>139</v>
      </c>
      <c r="N1129" t="s">
        <v>59</v>
      </c>
      <c r="O1129" t="s">
        <v>1619</v>
      </c>
      <c r="P1129">
        <v>0.59</v>
      </c>
      <c r="Q1129" t="s">
        <v>33</v>
      </c>
      <c r="R1129" t="s">
        <v>53</v>
      </c>
      <c r="S1129" t="str">
        <f>VLOOKUP(R1129,Users!$A$1:$B$5,2,0)</f>
        <v>Erin</v>
      </c>
      <c r="T1129" t="s">
        <v>71</v>
      </c>
      <c r="U1129" t="s">
        <v>1617</v>
      </c>
      <c r="V1129">
        <v>11542</v>
      </c>
      <c r="W1129" s="2">
        <v>42090</v>
      </c>
      <c r="X1129" s="2" t="str">
        <f t="shared" si="86"/>
        <v>Fri</v>
      </c>
      <c r="Y1129" s="2">
        <v>42091</v>
      </c>
      <c r="Z1129" s="9">
        <f t="shared" si="87"/>
        <v>1</v>
      </c>
      <c r="AA1129" s="9" t="str">
        <f t="shared" si="88"/>
        <v>No Discount</v>
      </c>
      <c r="AB1129" s="6">
        <v>-28.09</v>
      </c>
      <c r="AC1129">
        <v>1</v>
      </c>
      <c r="AD1129" s="6">
        <v>19.16</v>
      </c>
      <c r="AE1129">
        <v>90600</v>
      </c>
      <c r="AF1129" s="9">
        <f>IF(COUNTIF(AE$2:AE3080,AE1129)=1,1,0)</f>
        <v>0</v>
      </c>
      <c r="AG1129" t="str">
        <f>_xlfn.XLOOKUP(AE1129,Returns!A:A,Returns!B:B,"Not Returned",0,1)</f>
        <v>Not Returned</v>
      </c>
      <c r="AH1129">
        <f t="shared" si="89"/>
        <v>0</v>
      </c>
    </row>
    <row r="1130" spans="1:34" x14ac:dyDescent="0.3">
      <c r="A1130">
        <v>21518</v>
      </c>
      <c r="B1130" t="s">
        <v>37</v>
      </c>
      <c r="C1130" s="8">
        <v>7.0000000000000007E-2</v>
      </c>
      <c r="D1130" s="6">
        <v>2036.48</v>
      </c>
      <c r="E1130" s="7">
        <v>14.7</v>
      </c>
      <c r="F1130">
        <v>524</v>
      </c>
      <c r="G1130" t="s">
        <v>623</v>
      </c>
      <c r="H1130" t="str">
        <f>IF(COUNTIF(G$2:G1130,G1130)=1,"New Customer","Returning Customer")</f>
        <v>Returning Customer</v>
      </c>
      <c r="I1130">
        <f t="shared" si="85"/>
        <v>0</v>
      </c>
      <c r="J1130" t="s">
        <v>39</v>
      </c>
      <c r="K1130" t="s">
        <v>114</v>
      </c>
      <c r="L1130" t="s">
        <v>77</v>
      </c>
      <c r="M1130" t="s">
        <v>85</v>
      </c>
      <c r="N1130" t="s">
        <v>43</v>
      </c>
      <c r="O1130" t="s">
        <v>626</v>
      </c>
      <c r="P1130">
        <v>0.55000000000000004</v>
      </c>
      <c r="Q1130" t="s">
        <v>33</v>
      </c>
      <c r="R1130" t="s">
        <v>135</v>
      </c>
      <c r="S1130" t="str">
        <f>VLOOKUP(R1130,Users!$A$1:$B$5,2,0)</f>
        <v>Sam</v>
      </c>
      <c r="T1130" t="s">
        <v>239</v>
      </c>
      <c r="U1130" t="s">
        <v>625</v>
      </c>
      <c r="V1130">
        <v>37922</v>
      </c>
      <c r="W1130" s="2">
        <v>42024</v>
      </c>
      <c r="X1130" s="2" t="str">
        <f t="shared" si="86"/>
        <v>Tue</v>
      </c>
      <c r="Y1130" s="2">
        <v>42026</v>
      </c>
      <c r="Z1130" s="9">
        <f t="shared" si="87"/>
        <v>2</v>
      </c>
      <c r="AA1130" s="9" t="str">
        <f t="shared" si="88"/>
        <v>After Discount</v>
      </c>
      <c r="AB1130" s="6">
        <v>-11.536000000000001</v>
      </c>
      <c r="AC1130">
        <v>1</v>
      </c>
      <c r="AD1130" s="6">
        <v>1893.93</v>
      </c>
      <c r="AE1130">
        <v>91127</v>
      </c>
      <c r="AF1130" s="9">
        <f>IF(COUNTIF(AE$2:AE3081,AE1130)=1,1,0)</f>
        <v>0</v>
      </c>
      <c r="AG1130" t="str">
        <f>_xlfn.XLOOKUP(AE1130,Returns!A:A,Returns!B:B,"Not Returned",0,1)</f>
        <v>Not Returned</v>
      </c>
      <c r="AH1130">
        <f t="shared" si="89"/>
        <v>0</v>
      </c>
    </row>
    <row r="1131" spans="1:34" x14ac:dyDescent="0.3">
      <c r="A1131">
        <v>349</v>
      </c>
      <c r="B1131" t="s">
        <v>37</v>
      </c>
      <c r="C1131" s="8">
        <v>7.0000000000000007E-2</v>
      </c>
      <c r="D1131" s="6">
        <v>2036.48</v>
      </c>
      <c r="E1131" s="7">
        <v>14.7</v>
      </c>
      <c r="F1131">
        <v>553</v>
      </c>
      <c r="G1131" t="s">
        <v>653</v>
      </c>
      <c r="H1131" t="str">
        <f>IF(COUNTIF(G$2:G1131,G1131)=1,"New Customer","Returning Customer")</f>
        <v>Returning Customer</v>
      </c>
      <c r="I1131">
        <f t="shared" si="85"/>
        <v>0</v>
      </c>
      <c r="J1131" t="s">
        <v>39</v>
      </c>
      <c r="K1131" t="s">
        <v>28</v>
      </c>
      <c r="L1131" t="s">
        <v>77</v>
      </c>
      <c r="M1131" t="s">
        <v>85</v>
      </c>
      <c r="N1131" t="s">
        <v>43</v>
      </c>
      <c r="O1131" t="s">
        <v>626</v>
      </c>
      <c r="P1131">
        <v>0.55000000000000004</v>
      </c>
      <c r="Q1131" t="s">
        <v>33</v>
      </c>
      <c r="R1131" t="s">
        <v>34</v>
      </c>
      <c r="S1131" t="str">
        <f>VLOOKUP(R1131,Users!$A$1:$B$5,2,0)</f>
        <v>William</v>
      </c>
      <c r="T1131" t="s">
        <v>45</v>
      </c>
      <c r="U1131" t="s">
        <v>655</v>
      </c>
      <c r="V1131">
        <v>90008</v>
      </c>
      <c r="W1131" s="2">
        <v>42056</v>
      </c>
      <c r="X1131" s="2" t="str">
        <f t="shared" si="86"/>
        <v>Sat</v>
      </c>
      <c r="Y1131" s="2">
        <v>42056</v>
      </c>
      <c r="Z1131" s="9">
        <f t="shared" si="87"/>
        <v>0</v>
      </c>
      <c r="AA1131" s="9" t="str">
        <f t="shared" si="88"/>
        <v>After Discount</v>
      </c>
      <c r="AB1131" s="6">
        <v>4073.25</v>
      </c>
      <c r="AC1131">
        <v>25</v>
      </c>
      <c r="AD1131" s="6">
        <v>43046.2</v>
      </c>
      <c r="AE1131">
        <v>2433</v>
      </c>
      <c r="AF1131" s="9">
        <f>IF(COUNTIF(AE$2:AE3082,AE1131)=1,1,0)</f>
        <v>1</v>
      </c>
      <c r="AG1131" t="str">
        <f>_xlfn.XLOOKUP(AE1131,Returns!A:A,Returns!B:B,"Not Returned",0,1)</f>
        <v>Not Returned</v>
      </c>
      <c r="AH1131">
        <f t="shared" si="89"/>
        <v>0</v>
      </c>
    </row>
    <row r="1132" spans="1:34" x14ac:dyDescent="0.3">
      <c r="A1132">
        <v>18349</v>
      </c>
      <c r="B1132" t="s">
        <v>37</v>
      </c>
      <c r="C1132" s="8">
        <v>7.0000000000000007E-2</v>
      </c>
      <c r="D1132" s="6">
        <v>2036.48</v>
      </c>
      <c r="E1132" s="7">
        <v>14.7</v>
      </c>
      <c r="F1132">
        <v>555</v>
      </c>
      <c r="G1132" t="s">
        <v>656</v>
      </c>
      <c r="H1132" t="str">
        <f>IF(COUNTIF(G$2:G1132,G1132)=1,"New Customer","Returning Customer")</f>
        <v>Returning Customer</v>
      </c>
      <c r="I1132">
        <f t="shared" si="85"/>
        <v>0</v>
      </c>
      <c r="J1132" t="s">
        <v>39</v>
      </c>
      <c r="K1132" t="s">
        <v>28</v>
      </c>
      <c r="L1132" t="s">
        <v>77</v>
      </c>
      <c r="M1132" t="s">
        <v>85</v>
      </c>
      <c r="N1132" t="s">
        <v>43</v>
      </c>
      <c r="O1132" t="s">
        <v>626</v>
      </c>
      <c r="P1132">
        <v>0.55000000000000004</v>
      </c>
      <c r="Q1132" t="s">
        <v>33</v>
      </c>
      <c r="R1132" t="s">
        <v>34</v>
      </c>
      <c r="S1132" t="str">
        <f>VLOOKUP(R1132,Users!$A$1:$B$5,2,0)</f>
        <v>William</v>
      </c>
      <c r="T1132" t="s">
        <v>208</v>
      </c>
      <c r="U1132" t="s">
        <v>657</v>
      </c>
      <c r="V1132">
        <v>84062</v>
      </c>
      <c r="W1132" s="2">
        <v>42056</v>
      </c>
      <c r="X1132" s="2" t="str">
        <f t="shared" si="86"/>
        <v>Sat</v>
      </c>
      <c r="Y1132" s="2">
        <v>42056</v>
      </c>
      <c r="Z1132" s="9">
        <f t="shared" si="87"/>
        <v>0</v>
      </c>
      <c r="AA1132" s="9" t="str">
        <f t="shared" si="88"/>
        <v>After Discount</v>
      </c>
      <c r="AB1132" s="6">
        <v>6028.41</v>
      </c>
      <c r="AC1132">
        <v>6</v>
      </c>
      <c r="AD1132" s="6">
        <v>10331.09</v>
      </c>
      <c r="AE1132">
        <v>86190</v>
      </c>
      <c r="AF1132" s="9">
        <f>IF(COUNTIF(AE$2:AE3083,AE1132)=1,1,0)</f>
        <v>1</v>
      </c>
      <c r="AG1132" t="str">
        <f>_xlfn.XLOOKUP(AE1132,Returns!A:A,Returns!B:B,"Not Returned",0,1)</f>
        <v>Not Returned</v>
      </c>
      <c r="AH1132">
        <f t="shared" si="89"/>
        <v>0</v>
      </c>
    </row>
    <row r="1133" spans="1:34" x14ac:dyDescent="0.3">
      <c r="A1133">
        <v>22824</v>
      </c>
      <c r="B1133" t="s">
        <v>106</v>
      </c>
      <c r="C1133" s="8">
        <v>0.04</v>
      </c>
      <c r="D1133" s="6">
        <v>2036.48</v>
      </c>
      <c r="E1133" s="7">
        <v>14.7</v>
      </c>
      <c r="F1133">
        <v>1425</v>
      </c>
      <c r="G1133" t="s">
        <v>1470</v>
      </c>
      <c r="H1133" t="str">
        <f>IF(COUNTIF(G$2:G1133,G1133)=1,"New Customer","Returning Customer")</f>
        <v>New Customer</v>
      </c>
      <c r="I1133">
        <f t="shared" si="85"/>
        <v>1</v>
      </c>
      <c r="J1133" t="s">
        <v>39</v>
      </c>
      <c r="K1133" t="s">
        <v>58</v>
      </c>
      <c r="L1133" t="s">
        <v>77</v>
      </c>
      <c r="M1133" t="s">
        <v>85</v>
      </c>
      <c r="N1133" t="s">
        <v>43</v>
      </c>
      <c r="O1133" t="s">
        <v>626</v>
      </c>
      <c r="P1133">
        <v>0.55000000000000004</v>
      </c>
      <c r="Q1133" t="s">
        <v>33</v>
      </c>
      <c r="R1133" t="s">
        <v>34</v>
      </c>
      <c r="S1133" t="str">
        <f>VLOOKUP(R1133,Users!$A$1:$B$5,2,0)</f>
        <v>William</v>
      </c>
      <c r="T1133" t="s">
        <v>250</v>
      </c>
      <c r="U1133" t="s">
        <v>251</v>
      </c>
      <c r="V1133">
        <v>80525</v>
      </c>
      <c r="W1133" s="2">
        <v>42005</v>
      </c>
      <c r="X1133" s="2" t="str">
        <f t="shared" si="86"/>
        <v>Thu</v>
      </c>
      <c r="Y1133" s="2">
        <v>42010</v>
      </c>
      <c r="Z1133" s="9">
        <f t="shared" si="87"/>
        <v>5</v>
      </c>
      <c r="AA1133" s="9" t="str">
        <f t="shared" si="88"/>
        <v>After Discount</v>
      </c>
      <c r="AB1133" s="6">
        <v>-4793.0039999999999</v>
      </c>
      <c r="AC1133">
        <v>1</v>
      </c>
      <c r="AD1133" s="6">
        <v>2013.67</v>
      </c>
      <c r="AE1133">
        <v>89450</v>
      </c>
      <c r="AF1133" s="9">
        <f>IF(COUNTIF(AE$2:AE3084,AE1133)=1,1,0)</f>
        <v>1</v>
      </c>
      <c r="AG1133" t="str">
        <f>_xlfn.XLOOKUP(AE1133,Returns!A:A,Returns!B:B,"Not Returned",0,1)</f>
        <v>Not Returned</v>
      </c>
      <c r="AH1133">
        <f t="shared" si="89"/>
        <v>0</v>
      </c>
    </row>
    <row r="1134" spans="1:34" x14ac:dyDescent="0.3">
      <c r="A1134">
        <v>20602</v>
      </c>
      <c r="B1134" t="s">
        <v>25</v>
      </c>
      <c r="C1134" s="8">
        <v>0.01</v>
      </c>
      <c r="D1134" s="6">
        <v>2036.48</v>
      </c>
      <c r="E1134" s="7">
        <v>14.7</v>
      </c>
      <c r="F1134">
        <v>2489</v>
      </c>
      <c r="G1134" t="s">
        <v>2319</v>
      </c>
      <c r="H1134" t="str">
        <f>IF(COUNTIF(G$2:G1134,G1134)=1,"New Customer","Returning Customer")</f>
        <v>Returning Customer</v>
      </c>
      <c r="I1134">
        <f t="shared" si="85"/>
        <v>0</v>
      </c>
      <c r="J1134" t="s">
        <v>39</v>
      </c>
      <c r="K1134" t="s">
        <v>114</v>
      </c>
      <c r="L1134" t="s">
        <v>77</v>
      </c>
      <c r="M1134" t="s">
        <v>85</v>
      </c>
      <c r="N1134" t="s">
        <v>43</v>
      </c>
      <c r="O1134" t="s">
        <v>626</v>
      </c>
      <c r="P1134">
        <v>0.55000000000000004</v>
      </c>
      <c r="Q1134" t="s">
        <v>33</v>
      </c>
      <c r="R1134" t="s">
        <v>34</v>
      </c>
      <c r="S1134" t="str">
        <f>VLOOKUP(R1134,Users!$A$1:$B$5,2,0)</f>
        <v>William</v>
      </c>
      <c r="T1134" t="s">
        <v>45</v>
      </c>
      <c r="U1134" t="s">
        <v>687</v>
      </c>
      <c r="V1134">
        <v>94521</v>
      </c>
      <c r="W1134" s="2">
        <v>42046</v>
      </c>
      <c r="X1134" s="2" t="str">
        <f t="shared" si="86"/>
        <v>Wed</v>
      </c>
      <c r="Y1134" s="2">
        <v>42048</v>
      </c>
      <c r="Z1134" s="9">
        <f t="shared" si="87"/>
        <v>2</v>
      </c>
      <c r="AA1134" s="9" t="str">
        <f t="shared" si="88"/>
        <v>After Discount</v>
      </c>
      <c r="AB1134" s="6">
        <v>-1596.7457999999999</v>
      </c>
      <c r="AC1134">
        <v>2</v>
      </c>
      <c r="AD1134" s="6">
        <v>3786.84</v>
      </c>
      <c r="AE1134">
        <v>86883</v>
      </c>
      <c r="AF1134" s="9">
        <f>IF(COUNTIF(AE$2:AE3085,AE1134)=1,1,0)</f>
        <v>1</v>
      </c>
      <c r="AG1134" t="str">
        <f>_xlfn.XLOOKUP(AE1134,Returns!A:A,Returns!B:B,"Not Returned",0,1)</f>
        <v>Not Returned</v>
      </c>
      <c r="AH1134">
        <f t="shared" si="89"/>
        <v>0</v>
      </c>
    </row>
    <row r="1135" spans="1:34" x14ac:dyDescent="0.3">
      <c r="A1135">
        <v>22231</v>
      </c>
      <c r="B1135" t="s">
        <v>47</v>
      </c>
      <c r="C1135" s="8">
        <v>0.06</v>
      </c>
      <c r="D1135" s="6">
        <v>80.97</v>
      </c>
      <c r="E1135" s="7">
        <v>33.6</v>
      </c>
      <c r="F1135">
        <v>2122</v>
      </c>
      <c r="G1135" t="s">
        <v>2015</v>
      </c>
      <c r="H1135" t="str">
        <f>IF(COUNTIF(G$2:G1135,G1135)=1,"New Customer","Returning Customer")</f>
        <v>New Customer</v>
      </c>
      <c r="I1135">
        <f t="shared" si="85"/>
        <v>1</v>
      </c>
      <c r="J1135" t="s">
        <v>39</v>
      </c>
      <c r="K1135" t="s">
        <v>114</v>
      </c>
      <c r="L1135" t="s">
        <v>77</v>
      </c>
      <c r="M1135" t="s">
        <v>85</v>
      </c>
      <c r="N1135" t="s">
        <v>43</v>
      </c>
      <c r="O1135" t="s">
        <v>2016</v>
      </c>
      <c r="P1135">
        <v>0.37</v>
      </c>
      <c r="Q1135" t="s">
        <v>33</v>
      </c>
      <c r="R1135" t="s">
        <v>135</v>
      </c>
      <c r="S1135" t="str">
        <f>VLOOKUP(R1135,Users!$A$1:$B$5,2,0)</f>
        <v>Sam</v>
      </c>
      <c r="T1135" t="s">
        <v>949</v>
      </c>
      <c r="U1135" t="s">
        <v>2017</v>
      </c>
      <c r="V1135">
        <v>72116</v>
      </c>
      <c r="W1135" s="2">
        <v>42036</v>
      </c>
      <c r="X1135" s="2" t="str">
        <f t="shared" si="86"/>
        <v>Sun</v>
      </c>
      <c r="Y1135" s="2">
        <v>42038</v>
      </c>
      <c r="Z1135" s="9">
        <f t="shared" si="87"/>
        <v>2</v>
      </c>
      <c r="AA1135" s="9" t="str">
        <f t="shared" si="88"/>
        <v>After Discount</v>
      </c>
      <c r="AB1135" s="6">
        <v>-15.1844</v>
      </c>
      <c r="AC1135">
        <v>10</v>
      </c>
      <c r="AD1135" s="6">
        <v>799.76</v>
      </c>
      <c r="AE1135">
        <v>89664</v>
      </c>
      <c r="AF1135" s="9">
        <f>IF(COUNTIF(AE$2:AE3086,AE1135)=1,1,0)</f>
        <v>1</v>
      </c>
      <c r="AG1135" t="str">
        <f>_xlfn.XLOOKUP(AE1135,Returns!A:A,Returns!B:B,"Not Returned",0,1)</f>
        <v>Not Returned</v>
      </c>
      <c r="AH1135">
        <f t="shared" si="89"/>
        <v>0</v>
      </c>
    </row>
    <row r="1136" spans="1:34" x14ac:dyDescent="0.3">
      <c r="A1136">
        <v>19192</v>
      </c>
      <c r="B1136" t="s">
        <v>25</v>
      </c>
      <c r="C1136" s="8">
        <v>0.1</v>
      </c>
      <c r="D1136" s="6">
        <v>80.97</v>
      </c>
      <c r="E1136" s="7">
        <v>33.6</v>
      </c>
      <c r="F1136">
        <v>2837</v>
      </c>
      <c r="G1136" t="s">
        <v>2574</v>
      </c>
      <c r="H1136" t="str">
        <f>IF(COUNTIF(G$2:G1136,G1136)=1,"New Customer","Returning Customer")</f>
        <v>Returning Customer</v>
      </c>
      <c r="I1136">
        <f t="shared" si="85"/>
        <v>0</v>
      </c>
      <c r="J1136" t="s">
        <v>39</v>
      </c>
      <c r="K1136" t="s">
        <v>40</v>
      </c>
      <c r="L1136" t="s">
        <v>77</v>
      </c>
      <c r="M1136" t="s">
        <v>85</v>
      </c>
      <c r="N1136" t="s">
        <v>43</v>
      </c>
      <c r="O1136" t="s">
        <v>2016</v>
      </c>
      <c r="P1136">
        <v>0.37</v>
      </c>
      <c r="Q1136" t="s">
        <v>33</v>
      </c>
      <c r="R1136" t="s">
        <v>61</v>
      </c>
      <c r="S1136" t="str">
        <f>VLOOKUP(R1136,Users!$A$1:$B$5,2,0)</f>
        <v>Chris</v>
      </c>
      <c r="T1136" t="s">
        <v>299</v>
      </c>
      <c r="U1136" t="s">
        <v>2575</v>
      </c>
      <c r="V1136">
        <v>74133</v>
      </c>
      <c r="W1136" s="2">
        <v>42071</v>
      </c>
      <c r="X1136" s="2" t="str">
        <f t="shared" si="86"/>
        <v>Sun</v>
      </c>
      <c r="Y1136" s="2">
        <v>42074</v>
      </c>
      <c r="Z1136" s="9">
        <f t="shared" si="87"/>
        <v>3</v>
      </c>
      <c r="AA1136" s="9" t="str">
        <f t="shared" si="88"/>
        <v>After Discount</v>
      </c>
      <c r="AB1136" s="6">
        <v>-149.4573</v>
      </c>
      <c r="AC1136">
        <v>3</v>
      </c>
      <c r="AD1136" s="6">
        <v>232.16</v>
      </c>
      <c r="AE1136">
        <v>89801</v>
      </c>
      <c r="AF1136" s="9">
        <f>IF(COUNTIF(AE$2:AE3087,AE1136)=1,1,0)</f>
        <v>0</v>
      </c>
      <c r="AG1136" t="str">
        <f>_xlfn.XLOOKUP(AE1136,Returns!A:A,Returns!B:B,"Not Returned",0,1)</f>
        <v>Not Returned</v>
      </c>
      <c r="AH1136">
        <f t="shared" si="89"/>
        <v>0</v>
      </c>
    </row>
    <row r="1137" spans="1:34" x14ac:dyDescent="0.3">
      <c r="A1137">
        <v>19749</v>
      </c>
      <c r="B1137" t="s">
        <v>106</v>
      </c>
      <c r="C1137" s="8">
        <v>0.1</v>
      </c>
      <c r="D1137" s="6">
        <v>80.97</v>
      </c>
      <c r="E1137" s="7">
        <v>33.6</v>
      </c>
      <c r="F1137">
        <v>3366</v>
      </c>
      <c r="G1137" t="s">
        <v>2977</v>
      </c>
      <c r="H1137" t="str">
        <f>IF(COUNTIF(G$2:G1137,G1137)=1,"New Customer","Returning Customer")</f>
        <v>New Customer</v>
      </c>
      <c r="I1137">
        <f t="shared" si="85"/>
        <v>1</v>
      </c>
      <c r="J1137" t="s">
        <v>39</v>
      </c>
      <c r="K1137" t="s">
        <v>40</v>
      </c>
      <c r="L1137" t="s">
        <v>77</v>
      </c>
      <c r="M1137" t="s">
        <v>85</v>
      </c>
      <c r="N1137" t="s">
        <v>43</v>
      </c>
      <c r="O1137" t="s">
        <v>2016</v>
      </c>
      <c r="P1137">
        <v>0.37</v>
      </c>
      <c r="Q1137" t="s">
        <v>33</v>
      </c>
      <c r="R1137" t="s">
        <v>53</v>
      </c>
      <c r="S1137" t="str">
        <f>VLOOKUP(R1137,Users!$A$1:$B$5,2,0)</f>
        <v>Erin</v>
      </c>
      <c r="T1137" t="s">
        <v>152</v>
      </c>
      <c r="U1137" t="s">
        <v>304</v>
      </c>
      <c r="V1137">
        <v>45373</v>
      </c>
      <c r="W1137" s="2">
        <v>42148</v>
      </c>
      <c r="X1137" s="2" t="str">
        <f t="shared" si="86"/>
        <v>Sun</v>
      </c>
      <c r="Y1137" s="2">
        <v>42153</v>
      </c>
      <c r="Z1137" s="9">
        <f t="shared" si="87"/>
        <v>5</v>
      </c>
      <c r="AA1137" s="9" t="str">
        <f t="shared" si="88"/>
        <v>After Discount</v>
      </c>
      <c r="AB1137" s="6">
        <v>66.22</v>
      </c>
      <c r="AC1137">
        <v>11</v>
      </c>
      <c r="AD1137" s="6">
        <v>837.57</v>
      </c>
      <c r="AE1137">
        <v>90501</v>
      </c>
      <c r="AF1137" s="9">
        <f>IF(COUNTIF(AE$2:AE3088,AE1137)=1,1,0)</f>
        <v>0</v>
      </c>
      <c r="AG1137" t="str">
        <f>_xlfn.XLOOKUP(AE1137,Returns!A:A,Returns!B:B,"Not Returned",0,1)</f>
        <v>Not Returned</v>
      </c>
      <c r="AH1137">
        <f t="shared" si="89"/>
        <v>0</v>
      </c>
    </row>
    <row r="1138" spans="1:34" x14ac:dyDescent="0.3">
      <c r="A1138">
        <v>24463</v>
      </c>
      <c r="B1138" t="s">
        <v>56</v>
      </c>
      <c r="C1138" s="8">
        <v>0.06</v>
      </c>
      <c r="D1138" s="6">
        <v>90.97</v>
      </c>
      <c r="E1138" s="7">
        <v>14</v>
      </c>
      <c r="F1138">
        <v>1815</v>
      </c>
      <c r="G1138" t="s">
        <v>1789</v>
      </c>
      <c r="H1138" t="str">
        <f>IF(COUNTIF(G$2:G1138,G1138)=1,"New Customer","Returning Customer")</f>
        <v>New Customer</v>
      </c>
      <c r="I1138">
        <f t="shared" si="85"/>
        <v>1</v>
      </c>
      <c r="J1138" t="s">
        <v>39</v>
      </c>
      <c r="K1138" t="s">
        <v>40</v>
      </c>
      <c r="L1138" t="s">
        <v>77</v>
      </c>
      <c r="M1138" t="s">
        <v>85</v>
      </c>
      <c r="N1138" t="s">
        <v>43</v>
      </c>
      <c r="O1138" t="s">
        <v>1790</v>
      </c>
      <c r="P1138">
        <v>0.36</v>
      </c>
      <c r="Q1138" t="s">
        <v>33</v>
      </c>
      <c r="R1138" t="s">
        <v>135</v>
      </c>
      <c r="S1138" t="str">
        <f>VLOOKUP(R1138,Users!$A$1:$B$5,2,0)</f>
        <v>Sam</v>
      </c>
      <c r="T1138" t="s">
        <v>663</v>
      </c>
      <c r="U1138" t="s">
        <v>1791</v>
      </c>
      <c r="V1138">
        <v>39208</v>
      </c>
      <c r="W1138" s="2">
        <v>42046</v>
      </c>
      <c r="X1138" s="2" t="str">
        <f t="shared" si="86"/>
        <v>Wed</v>
      </c>
      <c r="Y1138" s="2">
        <v>42047</v>
      </c>
      <c r="Z1138" s="9">
        <f t="shared" si="87"/>
        <v>1</v>
      </c>
      <c r="AA1138" s="9" t="str">
        <f t="shared" si="88"/>
        <v>After Discount</v>
      </c>
      <c r="AB1138" s="6">
        <v>47.334000000000003</v>
      </c>
      <c r="AC1138">
        <v>14</v>
      </c>
      <c r="AD1138" s="6">
        <v>1263.3499999999999</v>
      </c>
      <c r="AE1138">
        <v>90525</v>
      </c>
      <c r="AF1138" s="9">
        <f>IF(COUNTIF(AE$2:AE3089,AE1138)=1,1,0)</f>
        <v>1</v>
      </c>
      <c r="AG1138" t="str">
        <f>_xlfn.XLOOKUP(AE1138,Returns!A:A,Returns!B:B,"Not Returned",0,1)</f>
        <v>Not Returned</v>
      </c>
      <c r="AH1138">
        <f t="shared" si="89"/>
        <v>0</v>
      </c>
    </row>
    <row r="1139" spans="1:34" x14ac:dyDescent="0.3">
      <c r="A1139">
        <v>19566</v>
      </c>
      <c r="B1139" t="s">
        <v>106</v>
      </c>
      <c r="C1139" s="8">
        <v>0.09</v>
      </c>
      <c r="D1139" s="6">
        <v>90.97</v>
      </c>
      <c r="E1139" s="7">
        <v>14</v>
      </c>
      <c r="F1139">
        <v>2437</v>
      </c>
      <c r="G1139" t="s">
        <v>2271</v>
      </c>
      <c r="H1139" t="str">
        <f>IF(COUNTIF(G$2:G1139,G1139)=1,"New Customer","Returning Customer")</f>
        <v>New Customer</v>
      </c>
      <c r="I1139">
        <f t="shared" si="85"/>
        <v>1</v>
      </c>
      <c r="J1139" t="s">
        <v>39</v>
      </c>
      <c r="K1139" t="s">
        <v>40</v>
      </c>
      <c r="L1139" t="s">
        <v>77</v>
      </c>
      <c r="M1139" t="s">
        <v>85</v>
      </c>
      <c r="N1139" t="s">
        <v>43</v>
      </c>
      <c r="O1139" t="s">
        <v>1790</v>
      </c>
      <c r="P1139">
        <v>0.36</v>
      </c>
      <c r="Q1139" t="s">
        <v>33</v>
      </c>
      <c r="R1139" t="s">
        <v>61</v>
      </c>
      <c r="S1139" t="str">
        <f>VLOOKUP(R1139,Users!$A$1:$B$5,2,0)</f>
        <v>Chris</v>
      </c>
      <c r="T1139" t="s">
        <v>1843</v>
      </c>
      <c r="U1139" t="s">
        <v>2272</v>
      </c>
      <c r="V1139">
        <v>53150</v>
      </c>
      <c r="W1139" s="2">
        <v>42064</v>
      </c>
      <c r="X1139" s="2" t="str">
        <f t="shared" si="86"/>
        <v>Sun</v>
      </c>
      <c r="Y1139" s="2">
        <v>42066</v>
      </c>
      <c r="Z1139" s="9">
        <f t="shared" si="87"/>
        <v>2</v>
      </c>
      <c r="AA1139" s="9" t="str">
        <f t="shared" si="88"/>
        <v>After Discount</v>
      </c>
      <c r="AB1139" s="6">
        <v>35.290000000000049</v>
      </c>
      <c r="AC1139">
        <v>3</v>
      </c>
      <c r="AD1139" s="6">
        <v>260</v>
      </c>
      <c r="AE1139">
        <v>90301</v>
      </c>
      <c r="AF1139" s="9">
        <f>IF(COUNTIF(AE$2:AE3090,AE1139)=1,1,0)</f>
        <v>1</v>
      </c>
      <c r="AG1139" t="str">
        <f>_xlfn.XLOOKUP(AE1139,Returns!A:A,Returns!B:B,"Not Returned",0,1)</f>
        <v>Not Returned</v>
      </c>
      <c r="AH1139">
        <f t="shared" si="89"/>
        <v>0</v>
      </c>
    </row>
    <row r="1140" spans="1:34" x14ac:dyDescent="0.3">
      <c r="A1140">
        <v>4724</v>
      </c>
      <c r="B1140" t="s">
        <v>25</v>
      </c>
      <c r="C1140" s="8">
        <v>0.04</v>
      </c>
      <c r="D1140" s="6">
        <v>90.97</v>
      </c>
      <c r="E1140" s="7">
        <v>28</v>
      </c>
      <c r="F1140">
        <v>898</v>
      </c>
      <c r="G1140" t="s">
        <v>1004</v>
      </c>
      <c r="H1140" t="str">
        <f>IF(COUNTIF(G$2:G1140,G1140)=1,"New Customer","Returning Customer")</f>
        <v>Returning Customer</v>
      </c>
      <c r="I1140">
        <f t="shared" si="85"/>
        <v>0</v>
      </c>
      <c r="J1140" t="s">
        <v>39</v>
      </c>
      <c r="K1140" t="s">
        <v>58</v>
      </c>
      <c r="L1140" t="s">
        <v>77</v>
      </c>
      <c r="M1140" t="s">
        <v>85</v>
      </c>
      <c r="N1140" t="s">
        <v>43</v>
      </c>
      <c r="O1140" t="s">
        <v>1005</v>
      </c>
      <c r="P1140">
        <v>0.38</v>
      </c>
      <c r="Q1140" t="s">
        <v>33</v>
      </c>
      <c r="R1140" t="s">
        <v>53</v>
      </c>
      <c r="S1140" t="str">
        <f>VLOOKUP(R1140,Users!$A$1:$B$5,2,0)</f>
        <v>Erin</v>
      </c>
      <c r="T1140" t="s">
        <v>71</v>
      </c>
      <c r="U1140" t="s">
        <v>90</v>
      </c>
      <c r="V1140">
        <v>10039</v>
      </c>
      <c r="W1140" s="2">
        <v>42016</v>
      </c>
      <c r="X1140" s="2" t="str">
        <f t="shared" si="86"/>
        <v>Mon</v>
      </c>
      <c r="Y1140" s="2">
        <v>42017</v>
      </c>
      <c r="Z1140" s="9">
        <f t="shared" si="87"/>
        <v>1</v>
      </c>
      <c r="AA1140" s="9" t="str">
        <f t="shared" si="88"/>
        <v>After Discount</v>
      </c>
      <c r="AB1140" s="6">
        <v>-173.09520000000001</v>
      </c>
      <c r="AC1140">
        <v>6</v>
      </c>
      <c r="AD1140" s="6">
        <v>573.30999999999995</v>
      </c>
      <c r="AE1140">
        <v>33635</v>
      </c>
      <c r="AF1140" s="9">
        <f>IF(COUNTIF(AE$2:AE3091,AE1140)=1,1,0)</f>
        <v>0</v>
      </c>
      <c r="AG1140" t="str">
        <f>_xlfn.XLOOKUP(AE1140,Returns!A:A,Returns!B:B,"Not Returned",0,1)</f>
        <v>Not Returned</v>
      </c>
      <c r="AH1140">
        <f t="shared" si="89"/>
        <v>0</v>
      </c>
    </row>
    <row r="1141" spans="1:34" x14ac:dyDescent="0.3">
      <c r="A1141">
        <v>22724</v>
      </c>
      <c r="B1141" t="s">
        <v>25</v>
      </c>
      <c r="C1141" s="8">
        <v>0.04</v>
      </c>
      <c r="D1141" s="6">
        <v>90.97</v>
      </c>
      <c r="E1141" s="7">
        <v>28</v>
      </c>
      <c r="F1141">
        <v>899</v>
      </c>
      <c r="G1141" t="s">
        <v>1007</v>
      </c>
      <c r="H1141" t="str">
        <f>IF(COUNTIF(G$2:G1141,G1141)=1,"New Customer","Returning Customer")</f>
        <v>Returning Customer</v>
      </c>
      <c r="I1141">
        <f t="shared" si="85"/>
        <v>0</v>
      </c>
      <c r="J1141" t="s">
        <v>39</v>
      </c>
      <c r="K1141" t="s">
        <v>58</v>
      </c>
      <c r="L1141" t="s">
        <v>77</v>
      </c>
      <c r="M1141" t="s">
        <v>85</v>
      </c>
      <c r="N1141" t="s">
        <v>43</v>
      </c>
      <c r="O1141" t="s">
        <v>1005</v>
      </c>
      <c r="P1141">
        <v>0.38</v>
      </c>
      <c r="Q1141" t="s">
        <v>33</v>
      </c>
      <c r="R1141" t="s">
        <v>53</v>
      </c>
      <c r="S1141" t="str">
        <f>VLOOKUP(R1141,Users!$A$1:$B$5,2,0)</f>
        <v>Erin</v>
      </c>
      <c r="T1141" t="s">
        <v>229</v>
      </c>
      <c r="U1141" t="s">
        <v>1008</v>
      </c>
      <c r="V1141">
        <v>16602</v>
      </c>
      <c r="W1141" s="2">
        <v>42016</v>
      </c>
      <c r="X1141" s="2" t="str">
        <f t="shared" si="86"/>
        <v>Mon</v>
      </c>
      <c r="Y1141" s="2">
        <v>42017</v>
      </c>
      <c r="Z1141" s="9">
        <f t="shared" si="87"/>
        <v>1</v>
      </c>
      <c r="AA1141" s="9" t="str">
        <f t="shared" si="88"/>
        <v>After Discount</v>
      </c>
      <c r="AB1141" s="6">
        <v>-173.09520000000001</v>
      </c>
      <c r="AC1141">
        <v>2</v>
      </c>
      <c r="AD1141" s="6">
        <v>191.1</v>
      </c>
      <c r="AE1141">
        <v>86263</v>
      </c>
      <c r="AF1141" s="9">
        <f>IF(COUNTIF(AE$2:AE3092,AE1141)=1,1,0)</f>
        <v>0</v>
      </c>
      <c r="AG1141" t="str">
        <f>_xlfn.XLOOKUP(AE1141,Returns!A:A,Returns!B:B,"Not Returned",0,1)</f>
        <v>Not Returned</v>
      </c>
      <c r="AH1141">
        <f t="shared" si="89"/>
        <v>0</v>
      </c>
    </row>
    <row r="1142" spans="1:34" x14ac:dyDescent="0.3">
      <c r="A1142">
        <v>23793</v>
      </c>
      <c r="B1142" t="s">
        <v>56</v>
      </c>
      <c r="C1142" s="8">
        <v>0.1</v>
      </c>
      <c r="D1142" s="6">
        <v>218.08</v>
      </c>
      <c r="E1142" s="7">
        <v>18.059999999999999</v>
      </c>
      <c r="F1142">
        <v>1450</v>
      </c>
      <c r="G1142" t="s">
        <v>1485</v>
      </c>
      <c r="H1142" t="str">
        <f>IF(COUNTIF(G$2:G1142,G1142)=1,"New Customer","Returning Customer")</f>
        <v>New Customer</v>
      </c>
      <c r="I1142">
        <f t="shared" si="85"/>
        <v>1</v>
      </c>
      <c r="J1142" t="s">
        <v>27</v>
      </c>
      <c r="K1142" t="s">
        <v>114</v>
      </c>
      <c r="L1142" t="s">
        <v>41</v>
      </c>
      <c r="M1142" t="s">
        <v>42</v>
      </c>
      <c r="N1142" t="s">
        <v>231</v>
      </c>
      <c r="O1142" t="s">
        <v>1486</v>
      </c>
      <c r="P1142">
        <v>0.56999999999999995</v>
      </c>
      <c r="Q1142" t="s">
        <v>33</v>
      </c>
      <c r="R1142" t="s">
        <v>34</v>
      </c>
      <c r="S1142" t="str">
        <f>VLOOKUP(R1142,Users!$A$1:$B$5,2,0)</f>
        <v>William</v>
      </c>
      <c r="T1142" t="s">
        <v>45</v>
      </c>
      <c r="U1142" t="s">
        <v>1487</v>
      </c>
      <c r="V1142">
        <v>96150</v>
      </c>
      <c r="W1142" s="2">
        <v>42148</v>
      </c>
      <c r="X1142" s="2" t="str">
        <f t="shared" si="86"/>
        <v>Sun</v>
      </c>
      <c r="Y1142" s="2">
        <v>42149</v>
      </c>
      <c r="Z1142" s="9">
        <f t="shared" si="87"/>
        <v>1</v>
      </c>
      <c r="AA1142" s="9" t="str">
        <f t="shared" si="88"/>
        <v>After Discount</v>
      </c>
      <c r="AB1142" s="6">
        <v>1318.83</v>
      </c>
      <c r="AC1142">
        <v>12</v>
      </c>
      <c r="AD1142" s="6">
        <v>2366.5100000000002</v>
      </c>
      <c r="AE1142">
        <v>86735</v>
      </c>
      <c r="AF1142" s="9">
        <f>IF(COUNTIF(AE$2:AE3093,AE1142)=1,1,0)</f>
        <v>1</v>
      </c>
      <c r="AG1142" t="str">
        <f>_xlfn.XLOOKUP(AE1142,Returns!A:A,Returns!B:B,"Not Returned",0,1)</f>
        <v>Not Returned</v>
      </c>
      <c r="AH1142">
        <f t="shared" si="89"/>
        <v>0</v>
      </c>
    </row>
    <row r="1143" spans="1:34" x14ac:dyDescent="0.3">
      <c r="A1143">
        <v>21229</v>
      </c>
      <c r="B1143" t="s">
        <v>37</v>
      </c>
      <c r="C1143" s="8">
        <v>0.06</v>
      </c>
      <c r="D1143" s="6">
        <v>218.08</v>
      </c>
      <c r="E1143" s="7">
        <v>18.059999999999999</v>
      </c>
      <c r="F1143">
        <v>3206</v>
      </c>
      <c r="G1143" t="s">
        <v>2857</v>
      </c>
      <c r="H1143" t="str">
        <f>IF(COUNTIF(G$2:G1143,G1143)=1,"New Customer","Returning Customer")</f>
        <v>New Customer</v>
      </c>
      <c r="I1143">
        <f t="shared" si="85"/>
        <v>1</v>
      </c>
      <c r="J1143" t="s">
        <v>27</v>
      </c>
      <c r="K1143" t="s">
        <v>114</v>
      </c>
      <c r="L1143" t="s">
        <v>41</v>
      </c>
      <c r="M1143" t="s">
        <v>42</v>
      </c>
      <c r="N1143" t="s">
        <v>231</v>
      </c>
      <c r="O1143" t="s">
        <v>1486</v>
      </c>
      <c r="P1143">
        <v>0.56999999999999995</v>
      </c>
      <c r="Q1143" t="s">
        <v>33</v>
      </c>
      <c r="R1143" t="s">
        <v>34</v>
      </c>
      <c r="S1143" t="str">
        <f>VLOOKUP(R1143,Users!$A$1:$B$5,2,0)</f>
        <v>William</v>
      </c>
      <c r="T1143" t="s">
        <v>1727</v>
      </c>
      <c r="U1143" t="s">
        <v>2858</v>
      </c>
      <c r="V1143">
        <v>83301</v>
      </c>
      <c r="W1143" s="2">
        <v>42145</v>
      </c>
      <c r="X1143" s="2" t="str">
        <f t="shared" si="86"/>
        <v>Thu</v>
      </c>
      <c r="Y1143" s="2">
        <v>42147</v>
      </c>
      <c r="Z1143" s="9">
        <f t="shared" si="87"/>
        <v>2</v>
      </c>
      <c r="AA1143" s="9" t="str">
        <f t="shared" si="88"/>
        <v>After Discount</v>
      </c>
      <c r="AB1143" s="6">
        <v>969.42</v>
      </c>
      <c r="AC1143">
        <v>7</v>
      </c>
      <c r="AD1143" s="6">
        <v>1488.51</v>
      </c>
      <c r="AE1143">
        <v>87934</v>
      </c>
      <c r="AF1143" s="9">
        <f>IF(COUNTIF(AE$2:AE3094,AE1143)=1,1,0)</f>
        <v>1</v>
      </c>
      <c r="AG1143" t="str">
        <f>_xlfn.XLOOKUP(AE1143,Returns!A:A,Returns!B:B,"Not Returned",0,1)</f>
        <v>Not Returned</v>
      </c>
      <c r="AH1143">
        <f t="shared" si="89"/>
        <v>0</v>
      </c>
    </row>
    <row r="1144" spans="1:34" x14ac:dyDescent="0.3">
      <c r="A1144">
        <v>19002</v>
      </c>
      <c r="B1144" t="s">
        <v>25</v>
      </c>
      <c r="C1144" s="8">
        <v>0.03</v>
      </c>
      <c r="D1144" s="6">
        <v>33.979999999999997</v>
      </c>
      <c r="E1144" s="7">
        <v>19.989999999999998</v>
      </c>
      <c r="F1144">
        <v>1000</v>
      </c>
      <c r="G1144" t="s">
        <v>1091</v>
      </c>
      <c r="H1144" t="str">
        <f>IF(COUNTIF(G$2:G1144,G1144)=1,"New Customer","Returning Customer")</f>
        <v>New Customer</v>
      </c>
      <c r="I1144">
        <f t="shared" si="85"/>
        <v>1</v>
      </c>
      <c r="J1144" t="s">
        <v>49</v>
      </c>
      <c r="K1144" t="s">
        <v>58</v>
      </c>
      <c r="L1144" t="s">
        <v>41</v>
      </c>
      <c r="M1144" t="s">
        <v>50</v>
      </c>
      <c r="N1144" t="s">
        <v>59</v>
      </c>
      <c r="O1144" t="s">
        <v>1092</v>
      </c>
      <c r="P1144">
        <v>0.55000000000000004</v>
      </c>
      <c r="Q1144" t="s">
        <v>33</v>
      </c>
      <c r="R1144" t="s">
        <v>53</v>
      </c>
      <c r="S1144" t="str">
        <f>VLOOKUP(R1144,Users!$A$1:$B$5,2,0)</f>
        <v>Erin</v>
      </c>
      <c r="T1144" t="s">
        <v>147</v>
      </c>
      <c r="U1144" t="s">
        <v>1093</v>
      </c>
      <c r="V1144">
        <v>5201</v>
      </c>
      <c r="W1144" s="2">
        <v>42077</v>
      </c>
      <c r="X1144" s="2" t="str">
        <f t="shared" si="86"/>
        <v>Sat</v>
      </c>
      <c r="Y1144" s="2">
        <v>42078</v>
      </c>
      <c r="Z1144" s="9">
        <f t="shared" si="87"/>
        <v>1</v>
      </c>
      <c r="AA1144" s="9" t="str">
        <f t="shared" si="88"/>
        <v>After Discount</v>
      </c>
      <c r="AB1144" s="6">
        <v>-0.74000000000000909</v>
      </c>
      <c r="AC1144">
        <v>12</v>
      </c>
      <c r="AD1144" s="6">
        <v>432.44</v>
      </c>
      <c r="AE1144">
        <v>89433</v>
      </c>
      <c r="AF1144" s="9">
        <f>IF(COUNTIF(AE$2:AE3095,AE1144)=1,1,0)</f>
        <v>0</v>
      </c>
      <c r="AG1144" t="str">
        <f>_xlfn.XLOOKUP(AE1144,Returns!A:A,Returns!B:B,"Not Returned",0,1)</f>
        <v>Not Returned</v>
      </c>
      <c r="AH1144">
        <f t="shared" si="89"/>
        <v>0</v>
      </c>
    </row>
    <row r="1145" spans="1:34" x14ac:dyDescent="0.3">
      <c r="A1145">
        <v>25121</v>
      </c>
      <c r="B1145" t="s">
        <v>25</v>
      </c>
      <c r="C1145" s="8">
        <v>0.03</v>
      </c>
      <c r="D1145" s="6">
        <v>28.53</v>
      </c>
      <c r="E1145" s="7">
        <v>1.49</v>
      </c>
      <c r="F1145">
        <v>234</v>
      </c>
      <c r="G1145" t="s">
        <v>322</v>
      </c>
      <c r="H1145" t="str">
        <f>IF(COUNTIF(G$2:G1145,G1145)=1,"New Customer","Returning Customer")</f>
        <v>Returning Customer</v>
      </c>
      <c r="I1145">
        <f t="shared" si="85"/>
        <v>0</v>
      </c>
      <c r="J1145" t="s">
        <v>49</v>
      </c>
      <c r="K1145" t="s">
        <v>58</v>
      </c>
      <c r="L1145" t="s">
        <v>29</v>
      </c>
      <c r="M1145" t="s">
        <v>109</v>
      </c>
      <c r="N1145" t="s">
        <v>59</v>
      </c>
      <c r="O1145" t="s">
        <v>326</v>
      </c>
      <c r="P1145">
        <v>0.38</v>
      </c>
      <c r="Q1145" t="s">
        <v>33</v>
      </c>
      <c r="R1145" t="s">
        <v>61</v>
      </c>
      <c r="S1145" t="str">
        <f>VLOOKUP(R1145,Users!$A$1:$B$5,2,0)</f>
        <v>Chris</v>
      </c>
      <c r="T1145" t="s">
        <v>324</v>
      </c>
      <c r="U1145" t="s">
        <v>325</v>
      </c>
      <c r="V1145">
        <v>50208</v>
      </c>
      <c r="W1145" s="2">
        <v>42090</v>
      </c>
      <c r="X1145" s="2" t="str">
        <f t="shared" si="86"/>
        <v>Fri</v>
      </c>
      <c r="Y1145" s="2">
        <v>42092</v>
      </c>
      <c r="Z1145" s="9">
        <f t="shared" si="87"/>
        <v>2</v>
      </c>
      <c r="AA1145" s="9" t="str">
        <f t="shared" si="88"/>
        <v>After Discount</v>
      </c>
      <c r="AB1145" s="6">
        <v>136.33709999999999</v>
      </c>
      <c r="AC1145">
        <v>7</v>
      </c>
      <c r="AD1145" s="6">
        <v>197.59</v>
      </c>
      <c r="AE1145">
        <v>90238</v>
      </c>
      <c r="AF1145" s="9">
        <f>IF(COUNTIF(AE$2:AE3096,AE1145)=1,1,0)</f>
        <v>0</v>
      </c>
      <c r="AG1145" t="str">
        <f>_xlfn.XLOOKUP(AE1145,Returns!A:A,Returns!B:B,"Not Returned",0,1)</f>
        <v>Not Returned</v>
      </c>
      <c r="AH1145">
        <f t="shared" si="89"/>
        <v>0</v>
      </c>
    </row>
    <row r="1146" spans="1:34" x14ac:dyDescent="0.3">
      <c r="A1146">
        <v>19553</v>
      </c>
      <c r="B1146" t="s">
        <v>106</v>
      </c>
      <c r="C1146" s="8">
        <v>0.03</v>
      </c>
      <c r="D1146" s="6">
        <v>28.53</v>
      </c>
      <c r="E1146" s="7">
        <v>1.49</v>
      </c>
      <c r="F1146">
        <v>1191</v>
      </c>
      <c r="G1146" t="s">
        <v>1274</v>
      </c>
      <c r="H1146" t="str">
        <f>IF(COUNTIF(G$2:G1146,G1146)=1,"New Customer","Returning Customer")</f>
        <v>New Customer</v>
      </c>
      <c r="I1146">
        <f t="shared" si="85"/>
        <v>1</v>
      </c>
      <c r="J1146" t="s">
        <v>49</v>
      </c>
      <c r="K1146" t="s">
        <v>58</v>
      </c>
      <c r="L1146" t="s">
        <v>29</v>
      </c>
      <c r="M1146" t="s">
        <v>109</v>
      </c>
      <c r="N1146" t="s">
        <v>59</v>
      </c>
      <c r="O1146" t="s">
        <v>326</v>
      </c>
      <c r="P1146">
        <v>0.38</v>
      </c>
      <c r="Q1146" t="s">
        <v>33</v>
      </c>
      <c r="R1146" t="s">
        <v>53</v>
      </c>
      <c r="S1146" t="str">
        <f>VLOOKUP(R1146,Users!$A$1:$B$5,2,0)</f>
        <v>Erin</v>
      </c>
      <c r="T1146" t="s">
        <v>223</v>
      </c>
      <c r="U1146" t="s">
        <v>1275</v>
      </c>
      <c r="V1146">
        <v>6050</v>
      </c>
      <c r="W1146" s="2">
        <v>42183</v>
      </c>
      <c r="X1146" s="2" t="str">
        <f t="shared" si="86"/>
        <v>Sun</v>
      </c>
      <c r="Y1146" s="2">
        <v>42186</v>
      </c>
      <c r="Z1146" s="9">
        <f t="shared" si="87"/>
        <v>3</v>
      </c>
      <c r="AA1146" s="9" t="str">
        <f t="shared" si="88"/>
        <v>After Discount</v>
      </c>
      <c r="AB1146" s="6">
        <v>59.440499999999993</v>
      </c>
      <c r="AC1146">
        <v>3</v>
      </c>
      <c r="AD1146" s="6">
        <v>88.84</v>
      </c>
      <c r="AE1146">
        <v>87587</v>
      </c>
      <c r="AF1146" s="9">
        <f>IF(COUNTIF(AE$2:AE3097,AE1146)=1,1,0)</f>
        <v>0</v>
      </c>
      <c r="AG1146" t="str">
        <f>_xlfn.XLOOKUP(AE1146,Returns!A:A,Returns!B:B,"Not Returned",0,1)</f>
        <v>Not Returned</v>
      </c>
      <c r="AH1146">
        <f t="shared" si="89"/>
        <v>0</v>
      </c>
    </row>
    <row r="1147" spans="1:34" x14ac:dyDescent="0.3">
      <c r="A1147">
        <v>1553</v>
      </c>
      <c r="B1147" t="s">
        <v>106</v>
      </c>
      <c r="C1147" s="8">
        <v>0.03</v>
      </c>
      <c r="D1147" s="6">
        <v>28.53</v>
      </c>
      <c r="E1147" s="7">
        <v>1.49</v>
      </c>
      <c r="F1147">
        <v>1193</v>
      </c>
      <c r="G1147" t="s">
        <v>1276</v>
      </c>
      <c r="H1147" t="str">
        <f>IF(COUNTIF(G$2:G1147,G1147)=1,"New Customer","Returning Customer")</f>
        <v>Returning Customer</v>
      </c>
      <c r="I1147">
        <f t="shared" si="85"/>
        <v>0</v>
      </c>
      <c r="J1147" t="s">
        <v>49</v>
      </c>
      <c r="K1147" t="s">
        <v>58</v>
      </c>
      <c r="L1147" t="s">
        <v>29</v>
      </c>
      <c r="M1147" t="s">
        <v>109</v>
      </c>
      <c r="N1147" t="s">
        <v>59</v>
      </c>
      <c r="O1147" t="s">
        <v>326</v>
      </c>
      <c r="P1147">
        <v>0.38</v>
      </c>
      <c r="Q1147" t="s">
        <v>33</v>
      </c>
      <c r="R1147" t="s">
        <v>53</v>
      </c>
      <c r="S1147" t="str">
        <f>VLOOKUP(R1147,Users!$A$1:$B$5,2,0)</f>
        <v>Erin</v>
      </c>
      <c r="T1147" t="s">
        <v>998</v>
      </c>
      <c r="U1147" t="s">
        <v>35</v>
      </c>
      <c r="V1147">
        <v>20016</v>
      </c>
      <c r="W1147" s="2">
        <v>42183</v>
      </c>
      <c r="X1147" s="2" t="str">
        <f t="shared" si="86"/>
        <v>Sun</v>
      </c>
      <c r="Y1147" s="2">
        <v>42186</v>
      </c>
      <c r="Z1147" s="9">
        <f t="shared" si="87"/>
        <v>3</v>
      </c>
      <c r="AA1147" s="9" t="str">
        <f t="shared" si="88"/>
        <v>After Discount</v>
      </c>
      <c r="AB1147" s="6">
        <v>39.626999999999995</v>
      </c>
      <c r="AC1147">
        <v>11</v>
      </c>
      <c r="AD1147" s="6">
        <v>325.73</v>
      </c>
      <c r="AE1147">
        <v>11206</v>
      </c>
      <c r="AF1147" s="9">
        <f>IF(COUNTIF(AE$2:AE3098,AE1147)=1,1,0)</f>
        <v>0</v>
      </c>
      <c r="AG1147" t="str">
        <f>_xlfn.XLOOKUP(AE1147,Returns!A:A,Returns!B:B,"Not Returned",0,1)</f>
        <v>Not Returned</v>
      </c>
      <c r="AH1147">
        <f t="shared" si="89"/>
        <v>0</v>
      </c>
    </row>
    <row r="1148" spans="1:34" x14ac:dyDescent="0.3">
      <c r="A1148">
        <v>25456</v>
      </c>
      <c r="B1148" t="s">
        <v>56</v>
      </c>
      <c r="C1148" s="8">
        <v>0.06</v>
      </c>
      <c r="D1148" s="6">
        <v>28.53</v>
      </c>
      <c r="E1148" s="7">
        <v>1.49</v>
      </c>
      <c r="F1148">
        <v>2330</v>
      </c>
      <c r="G1148" t="s">
        <v>2182</v>
      </c>
      <c r="H1148" t="str">
        <f>IF(COUNTIF(G$2:G1148,G1148)=1,"New Customer","Returning Customer")</f>
        <v>New Customer</v>
      </c>
      <c r="I1148">
        <f t="shared" si="85"/>
        <v>1</v>
      </c>
      <c r="J1148" t="s">
        <v>49</v>
      </c>
      <c r="K1148" t="s">
        <v>40</v>
      </c>
      <c r="L1148" t="s">
        <v>29</v>
      </c>
      <c r="M1148" t="s">
        <v>109</v>
      </c>
      <c r="N1148" t="s">
        <v>59</v>
      </c>
      <c r="O1148" t="s">
        <v>326</v>
      </c>
      <c r="P1148">
        <v>0.38</v>
      </c>
      <c r="Q1148" t="s">
        <v>33</v>
      </c>
      <c r="R1148" t="s">
        <v>61</v>
      </c>
      <c r="S1148" t="str">
        <f>VLOOKUP(R1148,Users!$A$1:$B$5,2,0)</f>
        <v>Chris</v>
      </c>
      <c r="T1148" t="s">
        <v>324</v>
      </c>
      <c r="U1148" t="s">
        <v>2183</v>
      </c>
      <c r="V1148">
        <v>52302</v>
      </c>
      <c r="W1148" s="2">
        <v>42087</v>
      </c>
      <c r="X1148" s="2" t="str">
        <f t="shared" si="86"/>
        <v>Tue</v>
      </c>
      <c r="Y1148" s="2">
        <v>42090</v>
      </c>
      <c r="Z1148" s="9">
        <f t="shared" si="87"/>
        <v>3</v>
      </c>
      <c r="AA1148" s="9" t="str">
        <f t="shared" si="88"/>
        <v>After Discount</v>
      </c>
      <c r="AB1148" s="6">
        <v>74.638500000000008</v>
      </c>
      <c r="AC1148">
        <v>5</v>
      </c>
      <c r="AD1148" s="6">
        <v>134.09</v>
      </c>
      <c r="AE1148">
        <v>90964</v>
      </c>
      <c r="AF1148" s="9">
        <f>IF(COUNTIF(AE$2:AE3099,AE1148)=1,1,0)</f>
        <v>1</v>
      </c>
      <c r="AG1148" t="str">
        <f>_xlfn.XLOOKUP(AE1148,Returns!A:A,Returns!B:B,"Not Returned",0,1)</f>
        <v>Not Returned</v>
      </c>
      <c r="AH1148">
        <f t="shared" si="89"/>
        <v>0</v>
      </c>
    </row>
    <row r="1149" spans="1:34" x14ac:dyDescent="0.3">
      <c r="A1149">
        <v>19838</v>
      </c>
      <c r="B1149" t="s">
        <v>25</v>
      </c>
      <c r="C1149" s="8">
        <v>0.03</v>
      </c>
      <c r="D1149" s="6">
        <v>28.53</v>
      </c>
      <c r="E1149" s="7">
        <v>1.49</v>
      </c>
      <c r="F1149">
        <v>3354</v>
      </c>
      <c r="G1149" t="s">
        <v>2964</v>
      </c>
      <c r="H1149" t="str">
        <f>IF(COUNTIF(G$2:G1149,G1149)=1,"New Customer","Returning Customer")</f>
        <v>Returning Customer</v>
      </c>
      <c r="I1149">
        <f t="shared" si="85"/>
        <v>0</v>
      </c>
      <c r="J1149" t="s">
        <v>49</v>
      </c>
      <c r="K1149" t="s">
        <v>28</v>
      </c>
      <c r="L1149" t="s">
        <v>29</v>
      </c>
      <c r="M1149" t="s">
        <v>109</v>
      </c>
      <c r="N1149" t="s">
        <v>59</v>
      </c>
      <c r="O1149" t="s">
        <v>326</v>
      </c>
      <c r="P1149">
        <v>0.38</v>
      </c>
      <c r="Q1149" t="s">
        <v>33</v>
      </c>
      <c r="R1149" t="s">
        <v>34</v>
      </c>
      <c r="S1149" t="str">
        <f>VLOOKUP(R1149,Users!$A$1:$B$5,2,0)</f>
        <v>William</v>
      </c>
      <c r="T1149" t="s">
        <v>45</v>
      </c>
      <c r="U1149" t="s">
        <v>2965</v>
      </c>
      <c r="V1149">
        <v>92231</v>
      </c>
      <c r="W1149" s="2">
        <v>42140</v>
      </c>
      <c r="X1149" s="2" t="str">
        <f t="shared" si="86"/>
        <v>Sat</v>
      </c>
      <c r="Y1149" s="2">
        <v>42141</v>
      </c>
      <c r="Z1149" s="9">
        <f t="shared" si="87"/>
        <v>1</v>
      </c>
      <c r="AA1149" s="9" t="str">
        <f t="shared" si="88"/>
        <v>After Discount</v>
      </c>
      <c r="AB1149" s="6">
        <v>137.67569999999998</v>
      </c>
      <c r="AC1149">
        <v>7</v>
      </c>
      <c r="AD1149" s="6">
        <v>199.53</v>
      </c>
      <c r="AE1149">
        <v>88589</v>
      </c>
      <c r="AF1149" s="9">
        <f>IF(COUNTIF(AE$2:AE3100,AE1149)=1,1,0)</f>
        <v>0</v>
      </c>
      <c r="AG1149" t="str">
        <f>_xlfn.XLOOKUP(AE1149,Returns!A:A,Returns!B:B,"Not Returned",0,1)</f>
        <v>Not Returned</v>
      </c>
      <c r="AH1149">
        <f t="shared" si="89"/>
        <v>0</v>
      </c>
    </row>
    <row r="1150" spans="1:34" x14ac:dyDescent="0.3">
      <c r="A1150">
        <v>22597</v>
      </c>
      <c r="B1150" t="s">
        <v>25</v>
      </c>
      <c r="C1150" s="8">
        <v>0.09</v>
      </c>
      <c r="D1150" s="6">
        <v>28.53</v>
      </c>
      <c r="E1150" s="7">
        <v>1.49</v>
      </c>
      <c r="F1150">
        <v>3359</v>
      </c>
      <c r="G1150" t="s">
        <v>2971</v>
      </c>
      <c r="H1150" t="str">
        <f>IF(COUNTIF(G$2:G1150,G1150)=1,"New Customer","Returning Customer")</f>
        <v>New Customer</v>
      </c>
      <c r="I1150">
        <f t="shared" si="85"/>
        <v>1</v>
      </c>
      <c r="J1150" t="s">
        <v>49</v>
      </c>
      <c r="K1150" t="s">
        <v>40</v>
      </c>
      <c r="L1150" t="s">
        <v>29</v>
      </c>
      <c r="M1150" t="s">
        <v>109</v>
      </c>
      <c r="N1150" t="s">
        <v>59</v>
      </c>
      <c r="O1150" t="s">
        <v>326</v>
      </c>
      <c r="P1150">
        <v>0.38</v>
      </c>
      <c r="Q1150" t="s">
        <v>33</v>
      </c>
      <c r="R1150" t="s">
        <v>61</v>
      </c>
      <c r="S1150" t="str">
        <f>VLOOKUP(R1150,Users!$A$1:$B$5,2,0)</f>
        <v>Chris</v>
      </c>
      <c r="T1150" t="s">
        <v>1843</v>
      </c>
      <c r="U1150" t="s">
        <v>2972</v>
      </c>
      <c r="V1150">
        <v>53213</v>
      </c>
      <c r="W1150" s="2">
        <v>42122</v>
      </c>
      <c r="X1150" s="2" t="str">
        <f t="shared" si="86"/>
        <v>Tue</v>
      </c>
      <c r="Y1150" s="2">
        <v>42124</v>
      </c>
      <c r="Z1150" s="9">
        <f t="shared" si="87"/>
        <v>2</v>
      </c>
      <c r="AA1150" s="9" t="str">
        <f t="shared" si="88"/>
        <v>After Discount</v>
      </c>
      <c r="AB1150" s="6">
        <v>107.45461999999999</v>
      </c>
      <c r="AC1150">
        <v>6</v>
      </c>
      <c r="AD1150" s="6">
        <v>157.33000000000001</v>
      </c>
      <c r="AE1150">
        <v>91437</v>
      </c>
      <c r="AF1150" s="9">
        <f>IF(COUNTIF(AE$2:AE3101,AE1150)=1,1,0)</f>
        <v>1</v>
      </c>
      <c r="AG1150" t="str">
        <f>_xlfn.XLOOKUP(AE1150,Returns!A:A,Returns!B:B,"Not Returned",0,1)</f>
        <v>Not Returned</v>
      </c>
      <c r="AH1150">
        <f t="shared" si="89"/>
        <v>0</v>
      </c>
    </row>
    <row r="1151" spans="1:34" x14ac:dyDescent="0.3">
      <c r="A1151">
        <v>25841</v>
      </c>
      <c r="B1151" t="s">
        <v>56</v>
      </c>
      <c r="C1151" s="8">
        <v>0.02</v>
      </c>
      <c r="D1151" s="6">
        <v>28.53</v>
      </c>
      <c r="E1151" s="7">
        <v>1.49</v>
      </c>
      <c r="F1151">
        <v>3381</v>
      </c>
      <c r="G1151" t="s">
        <v>2989</v>
      </c>
      <c r="H1151" t="str">
        <f>IF(COUNTIF(G$2:G1151,G1151)=1,"New Customer","Returning Customer")</f>
        <v>New Customer</v>
      </c>
      <c r="I1151">
        <f t="shared" si="85"/>
        <v>1</v>
      </c>
      <c r="J1151" t="s">
        <v>49</v>
      </c>
      <c r="K1151" t="s">
        <v>40</v>
      </c>
      <c r="L1151" t="s">
        <v>29</v>
      </c>
      <c r="M1151" t="s">
        <v>109</v>
      </c>
      <c r="N1151" t="s">
        <v>59</v>
      </c>
      <c r="O1151" t="s">
        <v>326</v>
      </c>
      <c r="P1151">
        <v>0.38</v>
      </c>
      <c r="Q1151" t="s">
        <v>33</v>
      </c>
      <c r="R1151" t="s">
        <v>135</v>
      </c>
      <c r="S1151" t="str">
        <f>VLOOKUP(R1151,Users!$A$1:$B$5,2,0)</f>
        <v>Sam</v>
      </c>
      <c r="T1151" t="s">
        <v>381</v>
      </c>
      <c r="U1151" t="s">
        <v>2991</v>
      </c>
      <c r="V1151">
        <v>31204</v>
      </c>
      <c r="W1151" s="2">
        <v>42123</v>
      </c>
      <c r="X1151" s="2" t="str">
        <f t="shared" si="86"/>
        <v>Wed</v>
      </c>
      <c r="Y1151" s="2">
        <v>42123</v>
      </c>
      <c r="Z1151" s="9">
        <f t="shared" si="87"/>
        <v>0</v>
      </c>
      <c r="AA1151" s="9" t="str">
        <f t="shared" si="88"/>
        <v>After Discount</v>
      </c>
      <c r="AB1151" s="6">
        <v>1.9919999999999998</v>
      </c>
      <c r="AC1151">
        <v>18</v>
      </c>
      <c r="AD1151" s="6">
        <v>513.33000000000004</v>
      </c>
      <c r="AE1151">
        <v>88840</v>
      </c>
      <c r="AF1151" s="9">
        <f>IF(COUNTIF(AE$2:AE3102,AE1151)=1,1,0)</f>
        <v>1</v>
      </c>
      <c r="AG1151" t="str">
        <f>_xlfn.XLOOKUP(AE1151,Returns!A:A,Returns!B:B,"Not Returned",0,1)</f>
        <v>Not Returned</v>
      </c>
      <c r="AH1151">
        <f t="shared" si="89"/>
        <v>0</v>
      </c>
    </row>
    <row r="1152" spans="1:34" x14ac:dyDescent="0.3">
      <c r="A1152">
        <v>24638</v>
      </c>
      <c r="B1152" t="s">
        <v>47</v>
      </c>
      <c r="C1152" s="8">
        <v>0.04</v>
      </c>
      <c r="D1152" s="6">
        <v>15.98</v>
      </c>
      <c r="E1152" s="7">
        <v>4</v>
      </c>
      <c r="F1152">
        <v>395</v>
      </c>
      <c r="G1152" t="s">
        <v>505</v>
      </c>
      <c r="H1152" t="str">
        <f>IF(COUNTIF(G$2:G1152,G1152)=1,"New Customer","Returning Customer")</f>
        <v>New Customer</v>
      </c>
      <c r="I1152">
        <f t="shared" si="85"/>
        <v>1</v>
      </c>
      <c r="J1152" t="s">
        <v>49</v>
      </c>
      <c r="K1152" t="s">
        <v>28</v>
      </c>
      <c r="L1152" t="s">
        <v>77</v>
      </c>
      <c r="M1152" t="s">
        <v>177</v>
      </c>
      <c r="N1152" t="s">
        <v>59</v>
      </c>
      <c r="O1152" t="s">
        <v>506</v>
      </c>
      <c r="P1152">
        <v>0.37</v>
      </c>
      <c r="Q1152" t="s">
        <v>33</v>
      </c>
      <c r="R1152" t="s">
        <v>135</v>
      </c>
      <c r="S1152" t="str">
        <f>VLOOKUP(R1152,Users!$A$1:$B$5,2,0)</f>
        <v>Sam</v>
      </c>
      <c r="T1152" t="s">
        <v>316</v>
      </c>
      <c r="U1152" t="s">
        <v>507</v>
      </c>
      <c r="V1152">
        <v>28001</v>
      </c>
      <c r="W1152" s="2">
        <v>42173</v>
      </c>
      <c r="X1152" s="2" t="str">
        <f t="shared" si="86"/>
        <v>Thu</v>
      </c>
      <c r="Y1152" s="2">
        <v>42174</v>
      </c>
      <c r="Z1152" s="9">
        <f t="shared" si="87"/>
        <v>1</v>
      </c>
      <c r="AA1152" s="9" t="str">
        <f t="shared" si="88"/>
        <v>After Discount</v>
      </c>
      <c r="AB1152" s="6">
        <v>-19.208000000000002</v>
      </c>
      <c r="AC1152">
        <v>4</v>
      </c>
      <c r="AD1152" s="6">
        <v>64.59</v>
      </c>
      <c r="AE1152">
        <v>86384</v>
      </c>
      <c r="AF1152" s="9">
        <f>IF(COUNTIF(AE$2:AE3103,AE1152)=1,1,0)</f>
        <v>0</v>
      </c>
      <c r="AG1152" t="str">
        <f>_xlfn.XLOOKUP(AE1152,Returns!A:A,Returns!B:B,"Not Returned",0,1)</f>
        <v>Not Returned</v>
      </c>
      <c r="AH1152">
        <f t="shared" si="89"/>
        <v>0</v>
      </c>
    </row>
    <row r="1153" spans="1:34" x14ac:dyDescent="0.3">
      <c r="A1153">
        <v>21970</v>
      </c>
      <c r="B1153" t="s">
        <v>106</v>
      </c>
      <c r="C1153" s="8">
        <v>0.1</v>
      </c>
      <c r="D1153" s="6">
        <v>15.98</v>
      </c>
      <c r="E1153" s="7">
        <v>4</v>
      </c>
      <c r="F1153">
        <v>920</v>
      </c>
      <c r="G1153" t="s">
        <v>1028</v>
      </c>
      <c r="H1153" t="str">
        <f>IF(COUNTIF(G$2:G1153,G1153)=1,"New Customer","Returning Customer")</f>
        <v>Returning Customer</v>
      </c>
      <c r="I1153">
        <f t="shared" si="85"/>
        <v>0</v>
      </c>
      <c r="J1153" t="s">
        <v>49</v>
      </c>
      <c r="K1153" t="s">
        <v>28</v>
      </c>
      <c r="L1153" t="s">
        <v>77</v>
      </c>
      <c r="M1153" t="s">
        <v>177</v>
      </c>
      <c r="N1153" t="s">
        <v>59</v>
      </c>
      <c r="O1153" t="s">
        <v>506</v>
      </c>
      <c r="P1153">
        <v>0.37</v>
      </c>
      <c r="Q1153" t="s">
        <v>33</v>
      </c>
      <c r="R1153" t="s">
        <v>34</v>
      </c>
      <c r="S1153" t="str">
        <f>VLOOKUP(R1153,Users!$A$1:$B$5,2,0)</f>
        <v>William</v>
      </c>
      <c r="T1153" t="s">
        <v>45</v>
      </c>
      <c r="U1153" t="s">
        <v>1029</v>
      </c>
      <c r="V1153">
        <v>92374</v>
      </c>
      <c r="W1153" s="2">
        <v>42090</v>
      </c>
      <c r="X1153" s="2" t="str">
        <f t="shared" si="86"/>
        <v>Fri</v>
      </c>
      <c r="Y1153" s="2">
        <v>42095</v>
      </c>
      <c r="Z1153" s="9">
        <f t="shared" si="87"/>
        <v>5</v>
      </c>
      <c r="AA1153" s="9" t="str">
        <f t="shared" si="88"/>
        <v>After Discount</v>
      </c>
      <c r="AB1153" s="6">
        <v>92.722199999999987</v>
      </c>
      <c r="AC1153">
        <v>9</v>
      </c>
      <c r="AD1153" s="6">
        <v>134.38</v>
      </c>
      <c r="AE1153">
        <v>90491</v>
      </c>
      <c r="AF1153" s="9">
        <f>IF(COUNTIF(AE$2:AE3104,AE1153)=1,1,0)</f>
        <v>1</v>
      </c>
      <c r="AG1153" t="str">
        <f>_xlfn.XLOOKUP(AE1153,Returns!A:A,Returns!B:B,"Not Returned",0,1)</f>
        <v>Not Returned</v>
      </c>
      <c r="AH1153">
        <f t="shared" si="89"/>
        <v>0</v>
      </c>
    </row>
    <row r="1154" spans="1:34" x14ac:dyDescent="0.3">
      <c r="A1154">
        <v>25126</v>
      </c>
      <c r="B1154" t="s">
        <v>106</v>
      </c>
      <c r="C1154" s="8">
        <v>0.04</v>
      </c>
      <c r="D1154" s="6">
        <v>100.98</v>
      </c>
      <c r="E1154" s="7">
        <v>7.18</v>
      </c>
      <c r="F1154">
        <v>2423</v>
      </c>
      <c r="G1154" t="s">
        <v>2256</v>
      </c>
      <c r="H1154" t="str">
        <f>IF(COUNTIF(G$2:G1154,G1154)=1,"New Customer","Returning Customer")</f>
        <v>New Customer</v>
      </c>
      <c r="I1154">
        <f t="shared" ref="I1154:I1217" si="90">IF(H1154="New Customer",1,0)</f>
        <v>1</v>
      </c>
      <c r="J1154" t="s">
        <v>49</v>
      </c>
      <c r="K1154" t="s">
        <v>40</v>
      </c>
      <c r="L1154" t="s">
        <v>77</v>
      </c>
      <c r="M1154" t="s">
        <v>177</v>
      </c>
      <c r="N1154" t="s">
        <v>59</v>
      </c>
      <c r="O1154" t="s">
        <v>2257</v>
      </c>
      <c r="P1154">
        <v>0.4</v>
      </c>
      <c r="Q1154" t="s">
        <v>33</v>
      </c>
      <c r="R1154" t="s">
        <v>61</v>
      </c>
      <c r="S1154" t="str">
        <f>VLOOKUP(R1154,Users!$A$1:$B$5,2,0)</f>
        <v>Chris</v>
      </c>
      <c r="T1154" t="s">
        <v>129</v>
      </c>
      <c r="U1154" t="s">
        <v>2258</v>
      </c>
      <c r="V1154">
        <v>76053</v>
      </c>
      <c r="W1154" s="2">
        <v>42025</v>
      </c>
      <c r="X1154" s="2" t="str">
        <f t="shared" ref="X1154:X1217" si="91">TEXT(W1154,"ddd")</f>
        <v>Wed</v>
      </c>
      <c r="Y1154" s="2">
        <v>42030</v>
      </c>
      <c r="Z1154" s="9">
        <f t="shared" ref="Z1154:Z1217" si="92">Y1154-W1154</f>
        <v>5</v>
      </c>
      <c r="AA1154" s="9" t="str">
        <f t="shared" ref="AA1154:AA1217" si="93">IF(C1154=0,"No Discount","After Discount")</f>
        <v>After Discount</v>
      </c>
      <c r="AB1154" s="6">
        <v>269.94</v>
      </c>
      <c r="AC1154">
        <v>4</v>
      </c>
      <c r="AD1154" s="6">
        <v>414.91</v>
      </c>
      <c r="AE1154">
        <v>89054</v>
      </c>
      <c r="AF1154" s="9">
        <f>IF(COUNTIF(AE$2:AE3105,AE1154)=1,1,0)</f>
        <v>1</v>
      </c>
      <c r="AG1154" t="str">
        <f>_xlfn.XLOOKUP(AE1154,Returns!A:A,Returns!B:B,"Not Returned",0,1)</f>
        <v>Not Returned</v>
      </c>
      <c r="AH1154">
        <f t="shared" ref="AH1154:AH1217" si="94">IF(AG1154="Not Returned",0,1)</f>
        <v>0</v>
      </c>
    </row>
    <row r="1155" spans="1:34" x14ac:dyDescent="0.3">
      <c r="A1155">
        <v>19819</v>
      </c>
      <c r="B1155" t="s">
        <v>37</v>
      </c>
      <c r="C1155" s="8">
        <v>0.05</v>
      </c>
      <c r="D1155" s="6">
        <v>100.98</v>
      </c>
      <c r="E1155" s="7">
        <v>7.18</v>
      </c>
      <c r="F1155">
        <v>2737</v>
      </c>
      <c r="G1155" t="s">
        <v>2500</v>
      </c>
      <c r="H1155" t="str">
        <f>IF(COUNTIF(G$2:G1155,G1155)=1,"New Customer","Returning Customer")</f>
        <v>Returning Customer</v>
      </c>
      <c r="I1155">
        <f t="shared" si="90"/>
        <v>0</v>
      </c>
      <c r="J1155" t="s">
        <v>49</v>
      </c>
      <c r="K1155" t="s">
        <v>58</v>
      </c>
      <c r="L1155" t="s">
        <v>77</v>
      </c>
      <c r="M1155" t="s">
        <v>177</v>
      </c>
      <c r="N1155" t="s">
        <v>59</v>
      </c>
      <c r="O1155" t="s">
        <v>2257</v>
      </c>
      <c r="P1155">
        <v>0.4</v>
      </c>
      <c r="Q1155" t="s">
        <v>33</v>
      </c>
      <c r="R1155" t="s">
        <v>53</v>
      </c>
      <c r="S1155" t="str">
        <f>VLOOKUP(R1155,Users!$A$1:$B$5,2,0)</f>
        <v>Erin</v>
      </c>
      <c r="T1155" t="s">
        <v>147</v>
      </c>
      <c r="U1155" t="s">
        <v>731</v>
      </c>
      <c r="V1155">
        <v>5701</v>
      </c>
      <c r="W1155" s="2">
        <v>42116</v>
      </c>
      <c r="X1155" s="2" t="str">
        <f t="shared" si="91"/>
        <v>Wed</v>
      </c>
      <c r="Y1155" s="2">
        <v>42118</v>
      </c>
      <c r="Z1155" s="9">
        <f t="shared" si="92"/>
        <v>2</v>
      </c>
      <c r="AA1155" s="9" t="str">
        <f t="shared" si="93"/>
        <v>After Discount</v>
      </c>
      <c r="AB1155" s="6">
        <v>566.6072999999999</v>
      </c>
      <c r="AC1155">
        <v>8</v>
      </c>
      <c r="AD1155" s="6">
        <v>821.17</v>
      </c>
      <c r="AE1155">
        <v>89018</v>
      </c>
      <c r="AF1155" s="9">
        <f>IF(COUNTIF(AE$2:AE3106,AE1155)=1,1,0)</f>
        <v>1</v>
      </c>
      <c r="AG1155" t="str">
        <f>_xlfn.XLOOKUP(AE1155,Returns!A:A,Returns!B:B,"Not Returned",0,1)</f>
        <v>Not Returned</v>
      </c>
      <c r="AH1155">
        <f t="shared" si="94"/>
        <v>0</v>
      </c>
    </row>
    <row r="1156" spans="1:34" x14ac:dyDescent="0.3">
      <c r="A1156">
        <v>19723</v>
      </c>
      <c r="B1156" t="s">
        <v>56</v>
      </c>
      <c r="C1156" s="8">
        <v>7.0000000000000007E-2</v>
      </c>
      <c r="D1156" s="6">
        <v>80.98</v>
      </c>
      <c r="E1156" s="7">
        <v>7.18</v>
      </c>
      <c r="F1156">
        <v>2290</v>
      </c>
      <c r="G1156" t="s">
        <v>2165</v>
      </c>
      <c r="H1156" t="str">
        <f>IF(COUNTIF(G$2:G1156,G1156)=1,"New Customer","Returning Customer")</f>
        <v>Returning Customer</v>
      </c>
      <c r="I1156">
        <f t="shared" si="90"/>
        <v>0</v>
      </c>
      <c r="J1156" t="s">
        <v>49</v>
      </c>
      <c r="K1156" t="s">
        <v>28</v>
      </c>
      <c r="L1156" t="s">
        <v>77</v>
      </c>
      <c r="M1156" t="s">
        <v>177</v>
      </c>
      <c r="N1156" t="s">
        <v>59</v>
      </c>
      <c r="O1156" t="s">
        <v>2168</v>
      </c>
      <c r="P1156">
        <v>0.48</v>
      </c>
      <c r="Q1156" t="s">
        <v>33</v>
      </c>
      <c r="R1156" t="s">
        <v>61</v>
      </c>
      <c r="S1156" t="str">
        <f>VLOOKUP(R1156,Users!$A$1:$B$5,2,0)</f>
        <v>Chris</v>
      </c>
      <c r="T1156" t="s">
        <v>62</v>
      </c>
      <c r="U1156" t="s">
        <v>2166</v>
      </c>
      <c r="V1156">
        <v>55433</v>
      </c>
      <c r="W1156" s="2">
        <v>42039</v>
      </c>
      <c r="X1156" s="2" t="str">
        <f t="shared" si="91"/>
        <v>Wed</v>
      </c>
      <c r="Y1156" s="2">
        <v>42041</v>
      </c>
      <c r="Z1156" s="9">
        <f t="shared" si="92"/>
        <v>2</v>
      </c>
      <c r="AA1156" s="9" t="str">
        <f t="shared" si="93"/>
        <v>After Discount</v>
      </c>
      <c r="AB1156" s="6">
        <v>779.47230000000002</v>
      </c>
      <c r="AC1156">
        <v>15</v>
      </c>
      <c r="AD1156" s="6">
        <v>1129.67</v>
      </c>
      <c r="AE1156">
        <v>88164</v>
      </c>
      <c r="AF1156" s="9">
        <f>IF(COUNTIF(AE$2:AE3107,AE1156)=1,1,0)</f>
        <v>1</v>
      </c>
      <c r="AG1156" t="str">
        <f>_xlfn.XLOOKUP(AE1156,Returns!A:A,Returns!B:B,"Not Returned",0,1)</f>
        <v>Not Returned</v>
      </c>
      <c r="AH1156">
        <f t="shared" si="94"/>
        <v>0</v>
      </c>
    </row>
    <row r="1157" spans="1:34" x14ac:dyDescent="0.3">
      <c r="A1157">
        <v>5568</v>
      </c>
      <c r="B1157" t="s">
        <v>106</v>
      </c>
      <c r="C1157" s="8">
        <v>0.03</v>
      </c>
      <c r="D1157" s="6">
        <v>30.98</v>
      </c>
      <c r="E1157" s="7">
        <v>6.5</v>
      </c>
      <c r="F1157">
        <v>1129</v>
      </c>
      <c r="G1157" t="s">
        <v>1225</v>
      </c>
      <c r="H1157" t="str">
        <f>IF(COUNTIF(G$2:G1157,G1157)=1,"New Customer","Returning Customer")</f>
        <v>Returning Customer</v>
      </c>
      <c r="I1157">
        <f t="shared" si="90"/>
        <v>0</v>
      </c>
      <c r="J1157" t="s">
        <v>49</v>
      </c>
      <c r="K1157" t="s">
        <v>28</v>
      </c>
      <c r="L1157" t="s">
        <v>77</v>
      </c>
      <c r="M1157" t="s">
        <v>177</v>
      </c>
      <c r="N1157" t="s">
        <v>59</v>
      </c>
      <c r="O1157" t="s">
        <v>1229</v>
      </c>
      <c r="P1157">
        <v>0.79</v>
      </c>
      <c r="Q1157" t="s">
        <v>33</v>
      </c>
      <c r="R1157" t="s">
        <v>53</v>
      </c>
      <c r="S1157" t="str">
        <f>VLOOKUP(R1157,Users!$A$1:$B$5,2,0)</f>
        <v>Erin</v>
      </c>
      <c r="T1157" t="s">
        <v>189</v>
      </c>
      <c r="U1157" t="s">
        <v>190</v>
      </c>
      <c r="V1157">
        <v>2118</v>
      </c>
      <c r="W1157" s="2">
        <v>42168</v>
      </c>
      <c r="X1157" s="2" t="str">
        <f t="shared" si="91"/>
        <v>Sat</v>
      </c>
      <c r="Y1157" s="2">
        <v>42172</v>
      </c>
      <c r="Z1157" s="9">
        <f t="shared" si="92"/>
        <v>4</v>
      </c>
      <c r="AA1157" s="9" t="str">
        <f t="shared" si="93"/>
        <v>After Discount</v>
      </c>
      <c r="AB1157" s="6">
        <v>-144.19999999999999</v>
      </c>
      <c r="AC1157">
        <v>44</v>
      </c>
      <c r="AD1157" s="6">
        <v>1332.09</v>
      </c>
      <c r="AE1157">
        <v>39430</v>
      </c>
      <c r="AF1157" s="9">
        <f>IF(COUNTIF(AE$2:AE3108,AE1157)=1,1,0)</f>
        <v>1</v>
      </c>
      <c r="AG1157" t="str">
        <f>_xlfn.XLOOKUP(AE1157,Returns!A:A,Returns!B:B,"Not Returned",0,1)</f>
        <v>Not Returned</v>
      </c>
      <c r="AH1157">
        <f t="shared" si="94"/>
        <v>0</v>
      </c>
    </row>
    <row r="1158" spans="1:34" x14ac:dyDescent="0.3">
      <c r="A1158">
        <v>23568</v>
      </c>
      <c r="B1158" t="s">
        <v>106</v>
      </c>
      <c r="C1158" s="8">
        <v>0.03</v>
      </c>
      <c r="D1158" s="6">
        <v>30.98</v>
      </c>
      <c r="E1158" s="7">
        <v>6.5</v>
      </c>
      <c r="F1158">
        <v>1132</v>
      </c>
      <c r="G1158" t="s">
        <v>1232</v>
      </c>
      <c r="H1158" t="str">
        <f>IF(COUNTIF(G$2:G1158,G1158)=1,"New Customer","Returning Customer")</f>
        <v>Returning Customer</v>
      </c>
      <c r="I1158">
        <f t="shared" si="90"/>
        <v>0</v>
      </c>
      <c r="J1158" t="s">
        <v>49</v>
      </c>
      <c r="K1158" t="s">
        <v>28</v>
      </c>
      <c r="L1158" t="s">
        <v>77</v>
      </c>
      <c r="M1158" t="s">
        <v>177</v>
      </c>
      <c r="N1158" t="s">
        <v>59</v>
      </c>
      <c r="O1158" t="s">
        <v>1229</v>
      </c>
      <c r="P1158">
        <v>0.79</v>
      </c>
      <c r="Q1158" t="s">
        <v>33</v>
      </c>
      <c r="R1158" t="s">
        <v>61</v>
      </c>
      <c r="S1158" t="str">
        <f>VLOOKUP(R1158,Users!$A$1:$B$5,2,0)</f>
        <v>Chris</v>
      </c>
      <c r="T1158" t="s">
        <v>129</v>
      </c>
      <c r="U1158" t="s">
        <v>1233</v>
      </c>
      <c r="V1158">
        <v>76039</v>
      </c>
      <c r="W1158" s="2">
        <v>42168</v>
      </c>
      <c r="X1158" s="2" t="str">
        <f t="shared" si="91"/>
        <v>Sat</v>
      </c>
      <c r="Y1158" s="2">
        <v>42172</v>
      </c>
      <c r="Z1158" s="9">
        <f t="shared" si="92"/>
        <v>4</v>
      </c>
      <c r="AA1158" s="9" t="str">
        <f t="shared" si="93"/>
        <v>After Discount</v>
      </c>
      <c r="AB1158" s="6">
        <v>-115.35999999999999</v>
      </c>
      <c r="AC1158">
        <v>11</v>
      </c>
      <c r="AD1158" s="6">
        <v>333.02</v>
      </c>
      <c r="AE1158">
        <v>88104</v>
      </c>
      <c r="AF1158" s="9">
        <f>IF(COUNTIF(AE$2:AE3109,AE1158)=1,1,0)</f>
        <v>1</v>
      </c>
      <c r="AG1158" t="str">
        <f>_xlfn.XLOOKUP(AE1158,Returns!A:A,Returns!B:B,"Not Returned",0,1)</f>
        <v>Not Returned</v>
      </c>
      <c r="AH1158">
        <f t="shared" si="94"/>
        <v>0</v>
      </c>
    </row>
    <row r="1159" spans="1:34" x14ac:dyDescent="0.3">
      <c r="A1159">
        <v>23958</v>
      </c>
      <c r="B1159" t="s">
        <v>37</v>
      </c>
      <c r="C1159" s="8">
        <v>0.02</v>
      </c>
      <c r="D1159" s="6">
        <v>30.98</v>
      </c>
      <c r="E1159" s="7">
        <v>6.5</v>
      </c>
      <c r="F1159">
        <v>1472</v>
      </c>
      <c r="G1159" t="s">
        <v>1499</v>
      </c>
      <c r="H1159" t="str">
        <f>IF(COUNTIF(G$2:G1159,G1159)=1,"New Customer","Returning Customer")</f>
        <v>Returning Customer</v>
      </c>
      <c r="I1159">
        <f t="shared" si="90"/>
        <v>0</v>
      </c>
      <c r="J1159" t="s">
        <v>27</v>
      </c>
      <c r="K1159" t="s">
        <v>40</v>
      </c>
      <c r="L1159" t="s">
        <v>77</v>
      </c>
      <c r="M1159" t="s">
        <v>177</v>
      </c>
      <c r="N1159" t="s">
        <v>59</v>
      </c>
      <c r="O1159" t="s">
        <v>1229</v>
      </c>
      <c r="P1159">
        <v>0.79</v>
      </c>
      <c r="Q1159" t="s">
        <v>33</v>
      </c>
      <c r="R1159" t="s">
        <v>53</v>
      </c>
      <c r="S1159" t="str">
        <f>VLOOKUP(R1159,Users!$A$1:$B$5,2,0)</f>
        <v>Erin</v>
      </c>
      <c r="T1159" t="s">
        <v>152</v>
      </c>
      <c r="U1159" t="s">
        <v>1500</v>
      </c>
      <c r="V1159">
        <v>44145</v>
      </c>
      <c r="W1159" s="2">
        <v>42185</v>
      </c>
      <c r="X1159" s="2" t="str">
        <f t="shared" si="91"/>
        <v>Tue</v>
      </c>
      <c r="Y1159" s="2">
        <v>42186</v>
      </c>
      <c r="Z1159" s="9">
        <f t="shared" si="92"/>
        <v>1</v>
      </c>
      <c r="AA1159" s="9" t="str">
        <f t="shared" si="93"/>
        <v>After Discount</v>
      </c>
      <c r="AB1159" s="6">
        <v>-44.624000000000002</v>
      </c>
      <c r="AC1159">
        <v>17</v>
      </c>
      <c r="AD1159" s="6">
        <v>552.89</v>
      </c>
      <c r="AE1159">
        <v>87078</v>
      </c>
      <c r="AF1159" s="9">
        <f>IF(COUNTIF(AE$2:AE3110,AE1159)=1,1,0)</f>
        <v>1</v>
      </c>
      <c r="AG1159" t="str">
        <f>_xlfn.XLOOKUP(AE1159,Returns!A:A,Returns!B:B,"Not Returned",0,1)</f>
        <v>Not Returned</v>
      </c>
      <c r="AH1159">
        <f t="shared" si="94"/>
        <v>0</v>
      </c>
    </row>
    <row r="1160" spans="1:34" x14ac:dyDescent="0.3">
      <c r="A1160">
        <v>21632</v>
      </c>
      <c r="B1160" t="s">
        <v>47</v>
      </c>
      <c r="C1160" s="8">
        <v>0.1</v>
      </c>
      <c r="D1160" s="6">
        <v>9.85</v>
      </c>
      <c r="E1160" s="7">
        <v>4.82</v>
      </c>
      <c r="F1160">
        <v>2059</v>
      </c>
      <c r="G1160" t="s">
        <v>1959</v>
      </c>
      <c r="H1160" t="str">
        <f>IF(COUNTIF(G$2:G1160,G1160)=1,"New Customer","Returning Customer")</f>
        <v>New Customer</v>
      </c>
      <c r="I1160">
        <f t="shared" si="90"/>
        <v>1</v>
      </c>
      <c r="J1160" t="s">
        <v>49</v>
      </c>
      <c r="K1160" t="s">
        <v>28</v>
      </c>
      <c r="L1160" t="s">
        <v>29</v>
      </c>
      <c r="M1160" t="s">
        <v>30</v>
      </c>
      <c r="N1160" t="s">
        <v>31</v>
      </c>
      <c r="O1160" t="s">
        <v>1961</v>
      </c>
      <c r="P1160">
        <v>0.47</v>
      </c>
      <c r="Q1160" t="s">
        <v>33</v>
      </c>
      <c r="R1160" t="s">
        <v>135</v>
      </c>
      <c r="S1160" t="str">
        <f>VLOOKUP(R1160,Users!$A$1:$B$5,2,0)</f>
        <v>Sam</v>
      </c>
      <c r="T1160" t="s">
        <v>316</v>
      </c>
      <c r="U1160" t="s">
        <v>1960</v>
      </c>
      <c r="V1160">
        <v>27260</v>
      </c>
      <c r="W1160" s="2">
        <v>42090</v>
      </c>
      <c r="X1160" s="2" t="str">
        <f t="shared" si="91"/>
        <v>Fri</v>
      </c>
      <c r="Y1160" s="2">
        <v>42091</v>
      </c>
      <c r="Z1160" s="9">
        <f t="shared" si="92"/>
        <v>1</v>
      </c>
      <c r="AA1160" s="9" t="str">
        <f t="shared" si="93"/>
        <v>After Discount</v>
      </c>
      <c r="AB1160" s="6">
        <v>374.904</v>
      </c>
      <c r="AC1160">
        <v>12</v>
      </c>
      <c r="AD1160" s="6">
        <v>114.91</v>
      </c>
      <c r="AE1160">
        <v>88041</v>
      </c>
      <c r="AF1160" s="9">
        <f>IF(COUNTIF(AE$2:AE3111,AE1160)=1,1,0)</f>
        <v>0</v>
      </c>
      <c r="AG1160" t="str">
        <f>_xlfn.XLOOKUP(AE1160,Returns!A:A,Returns!B:B,"Not Returned",0,1)</f>
        <v>Not Returned</v>
      </c>
      <c r="AH1160">
        <f t="shared" si="94"/>
        <v>0</v>
      </c>
    </row>
    <row r="1161" spans="1:34" x14ac:dyDescent="0.3">
      <c r="A1161">
        <v>3926</v>
      </c>
      <c r="B1161" t="s">
        <v>47</v>
      </c>
      <c r="C1161" s="8">
        <v>0.02</v>
      </c>
      <c r="D1161" s="6">
        <v>209.84</v>
      </c>
      <c r="E1161" s="7">
        <v>21.21</v>
      </c>
      <c r="F1161">
        <v>1044</v>
      </c>
      <c r="G1161" t="s">
        <v>1150</v>
      </c>
      <c r="H1161" t="str">
        <f>IF(COUNTIF(G$2:G1161,G1161)=1,"New Customer","Returning Customer")</f>
        <v>Returning Customer</v>
      </c>
      <c r="I1161">
        <f t="shared" si="90"/>
        <v>0</v>
      </c>
      <c r="J1161" t="s">
        <v>49</v>
      </c>
      <c r="K1161" t="s">
        <v>40</v>
      </c>
      <c r="L1161" t="s">
        <v>41</v>
      </c>
      <c r="M1161" t="s">
        <v>50</v>
      </c>
      <c r="N1161" t="s">
        <v>231</v>
      </c>
      <c r="O1161" t="s">
        <v>1151</v>
      </c>
      <c r="P1161">
        <v>0.59</v>
      </c>
      <c r="Q1161" t="s">
        <v>33</v>
      </c>
      <c r="R1161" t="s">
        <v>34</v>
      </c>
      <c r="S1161" t="str">
        <f>VLOOKUP(R1161,Users!$A$1:$B$5,2,0)</f>
        <v>William</v>
      </c>
      <c r="T1161" t="s">
        <v>45</v>
      </c>
      <c r="U1161" t="s">
        <v>655</v>
      </c>
      <c r="V1161">
        <v>90004</v>
      </c>
      <c r="W1161" s="2">
        <v>42169</v>
      </c>
      <c r="X1161" s="2" t="str">
        <f t="shared" si="91"/>
        <v>Sun</v>
      </c>
      <c r="Y1161" s="2">
        <v>42169</v>
      </c>
      <c r="Z1161" s="9">
        <f t="shared" si="92"/>
        <v>0</v>
      </c>
      <c r="AA1161" s="9" t="str">
        <f t="shared" si="93"/>
        <v>After Discount</v>
      </c>
      <c r="AB1161" s="6">
        <v>2593.14</v>
      </c>
      <c r="AC1161">
        <v>62</v>
      </c>
      <c r="AD1161" s="6">
        <v>13546.94</v>
      </c>
      <c r="AE1161">
        <v>28001</v>
      </c>
      <c r="AF1161" s="9">
        <f>IF(COUNTIF(AE$2:AE3112,AE1161)=1,1,0)</f>
        <v>0</v>
      </c>
      <c r="AG1161" t="str">
        <f>_xlfn.XLOOKUP(AE1161,Returns!A:A,Returns!B:B,"Not Returned",0,1)</f>
        <v>Not Returned</v>
      </c>
      <c r="AH1161">
        <f t="shared" si="94"/>
        <v>0</v>
      </c>
    </row>
    <row r="1162" spans="1:34" x14ac:dyDescent="0.3">
      <c r="A1162">
        <v>21982</v>
      </c>
      <c r="B1162" t="s">
        <v>47</v>
      </c>
      <c r="C1162" s="8">
        <v>0.02</v>
      </c>
      <c r="D1162" s="6">
        <v>209.84</v>
      </c>
      <c r="E1162" s="7">
        <v>21.21</v>
      </c>
      <c r="F1162">
        <v>2630</v>
      </c>
      <c r="G1162" t="s">
        <v>2430</v>
      </c>
      <c r="H1162" t="str">
        <f>IF(COUNTIF(G$2:G1162,G1162)=1,"New Customer","Returning Customer")</f>
        <v>Returning Customer</v>
      </c>
      <c r="I1162">
        <f t="shared" si="90"/>
        <v>0</v>
      </c>
      <c r="J1162" t="s">
        <v>49</v>
      </c>
      <c r="K1162" t="s">
        <v>58</v>
      </c>
      <c r="L1162" t="s">
        <v>41</v>
      </c>
      <c r="M1162" t="s">
        <v>50</v>
      </c>
      <c r="N1162" t="s">
        <v>231</v>
      </c>
      <c r="O1162" t="s">
        <v>1151</v>
      </c>
      <c r="P1162">
        <v>0.59</v>
      </c>
      <c r="Q1162" t="s">
        <v>33</v>
      </c>
      <c r="R1162" t="s">
        <v>61</v>
      </c>
      <c r="S1162" t="str">
        <f>VLOOKUP(R1162,Users!$A$1:$B$5,2,0)</f>
        <v>Chris</v>
      </c>
      <c r="T1162" t="s">
        <v>299</v>
      </c>
      <c r="U1162" t="s">
        <v>2431</v>
      </c>
      <c r="V1162">
        <v>73071</v>
      </c>
      <c r="W1162" s="2">
        <v>42009</v>
      </c>
      <c r="X1162" s="2" t="str">
        <f t="shared" si="91"/>
        <v>Mon</v>
      </c>
      <c r="Y1162" s="2">
        <v>42010</v>
      </c>
      <c r="Z1162" s="9">
        <f t="shared" si="92"/>
        <v>1</v>
      </c>
      <c r="AA1162" s="9" t="str">
        <f t="shared" si="93"/>
        <v>After Discount</v>
      </c>
      <c r="AB1162" s="6">
        <v>1507.6430999999998</v>
      </c>
      <c r="AC1162">
        <v>10</v>
      </c>
      <c r="AD1162" s="6">
        <v>2184.9899999999998</v>
      </c>
      <c r="AE1162">
        <v>85914</v>
      </c>
      <c r="AF1162" s="9">
        <f>IF(COUNTIF(AE$2:AE3113,AE1162)=1,1,0)</f>
        <v>0</v>
      </c>
      <c r="AG1162" t="str">
        <f>_xlfn.XLOOKUP(AE1162,Returns!A:A,Returns!B:B,"Not Returned",0,1)</f>
        <v>Not Returned</v>
      </c>
      <c r="AH1162">
        <f t="shared" si="94"/>
        <v>0</v>
      </c>
    </row>
    <row r="1163" spans="1:34" x14ac:dyDescent="0.3">
      <c r="A1163">
        <v>18499</v>
      </c>
      <c r="B1163" t="s">
        <v>37</v>
      </c>
      <c r="C1163" s="8">
        <v>0.1</v>
      </c>
      <c r="D1163" s="6">
        <v>110.99</v>
      </c>
      <c r="E1163" s="7">
        <v>8.99</v>
      </c>
      <c r="F1163">
        <v>1351</v>
      </c>
      <c r="G1163" t="s">
        <v>1401</v>
      </c>
      <c r="H1163" t="str">
        <f>IF(COUNTIF(G$2:G1163,G1163)=1,"New Customer","Returning Customer")</f>
        <v>New Customer</v>
      </c>
      <c r="I1163">
        <f t="shared" si="90"/>
        <v>1</v>
      </c>
      <c r="J1163" t="s">
        <v>27</v>
      </c>
      <c r="K1163" t="s">
        <v>40</v>
      </c>
      <c r="L1163" t="s">
        <v>77</v>
      </c>
      <c r="M1163" t="s">
        <v>78</v>
      </c>
      <c r="N1163" t="s">
        <v>59</v>
      </c>
      <c r="O1163" t="s">
        <v>1402</v>
      </c>
      <c r="P1163">
        <v>0.56999999999999995</v>
      </c>
      <c r="Q1163" t="s">
        <v>33</v>
      </c>
      <c r="R1163" t="s">
        <v>135</v>
      </c>
      <c r="S1163" t="str">
        <f>VLOOKUP(R1163,Users!$A$1:$B$5,2,0)</f>
        <v>Sam</v>
      </c>
      <c r="T1163" t="s">
        <v>356</v>
      </c>
      <c r="U1163" t="s">
        <v>1403</v>
      </c>
      <c r="V1163">
        <v>33063</v>
      </c>
      <c r="W1163" s="2">
        <v>42031</v>
      </c>
      <c r="X1163" s="2" t="str">
        <f t="shared" si="91"/>
        <v>Tue</v>
      </c>
      <c r="Y1163" s="2">
        <v>42033</v>
      </c>
      <c r="Z1163" s="9">
        <f t="shared" si="92"/>
        <v>2</v>
      </c>
      <c r="AA1163" s="9" t="str">
        <f t="shared" si="93"/>
        <v>After Discount</v>
      </c>
      <c r="AB1163" s="6">
        <v>3285.48</v>
      </c>
      <c r="AC1163">
        <v>7</v>
      </c>
      <c r="AD1163" s="6">
        <v>627.78</v>
      </c>
      <c r="AE1163">
        <v>88232</v>
      </c>
      <c r="AF1163" s="9">
        <f>IF(COUNTIF(AE$2:AE3114,AE1163)=1,1,0)</f>
        <v>1</v>
      </c>
      <c r="AG1163" t="str">
        <f>_xlfn.XLOOKUP(AE1163,Returns!A:A,Returns!B:B,"Not Returned",0,1)</f>
        <v>Not Returned</v>
      </c>
      <c r="AH1163">
        <f t="shared" si="94"/>
        <v>0</v>
      </c>
    </row>
    <row r="1164" spans="1:34" x14ac:dyDescent="0.3">
      <c r="A1164">
        <v>24627</v>
      </c>
      <c r="B1164" t="s">
        <v>106</v>
      </c>
      <c r="C1164" s="8">
        <v>0.04</v>
      </c>
      <c r="D1164" s="6">
        <v>125.99</v>
      </c>
      <c r="E1164" s="7">
        <v>8.99</v>
      </c>
      <c r="F1164">
        <v>358</v>
      </c>
      <c r="G1164" t="s">
        <v>458</v>
      </c>
      <c r="H1164" t="str">
        <f>IF(COUNTIF(G$2:G1164,G1164)=1,"New Customer","Returning Customer")</f>
        <v>New Customer</v>
      </c>
      <c r="I1164">
        <f t="shared" si="90"/>
        <v>1</v>
      </c>
      <c r="J1164" t="s">
        <v>49</v>
      </c>
      <c r="K1164" t="s">
        <v>28</v>
      </c>
      <c r="L1164" t="s">
        <v>77</v>
      </c>
      <c r="M1164" t="s">
        <v>78</v>
      </c>
      <c r="N1164" t="s">
        <v>59</v>
      </c>
      <c r="O1164" t="s">
        <v>459</v>
      </c>
      <c r="P1164">
        <v>0.59</v>
      </c>
      <c r="Q1164" t="s">
        <v>33</v>
      </c>
      <c r="R1164" t="s">
        <v>53</v>
      </c>
      <c r="S1164" t="str">
        <f>VLOOKUP(R1164,Users!$A$1:$B$5,2,0)</f>
        <v>Erin</v>
      </c>
      <c r="T1164" t="s">
        <v>229</v>
      </c>
      <c r="U1164" t="s">
        <v>460</v>
      </c>
      <c r="V1164">
        <v>19406</v>
      </c>
      <c r="W1164" s="2">
        <v>42013</v>
      </c>
      <c r="X1164" s="2" t="str">
        <f t="shared" si="91"/>
        <v>Fri</v>
      </c>
      <c r="Y1164" s="2">
        <v>42020</v>
      </c>
      <c r="Z1164" s="9">
        <f t="shared" si="92"/>
        <v>7</v>
      </c>
      <c r="AA1164" s="9" t="str">
        <f t="shared" si="93"/>
        <v>After Discount</v>
      </c>
      <c r="AB1164" s="6">
        <v>-627.82191999999998</v>
      </c>
      <c r="AC1164">
        <v>1</v>
      </c>
      <c r="AD1164" s="6">
        <v>107.95</v>
      </c>
      <c r="AE1164">
        <v>91130</v>
      </c>
      <c r="AF1164" s="9">
        <f>IF(COUNTIF(AE$2:AE3115,AE1164)=1,1,0)</f>
        <v>1</v>
      </c>
      <c r="AG1164" t="str">
        <f>_xlfn.XLOOKUP(AE1164,Returns!A:A,Returns!B:B,"Not Returned",0,1)</f>
        <v>Not Returned</v>
      </c>
      <c r="AH1164">
        <f t="shared" si="94"/>
        <v>0</v>
      </c>
    </row>
    <row r="1165" spans="1:34" x14ac:dyDescent="0.3">
      <c r="A1165">
        <v>1529</v>
      </c>
      <c r="B1165" t="s">
        <v>25</v>
      </c>
      <c r="C1165" s="8">
        <v>0.01</v>
      </c>
      <c r="D1165" s="6">
        <v>125.99</v>
      </c>
      <c r="E1165" s="7">
        <v>8.99</v>
      </c>
      <c r="F1165">
        <v>2867</v>
      </c>
      <c r="G1165" t="s">
        <v>2598</v>
      </c>
      <c r="H1165" t="str">
        <f>IF(COUNTIF(G$2:G1165,G1165)=1,"New Customer","Returning Customer")</f>
        <v>New Customer</v>
      </c>
      <c r="I1165">
        <f t="shared" si="90"/>
        <v>1</v>
      </c>
      <c r="J1165" t="s">
        <v>49</v>
      </c>
      <c r="K1165" t="s">
        <v>28</v>
      </c>
      <c r="L1165" t="s">
        <v>77</v>
      </c>
      <c r="M1165" t="s">
        <v>78</v>
      </c>
      <c r="N1165" t="s">
        <v>59</v>
      </c>
      <c r="O1165" t="s">
        <v>459</v>
      </c>
      <c r="P1165">
        <v>0.59</v>
      </c>
      <c r="Q1165" t="s">
        <v>33</v>
      </c>
      <c r="R1165" t="s">
        <v>53</v>
      </c>
      <c r="S1165" t="str">
        <f>VLOOKUP(R1165,Users!$A$1:$B$5,2,0)</f>
        <v>Erin</v>
      </c>
      <c r="T1165" t="s">
        <v>998</v>
      </c>
      <c r="U1165" t="s">
        <v>35</v>
      </c>
      <c r="V1165">
        <v>20016</v>
      </c>
      <c r="W1165" s="2">
        <v>42111</v>
      </c>
      <c r="X1165" s="2" t="str">
        <f t="shared" si="91"/>
        <v>Fri</v>
      </c>
      <c r="Y1165" s="2">
        <v>42112</v>
      </c>
      <c r="Z1165" s="9">
        <f t="shared" si="92"/>
        <v>1</v>
      </c>
      <c r="AA1165" s="9" t="str">
        <f t="shared" si="93"/>
        <v>After Discount</v>
      </c>
      <c r="AB1165" s="6">
        <v>-582.64799999999991</v>
      </c>
      <c r="AC1165">
        <v>2</v>
      </c>
      <c r="AD1165" s="6">
        <v>226.88</v>
      </c>
      <c r="AE1165">
        <v>11013</v>
      </c>
      <c r="AF1165" s="9">
        <f>IF(COUNTIF(AE$2:AE3116,AE1165)=1,1,0)</f>
        <v>1</v>
      </c>
      <c r="AG1165" t="str">
        <f>_xlfn.XLOOKUP(AE1165,Returns!A:A,Returns!B:B,"Not Returned",0,1)</f>
        <v>Not Returned</v>
      </c>
      <c r="AH1165">
        <f t="shared" si="94"/>
        <v>0</v>
      </c>
    </row>
    <row r="1166" spans="1:34" x14ac:dyDescent="0.3">
      <c r="A1166">
        <v>19529</v>
      </c>
      <c r="B1166" t="s">
        <v>25</v>
      </c>
      <c r="C1166" s="8">
        <v>0.01</v>
      </c>
      <c r="D1166" s="6">
        <v>125.99</v>
      </c>
      <c r="E1166" s="7">
        <v>8.99</v>
      </c>
      <c r="F1166">
        <v>2868</v>
      </c>
      <c r="G1166" t="s">
        <v>2599</v>
      </c>
      <c r="H1166" t="str">
        <f>IF(COUNTIF(G$2:G1166,G1166)=1,"New Customer","Returning Customer")</f>
        <v>Returning Customer</v>
      </c>
      <c r="I1166">
        <f t="shared" si="90"/>
        <v>0</v>
      </c>
      <c r="J1166" t="s">
        <v>49</v>
      </c>
      <c r="K1166" t="s">
        <v>28</v>
      </c>
      <c r="L1166" t="s">
        <v>77</v>
      </c>
      <c r="M1166" t="s">
        <v>78</v>
      </c>
      <c r="N1166" t="s">
        <v>59</v>
      </c>
      <c r="O1166" t="s">
        <v>459</v>
      </c>
      <c r="P1166">
        <v>0.59</v>
      </c>
      <c r="Q1166" t="s">
        <v>33</v>
      </c>
      <c r="R1166" t="s">
        <v>34</v>
      </c>
      <c r="S1166" t="str">
        <f>VLOOKUP(R1166,Users!$A$1:$B$5,2,0)</f>
        <v>William</v>
      </c>
      <c r="T1166" t="s">
        <v>35</v>
      </c>
      <c r="U1166" t="s">
        <v>2600</v>
      </c>
      <c r="V1166">
        <v>98026</v>
      </c>
      <c r="W1166" s="2">
        <v>42111</v>
      </c>
      <c r="X1166" s="2" t="str">
        <f t="shared" si="91"/>
        <v>Fri</v>
      </c>
      <c r="Y1166" s="2">
        <v>42112</v>
      </c>
      <c r="Z1166" s="9">
        <f t="shared" si="92"/>
        <v>1</v>
      </c>
      <c r="AA1166" s="9" t="str">
        <f t="shared" si="93"/>
        <v>After Discount</v>
      </c>
      <c r="AB1166" s="6">
        <v>-582.64799999999991</v>
      </c>
      <c r="AC1166">
        <v>1</v>
      </c>
      <c r="AD1166" s="6">
        <v>113.44</v>
      </c>
      <c r="AE1166">
        <v>85827</v>
      </c>
      <c r="AF1166" s="9">
        <f>IF(COUNTIF(AE$2:AE3117,AE1166)=1,1,0)</f>
        <v>1</v>
      </c>
      <c r="AG1166" t="str">
        <f>_xlfn.XLOOKUP(AE1166,Returns!A:A,Returns!B:B,"Not Returned",0,1)</f>
        <v>Not Returned</v>
      </c>
      <c r="AH1166">
        <f t="shared" si="94"/>
        <v>0</v>
      </c>
    </row>
    <row r="1167" spans="1:34" x14ac:dyDescent="0.3">
      <c r="A1167">
        <v>22342</v>
      </c>
      <c r="B1167" t="s">
        <v>106</v>
      </c>
      <c r="C1167" s="8">
        <v>0.01</v>
      </c>
      <c r="D1167" s="6">
        <v>125.99</v>
      </c>
      <c r="E1167" s="7">
        <v>8.99</v>
      </c>
      <c r="F1167">
        <v>3385</v>
      </c>
      <c r="G1167" t="s">
        <v>2992</v>
      </c>
      <c r="H1167" t="str">
        <f>IF(COUNTIF(G$2:G1167,G1167)=1,"New Customer","Returning Customer")</f>
        <v>New Customer</v>
      </c>
      <c r="I1167">
        <f t="shared" si="90"/>
        <v>1</v>
      </c>
      <c r="J1167" t="s">
        <v>49</v>
      </c>
      <c r="K1167" t="s">
        <v>28</v>
      </c>
      <c r="L1167" t="s">
        <v>77</v>
      </c>
      <c r="M1167" t="s">
        <v>78</v>
      </c>
      <c r="N1167" t="s">
        <v>59</v>
      </c>
      <c r="O1167" t="s">
        <v>459</v>
      </c>
      <c r="P1167">
        <v>0.59</v>
      </c>
      <c r="Q1167" t="s">
        <v>33</v>
      </c>
      <c r="R1167" t="s">
        <v>53</v>
      </c>
      <c r="S1167" t="str">
        <f>VLOOKUP(R1167,Users!$A$1:$B$5,2,0)</f>
        <v>Erin</v>
      </c>
      <c r="T1167" t="s">
        <v>152</v>
      </c>
      <c r="U1167" t="s">
        <v>2994</v>
      </c>
      <c r="V1167">
        <v>44512</v>
      </c>
      <c r="W1167" s="2">
        <v>42020</v>
      </c>
      <c r="X1167" s="2" t="str">
        <f t="shared" si="91"/>
        <v>Fri</v>
      </c>
      <c r="Y1167" s="2">
        <v>42025</v>
      </c>
      <c r="Z1167" s="9">
        <f t="shared" si="92"/>
        <v>5</v>
      </c>
      <c r="AA1167" s="9" t="str">
        <f t="shared" si="93"/>
        <v>After Discount</v>
      </c>
      <c r="AB1167" s="6">
        <v>426.46032000000002</v>
      </c>
      <c r="AC1167">
        <v>6</v>
      </c>
      <c r="AD1167" s="6">
        <v>680.65</v>
      </c>
      <c r="AE1167">
        <v>88745</v>
      </c>
      <c r="AF1167" s="9">
        <f>IF(COUNTIF(AE$2:AE3118,AE1167)=1,1,0)</f>
        <v>0</v>
      </c>
      <c r="AG1167" t="str">
        <f>_xlfn.XLOOKUP(AE1167,Returns!A:A,Returns!B:B,"Not Returned",0,1)</f>
        <v>Not Returned</v>
      </c>
      <c r="AH1167">
        <f t="shared" si="94"/>
        <v>0</v>
      </c>
    </row>
    <row r="1168" spans="1:34" x14ac:dyDescent="0.3">
      <c r="A1168">
        <v>25351</v>
      </c>
      <c r="B1168" t="s">
        <v>37</v>
      </c>
      <c r="C1168" s="8">
        <v>0.05</v>
      </c>
      <c r="D1168" s="6">
        <v>10.98</v>
      </c>
      <c r="E1168" s="7">
        <v>4.8</v>
      </c>
      <c r="F1168">
        <v>428</v>
      </c>
      <c r="G1168" t="s">
        <v>525</v>
      </c>
      <c r="H1168" t="str">
        <f>IF(COUNTIF(G$2:G1168,G1168)=1,"New Customer","Returning Customer")</f>
        <v>Returning Customer</v>
      </c>
      <c r="I1168">
        <f t="shared" si="90"/>
        <v>0</v>
      </c>
      <c r="J1168" t="s">
        <v>49</v>
      </c>
      <c r="K1168" t="s">
        <v>28</v>
      </c>
      <c r="L1168" t="s">
        <v>29</v>
      </c>
      <c r="M1168" t="s">
        <v>69</v>
      </c>
      <c r="N1168" t="s">
        <v>59</v>
      </c>
      <c r="O1168" t="s">
        <v>529</v>
      </c>
      <c r="P1168">
        <v>0.36</v>
      </c>
      <c r="Q1168" t="s">
        <v>33</v>
      </c>
      <c r="R1168" t="s">
        <v>34</v>
      </c>
      <c r="S1168" t="str">
        <f>VLOOKUP(R1168,Users!$A$1:$B$5,2,0)</f>
        <v>William</v>
      </c>
      <c r="T1168" t="s">
        <v>526</v>
      </c>
      <c r="U1168" t="s">
        <v>527</v>
      </c>
      <c r="V1168">
        <v>89701</v>
      </c>
      <c r="W1168" s="2">
        <v>42066</v>
      </c>
      <c r="X1168" s="2" t="str">
        <f t="shared" si="91"/>
        <v>Tue</v>
      </c>
      <c r="Y1168" s="2">
        <v>42068</v>
      </c>
      <c r="Z1168" s="9">
        <f t="shared" si="92"/>
        <v>2</v>
      </c>
      <c r="AA1168" s="9" t="str">
        <f t="shared" si="93"/>
        <v>After Discount</v>
      </c>
      <c r="AB1168" s="6">
        <v>90.62</v>
      </c>
      <c r="AC1168">
        <v>22</v>
      </c>
      <c r="AD1168" s="6">
        <v>243.11</v>
      </c>
      <c r="AE1168">
        <v>88480</v>
      </c>
      <c r="AF1168" s="9">
        <f>IF(COUNTIF(AE$2:AE3119,AE1168)=1,1,0)</f>
        <v>1</v>
      </c>
      <c r="AG1168" t="str">
        <f>_xlfn.XLOOKUP(AE1168,Returns!A:A,Returns!B:B,"Not Returned",0,1)</f>
        <v>Not Returned</v>
      </c>
      <c r="AH1168">
        <f t="shared" si="94"/>
        <v>0</v>
      </c>
    </row>
    <row r="1169" spans="1:34" x14ac:dyDescent="0.3">
      <c r="A1169">
        <v>18762</v>
      </c>
      <c r="B1169" t="s">
        <v>106</v>
      </c>
      <c r="C1169" s="8">
        <v>7.0000000000000007E-2</v>
      </c>
      <c r="D1169" s="6">
        <v>10.98</v>
      </c>
      <c r="E1169" s="7">
        <v>4.8</v>
      </c>
      <c r="F1169">
        <v>1432</v>
      </c>
      <c r="G1169" t="s">
        <v>1473</v>
      </c>
      <c r="H1169" t="str">
        <f>IF(COUNTIF(G$2:G1169,G1169)=1,"New Customer","Returning Customer")</f>
        <v>New Customer</v>
      </c>
      <c r="I1169">
        <f t="shared" si="90"/>
        <v>1</v>
      </c>
      <c r="J1169" t="s">
        <v>49</v>
      </c>
      <c r="K1169" t="s">
        <v>28</v>
      </c>
      <c r="L1169" t="s">
        <v>29</v>
      </c>
      <c r="M1169" t="s">
        <v>69</v>
      </c>
      <c r="N1169" t="s">
        <v>59</v>
      </c>
      <c r="O1169" t="s">
        <v>529</v>
      </c>
      <c r="P1169">
        <v>0.36</v>
      </c>
      <c r="Q1169" t="s">
        <v>33</v>
      </c>
      <c r="R1169" t="s">
        <v>61</v>
      </c>
      <c r="S1169" t="str">
        <f>VLOOKUP(R1169,Users!$A$1:$B$5,2,0)</f>
        <v>Chris</v>
      </c>
      <c r="T1169" t="s">
        <v>695</v>
      </c>
      <c r="U1169" t="s">
        <v>1461</v>
      </c>
      <c r="V1169">
        <v>46203</v>
      </c>
      <c r="W1169" s="2">
        <v>42175</v>
      </c>
      <c r="X1169" s="2" t="str">
        <f t="shared" si="91"/>
        <v>Sat</v>
      </c>
      <c r="Y1169" s="2">
        <v>42182</v>
      </c>
      <c r="Z1169" s="9">
        <f t="shared" si="92"/>
        <v>7</v>
      </c>
      <c r="AA1169" s="9" t="str">
        <f t="shared" si="93"/>
        <v>After Discount</v>
      </c>
      <c r="AB1169" s="6">
        <v>52.92</v>
      </c>
      <c r="AC1169">
        <v>16</v>
      </c>
      <c r="AD1169" s="6">
        <v>165.21</v>
      </c>
      <c r="AE1169">
        <v>86827</v>
      </c>
      <c r="AF1169" s="9">
        <f>IF(COUNTIF(AE$2:AE3120,AE1169)=1,1,0)</f>
        <v>1</v>
      </c>
      <c r="AG1169" t="str">
        <f>_xlfn.XLOOKUP(AE1169,Returns!A:A,Returns!B:B,"Not Returned",0,1)</f>
        <v>Not Returned</v>
      </c>
      <c r="AH1169">
        <f t="shared" si="94"/>
        <v>0</v>
      </c>
    </row>
    <row r="1170" spans="1:34" x14ac:dyDescent="0.3">
      <c r="A1170">
        <v>19501</v>
      </c>
      <c r="B1170" t="s">
        <v>25</v>
      </c>
      <c r="C1170" s="8">
        <v>0.09</v>
      </c>
      <c r="D1170" s="6">
        <v>12.88</v>
      </c>
      <c r="E1170" s="7">
        <v>4.59</v>
      </c>
      <c r="F1170">
        <v>1618</v>
      </c>
      <c r="G1170" t="s">
        <v>1608</v>
      </c>
      <c r="H1170" t="str">
        <f>IF(COUNTIF(G$2:G1170,G1170)=1,"New Customer","Returning Customer")</f>
        <v>New Customer</v>
      </c>
      <c r="I1170">
        <f t="shared" si="90"/>
        <v>1</v>
      </c>
      <c r="J1170" t="s">
        <v>49</v>
      </c>
      <c r="K1170" t="s">
        <v>114</v>
      </c>
      <c r="L1170" t="s">
        <v>29</v>
      </c>
      <c r="M1170" t="s">
        <v>171</v>
      </c>
      <c r="N1170" t="s">
        <v>31</v>
      </c>
      <c r="O1170" t="s">
        <v>1609</v>
      </c>
      <c r="P1170">
        <v>0.82</v>
      </c>
      <c r="Q1170" t="s">
        <v>33</v>
      </c>
      <c r="R1170" t="s">
        <v>61</v>
      </c>
      <c r="S1170" t="str">
        <f>VLOOKUP(R1170,Users!$A$1:$B$5,2,0)</f>
        <v>Chris</v>
      </c>
      <c r="T1170" t="s">
        <v>695</v>
      </c>
      <c r="U1170" t="s">
        <v>1610</v>
      </c>
      <c r="V1170">
        <v>46322</v>
      </c>
      <c r="W1170" s="2">
        <v>42100</v>
      </c>
      <c r="X1170" s="2" t="str">
        <f t="shared" si="91"/>
        <v>Mon</v>
      </c>
      <c r="Y1170" s="2">
        <v>42100</v>
      </c>
      <c r="Z1170" s="9">
        <f t="shared" si="92"/>
        <v>0</v>
      </c>
      <c r="AA1170" s="9" t="str">
        <f t="shared" si="93"/>
        <v>After Discount</v>
      </c>
      <c r="AB1170" s="6">
        <v>-175.13</v>
      </c>
      <c r="AC1170">
        <v>13</v>
      </c>
      <c r="AD1170" s="6">
        <v>158.13</v>
      </c>
      <c r="AE1170">
        <v>90248</v>
      </c>
      <c r="AF1170" s="9">
        <f>IF(COUNTIF(AE$2:AE3121,AE1170)=1,1,0)</f>
        <v>0</v>
      </c>
      <c r="AG1170" t="str">
        <f>_xlfn.XLOOKUP(AE1170,Returns!A:A,Returns!B:B,"Not Returned",0,1)</f>
        <v>Not Returned</v>
      </c>
      <c r="AH1170">
        <f t="shared" si="94"/>
        <v>0</v>
      </c>
    </row>
    <row r="1171" spans="1:34" x14ac:dyDescent="0.3">
      <c r="A1171">
        <v>21190</v>
      </c>
      <c r="B1171" t="s">
        <v>56</v>
      </c>
      <c r="C1171" s="8">
        <v>0.05</v>
      </c>
      <c r="D1171" s="6">
        <v>12.88</v>
      </c>
      <c r="E1171" s="7">
        <v>4.59</v>
      </c>
      <c r="F1171">
        <v>2458</v>
      </c>
      <c r="G1171" t="s">
        <v>2292</v>
      </c>
      <c r="H1171" t="str">
        <f>IF(COUNTIF(G$2:G1171,G1171)=1,"New Customer","Returning Customer")</f>
        <v>New Customer</v>
      </c>
      <c r="I1171">
        <f t="shared" si="90"/>
        <v>1</v>
      </c>
      <c r="J1171" t="s">
        <v>49</v>
      </c>
      <c r="K1171" t="s">
        <v>40</v>
      </c>
      <c r="L1171" t="s">
        <v>29</v>
      </c>
      <c r="M1171" t="s">
        <v>171</v>
      </c>
      <c r="N1171" t="s">
        <v>31</v>
      </c>
      <c r="O1171" t="s">
        <v>1609</v>
      </c>
      <c r="P1171">
        <v>0.82</v>
      </c>
      <c r="Q1171" t="s">
        <v>33</v>
      </c>
      <c r="R1171" t="s">
        <v>61</v>
      </c>
      <c r="S1171" t="str">
        <f>VLOOKUP(R1171,Users!$A$1:$B$5,2,0)</f>
        <v>Chris</v>
      </c>
      <c r="T1171" t="s">
        <v>62</v>
      </c>
      <c r="U1171" t="s">
        <v>2280</v>
      </c>
      <c r="V1171">
        <v>55410</v>
      </c>
      <c r="W1171" s="2">
        <v>42147</v>
      </c>
      <c r="X1171" s="2" t="str">
        <f t="shared" si="91"/>
        <v>Sat</v>
      </c>
      <c r="Y1171" s="2">
        <v>42149</v>
      </c>
      <c r="Z1171" s="9">
        <f t="shared" si="92"/>
        <v>2</v>
      </c>
      <c r="AA1171" s="9" t="str">
        <f t="shared" si="93"/>
        <v>After Discount</v>
      </c>
      <c r="AB1171" s="6">
        <v>5.980000000000004</v>
      </c>
      <c r="AC1171">
        <v>3</v>
      </c>
      <c r="AD1171" s="6">
        <v>42.35</v>
      </c>
      <c r="AE1171">
        <v>91286</v>
      </c>
      <c r="AF1171" s="9">
        <f>IF(COUNTIF(AE$2:AE3122,AE1171)=1,1,0)</f>
        <v>1</v>
      </c>
      <c r="AG1171" t="str">
        <f>_xlfn.XLOOKUP(AE1171,Returns!A:A,Returns!B:B,"Not Returned",0,1)</f>
        <v>Not Returned</v>
      </c>
      <c r="AH1171">
        <f t="shared" si="94"/>
        <v>0</v>
      </c>
    </row>
    <row r="1172" spans="1:34" x14ac:dyDescent="0.3">
      <c r="A1172">
        <v>19419</v>
      </c>
      <c r="B1172" t="s">
        <v>106</v>
      </c>
      <c r="C1172" s="8">
        <v>0.03</v>
      </c>
      <c r="D1172" s="6">
        <v>5.08</v>
      </c>
      <c r="E1172" s="7">
        <v>2.0299999999999998</v>
      </c>
      <c r="F1172">
        <v>1781</v>
      </c>
      <c r="G1172" t="s">
        <v>1774</v>
      </c>
      <c r="H1172" t="str">
        <f>IF(COUNTIF(G$2:G1172,G1172)=1,"New Customer","Returning Customer")</f>
        <v>New Customer</v>
      </c>
      <c r="I1172">
        <f t="shared" si="90"/>
        <v>1</v>
      </c>
      <c r="J1172" t="s">
        <v>49</v>
      </c>
      <c r="K1172" t="s">
        <v>40</v>
      </c>
      <c r="L1172" t="s">
        <v>41</v>
      </c>
      <c r="M1172" t="s">
        <v>50</v>
      </c>
      <c r="N1172" t="s">
        <v>31</v>
      </c>
      <c r="O1172" t="s">
        <v>1776</v>
      </c>
      <c r="P1172">
        <v>0.51</v>
      </c>
      <c r="Q1172" t="s">
        <v>33</v>
      </c>
      <c r="R1172" t="s">
        <v>34</v>
      </c>
      <c r="S1172" t="str">
        <f>VLOOKUP(R1172,Users!$A$1:$B$5,2,0)</f>
        <v>William</v>
      </c>
      <c r="T1172" t="s">
        <v>45</v>
      </c>
      <c r="U1172" t="s">
        <v>1775</v>
      </c>
      <c r="V1172">
        <v>94070</v>
      </c>
      <c r="W1172" s="2">
        <v>42011</v>
      </c>
      <c r="X1172" s="2" t="str">
        <f t="shared" si="91"/>
        <v>Wed</v>
      </c>
      <c r="Y1172" s="2">
        <v>42016</v>
      </c>
      <c r="Z1172" s="9">
        <f t="shared" si="92"/>
        <v>5</v>
      </c>
      <c r="AA1172" s="9" t="str">
        <f t="shared" si="93"/>
        <v>After Discount</v>
      </c>
      <c r="AB1172" s="6">
        <v>15.1524</v>
      </c>
      <c r="AC1172">
        <v>4</v>
      </c>
      <c r="AD1172" s="6">
        <v>21.96</v>
      </c>
      <c r="AE1172">
        <v>89858</v>
      </c>
      <c r="AF1172" s="9">
        <f>IF(COUNTIF(AE$2:AE3123,AE1172)=1,1,0)</f>
        <v>1</v>
      </c>
      <c r="AG1172" t="str">
        <f>_xlfn.XLOOKUP(AE1172,Returns!A:A,Returns!B:B,"Not Returned",0,1)</f>
        <v>Not Returned</v>
      </c>
      <c r="AH1172">
        <f t="shared" si="94"/>
        <v>0</v>
      </c>
    </row>
    <row r="1173" spans="1:34" x14ac:dyDescent="0.3">
      <c r="A1173">
        <v>23482</v>
      </c>
      <c r="B1173" t="s">
        <v>56</v>
      </c>
      <c r="C1173" s="8">
        <v>7.0000000000000007E-2</v>
      </c>
      <c r="D1173" s="6">
        <v>7.59</v>
      </c>
      <c r="E1173" s="7">
        <v>4</v>
      </c>
      <c r="F1173">
        <v>339</v>
      </c>
      <c r="G1173" t="s">
        <v>435</v>
      </c>
      <c r="H1173" t="str">
        <f>IF(COUNTIF(G$2:G1173,G1173)=1,"New Customer","Returning Customer")</f>
        <v>Returning Customer</v>
      </c>
      <c r="I1173">
        <f t="shared" si="90"/>
        <v>0</v>
      </c>
      <c r="J1173" t="s">
        <v>49</v>
      </c>
      <c r="K1173" t="s">
        <v>28</v>
      </c>
      <c r="L1173" t="s">
        <v>41</v>
      </c>
      <c r="M1173" t="s">
        <v>50</v>
      </c>
      <c r="N1173" t="s">
        <v>31</v>
      </c>
      <c r="O1173" t="s">
        <v>438</v>
      </c>
      <c r="P1173">
        <v>0.42</v>
      </c>
      <c r="Q1173" t="s">
        <v>33</v>
      </c>
      <c r="R1173" t="s">
        <v>53</v>
      </c>
      <c r="S1173" t="str">
        <f>VLOOKUP(R1173,Users!$A$1:$B$5,2,0)</f>
        <v>Erin</v>
      </c>
      <c r="T1173" t="s">
        <v>152</v>
      </c>
      <c r="U1173" t="s">
        <v>437</v>
      </c>
      <c r="V1173">
        <v>43229</v>
      </c>
      <c r="W1173" s="2">
        <v>42080</v>
      </c>
      <c r="X1173" s="2" t="str">
        <f t="shared" si="91"/>
        <v>Tue</v>
      </c>
      <c r="Y1173" s="2">
        <v>42082</v>
      </c>
      <c r="Z1173" s="9">
        <f t="shared" si="92"/>
        <v>2</v>
      </c>
      <c r="AA1173" s="9" t="str">
        <f t="shared" si="93"/>
        <v>After Discount</v>
      </c>
      <c r="AB1173" s="6">
        <v>24.39</v>
      </c>
      <c r="AC1173">
        <v>15</v>
      </c>
      <c r="AD1173" s="6">
        <v>111.88</v>
      </c>
      <c r="AE1173">
        <v>90583</v>
      </c>
      <c r="AF1173" s="9">
        <f>IF(COUNTIF(AE$2:AE3124,AE1173)=1,1,0)</f>
        <v>0</v>
      </c>
      <c r="AG1173" t="str">
        <f>_xlfn.XLOOKUP(AE1173,Returns!A:A,Returns!B:B,"Not Returned",0,1)</f>
        <v>Not Returned</v>
      </c>
      <c r="AH1173">
        <f t="shared" si="94"/>
        <v>0</v>
      </c>
    </row>
    <row r="1174" spans="1:34" x14ac:dyDescent="0.3">
      <c r="A1174">
        <v>25813</v>
      </c>
      <c r="B1174" t="s">
        <v>47</v>
      </c>
      <c r="C1174" s="8">
        <v>0</v>
      </c>
      <c r="D1174" s="6">
        <v>7.59</v>
      </c>
      <c r="E1174" s="7">
        <v>4</v>
      </c>
      <c r="F1174">
        <v>444</v>
      </c>
      <c r="G1174" t="s">
        <v>532</v>
      </c>
      <c r="H1174" t="str">
        <f>IF(COUNTIF(G$2:G1174,G1174)=1,"New Customer","Returning Customer")</f>
        <v>New Customer</v>
      </c>
      <c r="I1174">
        <f t="shared" si="90"/>
        <v>1</v>
      </c>
      <c r="J1174" t="s">
        <v>49</v>
      </c>
      <c r="K1174" t="s">
        <v>58</v>
      </c>
      <c r="L1174" t="s">
        <v>41</v>
      </c>
      <c r="M1174" t="s">
        <v>50</v>
      </c>
      <c r="N1174" t="s">
        <v>31</v>
      </c>
      <c r="O1174" t="s">
        <v>438</v>
      </c>
      <c r="P1174">
        <v>0.42</v>
      </c>
      <c r="Q1174" t="s">
        <v>33</v>
      </c>
      <c r="R1174" t="s">
        <v>61</v>
      </c>
      <c r="S1174" t="str">
        <f>VLOOKUP(R1174,Users!$A$1:$B$5,2,0)</f>
        <v>Chris</v>
      </c>
      <c r="T1174" t="s">
        <v>175</v>
      </c>
      <c r="U1174" t="s">
        <v>533</v>
      </c>
      <c r="V1174">
        <v>61801</v>
      </c>
      <c r="W1174" s="2">
        <v>42149</v>
      </c>
      <c r="X1174" s="2" t="str">
        <f t="shared" si="91"/>
        <v>Mon</v>
      </c>
      <c r="Y1174" s="2">
        <v>42152</v>
      </c>
      <c r="Z1174" s="9">
        <f t="shared" si="92"/>
        <v>3</v>
      </c>
      <c r="AA1174" s="9" t="str">
        <f t="shared" si="93"/>
        <v>No Discount</v>
      </c>
      <c r="AB1174" s="6">
        <v>86.438000000000002</v>
      </c>
      <c r="AC1174">
        <v>43</v>
      </c>
      <c r="AD1174" s="6">
        <v>355.92</v>
      </c>
      <c r="AE1174">
        <v>88085</v>
      </c>
      <c r="AF1174" s="9">
        <f>IF(COUNTIF(AE$2:AE3125,AE1174)=1,1,0)</f>
        <v>1</v>
      </c>
      <c r="AG1174" t="str">
        <f>_xlfn.XLOOKUP(AE1174,Returns!A:A,Returns!B:B,"Not Returned",0,1)</f>
        <v>Not Returned</v>
      </c>
      <c r="AH1174">
        <f t="shared" si="94"/>
        <v>0</v>
      </c>
    </row>
    <row r="1175" spans="1:34" x14ac:dyDescent="0.3">
      <c r="A1175">
        <v>25179</v>
      </c>
      <c r="B1175" t="s">
        <v>106</v>
      </c>
      <c r="C1175" s="8">
        <v>0.05</v>
      </c>
      <c r="D1175" s="6">
        <v>7.59</v>
      </c>
      <c r="E1175" s="7">
        <v>4</v>
      </c>
      <c r="F1175">
        <v>1151</v>
      </c>
      <c r="G1175" t="s">
        <v>1244</v>
      </c>
      <c r="H1175" t="str">
        <f>IF(COUNTIF(G$2:G1175,G1175)=1,"New Customer","Returning Customer")</f>
        <v>New Customer</v>
      </c>
      <c r="I1175">
        <f t="shared" si="90"/>
        <v>1</v>
      </c>
      <c r="J1175" t="s">
        <v>49</v>
      </c>
      <c r="K1175" t="s">
        <v>28</v>
      </c>
      <c r="L1175" t="s">
        <v>41</v>
      </c>
      <c r="M1175" t="s">
        <v>50</v>
      </c>
      <c r="N1175" t="s">
        <v>31</v>
      </c>
      <c r="O1175" t="s">
        <v>438</v>
      </c>
      <c r="P1175">
        <v>0.42</v>
      </c>
      <c r="Q1175" t="s">
        <v>33</v>
      </c>
      <c r="R1175" t="s">
        <v>53</v>
      </c>
      <c r="S1175" t="str">
        <f>VLOOKUP(R1175,Users!$A$1:$B$5,2,0)</f>
        <v>Erin</v>
      </c>
      <c r="T1175" t="s">
        <v>189</v>
      </c>
      <c r="U1175" t="s">
        <v>1245</v>
      </c>
      <c r="V1175">
        <v>1075</v>
      </c>
      <c r="W1175" s="2">
        <v>42164</v>
      </c>
      <c r="X1175" s="2" t="str">
        <f t="shared" si="91"/>
        <v>Tue</v>
      </c>
      <c r="Y1175" s="2">
        <v>42164</v>
      </c>
      <c r="Z1175" s="9">
        <f t="shared" si="92"/>
        <v>0</v>
      </c>
      <c r="AA1175" s="9" t="str">
        <f t="shared" si="93"/>
        <v>After Discount</v>
      </c>
      <c r="AB1175" s="6">
        <v>6.0926999999999998</v>
      </c>
      <c r="AC1175">
        <v>1</v>
      </c>
      <c r="AD1175" s="6">
        <v>8.83</v>
      </c>
      <c r="AE1175">
        <v>91344</v>
      </c>
      <c r="AF1175" s="9">
        <f>IF(COUNTIF(AE$2:AE3126,AE1175)=1,1,0)</f>
        <v>1</v>
      </c>
      <c r="AG1175" t="str">
        <f>_xlfn.XLOOKUP(AE1175,Returns!A:A,Returns!B:B,"Not Returned",0,1)</f>
        <v>Not Returned</v>
      </c>
      <c r="AH1175">
        <f t="shared" si="94"/>
        <v>0</v>
      </c>
    </row>
    <row r="1176" spans="1:34" x14ac:dyDescent="0.3">
      <c r="A1176">
        <v>19287</v>
      </c>
      <c r="B1176" t="s">
        <v>37</v>
      </c>
      <c r="C1176" s="8">
        <v>7.0000000000000007E-2</v>
      </c>
      <c r="D1176" s="6">
        <v>7.59</v>
      </c>
      <c r="E1176" s="7">
        <v>4</v>
      </c>
      <c r="F1176">
        <v>1711</v>
      </c>
      <c r="G1176" t="s">
        <v>1701</v>
      </c>
      <c r="H1176" t="str">
        <f>IF(COUNTIF(G$2:G1176,G1176)=1,"New Customer","Returning Customer")</f>
        <v>New Customer</v>
      </c>
      <c r="I1176">
        <f t="shared" si="90"/>
        <v>1</v>
      </c>
      <c r="J1176" t="s">
        <v>49</v>
      </c>
      <c r="K1176" t="s">
        <v>28</v>
      </c>
      <c r="L1176" t="s">
        <v>41</v>
      </c>
      <c r="M1176" t="s">
        <v>50</v>
      </c>
      <c r="N1176" t="s">
        <v>31</v>
      </c>
      <c r="O1176" t="s">
        <v>438</v>
      </c>
      <c r="P1176">
        <v>0.42</v>
      </c>
      <c r="Q1176" t="s">
        <v>33</v>
      </c>
      <c r="R1176" t="s">
        <v>135</v>
      </c>
      <c r="S1176" t="str">
        <f>VLOOKUP(R1176,Users!$A$1:$B$5,2,0)</f>
        <v>Sam</v>
      </c>
      <c r="T1176" t="s">
        <v>381</v>
      </c>
      <c r="U1176" t="s">
        <v>1702</v>
      </c>
      <c r="V1176">
        <v>30062</v>
      </c>
      <c r="W1176" s="2">
        <v>42079</v>
      </c>
      <c r="X1176" s="2" t="str">
        <f t="shared" si="91"/>
        <v>Mon</v>
      </c>
      <c r="Y1176" s="2">
        <v>42081</v>
      </c>
      <c r="Z1176" s="9">
        <f t="shared" si="92"/>
        <v>2</v>
      </c>
      <c r="AA1176" s="9" t="str">
        <f t="shared" si="93"/>
        <v>After Discount</v>
      </c>
      <c r="AB1176" s="6">
        <v>-167.048</v>
      </c>
      <c r="AC1176">
        <v>3</v>
      </c>
      <c r="AD1176" s="6">
        <v>22.48</v>
      </c>
      <c r="AE1176">
        <v>87747</v>
      </c>
      <c r="AF1176" s="9">
        <f>IF(COUNTIF(AE$2:AE3127,AE1176)=1,1,0)</f>
        <v>1</v>
      </c>
      <c r="AG1176" t="str">
        <f>_xlfn.XLOOKUP(AE1176,Returns!A:A,Returns!B:B,"Not Returned",0,1)</f>
        <v>Not Returned</v>
      </c>
      <c r="AH1176">
        <f t="shared" si="94"/>
        <v>0</v>
      </c>
    </row>
    <row r="1177" spans="1:34" x14ac:dyDescent="0.3">
      <c r="A1177">
        <v>19243</v>
      </c>
      <c r="B1177" t="s">
        <v>47</v>
      </c>
      <c r="C1177" s="8">
        <v>0.01</v>
      </c>
      <c r="D1177" s="6">
        <v>7.59</v>
      </c>
      <c r="E1177" s="7">
        <v>4</v>
      </c>
      <c r="F1177">
        <v>2289</v>
      </c>
      <c r="G1177" t="s">
        <v>2164</v>
      </c>
      <c r="H1177" t="str">
        <f>IF(COUNTIF(G$2:G1177,G1177)=1,"New Customer","Returning Customer")</f>
        <v>New Customer</v>
      </c>
      <c r="I1177">
        <f t="shared" si="90"/>
        <v>1</v>
      </c>
      <c r="J1177" t="s">
        <v>49</v>
      </c>
      <c r="K1177" t="s">
        <v>40</v>
      </c>
      <c r="L1177" t="s">
        <v>41</v>
      </c>
      <c r="M1177" t="s">
        <v>50</v>
      </c>
      <c r="N1177" t="s">
        <v>31</v>
      </c>
      <c r="O1177" t="s">
        <v>438</v>
      </c>
      <c r="P1177">
        <v>0.42</v>
      </c>
      <c r="Q1177" t="s">
        <v>33</v>
      </c>
      <c r="R1177" t="s">
        <v>61</v>
      </c>
      <c r="S1177" t="str">
        <f>VLOOKUP(R1177,Users!$A$1:$B$5,2,0)</f>
        <v>Chris</v>
      </c>
      <c r="T1177" t="s">
        <v>62</v>
      </c>
      <c r="U1177" t="s">
        <v>2087</v>
      </c>
      <c r="V1177">
        <v>55337</v>
      </c>
      <c r="W1177" s="2">
        <v>42128</v>
      </c>
      <c r="X1177" s="2" t="str">
        <f t="shared" si="91"/>
        <v>Mon</v>
      </c>
      <c r="Y1177" s="2">
        <v>42128</v>
      </c>
      <c r="Z1177" s="9">
        <f t="shared" si="92"/>
        <v>0</v>
      </c>
      <c r="AA1177" s="9" t="str">
        <f t="shared" si="93"/>
        <v>After Discount</v>
      </c>
      <c r="AB1177" s="6">
        <v>2.9700000000000006</v>
      </c>
      <c r="AC1177">
        <v>17</v>
      </c>
      <c r="AD1177" s="6">
        <v>136.25</v>
      </c>
      <c r="AE1177">
        <v>88165</v>
      </c>
      <c r="AF1177" s="9">
        <f>IF(COUNTIF(AE$2:AE3128,AE1177)=1,1,0)</f>
        <v>1</v>
      </c>
      <c r="AG1177" t="str">
        <f>_xlfn.XLOOKUP(AE1177,Returns!A:A,Returns!B:B,"Not Returned",0,1)</f>
        <v>Not Returned</v>
      </c>
      <c r="AH1177">
        <f t="shared" si="94"/>
        <v>0</v>
      </c>
    </row>
    <row r="1178" spans="1:34" x14ac:dyDescent="0.3">
      <c r="A1178">
        <v>19107</v>
      </c>
      <c r="B1178" t="s">
        <v>106</v>
      </c>
      <c r="C1178" s="8">
        <v>0.08</v>
      </c>
      <c r="D1178" s="6">
        <v>4.8899999999999997</v>
      </c>
      <c r="E1178" s="7">
        <v>4.93</v>
      </c>
      <c r="F1178">
        <v>353</v>
      </c>
      <c r="G1178" t="s">
        <v>451</v>
      </c>
      <c r="H1178" t="str">
        <f>IF(COUNTIF(G$2:G1178,G1178)=1,"New Customer","Returning Customer")</f>
        <v>New Customer</v>
      </c>
      <c r="I1178">
        <f t="shared" si="90"/>
        <v>1</v>
      </c>
      <c r="J1178" t="s">
        <v>27</v>
      </c>
      <c r="K1178" t="s">
        <v>40</v>
      </c>
      <c r="L1178" t="s">
        <v>77</v>
      </c>
      <c r="M1178" t="s">
        <v>177</v>
      </c>
      <c r="N1178" t="s">
        <v>51</v>
      </c>
      <c r="O1178" t="s">
        <v>452</v>
      </c>
      <c r="P1178">
        <v>0.66</v>
      </c>
      <c r="Q1178" t="s">
        <v>33</v>
      </c>
      <c r="R1178" t="s">
        <v>34</v>
      </c>
      <c r="S1178" t="str">
        <f>VLOOKUP(R1178,Users!$A$1:$B$5,2,0)</f>
        <v>William</v>
      </c>
      <c r="T1178" t="s">
        <v>372</v>
      </c>
      <c r="U1178" t="s">
        <v>453</v>
      </c>
      <c r="V1178">
        <v>85301</v>
      </c>
      <c r="W1178" s="2">
        <v>42138</v>
      </c>
      <c r="X1178" s="2" t="str">
        <f t="shared" si="91"/>
        <v>Thu</v>
      </c>
      <c r="Y1178" s="2">
        <v>42138</v>
      </c>
      <c r="Z1178" s="9">
        <f t="shared" si="92"/>
        <v>0</v>
      </c>
      <c r="AA1178" s="9" t="str">
        <f t="shared" si="93"/>
        <v>After Discount</v>
      </c>
      <c r="AB1178" s="6">
        <v>-165.45</v>
      </c>
      <c r="AC1178">
        <v>17</v>
      </c>
      <c r="AD1178" s="6">
        <v>84.76</v>
      </c>
      <c r="AE1178">
        <v>89647</v>
      </c>
      <c r="AF1178" s="9">
        <f>IF(COUNTIF(AE$2:AE3129,AE1178)=1,1,0)</f>
        <v>0</v>
      </c>
      <c r="AG1178" t="str">
        <f>_xlfn.XLOOKUP(AE1178,Returns!A:A,Returns!B:B,"Not Returned",0,1)</f>
        <v>Not Returned</v>
      </c>
      <c r="AH1178">
        <f t="shared" si="94"/>
        <v>0</v>
      </c>
    </row>
    <row r="1179" spans="1:34" x14ac:dyDescent="0.3">
      <c r="A1179">
        <v>21596</v>
      </c>
      <c r="B1179" t="s">
        <v>25</v>
      </c>
      <c r="C1179" s="8">
        <v>0.02</v>
      </c>
      <c r="D1179" s="6">
        <v>4.8899999999999997</v>
      </c>
      <c r="E1179" s="7">
        <v>4.93</v>
      </c>
      <c r="F1179">
        <v>1533</v>
      </c>
      <c r="G1179" t="s">
        <v>1550</v>
      </c>
      <c r="H1179" t="str">
        <f>IF(COUNTIF(G$2:G1179,G1179)=1,"New Customer","Returning Customer")</f>
        <v>New Customer</v>
      </c>
      <c r="I1179">
        <f t="shared" si="90"/>
        <v>1</v>
      </c>
      <c r="J1179" t="s">
        <v>49</v>
      </c>
      <c r="K1179" t="s">
        <v>28</v>
      </c>
      <c r="L1179" t="s">
        <v>77</v>
      </c>
      <c r="M1179" t="s">
        <v>177</v>
      </c>
      <c r="N1179" t="s">
        <v>51</v>
      </c>
      <c r="O1179" t="s">
        <v>452</v>
      </c>
      <c r="P1179">
        <v>0.66</v>
      </c>
      <c r="Q1179" t="s">
        <v>33</v>
      </c>
      <c r="R1179" t="s">
        <v>61</v>
      </c>
      <c r="S1179" t="str">
        <f>VLOOKUP(R1179,Users!$A$1:$B$5,2,0)</f>
        <v>Chris</v>
      </c>
      <c r="T1179" t="s">
        <v>499</v>
      </c>
      <c r="U1179" t="s">
        <v>1551</v>
      </c>
      <c r="V1179">
        <v>63130</v>
      </c>
      <c r="W1179" s="2">
        <v>42041</v>
      </c>
      <c r="X1179" s="2" t="str">
        <f t="shared" si="91"/>
        <v>Fri</v>
      </c>
      <c r="Y1179" s="2">
        <v>42042</v>
      </c>
      <c r="Z1179" s="9">
        <f t="shared" si="92"/>
        <v>1</v>
      </c>
      <c r="AA1179" s="9" t="str">
        <f t="shared" si="93"/>
        <v>After Discount</v>
      </c>
      <c r="AB1179" s="6">
        <v>-56.445999999999998</v>
      </c>
      <c r="AC1179">
        <v>14</v>
      </c>
      <c r="AD1179" s="6">
        <v>74.010000000000005</v>
      </c>
      <c r="AE1179">
        <v>91328</v>
      </c>
      <c r="AF1179" s="9">
        <f>IF(COUNTIF(AE$2:AE3130,AE1179)=1,1,0)</f>
        <v>0</v>
      </c>
      <c r="AG1179" t="str">
        <f>_xlfn.XLOOKUP(AE1179,Returns!A:A,Returns!B:B,"Not Returned",0,1)</f>
        <v>Not Returned</v>
      </c>
      <c r="AH1179">
        <f t="shared" si="94"/>
        <v>0</v>
      </c>
    </row>
    <row r="1180" spans="1:34" x14ac:dyDescent="0.3">
      <c r="A1180">
        <v>6406</v>
      </c>
      <c r="B1180" t="s">
        <v>37</v>
      </c>
      <c r="C1180" s="8">
        <v>0.02</v>
      </c>
      <c r="D1180" s="6">
        <v>16.48</v>
      </c>
      <c r="E1180" s="7">
        <v>1.99</v>
      </c>
      <c r="F1180">
        <v>1413</v>
      </c>
      <c r="G1180" t="s">
        <v>1458</v>
      </c>
      <c r="H1180" t="str">
        <f>IF(COUNTIF(G$2:G1180,G1180)=1,"New Customer","Returning Customer")</f>
        <v>Returning Customer</v>
      </c>
      <c r="I1180">
        <f t="shared" si="90"/>
        <v>0</v>
      </c>
      <c r="J1180" t="s">
        <v>27</v>
      </c>
      <c r="K1180" t="s">
        <v>28</v>
      </c>
      <c r="L1180" t="s">
        <v>77</v>
      </c>
      <c r="M1180" t="s">
        <v>177</v>
      </c>
      <c r="N1180" t="s">
        <v>51</v>
      </c>
      <c r="O1180" t="s">
        <v>1459</v>
      </c>
      <c r="P1180">
        <v>0.42</v>
      </c>
      <c r="Q1180" t="s">
        <v>33</v>
      </c>
      <c r="R1180" t="s">
        <v>53</v>
      </c>
      <c r="S1180" t="str">
        <f>VLOOKUP(R1180,Users!$A$1:$B$5,2,0)</f>
        <v>Erin</v>
      </c>
      <c r="T1180" t="s">
        <v>189</v>
      </c>
      <c r="U1180" t="s">
        <v>190</v>
      </c>
      <c r="V1180">
        <v>2113</v>
      </c>
      <c r="W1180" s="2">
        <v>42037</v>
      </c>
      <c r="X1180" s="2" t="str">
        <f t="shared" si="91"/>
        <v>Mon</v>
      </c>
      <c r="Y1180" s="2">
        <v>42039</v>
      </c>
      <c r="Z1180" s="9">
        <f t="shared" si="92"/>
        <v>2</v>
      </c>
      <c r="AA1180" s="9" t="str">
        <f t="shared" si="93"/>
        <v>After Discount</v>
      </c>
      <c r="AB1180" s="6">
        <v>69.61</v>
      </c>
      <c r="AC1180">
        <v>27</v>
      </c>
      <c r="AD1180" s="6">
        <v>484.56</v>
      </c>
      <c r="AE1180">
        <v>45539</v>
      </c>
      <c r="AF1180" s="9">
        <f>IF(COUNTIF(AE$2:AE3131,AE1180)=1,1,0)</f>
        <v>1</v>
      </c>
      <c r="AG1180" t="str">
        <f>_xlfn.XLOOKUP(AE1180,Returns!A:A,Returns!B:B,"Not Returned",0,1)</f>
        <v>Not Returned</v>
      </c>
      <c r="AH1180">
        <f t="shared" si="94"/>
        <v>0</v>
      </c>
    </row>
    <row r="1181" spans="1:34" x14ac:dyDescent="0.3">
      <c r="A1181">
        <v>20619</v>
      </c>
      <c r="B1181" t="s">
        <v>56</v>
      </c>
      <c r="C1181" s="8">
        <v>0.06</v>
      </c>
      <c r="D1181" s="6">
        <v>16.48</v>
      </c>
      <c r="E1181" s="7">
        <v>1.99</v>
      </c>
      <c r="F1181">
        <v>1719</v>
      </c>
      <c r="G1181" t="s">
        <v>1711</v>
      </c>
      <c r="H1181" t="str">
        <f>IF(COUNTIF(G$2:G1181,G1181)=1,"New Customer","Returning Customer")</f>
        <v>New Customer</v>
      </c>
      <c r="I1181">
        <f t="shared" si="90"/>
        <v>1</v>
      </c>
      <c r="J1181" t="s">
        <v>49</v>
      </c>
      <c r="K1181" t="s">
        <v>28</v>
      </c>
      <c r="L1181" t="s">
        <v>77</v>
      </c>
      <c r="M1181" t="s">
        <v>177</v>
      </c>
      <c r="N1181" t="s">
        <v>51</v>
      </c>
      <c r="O1181" t="s">
        <v>1459</v>
      </c>
      <c r="P1181">
        <v>0.42</v>
      </c>
      <c r="Q1181" t="s">
        <v>33</v>
      </c>
      <c r="R1181" t="s">
        <v>135</v>
      </c>
      <c r="S1181" t="str">
        <f>VLOOKUP(R1181,Users!$A$1:$B$5,2,0)</f>
        <v>Sam</v>
      </c>
      <c r="T1181" t="s">
        <v>1266</v>
      </c>
      <c r="U1181" t="s">
        <v>1712</v>
      </c>
      <c r="V1181">
        <v>35473</v>
      </c>
      <c r="W1181" s="2">
        <v>42021</v>
      </c>
      <c r="X1181" s="2" t="str">
        <f t="shared" si="91"/>
        <v>Sat</v>
      </c>
      <c r="Y1181" s="2">
        <v>42023</v>
      </c>
      <c r="Z1181" s="9">
        <f t="shared" si="92"/>
        <v>2</v>
      </c>
      <c r="AA1181" s="9" t="str">
        <f t="shared" si="93"/>
        <v>After Discount</v>
      </c>
      <c r="AB1181" s="6">
        <v>-144.59200000000001</v>
      </c>
      <c r="AC1181">
        <v>8</v>
      </c>
      <c r="AD1181" s="6">
        <v>128.13</v>
      </c>
      <c r="AE1181">
        <v>90786</v>
      </c>
      <c r="AF1181" s="9">
        <f>IF(COUNTIF(AE$2:AE3132,AE1181)=1,1,0)</f>
        <v>1</v>
      </c>
      <c r="AG1181" t="str">
        <f>_xlfn.XLOOKUP(AE1181,Returns!A:A,Returns!B:B,"Not Returned",0,1)</f>
        <v>Not Returned</v>
      </c>
      <c r="AH1181">
        <f t="shared" si="94"/>
        <v>0</v>
      </c>
    </row>
    <row r="1182" spans="1:34" x14ac:dyDescent="0.3">
      <c r="A1182">
        <v>19581</v>
      </c>
      <c r="B1182" t="s">
        <v>56</v>
      </c>
      <c r="C1182" s="8">
        <v>0.01</v>
      </c>
      <c r="D1182" s="6">
        <v>16.48</v>
      </c>
      <c r="E1182" s="7">
        <v>1.99</v>
      </c>
      <c r="F1182">
        <v>1997</v>
      </c>
      <c r="G1182" t="s">
        <v>1924</v>
      </c>
      <c r="H1182" t="str">
        <f>IF(COUNTIF(G$2:G1182,G1182)=1,"New Customer","Returning Customer")</f>
        <v>Returning Customer</v>
      </c>
      <c r="I1182">
        <f t="shared" si="90"/>
        <v>0</v>
      </c>
      <c r="J1182" t="s">
        <v>49</v>
      </c>
      <c r="K1182" t="s">
        <v>114</v>
      </c>
      <c r="L1182" t="s">
        <v>77</v>
      </c>
      <c r="M1182" t="s">
        <v>177</v>
      </c>
      <c r="N1182" t="s">
        <v>51</v>
      </c>
      <c r="O1182" t="s">
        <v>1459</v>
      </c>
      <c r="P1182">
        <v>0.42</v>
      </c>
      <c r="Q1182" t="s">
        <v>33</v>
      </c>
      <c r="R1182" t="s">
        <v>135</v>
      </c>
      <c r="S1182" t="str">
        <f>VLOOKUP(R1182,Users!$A$1:$B$5,2,0)</f>
        <v>Sam</v>
      </c>
      <c r="T1182" t="s">
        <v>923</v>
      </c>
      <c r="U1182" t="s">
        <v>924</v>
      </c>
      <c r="V1182">
        <v>29915</v>
      </c>
      <c r="W1182" s="2">
        <v>42131</v>
      </c>
      <c r="X1182" s="2" t="str">
        <f t="shared" si="91"/>
        <v>Thu</v>
      </c>
      <c r="Y1182" s="2">
        <v>42132</v>
      </c>
      <c r="Z1182" s="9">
        <f t="shared" si="92"/>
        <v>1</v>
      </c>
      <c r="AA1182" s="9" t="str">
        <f t="shared" si="93"/>
        <v>After Discount</v>
      </c>
      <c r="AB1182" s="6">
        <v>739.67399999999998</v>
      </c>
      <c r="AC1182">
        <v>7</v>
      </c>
      <c r="AD1182" s="6">
        <v>122.93</v>
      </c>
      <c r="AE1182">
        <v>90334</v>
      </c>
      <c r="AF1182" s="9">
        <f>IF(COUNTIF(AE$2:AE3133,AE1182)=1,1,0)</f>
        <v>1</v>
      </c>
      <c r="AG1182" t="str">
        <f>_xlfn.XLOOKUP(AE1182,Returns!A:A,Returns!B:B,"Not Returned",0,1)</f>
        <v>Not Returned</v>
      </c>
      <c r="AH1182">
        <f t="shared" si="94"/>
        <v>0</v>
      </c>
    </row>
    <row r="1183" spans="1:34" x14ac:dyDescent="0.3">
      <c r="A1183">
        <v>24498</v>
      </c>
      <c r="B1183" t="s">
        <v>56</v>
      </c>
      <c r="C1183" s="8">
        <v>0.05</v>
      </c>
      <c r="D1183" s="6">
        <v>17.48</v>
      </c>
      <c r="E1183" s="7">
        <v>1.99</v>
      </c>
      <c r="F1183">
        <v>258</v>
      </c>
      <c r="G1183" t="s">
        <v>354</v>
      </c>
      <c r="H1183" t="str">
        <f>IF(COUNTIF(G$2:G1183,G1183)=1,"New Customer","Returning Customer")</f>
        <v>New Customer</v>
      </c>
      <c r="I1183">
        <f t="shared" si="90"/>
        <v>1</v>
      </c>
      <c r="J1183" t="s">
        <v>49</v>
      </c>
      <c r="K1183" t="s">
        <v>114</v>
      </c>
      <c r="L1183" t="s">
        <v>77</v>
      </c>
      <c r="M1183" t="s">
        <v>177</v>
      </c>
      <c r="N1183" t="s">
        <v>51</v>
      </c>
      <c r="O1183" t="s">
        <v>355</v>
      </c>
      <c r="P1183">
        <v>0.45</v>
      </c>
      <c r="Q1183" t="s">
        <v>33</v>
      </c>
      <c r="R1183" t="s">
        <v>135</v>
      </c>
      <c r="S1183" t="str">
        <f>VLOOKUP(R1183,Users!$A$1:$B$5,2,0)</f>
        <v>Sam</v>
      </c>
      <c r="T1183" t="s">
        <v>356</v>
      </c>
      <c r="U1183" t="s">
        <v>357</v>
      </c>
      <c r="V1183">
        <v>33772</v>
      </c>
      <c r="W1183" s="2">
        <v>42006</v>
      </c>
      <c r="X1183" s="2" t="str">
        <f t="shared" si="91"/>
        <v>Fri</v>
      </c>
      <c r="Y1183" s="2">
        <v>42008</v>
      </c>
      <c r="Z1183" s="9">
        <f t="shared" si="92"/>
        <v>2</v>
      </c>
      <c r="AA1183" s="9" t="str">
        <f t="shared" si="93"/>
        <v>After Discount</v>
      </c>
      <c r="AB1183" s="6">
        <v>-127.00800000000001</v>
      </c>
      <c r="AC1183">
        <v>3</v>
      </c>
      <c r="AD1183" s="6">
        <v>52.47</v>
      </c>
      <c r="AE1183">
        <v>85858</v>
      </c>
      <c r="AF1183" s="9">
        <f>IF(COUNTIF(AE$2:AE3134,AE1183)=1,1,0)</f>
        <v>1</v>
      </c>
      <c r="AG1183" t="str">
        <f>_xlfn.XLOOKUP(AE1183,Returns!A:A,Returns!B:B,"Not Returned",0,1)</f>
        <v>Not Returned</v>
      </c>
      <c r="AH1183">
        <f t="shared" si="94"/>
        <v>0</v>
      </c>
    </row>
    <row r="1184" spans="1:34" x14ac:dyDescent="0.3">
      <c r="A1184">
        <v>23211</v>
      </c>
      <c r="B1184" t="s">
        <v>25</v>
      </c>
      <c r="C1184" s="8">
        <v>0.03</v>
      </c>
      <c r="D1184" s="6">
        <v>17.48</v>
      </c>
      <c r="E1184" s="7">
        <v>1.99</v>
      </c>
      <c r="F1184">
        <v>3283</v>
      </c>
      <c r="G1184" t="s">
        <v>2914</v>
      </c>
      <c r="H1184" t="str">
        <f>IF(COUNTIF(G$2:G1184,G1184)=1,"New Customer","Returning Customer")</f>
        <v>Returning Customer</v>
      </c>
      <c r="I1184">
        <f t="shared" si="90"/>
        <v>0</v>
      </c>
      <c r="J1184" t="s">
        <v>49</v>
      </c>
      <c r="K1184" t="s">
        <v>28</v>
      </c>
      <c r="L1184" t="s">
        <v>77</v>
      </c>
      <c r="M1184" t="s">
        <v>177</v>
      </c>
      <c r="N1184" t="s">
        <v>51</v>
      </c>
      <c r="O1184" t="s">
        <v>355</v>
      </c>
      <c r="P1184">
        <v>0.45</v>
      </c>
      <c r="Q1184" t="s">
        <v>33</v>
      </c>
      <c r="R1184" t="s">
        <v>135</v>
      </c>
      <c r="S1184" t="str">
        <f>VLOOKUP(R1184,Users!$A$1:$B$5,2,0)</f>
        <v>Sam</v>
      </c>
      <c r="T1184" t="s">
        <v>356</v>
      </c>
      <c r="U1184" t="s">
        <v>2915</v>
      </c>
      <c r="V1184">
        <v>33156</v>
      </c>
      <c r="W1184" s="2">
        <v>42134</v>
      </c>
      <c r="X1184" s="2" t="str">
        <f t="shared" si="91"/>
        <v>Sun</v>
      </c>
      <c r="Y1184" s="2">
        <v>42135</v>
      </c>
      <c r="Z1184" s="9">
        <f t="shared" si="92"/>
        <v>1</v>
      </c>
      <c r="AA1184" s="9" t="str">
        <f t="shared" si="93"/>
        <v>After Discount</v>
      </c>
      <c r="AB1184" s="6">
        <v>710.80739999999992</v>
      </c>
      <c r="AC1184">
        <v>31</v>
      </c>
      <c r="AD1184" s="6">
        <v>537.79999999999995</v>
      </c>
      <c r="AE1184">
        <v>90753</v>
      </c>
      <c r="AF1184" s="9">
        <f>IF(COUNTIF(AE$2:AE3135,AE1184)=1,1,0)</f>
        <v>1</v>
      </c>
      <c r="AG1184" t="str">
        <f>_xlfn.XLOOKUP(AE1184,Returns!A:A,Returns!B:B,"Not Returned",0,1)</f>
        <v>Not Returned</v>
      </c>
      <c r="AH1184">
        <f t="shared" si="94"/>
        <v>0</v>
      </c>
    </row>
    <row r="1185" spans="1:34" x14ac:dyDescent="0.3">
      <c r="A1185">
        <v>23011</v>
      </c>
      <c r="B1185" t="s">
        <v>56</v>
      </c>
      <c r="C1185" s="8">
        <v>0.05</v>
      </c>
      <c r="D1185" s="6">
        <v>12.97</v>
      </c>
      <c r="E1185" s="7">
        <v>1.49</v>
      </c>
      <c r="F1185">
        <v>1363</v>
      </c>
      <c r="G1185" t="s">
        <v>1419</v>
      </c>
      <c r="H1185" t="str">
        <f>IF(COUNTIF(G$2:G1185,G1185)=1,"New Customer","Returning Customer")</f>
        <v>Returning Customer</v>
      </c>
      <c r="I1185">
        <f t="shared" si="90"/>
        <v>0</v>
      </c>
      <c r="J1185" t="s">
        <v>49</v>
      </c>
      <c r="K1185" t="s">
        <v>114</v>
      </c>
      <c r="L1185" t="s">
        <v>29</v>
      </c>
      <c r="M1185" t="s">
        <v>109</v>
      </c>
      <c r="N1185" t="s">
        <v>59</v>
      </c>
      <c r="O1185" t="s">
        <v>1420</v>
      </c>
      <c r="P1185">
        <v>0.35</v>
      </c>
      <c r="Q1185" t="s">
        <v>33</v>
      </c>
      <c r="R1185" t="s">
        <v>135</v>
      </c>
      <c r="S1185" t="str">
        <f>VLOOKUP(R1185,Users!$A$1:$B$5,2,0)</f>
        <v>Sam</v>
      </c>
      <c r="T1185" t="s">
        <v>356</v>
      </c>
      <c r="U1185" t="s">
        <v>1421</v>
      </c>
      <c r="V1185">
        <v>32707</v>
      </c>
      <c r="W1185" s="2">
        <v>42039</v>
      </c>
      <c r="X1185" s="2" t="str">
        <f t="shared" si="91"/>
        <v>Wed</v>
      </c>
      <c r="Y1185" s="2">
        <v>42041</v>
      </c>
      <c r="Z1185" s="9">
        <f t="shared" si="92"/>
        <v>2</v>
      </c>
      <c r="AA1185" s="9" t="str">
        <f t="shared" si="93"/>
        <v>After Discount</v>
      </c>
      <c r="AB1185" s="6">
        <v>5.4659999999999993</v>
      </c>
      <c r="AC1185">
        <v>2</v>
      </c>
      <c r="AD1185" s="6">
        <v>26.37</v>
      </c>
      <c r="AE1185">
        <v>89993</v>
      </c>
      <c r="AF1185" s="9">
        <f>IF(COUNTIF(AE$2:AE3136,AE1185)=1,1,0)</f>
        <v>0</v>
      </c>
      <c r="AG1185" t="str">
        <f>_xlfn.XLOOKUP(AE1185,Returns!A:A,Returns!B:B,"Not Returned",0,1)</f>
        <v>Not Returned</v>
      </c>
      <c r="AH1185">
        <f t="shared" si="94"/>
        <v>0</v>
      </c>
    </row>
    <row r="1186" spans="1:34" x14ac:dyDescent="0.3">
      <c r="A1186">
        <v>23583</v>
      </c>
      <c r="B1186" t="s">
        <v>47</v>
      </c>
      <c r="C1186" s="8">
        <v>0</v>
      </c>
      <c r="D1186" s="6">
        <v>12.97</v>
      </c>
      <c r="E1186" s="7">
        <v>1.49</v>
      </c>
      <c r="F1186">
        <v>2555</v>
      </c>
      <c r="G1186" t="s">
        <v>2376</v>
      </c>
      <c r="H1186" t="str">
        <f>IF(COUNTIF(G$2:G1186,G1186)=1,"New Customer","Returning Customer")</f>
        <v>Returning Customer</v>
      </c>
      <c r="I1186">
        <f t="shared" si="90"/>
        <v>0</v>
      </c>
      <c r="J1186" t="s">
        <v>49</v>
      </c>
      <c r="K1186" t="s">
        <v>40</v>
      </c>
      <c r="L1186" t="s">
        <v>29</v>
      </c>
      <c r="M1186" t="s">
        <v>109</v>
      </c>
      <c r="N1186" t="s">
        <v>59</v>
      </c>
      <c r="O1186" t="s">
        <v>1420</v>
      </c>
      <c r="P1186">
        <v>0.35</v>
      </c>
      <c r="Q1186" t="s">
        <v>33</v>
      </c>
      <c r="R1186" t="s">
        <v>61</v>
      </c>
      <c r="S1186" t="str">
        <f>VLOOKUP(R1186,Users!$A$1:$B$5,2,0)</f>
        <v>Chris</v>
      </c>
      <c r="T1186" t="s">
        <v>1843</v>
      </c>
      <c r="U1186" t="s">
        <v>1267</v>
      </c>
      <c r="V1186">
        <v>53711</v>
      </c>
      <c r="W1186" s="2">
        <v>42037</v>
      </c>
      <c r="X1186" s="2" t="str">
        <f t="shared" si="91"/>
        <v>Mon</v>
      </c>
      <c r="Y1186" s="2">
        <v>42038</v>
      </c>
      <c r="Z1186" s="9">
        <f t="shared" si="92"/>
        <v>1</v>
      </c>
      <c r="AA1186" s="9" t="str">
        <f t="shared" si="93"/>
        <v>No Discount</v>
      </c>
      <c r="AB1186" s="6">
        <v>180.23489999999998</v>
      </c>
      <c r="AC1186">
        <v>19</v>
      </c>
      <c r="AD1186" s="6">
        <v>261.20999999999998</v>
      </c>
      <c r="AE1186">
        <v>86529</v>
      </c>
      <c r="AF1186" s="9">
        <f>IF(COUNTIF(AE$2:AE3137,AE1186)=1,1,0)</f>
        <v>0</v>
      </c>
      <c r="AG1186" t="str">
        <f>_xlfn.XLOOKUP(AE1186,Returns!A:A,Returns!B:B,"Not Returned",0,1)</f>
        <v>Not Returned</v>
      </c>
      <c r="AH1186">
        <f t="shared" si="94"/>
        <v>0</v>
      </c>
    </row>
    <row r="1187" spans="1:34" x14ac:dyDescent="0.3">
      <c r="A1187">
        <v>21863</v>
      </c>
      <c r="B1187" t="s">
        <v>47</v>
      </c>
      <c r="C1187" s="8">
        <v>0.1</v>
      </c>
      <c r="D1187" s="6">
        <v>6.74</v>
      </c>
      <c r="E1187" s="7">
        <v>1.72</v>
      </c>
      <c r="F1187">
        <v>2718</v>
      </c>
      <c r="G1187" t="s">
        <v>2491</v>
      </c>
      <c r="H1187" t="str">
        <f>IF(COUNTIF(G$2:G1187,G1187)=1,"New Customer","Returning Customer")</f>
        <v>New Customer</v>
      </c>
      <c r="I1187">
        <f t="shared" si="90"/>
        <v>1</v>
      </c>
      <c r="J1187" t="s">
        <v>49</v>
      </c>
      <c r="K1187" t="s">
        <v>114</v>
      </c>
      <c r="L1187" t="s">
        <v>29</v>
      </c>
      <c r="M1187" t="s">
        <v>93</v>
      </c>
      <c r="N1187" t="s">
        <v>31</v>
      </c>
      <c r="O1187" t="s">
        <v>2492</v>
      </c>
      <c r="P1187">
        <v>0.35</v>
      </c>
      <c r="Q1187" t="s">
        <v>33</v>
      </c>
      <c r="R1187" t="s">
        <v>61</v>
      </c>
      <c r="S1187" t="str">
        <f>VLOOKUP(R1187,Users!$A$1:$B$5,2,0)</f>
        <v>Chris</v>
      </c>
      <c r="T1187" t="s">
        <v>175</v>
      </c>
      <c r="U1187" t="s">
        <v>2490</v>
      </c>
      <c r="V1187">
        <v>60438</v>
      </c>
      <c r="W1187" s="2">
        <v>42064</v>
      </c>
      <c r="X1187" s="2" t="str">
        <f t="shared" si="91"/>
        <v>Sun</v>
      </c>
      <c r="Y1187" s="2">
        <v>42066</v>
      </c>
      <c r="Z1187" s="9">
        <f t="shared" si="92"/>
        <v>2</v>
      </c>
      <c r="AA1187" s="9" t="str">
        <f t="shared" si="93"/>
        <v>After Discount</v>
      </c>
      <c r="AB1187" s="6">
        <v>65.41</v>
      </c>
      <c r="AC1187">
        <v>15</v>
      </c>
      <c r="AD1187" s="6">
        <v>98.17</v>
      </c>
      <c r="AE1187">
        <v>89394</v>
      </c>
      <c r="AF1187" s="9">
        <f>IF(COUNTIF(AE$2:AE3138,AE1187)=1,1,0)</f>
        <v>1</v>
      </c>
      <c r="AG1187" t="str">
        <f>_xlfn.XLOOKUP(AE1187,Returns!A:A,Returns!B:B,"Not Returned",0,1)</f>
        <v>Not Returned</v>
      </c>
      <c r="AH1187">
        <f t="shared" si="94"/>
        <v>0</v>
      </c>
    </row>
    <row r="1188" spans="1:34" x14ac:dyDescent="0.3">
      <c r="A1188">
        <v>25122</v>
      </c>
      <c r="B1188" t="s">
        <v>25</v>
      </c>
      <c r="C1188" s="8">
        <v>0.01</v>
      </c>
      <c r="D1188" s="6">
        <v>15.28</v>
      </c>
      <c r="E1188" s="7">
        <v>1.99</v>
      </c>
      <c r="F1188">
        <v>234</v>
      </c>
      <c r="G1188" t="s">
        <v>322</v>
      </c>
      <c r="H1188" t="str">
        <f>IF(COUNTIF(G$2:G1188,G1188)=1,"New Customer","Returning Customer")</f>
        <v>Returning Customer</v>
      </c>
      <c r="I1188">
        <f t="shared" si="90"/>
        <v>0</v>
      </c>
      <c r="J1188" t="s">
        <v>49</v>
      </c>
      <c r="K1188" t="s">
        <v>58</v>
      </c>
      <c r="L1188" t="s">
        <v>77</v>
      </c>
      <c r="M1188" t="s">
        <v>177</v>
      </c>
      <c r="N1188" t="s">
        <v>51</v>
      </c>
      <c r="O1188" t="s">
        <v>327</v>
      </c>
      <c r="P1188">
        <v>0.42</v>
      </c>
      <c r="Q1188" t="s">
        <v>33</v>
      </c>
      <c r="R1188" t="s">
        <v>61</v>
      </c>
      <c r="S1188" t="str">
        <f>VLOOKUP(R1188,Users!$A$1:$B$5,2,0)</f>
        <v>Chris</v>
      </c>
      <c r="T1188" t="s">
        <v>324</v>
      </c>
      <c r="U1188" t="s">
        <v>325</v>
      </c>
      <c r="V1188">
        <v>50208</v>
      </c>
      <c r="W1188" s="2">
        <v>42090</v>
      </c>
      <c r="X1188" s="2" t="str">
        <f t="shared" si="91"/>
        <v>Fri</v>
      </c>
      <c r="Y1188" s="2">
        <v>42092</v>
      </c>
      <c r="Z1188" s="9">
        <f t="shared" si="92"/>
        <v>2</v>
      </c>
      <c r="AA1188" s="9" t="str">
        <f t="shared" si="93"/>
        <v>After Discount</v>
      </c>
      <c r="AB1188" s="6">
        <v>-12.46</v>
      </c>
      <c r="AC1188">
        <v>2</v>
      </c>
      <c r="AD1188" s="6">
        <v>33.04</v>
      </c>
      <c r="AE1188">
        <v>90238</v>
      </c>
      <c r="AF1188" s="9">
        <f>IF(COUNTIF(AE$2:AE3139,AE1188)=1,1,0)</f>
        <v>0</v>
      </c>
      <c r="AG1188" t="str">
        <f>_xlfn.XLOOKUP(AE1188,Returns!A:A,Returns!B:B,"Not Returned",0,1)</f>
        <v>Not Returned</v>
      </c>
      <c r="AH1188">
        <f t="shared" si="94"/>
        <v>0</v>
      </c>
    </row>
    <row r="1189" spans="1:34" x14ac:dyDescent="0.3">
      <c r="A1189">
        <v>22355</v>
      </c>
      <c r="B1189" t="s">
        <v>25</v>
      </c>
      <c r="C1189" s="8">
        <v>0.02</v>
      </c>
      <c r="D1189" s="6">
        <v>15.28</v>
      </c>
      <c r="E1189" s="7">
        <v>1.99</v>
      </c>
      <c r="F1189">
        <v>428</v>
      </c>
      <c r="G1189" t="s">
        <v>525</v>
      </c>
      <c r="H1189" t="str">
        <f>IF(COUNTIF(G$2:G1189,G1189)=1,"New Customer","Returning Customer")</f>
        <v>Returning Customer</v>
      </c>
      <c r="I1189">
        <f t="shared" si="90"/>
        <v>0</v>
      </c>
      <c r="J1189" t="s">
        <v>49</v>
      </c>
      <c r="K1189" t="s">
        <v>28</v>
      </c>
      <c r="L1189" t="s">
        <v>77</v>
      </c>
      <c r="M1189" t="s">
        <v>177</v>
      </c>
      <c r="N1189" t="s">
        <v>51</v>
      </c>
      <c r="O1189" t="s">
        <v>327</v>
      </c>
      <c r="P1189">
        <v>0.42</v>
      </c>
      <c r="Q1189" t="s">
        <v>33</v>
      </c>
      <c r="R1189" t="s">
        <v>34</v>
      </c>
      <c r="S1189" t="str">
        <f>VLOOKUP(R1189,Users!$A$1:$B$5,2,0)</f>
        <v>William</v>
      </c>
      <c r="T1189" t="s">
        <v>526</v>
      </c>
      <c r="U1189" t="s">
        <v>527</v>
      </c>
      <c r="V1189">
        <v>89701</v>
      </c>
      <c r="W1189" s="2">
        <v>42019</v>
      </c>
      <c r="X1189" s="2" t="str">
        <f t="shared" si="91"/>
        <v>Thu</v>
      </c>
      <c r="Y1189" s="2">
        <v>42020</v>
      </c>
      <c r="Z1189" s="9">
        <f t="shared" si="92"/>
        <v>1</v>
      </c>
      <c r="AA1189" s="9" t="str">
        <f t="shared" si="93"/>
        <v>After Discount</v>
      </c>
      <c r="AB1189" s="6">
        <v>163.1574</v>
      </c>
      <c r="AC1189">
        <v>15</v>
      </c>
      <c r="AD1189" s="6">
        <v>236.46</v>
      </c>
      <c r="AE1189">
        <v>88479</v>
      </c>
      <c r="AF1189" s="9">
        <f>IF(COUNTIF(AE$2:AE3140,AE1189)=1,1,0)</f>
        <v>0</v>
      </c>
      <c r="AG1189" t="str">
        <f>_xlfn.XLOOKUP(AE1189,Returns!A:A,Returns!B:B,"Not Returned",0,1)</f>
        <v>Not Returned</v>
      </c>
      <c r="AH1189">
        <f t="shared" si="94"/>
        <v>0</v>
      </c>
    </row>
    <row r="1190" spans="1:34" x14ac:dyDescent="0.3">
      <c r="A1190">
        <v>18497</v>
      </c>
      <c r="B1190" t="s">
        <v>25</v>
      </c>
      <c r="C1190" s="8">
        <v>0.03</v>
      </c>
      <c r="D1190" s="6">
        <v>15.28</v>
      </c>
      <c r="E1190" s="7">
        <v>1.99</v>
      </c>
      <c r="F1190">
        <v>2049</v>
      </c>
      <c r="G1190" t="s">
        <v>1952</v>
      </c>
      <c r="H1190" t="str">
        <f>IF(COUNTIF(G$2:G1190,G1190)=1,"New Customer","Returning Customer")</f>
        <v>New Customer</v>
      </c>
      <c r="I1190">
        <f t="shared" si="90"/>
        <v>1</v>
      </c>
      <c r="J1190" t="s">
        <v>49</v>
      </c>
      <c r="K1190" t="s">
        <v>28</v>
      </c>
      <c r="L1190" t="s">
        <v>77</v>
      </c>
      <c r="M1190" t="s">
        <v>177</v>
      </c>
      <c r="N1190" t="s">
        <v>51</v>
      </c>
      <c r="O1190" t="s">
        <v>327</v>
      </c>
      <c r="P1190">
        <v>0.42</v>
      </c>
      <c r="Q1190" t="s">
        <v>33</v>
      </c>
      <c r="R1190" t="s">
        <v>135</v>
      </c>
      <c r="S1190" t="str">
        <f>VLOOKUP(R1190,Users!$A$1:$B$5,2,0)</f>
        <v>Sam</v>
      </c>
      <c r="T1190" t="s">
        <v>136</v>
      </c>
      <c r="U1190" t="s">
        <v>1953</v>
      </c>
      <c r="V1190">
        <v>22801</v>
      </c>
      <c r="W1190" s="2">
        <v>42176</v>
      </c>
      <c r="X1190" s="2" t="str">
        <f t="shared" si="91"/>
        <v>Sun</v>
      </c>
      <c r="Y1190" s="2">
        <v>42178</v>
      </c>
      <c r="Z1190" s="9">
        <f t="shared" si="92"/>
        <v>2</v>
      </c>
      <c r="AA1190" s="9" t="str">
        <f t="shared" si="93"/>
        <v>After Discount</v>
      </c>
      <c r="AB1190" s="6">
        <v>-266.68600000000004</v>
      </c>
      <c r="AC1190">
        <v>19</v>
      </c>
      <c r="AD1190" s="6">
        <v>290.98</v>
      </c>
      <c r="AE1190">
        <v>88220</v>
      </c>
      <c r="AF1190" s="9">
        <f>IF(COUNTIF(AE$2:AE3141,AE1190)=1,1,0)</f>
        <v>0</v>
      </c>
      <c r="AG1190" t="str">
        <f>_xlfn.XLOOKUP(AE1190,Returns!A:A,Returns!B:B,"Not Returned",0,1)</f>
        <v>Not Returned</v>
      </c>
      <c r="AH1190">
        <f t="shared" si="94"/>
        <v>0</v>
      </c>
    </row>
    <row r="1191" spans="1:34" x14ac:dyDescent="0.3">
      <c r="A1191">
        <v>25624</v>
      </c>
      <c r="B1191" t="s">
        <v>47</v>
      </c>
      <c r="C1191" s="8">
        <v>0.09</v>
      </c>
      <c r="D1191" s="6">
        <v>28.48</v>
      </c>
      <c r="E1191" s="7">
        <v>1.99</v>
      </c>
      <c r="F1191">
        <v>288</v>
      </c>
      <c r="G1191" t="s">
        <v>400</v>
      </c>
      <c r="H1191" t="str">
        <f>IF(COUNTIF(G$2:G1191,G1191)=1,"New Customer","Returning Customer")</f>
        <v>New Customer</v>
      </c>
      <c r="I1191">
        <f t="shared" si="90"/>
        <v>1</v>
      </c>
      <c r="J1191" t="s">
        <v>49</v>
      </c>
      <c r="K1191" t="s">
        <v>58</v>
      </c>
      <c r="L1191" t="s">
        <v>77</v>
      </c>
      <c r="M1191" t="s">
        <v>177</v>
      </c>
      <c r="N1191" t="s">
        <v>51</v>
      </c>
      <c r="O1191" t="s">
        <v>401</v>
      </c>
      <c r="P1191">
        <v>0.4</v>
      </c>
      <c r="Q1191" t="s">
        <v>33</v>
      </c>
      <c r="R1191" t="s">
        <v>61</v>
      </c>
      <c r="S1191" t="str">
        <f>VLOOKUP(R1191,Users!$A$1:$B$5,2,0)</f>
        <v>Chris</v>
      </c>
      <c r="T1191" t="s">
        <v>180</v>
      </c>
      <c r="U1191" t="s">
        <v>402</v>
      </c>
      <c r="V1191">
        <v>67212</v>
      </c>
      <c r="W1191" s="2">
        <v>42020</v>
      </c>
      <c r="X1191" s="2" t="str">
        <f t="shared" si="91"/>
        <v>Fri</v>
      </c>
      <c r="Y1191" s="2">
        <v>42023</v>
      </c>
      <c r="Z1191" s="9">
        <f t="shared" si="92"/>
        <v>3</v>
      </c>
      <c r="AA1191" s="9" t="str">
        <f t="shared" si="93"/>
        <v>After Discount</v>
      </c>
      <c r="AB1191" s="6">
        <v>132.68699999999998</v>
      </c>
      <c r="AC1191">
        <v>7</v>
      </c>
      <c r="AD1191" s="6">
        <v>192.3</v>
      </c>
      <c r="AE1191">
        <v>89762</v>
      </c>
      <c r="AF1191" s="9">
        <f>IF(COUNTIF(AE$2:AE3142,AE1191)=1,1,0)</f>
        <v>0</v>
      </c>
      <c r="AG1191" t="str">
        <f>_xlfn.XLOOKUP(AE1191,Returns!A:A,Returns!B:B,"Not Returned",0,1)</f>
        <v>Not Returned</v>
      </c>
      <c r="AH1191">
        <f t="shared" si="94"/>
        <v>0</v>
      </c>
    </row>
    <row r="1192" spans="1:34" x14ac:dyDescent="0.3">
      <c r="A1192">
        <v>21184</v>
      </c>
      <c r="B1192" t="s">
        <v>47</v>
      </c>
      <c r="C1192" s="8">
        <v>0.09</v>
      </c>
      <c r="D1192" s="6">
        <v>28.48</v>
      </c>
      <c r="E1192" s="7">
        <v>1.99</v>
      </c>
      <c r="F1192">
        <v>1014</v>
      </c>
      <c r="G1192" t="s">
        <v>1102</v>
      </c>
      <c r="H1192" t="str">
        <f>IF(COUNTIF(G$2:G1192,G1192)=1,"New Customer","Returning Customer")</f>
        <v>Returning Customer</v>
      </c>
      <c r="I1192">
        <f t="shared" si="90"/>
        <v>0</v>
      </c>
      <c r="J1192" t="s">
        <v>49</v>
      </c>
      <c r="K1192" t="s">
        <v>40</v>
      </c>
      <c r="L1192" t="s">
        <v>77</v>
      </c>
      <c r="M1192" t="s">
        <v>177</v>
      </c>
      <c r="N1192" t="s">
        <v>51</v>
      </c>
      <c r="O1192" t="s">
        <v>401</v>
      </c>
      <c r="P1192">
        <v>0.4</v>
      </c>
      <c r="Q1192" t="s">
        <v>33</v>
      </c>
      <c r="R1192" t="s">
        <v>135</v>
      </c>
      <c r="S1192" t="str">
        <f>VLOOKUP(R1192,Users!$A$1:$B$5,2,0)</f>
        <v>Sam</v>
      </c>
      <c r="T1192" t="s">
        <v>949</v>
      </c>
      <c r="U1192" t="s">
        <v>1103</v>
      </c>
      <c r="V1192">
        <v>72022</v>
      </c>
      <c r="W1192" s="2">
        <v>42064</v>
      </c>
      <c r="X1192" s="2" t="str">
        <f t="shared" si="91"/>
        <v>Sun</v>
      </c>
      <c r="Y1192" s="2">
        <v>42065</v>
      </c>
      <c r="Z1192" s="9">
        <f t="shared" si="92"/>
        <v>1</v>
      </c>
      <c r="AA1192" s="9" t="str">
        <f t="shared" si="93"/>
        <v>After Discount</v>
      </c>
      <c r="AB1192" s="6">
        <v>-17.149999999999999</v>
      </c>
      <c r="AC1192">
        <v>6</v>
      </c>
      <c r="AD1192" s="6">
        <v>160.16999999999999</v>
      </c>
      <c r="AE1192">
        <v>88387</v>
      </c>
      <c r="AF1192" s="9">
        <f>IF(COUNTIF(AE$2:AE3143,AE1192)=1,1,0)</f>
        <v>0</v>
      </c>
      <c r="AG1192" t="str">
        <f>_xlfn.XLOOKUP(AE1192,Returns!A:A,Returns!B:B,"Not Returned",0,1)</f>
        <v>Not Returned</v>
      </c>
      <c r="AH1192">
        <f t="shared" si="94"/>
        <v>0</v>
      </c>
    </row>
    <row r="1193" spans="1:34" x14ac:dyDescent="0.3">
      <c r="A1193">
        <v>23499</v>
      </c>
      <c r="B1193" t="s">
        <v>37</v>
      </c>
      <c r="C1193" s="8">
        <v>0.09</v>
      </c>
      <c r="D1193" s="6">
        <v>28.48</v>
      </c>
      <c r="E1193" s="7">
        <v>1.99</v>
      </c>
      <c r="F1193">
        <v>2059</v>
      </c>
      <c r="G1193" t="s">
        <v>1959</v>
      </c>
      <c r="H1193" t="str">
        <f>IF(COUNTIF(G$2:G1193,G1193)=1,"New Customer","Returning Customer")</f>
        <v>Returning Customer</v>
      </c>
      <c r="I1193">
        <f t="shared" si="90"/>
        <v>0</v>
      </c>
      <c r="J1193" t="s">
        <v>49</v>
      </c>
      <c r="K1193" t="s">
        <v>28</v>
      </c>
      <c r="L1193" t="s">
        <v>77</v>
      </c>
      <c r="M1193" t="s">
        <v>177</v>
      </c>
      <c r="N1193" t="s">
        <v>51</v>
      </c>
      <c r="O1193" t="s">
        <v>401</v>
      </c>
      <c r="P1193">
        <v>0.4</v>
      </c>
      <c r="Q1193" t="s">
        <v>33</v>
      </c>
      <c r="R1193" t="s">
        <v>135</v>
      </c>
      <c r="S1193" t="str">
        <f>VLOOKUP(R1193,Users!$A$1:$B$5,2,0)</f>
        <v>Sam</v>
      </c>
      <c r="T1193" t="s">
        <v>316</v>
      </c>
      <c r="U1193" t="s">
        <v>1960</v>
      </c>
      <c r="V1193">
        <v>27260</v>
      </c>
      <c r="W1193" s="2">
        <v>42021</v>
      </c>
      <c r="X1193" s="2" t="str">
        <f t="shared" si="91"/>
        <v>Sat</v>
      </c>
      <c r="Y1193" s="2">
        <v>42022</v>
      </c>
      <c r="Z1193" s="9">
        <f t="shared" si="92"/>
        <v>1</v>
      </c>
      <c r="AA1193" s="9" t="str">
        <f t="shared" si="93"/>
        <v>After Discount</v>
      </c>
      <c r="AB1193" s="6">
        <v>-1250.7460000000001</v>
      </c>
      <c r="AC1193">
        <v>13</v>
      </c>
      <c r="AD1193" s="6">
        <v>336.92</v>
      </c>
      <c r="AE1193">
        <v>88039</v>
      </c>
      <c r="AF1193" s="9">
        <f>IF(COUNTIF(AE$2:AE3144,AE1193)=1,1,0)</f>
        <v>1</v>
      </c>
      <c r="AG1193" t="str">
        <f>_xlfn.XLOOKUP(AE1193,Returns!A:A,Returns!B:B,"Not Returned",0,1)</f>
        <v>Not Returned</v>
      </c>
      <c r="AH1193">
        <f t="shared" si="94"/>
        <v>0</v>
      </c>
    </row>
    <row r="1194" spans="1:34" x14ac:dyDescent="0.3">
      <c r="A1194">
        <v>18164</v>
      </c>
      <c r="B1194" t="s">
        <v>25</v>
      </c>
      <c r="C1194" s="8">
        <v>0.03</v>
      </c>
      <c r="D1194" s="6">
        <v>28.48</v>
      </c>
      <c r="E1194" s="7">
        <v>1.99</v>
      </c>
      <c r="F1194">
        <v>2206</v>
      </c>
      <c r="G1194" t="s">
        <v>2088</v>
      </c>
      <c r="H1194" t="str">
        <f>IF(COUNTIF(G$2:G1194,G1194)=1,"New Customer","Returning Customer")</f>
        <v>Returning Customer</v>
      </c>
      <c r="I1194">
        <f t="shared" si="90"/>
        <v>0</v>
      </c>
      <c r="J1194" t="s">
        <v>49</v>
      </c>
      <c r="K1194" t="s">
        <v>114</v>
      </c>
      <c r="L1194" t="s">
        <v>77</v>
      </c>
      <c r="M1194" t="s">
        <v>177</v>
      </c>
      <c r="N1194" t="s">
        <v>51</v>
      </c>
      <c r="O1194" t="s">
        <v>401</v>
      </c>
      <c r="P1194">
        <v>0.4</v>
      </c>
      <c r="Q1194" t="s">
        <v>33</v>
      </c>
      <c r="R1194" t="s">
        <v>61</v>
      </c>
      <c r="S1194" t="str">
        <f>VLOOKUP(R1194,Users!$A$1:$B$5,2,0)</f>
        <v>Chris</v>
      </c>
      <c r="T1194" t="s">
        <v>324</v>
      </c>
      <c r="U1194" t="s">
        <v>2089</v>
      </c>
      <c r="V1194">
        <v>50501</v>
      </c>
      <c r="W1194" s="2">
        <v>42009</v>
      </c>
      <c r="X1194" s="2" t="str">
        <f t="shared" si="91"/>
        <v>Mon</v>
      </c>
      <c r="Y1194" s="2">
        <v>42010</v>
      </c>
      <c r="Z1194" s="9">
        <f t="shared" si="92"/>
        <v>1</v>
      </c>
      <c r="AA1194" s="9" t="str">
        <f t="shared" si="93"/>
        <v>After Discount</v>
      </c>
      <c r="AB1194" s="6">
        <v>-35.290399999999998</v>
      </c>
      <c r="AC1194">
        <v>2</v>
      </c>
      <c r="AD1194" s="6">
        <v>55.25</v>
      </c>
      <c r="AE1194">
        <v>86258</v>
      </c>
      <c r="AF1194" s="9">
        <f>IF(COUNTIF(AE$2:AE3145,AE1194)=1,1,0)</f>
        <v>0</v>
      </c>
      <c r="AG1194" t="str">
        <f>_xlfn.XLOOKUP(AE1194,Returns!A:A,Returns!B:B,"Not Returned",0,1)</f>
        <v>Not Returned</v>
      </c>
      <c r="AH1194">
        <f t="shared" si="94"/>
        <v>0</v>
      </c>
    </row>
    <row r="1195" spans="1:34" x14ac:dyDescent="0.3">
      <c r="A1195">
        <v>18735</v>
      </c>
      <c r="B1195" t="s">
        <v>47</v>
      </c>
      <c r="C1195" s="8">
        <v>0.1</v>
      </c>
      <c r="D1195" s="6">
        <v>31.78</v>
      </c>
      <c r="E1195" s="7">
        <v>1.99</v>
      </c>
      <c r="F1195">
        <v>767</v>
      </c>
      <c r="G1195" t="s">
        <v>891</v>
      </c>
      <c r="H1195" t="str">
        <f>IF(COUNTIF(G$2:G1195,G1195)=1,"New Customer","Returning Customer")</f>
        <v>New Customer</v>
      </c>
      <c r="I1195">
        <f t="shared" si="90"/>
        <v>1</v>
      </c>
      <c r="J1195" t="s">
        <v>49</v>
      </c>
      <c r="K1195" t="s">
        <v>28</v>
      </c>
      <c r="L1195" t="s">
        <v>77</v>
      </c>
      <c r="M1195" t="s">
        <v>177</v>
      </c>
      <c r="N1195" t="s">
        <v>51</v>
      </c>
      <c r="O1195" t="s">
        <v>892</v>
      </c>
      <c r="P1195">
        <v>0.42</v>
      </c>
      <c r="Q1195" t="s">
        <v>33</v>
      </c>
      <c r="R1195" t="s">
        <v>61</v>
      </c>
      <c r="S1195" t="str">
        <f>VLOOKUP(R1195,Users!$A$1:$B$5,2,0)</f>
        <v>Chris</v>
      </c>
      <c r="T1195" t="s">
        <v>175</v>
      </c>
      <c r="U1195" t="s">
        <v>893</v>
      </c>
      <c r="V1195">
        <v>61201</v>
      </c>
      <c r="W1195" s="2">
        <v>42034</v>
      </c>
      <c r="X1195" s="2" t="str">
        <f t="shared" si="91"/>
        <v>Fri</v>
      </c>
      <c r="Y1195" s="2">
        <v>42036</v>
      </c>
      <c r="Z1195" s="9">
        <f t="shared" si="92"/>
        <v>2</v>
      </c>
      <c r="AA1195" s="9" t="str">
        <f t="shared" si="93"/>
        <v>After Discount</v>
      </c>
      <c r="AB1195" s="6">
        <v>232.28159999999997</v>
      </c>
      <c r="AC1195">
        <v>11</v>
      </c>
      <c r="AD1195" s="6">
        <v>336.64</v>
      </c>
      <c r="AE1195">
        <v>86279</v>
      </c>
      <c r="AF1195" s="9">
        <f>IF(COUNTIF(AE$2:AE3146,AE1195)=1,1,0)</f>
        <v>1</v>
      </c>
      <c r="AG1195" t="str">
        <f>_xlfn.XLOOKUP(AE1195,Returns!A:A,Returns!B:B,"Not Returned",0,1)</f>
        <v>Not Returned</v>
      </c>
      <c r="AH1195">
        <f t="shared" si="94"/>
        <v>0</v>
      </c>
    </row>
    <row r="1196" spans="1:34" x14ac:dyDescent="0.3">
      <c r="A1196">
        <v>18251</v>
      </c>
      <c r="B1196" t="s">
        <v>37</v>
      </c>
      <c r="C1196" s="8">
        <v>7.0000000000000007E-2</v>
      </c>
      <c r="D1196" s="6">
        <v>31.78</v>
      </c>
      <c r="E1196" s="7">
        <v>1.99</v>
      </c>
      <c r="F1196">
        <v>2052</v>
      </c>
      <c r="G1196" t="s">
        <v>1955</v>
      </c>
      <c r="H1196" t="str">
        <f>IF(COUNTIF(G$2:G1196,G1196)=1,"New Customer","Returning Customer")</f>
        <v>Returning Customer</v>
      </c>
      <c r="I1196">
        <f t="shared" si="90"/>
        <v>0</v>
      </c>
      <c r="J1196" t="s">
        <v>49</v>
      </c>
      <c r="K1196" t="s">
        <v>40</v>
      </c>
      <c r="L1196" t="s">
        <v>77</v>
      </c>
      <c r="M1196" t="s">
        <v>177</v>
      </c>
      <c r="N1196" t="s">
        <v>51</v>
      </c>
      <c r="O1196" t="s">
        <v>892</v>
      </c>
      <c r="P1196">
        <v>0.42</v>
      </c>
      <c r="Q1196" t="s">
        <v>33</v>
      </c>
      <c r="R1196" t="s">
        <v>34</v>
      </c>
      <c r="S1196" t="str">
        <f>VLOOKUP(R1196,Users!$A$1:$B$5,2,0)</f>
        <v>William</v>
      </c>
      <c r="T1196" t="s">
        <v>360</v>
      </c>
      <c r="U1196" t="s">
        <v>1956</v>
      </c>
      <c r="V1196">
        <v>87105</v>
      </c>
      <c r="W1196" s="2">
        <v>42054</v>
      </c>
      <c r="X1196" s="2" t="str">
        <f t="shared" si="91"/>
        <v>Thu</v>
      </c>
      <c r="Y1196" s="2">
        <v>42056</v>
      </c>
      <c r="Z1196" s="9">
        <f t="shared" si="92"/>
        <v>2</v>
      </c>
      <c r="AA1196" s="9" t="str">
        <f t="shared" si="93"/>
        <v>After Discount</v>
      </c>
      <c r="AB1196" s="6">
        <v>265.11180000000002</v>
      </c>
      <c r="AC1196">
        <v>13</v>
      </c>
      <c r="AD1196" s="6">
        <v>384.22</v>
      </c>
      <c r="AE1196">
        <v>87234</v>
      </c>
      <c r="AF1196" s="9">
        <f>IF(COUNTIF(AE$2:AE3147,AE1196)=1,1,0)</f>
        <v>0</v>
      </c>
      <c r="AG1196" t="str">
        <f>_xlfn.XLOOKUP(AE1196,Returns!A:A,Returns!B:B,"Not Returned",0,1)</f>
        <v>Not Returned</v>
      </c>
      <c r="AH1196">
        <f t="shared" si="94"/>
        <v>0</v>
      </c>
    </row>
    <row r="1197" spans="1:34" x14ac:dyDescent="0.3">
      <c r="A1197">
        <v>7137</v>
      </c>
      <c r="B1197" t="s">
        <v>106</v>
      </c>
      <c r="C1197" s="8">
        <v>0.02</v>
      </c>
      <c r="D1197" s="6">
        <v>43.98</v>
      </c>
      <c r="E1197" s="7">
        <v>1.99</v>
      </c>
      <c r="F1197">
        <v>2882</v>
      </c>
      <c r="G1197" t="s">
        <v>2612</v>
      </c>
      <c r="H1197" t="str">
        <f>IF(COUNTIF(G$2:G1197,G1197)=1,"New Customer","Returning Customer")</f>
        <v>Returning Customer</v>
      </c>
      <c r="I1197">
        <f t="shared" si="90"/>
        <v>0</v>
      </c>
      <c r="J1197" t="s">
        <v>49</v>
      </c>
      <c r="K1197" t="s">
        <v>114</v>
      </c>
      <c r="L1197" t="s">
        <v>77</v>
      </c>
      <c r="M1197" t="s">
        <v>177</v>
      </c>
      <c r="N1197" t="s">
        <v>51</v>
      </c>
      <c r="O1197" t="s">
        <v>2615</v>
      </c>
      <c r="P1197">
        <v>0.44</v>
      </c>
      <c r="Q1197" t="s">
        <v>33</v>
      </c>
      <c r="R1197" t="s">
        <v>135</v>
      </c>
      <c r="S1197" t="str">
        <f>VLOOKUP(R1197,Users!$A$1:$B$5,2,0)</f>
        <v>Sam</v>
      </c>
      <c r="T1197" t="s">
        <v>316</v>
      </c>
      <c r="U1197" t="s">
        <v>384</v>
      </c>
      <c r="V1197">
        <v>28206</v>
      </c>
      <c r="W1197" s="2">
        <v>42025</v>
      </c>
      <c r="X1197" s="2" t="str">
        <f t="shared" si="91"/>
        <v>Wed</v>
      </c>
      <c r="Y1197" s="2">
        <v>42029</v>
      </c>
      <c r="Z1197" s="9">
        <f t="shared" si="92"/>
        <v>4</v>
      </c>
      <c r="AA1197" s="9" t="str">
        <f t="shared" si="93"/>
        <v>After Discount</v>
      </c>
      <c r="AB1197" s="6">
        <v>333.76049999999998</v>
      </c>
      <c r="AC1197">
        <v>40</v>
      </c>
      <c r="AD1197" s="6">
        <v>1724.01</v>
      </c>
      <c r="AE1197">
        <v>50917</v>
      </c>
      <c r="AF1197" s="9">
        <f>IF(COUNTIF(AE$2:AE3148,AE1197)=1,1,0)</f>
        <v>1</v>
      </c>
      <c r="AG1197" t="str">
        <f>_xlfn.XLOOKUP(AE1197,Returns!A:A,Returns!B:B,"Not Returned",0,1)</f>
        <v>Not Returned</v>
      </c>
      <c r="AH1197">
        <f t="shared" si="94"/>
        <v>0</v>
      </c>
    </row>
    <row r="1198" spans="1:34" x14ac:dyDescent="0.3">
      <c r="A1198">
        <v>24937</v>
      </c>
      <c r="B1198" t="s">
        <v>47</v>
      </c>
      <c r="C1198" s="8">
        <v>0.04</v>
      </c>
      <c r="D1198" s="6">
        <v>9.7799999999999994</v>
      </c>
      <c r="E1198" s="7">
        <v>1.99</v>
      </c>
      <c r="F1198">
        <v>1473</v>
      </c>
      <c r="G1198" t="s">
        <v>1502</v>
      </c>
      <c r="H1198" t="str">
        <f>IF(COUNTIF(G$2:G1198,G1198)=1,"New Customer","Returning Customer")</f>
        <v>New Customer</v>
      </c>
      <c r="I1198">
        <f t="shared" si="90"/>
        <v>1</v>
      </c>
      <c r="J1198" t="s">
        <v>27</v>
      </c>
      <c r="K1198" t="s">
        <v>40</v>
      </c>
      <c r="L1198" t="s">
        <v>77</v>
      </c>
      <c r="M1198" t="s">
        <v>177</v>
      </c>
      <c r="N1198" t="s">
        <v>51</v>
      </c>
      <c r="O1198" t="s">
        <v>1503</v>
      </c>
      <c r="P1198">
        <v>0.43</v>
      </c>
      <c r="Q1198" t="s">
        <v>33</v>
      </c>
      <c r="R1198" t="s">
        <v>53</v>
      </c>
      <c r="S1198" t="str">
        <f>VLOOKUP(R1198,Users!$A$1:$B$5,2,0)</f>
        <v>Erin</v>
      </c>
      <c r="T1198" t="s">
        <v>152</v>
      </c>
      <c r="U1198" t="s">
        <v>1504</v>
      </c>
      <c r="V1198">
        <v>44691</v>
      </c>
      <c r="W1198" s="2">
        <v>42025</v>
      </c>
      <c r="X1198" s="2" t="str">
        <f t="shared" si="91"/>
        <v>Wed</v>
      </c>
      <c r="Y1198" s="2">
        <v>42026</v>
      </c>
      <c r="Z1198" s="9">
        <f t="shared" si="92"/>
        <v>1</v>
      </c>
      <c r="AA1198" s="9" t="str">
        <f t="shared" si="93"/>
        <v>After Discount</v>
      </c>
      <c r="AB1198" s="6">
        <v>61.292699999999996</v>
      </c>
      <c r="AC1198">
        <v>9</v>
      </c>
      <c r="AD1198" s="6">
        <v>88.83</v>
      </c>
      <c r="AE1198">
        <v>87076</v>
      </c>
      <c r="AF1198" s="9">
        <f>IF(COUNTIF(AE$2:AE3149,AE1198)=1,1,0)</f>
        <v>1</v>
      </c>
      <c r="AG1198" t="str">
        <f>_xlfn.XLOOKUP(AE1198,Returns!A:A,Returns!B:B,"Not Returned",0,1)</f>
        <v>Not Returned</v>
      </c>
      <c r="AH1198">
        <f t="shared" si="94"/>
        <v>0</v>
      </c>
    </row>
    <row r="1199" spans="1:34" x14ac:dyDescent="0.3">
      <c r="A1199">
        <v>26011</v>
      </c>
      <c r="B1199" t="s">
        <v>47</v>
      </c>
      <c r="C1199" s="8">
        <v>0.08</v>
      </c>
      <c r="D1199" s="6">
        <v>1.81</v>
      </c>
      <c r="E1199" s="7">
        <v>0.75</v>
      </c>
      <c r="F1199">
        <v>890</v>
      </c>
      <c r="G1199" t="s">
        <v>993</v>
      </c>
      <c r="H1199" t="str">
        <f>IF(COUNTIF(G$2:G1199,G1199)=1,"New Customer","Returning Customer")</f>
        <v>Returning Customer</v>
      </c>
      <c r="I1199">
        <f t="shared" si="90"/>
        <v>0</v>
      </c>
      <c r="J1199" t="s">
        <v>49</v>
      </c>
      <c r="K1199" t="s">
        <v>114</v>
      </c>
      <c r="L1199" t="s">
        <v>41</v>
      </c>
      <c r="M1199" t="s">
        <v>42</v>
      </c>
      <c r="N1199" t="s">
        <v>43</v>
      </c>
      <c r="O1199" t="s">
        <v>994</v>
      </c>
      <c r="P1199">
        <v>0.57999999999999996</v>
      </c>
      <c r="Q1199" t="s">
        <v>33</v>
      </c>
      <c r="R1199" t="s">
        <v>61</v>
      </c>
      <c r="S1199" t="str">
        <f>VLOOKUP(R1199,Users!$A$1:$B$5,2,0)</f>
        <v>Chris</v>
      </c>
      <c r="T1199" t="s">
        <v>129</v>
      </c>
      <c r="U1199" t="s">
        <v>995</v>
      </c>
      <c r="V1199">
        <v>76021</v>
      </c>
      <c r="W1199" s="2">
        <v>42009</v>
      </c>
      <c r="X1199" s="2" t="str">
        <f t="shared" si="91"/>
        <v>Mon</v>
      </c>
      <c r="Y1199" s="2">
        <v>42010</v>
      </c>
      <c r="Z1199" s="9">
        <f t="shared" si="92"/>
        <v>1</v>
      </c>
      <c r="AA1199" s="9" t="str">
        <f t="shared" si="93"/>
        <v>After Discount</v>
      </c>
      <c r="AB1199" s="6">
        <v>1.3224</v>
      </c>
      <c r="AC1199">
        <v>11</v>
      </c>
      <c r="AD1199" s="6">
        <v>19.97</v>
      </c>
      <c r="AE1199">
        <v>89536</v>
      </c>
      <c r="AF1199" s="9">
        <f>IF(COUNTIF(AE$2:AE3150,AE1199)=1,1,0)</f>
        <v>0</v>
      </c>
      <c r="AG1199" t="str">
        <f>_xlfn.XLOOKUP(AE1199,Returns!A:A,Returns!B:B,"Not Returned",0,1)</f>
        <v>Not Returned</v>
      </c>
      <c r="AH1199">
        <f t="shared" si="94"/>
        <v>0</v>
      </c>
    </row>
    <row r="1200" spans="1:34" x14ac:dyDescent="0.3">
      <c r="A1200">
        <v>23920</v>
      </c>
      <c r="B1200" t="s">
        <v>106</v>
      </c>
      <c r="C1200" s="8">
        <v>7.0000000000000007E-2</v>
      </c>
      <c r="D1200" s="6">
        <v>33.94</v>
      </c>
      <c r="E1200" s="7">
        <v>19.190000000000001</v>
      </c>
      <c r="F1200">
        <v>2204</v>
      </c>
      <c r="G1200" t="s">
        <v>2086</v>
      </c>
      <c r="H1200" t="str">
        <f>IF(COUNTIF(G$2:G1200,G1200)=1,"New Customer","Returning Customer")</f>
        <v>Returning Customer</v>
      </c>
      <c r="I1200">
        <f t="shared" si="90"/>
        <v>0</v>
      </c>
      <c r="J1200" t="s">
        <v>39</v>
      </c>
      <c r="K1200" t="s">
        <v>40</v>
      </c>
      <c r="L1200" t="s">
        <v>41</v>
      </c>
      <c r="M1200" t="s">
        <v>42</v>
      </c>
      <c r="N1200" t="s">
        <v>43</v>
      </c>
      <c r="O1200" t="s">
        <v>994</v>
      </c>
      <c r="P1200">
        <v>0.57999999999999996</v>
      </c>
      <c r="Q1200" t="s">
        <v>33</v>
      </c>
      <c r="R1200" t="s">
        <v>61</v>
      </c>
      <c r="S1200" t="str">
        <f>VLOOKUP(R1200,Users!$A$1:$B$5,2,0)</f>
        <v>Chris</v>
      </c>
      <c r="T1200" t="s">
        <v>62</v>
      </c>
      <c r="U1200" t="s">
        <v>2087</v>
      </c>
      <c r="V1200">
        <v>55337</v>
      </c>
      <c r="W1200" s="2">
        <v>42039</v>
      </c>
      <c r="X1200" s="2" t="str">
        <f t="shared" si="91"/>
        <v>Wed</v>
      </c>
      <c r="Y1200" s="2">
        <v>42043</v>
      </c>
      <c r="Z1200" s="9">
        <f t="shared" si="92"/>
        <v>4</v>
      </c>
      <c r="AA1200" s="9" t="str">
        <f t="shared" si="93"/>
        <v>After Discount</v>
      </c>
      <c r="AB1200" s="6">
        <v>-157.56</v>
      </c>
      <c r="AC1200">
        <v>5</v>
      </c>
      <c r="AD1200" s="6">
        <v>169.46</v>
      </c>
      <c r="AE1200">
        <v>86051</v>
      </c>
      <c r="AF1200" s="9">
        <f>IF(COUNTIF(AE$2:AE3151,AE1200)=1,1,0)</f>
        <v>0</v>
      </c>
      <c r="AG1200" t="str">
        <f>_xlfn.XLOOKUP(AE1200,Returns!A:A,Returns!B:B,"Not Returned",0,1)</f>
        <v>Not Returned</v>
      </c>
      <c r="AH1200">
        <f t="shared" si="94"/>
        <v>0</v>
      </c>
    </row>
    <row r="1201" spans="1:34" x14ac:dyDescent="0.3">
      <c r="A1201">
        <v>21961</v>
      </c>
      <c r="B1201" t="s">
        <v>25</v>
      </c>
      <c r="C1201" s="8">
        <v>0.06</v>
      </c>
      <c r="D1201" s="6">
        <v>10.97</v>
      </c>
      <c r="E1201" s="7">
        <v>6.5</v>
      </c>
      <c r="F1201">
        <v>3176</v>
      </c>
      <c r="G1201" t="s">
        <v>2840</v>
      </c>
      <c r="H1201" t="str">
        <f>IF(COUNTIF(G$2:G1201,G1201)=1,"New Customer","Returning Customer")</f>
        <v>New Customer</v>
      </c>
      <c r="I1201">
        <f t="shared" si="90"/>
        <v>1</v>
      </c>
      <c r="J1201" t="s">
        <v>49</v>
      </c>
      <c r="K1201" t="s">
        <v>114</v>
      </c>
      <c r="L1201" t="s">
        <v>77</v>
      </c>
      <c r="M1201" t="s">
        <v>177</v>
      </c>
      <c r="N1201" t="s">
        <v>59</v>
      </c>
      <c r="O1201" t="s">
        <v>2841</v>
      </c>
      <c r="P1201">
        <v>0.64</v>
      </c>
      <c r="Q1201" t="s">
        <v>33</v>
      </c>
      <c r="R1201" t="s">
        <v>135</v>
      </c>
      <c r="S1201" t="str">
        <f>VLOOKUP(R1201,Users!$A$1:$B$5,2,0)</f>
        <v>Sam</v>
      </c>
      <c r="T1201" t="s">
        <v>356</v>
      </c>
      <c r="U1201" t="s">
        <v>2842</v>
      </c>
      <c r="V1201">
        <v>32216</v>
      </c>
      <c r="W1201" s="2">
        <v>42128</v>
      </c>
      <c r="X1201" s="2" t="str">
        <f t="shared" si="91"/>
        <v>Mon</v>
      </c>
      <c r="Y1201" s="2">
        <v>42130</v>
      </c>
      <c r="Z1201" s="9">
        <f t="shared" si="92"/>
        <v>2</v>
      </c>
      <c r="AA1201" s="9" t="str">
        <f t="shared" si="93"/>
        <v>After Discount</v>
      </c>
      <c r="AB1201" s="6">
        <v>65.597999999999999</v>
      </c>
      <c r="AC1201">
        <v>19</v>
      </c>
      <c r="AD1201" s="6">
        <v>215.25</v>
      </c>
      <c r="AE1201">
        <v>90820</v>
      </c>
      <c r="AF1201" s="9">
        <f>IF(COUNTIF(AE$2:AE3152,AE1201)=1,1,0)</f>
        <v>1</v>
      </c>
      <c r="AG1201" t="str">
        <f>_xlfn.XLOOKUP(AE1201,Returns!A:A,Returns!B:B,"Not Returned",0,1)</f>
        <v>Not Returned</v>
      </c>
      <c r="AH1201">
        <f t="shared" si="94"/>
        <v>0</v>
      </c>
    </row>
    <row r="1202" spans="1:34" x14ac:dyDescent="0.3">
      <c r="A1202">
        <v>21746</v>
      </c>
      <c r="B1202" t="s">
        <v>37</v>
      </c>
      <c r="C1202" s="8">
        <v>0.09</v>
      </c>
      <c r="D1202" s="6">
        <v>77.510000000000005</v>
      </c>
      <c r="E1202" s="7">
        <v>4</v>
      </c>
      <c r="F1202">
        <v>1814</v>
      </c>
      <c r="G1202" t="s">
        <v>1786</v>
      </c>
      <c r="H1202" t="str">
        <f>IF(COUNTIF(G$2:G1202,G1202)=1,"New Customer","Returning Customer")</f>
        <v>New Customer</v>
      </c>
      <c r="I1202">
        <f t="shared" si="90"/>
        <v>1</v>
      </c>
      <c r="J1202" t="s">
        <v>27</v>
      </c>
      <c r="K1202" t="s">
        <v>40</v>
      </c>
      <c r="L1202" t="s">
        <v>77</v>
      </c>
      <c r="M1202" t="s">
        <v>177</v>
      </c>
      <c r="N1202" t="s">
        <v>59</v>
      </c>
      <c r="O1202" t="s">
        <v>1787</v>
      </c>
      <c r="P1202">
        <v>0.76</v>
      </c>
      <c r="Q1202" t="s">
        <v>33</v>
      </c>
      <c r="R1202" t="s">
        <v>135</v>
      </c>
      <c r="S1202" t="str">
        <f>VLOOKUP(R1202,Users!$A$1:$B$5,2,0)</f>
        <v>Sam</v>
      </c>
      <c r="T1202" t="s">
        <v>663</v>
      </c>
      <c r="U1202" t="s">
        <v>1788</v>
      </c>
      <c r="V1202">
        <v>38654</v>
      </c>
      <c r="W1202" s="2">
        <v>42147</v>
      </c>
      <c r="X1202" s="2" t="str">
        <f t="shared" si="91"/>
        <v>Sat</v>
      </c>
      <c r="Y1202" s="2">
        <v>42149</v>
      </c>
      <c r="Z1202" s="9">
        <f t="shared" si="92"/>
        <v>2</v>
      </c>
      <c r="AA1202" s="9" t="str">
        <f t="shared" si="93"/>
        <v>After Discount</v>
      </c>
      <c r="AB1202" s="6">
        <v>-986.52399999999989</v>
      </c>
      <c r="AC1202">
        <v>17</v>
      </c>
      <c r="AD1202" s="6">
        <v>1300.54</v>
      </c>
      <c r="AE1202">
        <v>90524</v>
      </c>
      <c r="AF1202" s="9">
        <f>IF(COUNTIF(AE$2:AE3153,AE1202)=1,1,0)</f>
        <v>0</v>
      </c>
      <c r="AG1202" t="str">
        <f>_xlfn.XLOOKUP(AE1202,Returns!A:A,Returns!B:B,"Not Returned",0,1)</f>
        <v>Not Returned</v>
      </c>
      <c r="AH1202">
        <f t="shared" si="94"/>
        <v>0</v>
      </c>
    </row>
    <row r="1203" spans="1:34" x14ac:dyDescent="0.3">
      <c r="A1203">
        <v>21638</v>
      </c>
      <c r="B1203" t="s">
        <v>25</v>
      </c>
      <c r="C1203" s="8">
        <v>0.09</v>
      </c>
      <c r="D1203" s="6">
        <v>77.510000000000005</v>
      </c>
      <c r="E1203" s="7">
        <v>4</v>
      </c>
      <c r="F1203">
        <v>1957</v>
      </c>
      <c r="G1203" t="s">
        <v>1891</v>
      </c>
      <c r="H1203" t="str">
        <f>IF(COUNTIF(G$2:G1203,G1203)=1,"New Customer","Returning Customer")</f>
        <v>New Customer</v>
      </c>
      <c r="I1203">
        <f t="shared" si="90"/>
        <v>1</v>
      </c>
      <c r="J1203" t="s">
        <v>49</v>
      </c>
      <c r="K1203" t="s">
        <v>114</v>
      </c>
      <c r="L1203" t="s">
        <v>77</v>
      </c>
      <c r="M1203" t="s">
        <v>177</v>
      </c>
      <c r="N1203" t="s">
        <v>59</v>
      </c>
      <c r="O1203" t="s">
        <v>1787</v>
      </c>
      <c r="P1203">
        <v>0.76</v>
      </c>
      <c r="Q1203" t="s">
        <v>33</v>
      </c>
      <c r="R1203" t="s">
        <v>61</v>
      </c>
      <c r="S1203" t="str">
        <f>VLOOKUP(R1203,Users!$A$1:$B$5,2,0)</f>
        <v>Chris</v>
      </c>
      <c r="T1203" t="s">
        <v>499</v>
      </c>
      <c r="U1203" t="s">
        <v>1551</v>
      </c>
      <c r="V1203">
        <v>63130</v>
      </c>
      <c r="W1203" s="2">
        <v>42101</v>
      </c>
      <c r="X1203" s="2" t="str">
        <f t="shared" si="91"/>
        <v>Tue</v>
      </c>
      <c r="Y1203" s="2">
        <v>42103</v>
      </c>
      <c r="Z1203" s="9">
        <f t="shared" si="92"/>
        <v>2</v>
      </c>
      <c r="AA1203" s="9" t="str">
        <f t="shared" si="93"/>
        <v>After Discount</v>
      </c>
      <c r="AB1203" s="6">
        <v>-387.1044</v>
      </c>
      <c r="AC1203">
        <v>1</v>
      </c>
      <c r="AD1203" s="6">
        <v>77.47</v>
      </c>
      <c r="AE1203">
        <v>89818</v>
      </c>
      <c r="AF1203" s="9">
        <f>IF(COUNTIF(AE$2:AE3154,AE1203)=1,1,0)</f>
        <v>1</v>
      </c>
      <c r="AG1203" t="str">
        <f>_xlfn.XLOOKUP(AE1203,Returns!A:A,Returns!B:B,"Not Returned",0,1)</f>
        <v>Not Returned</v>
      </c>
      <c r="AH1203">
        <f t="shared" si="94"/>
        <v>0</v>
      </c>
    </row>
    <row r="1204" spans="1:34" x14ac:dyDescent="0.3">
      <c r="A1204">
        <v>23398</v>
      </c>
      <c r="B1204" t="s">
        <v>37</v>
      </c>
      <c r="C1204" s="8">
        <v>0.05</v>
      </c>
      <c r="D1204" s="6">
        <v>83.1</v>
      </c>
      <c r="E1204" s="7">
        <v>6.13</v>
      </c>
      <c r="F1204">
        <v>1028</v>
      </c>
      <c r="G1204" t="s">
        <v>1132</v>
      </c>
      <c r="H1204" t="str">
        <f>IF(COUNTIF(G$2:G1204,G1204)=1,"New Customer","Returning Customer")</f>
        <v>New Customer</v>
      </c>
      <c r="I1204">
        <f t="shared" si="90"/>
        <v>1</v>
      </c>
      <c r="J1204" t="s">
        <v>27</v>
      </c>
      <c r="K1204" t="s">
        <v>58</v>
      </c>
      <c r="L1204" t="s">
        <v>77</v>
      </c>
      <c r="M1204" t="s">
        <v>177</v>
      </c>
      <c r="N1204" t="s">
        <v>59</v>
      </c>
      <c r="O1204" t="s">
        <v>1135</v>
      </c>
      <c r="P1204">
        <v>0.45</v>
      </c>
      <c r="Q1204" t="s">
        <v>33</v>
      </c>
      <c r="R1204" t="s">
        <v>53</v>
      </c>
      <c r="S1204" t="str">
        <f>VLOOKUP(R1204,Users!$A$1:$B$5,2,0)</f>
        <v>Erin</v>
      </c>
      <c r="T1204" t="s">
        <v>71</v>
      </c>
      <c r="U1204" t="s">
        <v>1134</v>
      </c>
      <c r="V1204">
        <v>11725</v>
      </c>
      <c r="W1204" s="2">
        <v>42132</v>
      </c>
      <c r="X1204" s="2" t="str">
        <f t="shared" si="91"/>
        <v>Fri</v>
      </c>
      <c r="Y1204" s="2">
        <v>42133</v>
      </c>
      <c r="Z1204" s="9">
        <f t="shared" si="92"/>
        <v>1</v>
      </c>
      <c r="AA1204" s="9" t="str">
        <f t="shared" si="93"/>
        <v>After Discount</v>
      </c>
      <c r="AB1204" s="6">
        <v>1152.5276999999999</v>
      </c>
      <c r="AC1204">
        <v>20</v>
      </c>
      <c r="AD1204" s="6">
        <v>1670.33</v>
      </c>
      <c r="AE1204">
        <v>89007</v>
      </c>
      <c r="AF1204" s="9">
        <f>IF(COUNTIF(AE$2:AE3155,AE1204)=1,1,0)</f>
        <v>1</v>
      </c>
      <c r="AG1204" t="str">
        <f>_xlfn.XLOOKUP(AE1204,Returns!A:A,Returns!B:B,"Not Returned",0,1)</f>
        <v>Not Returned</v>
      </c>
      <c r="AH1204">
        <f t="shared" si="94"/>
        <v>0</v>
      </c>
    </row>
    <row r="1205" spans="1:34" x14ac:dyDescent="0.3">
      <c r="A1205">
        <v>21096</v>
      </c>
      <c r="B1205" t="s">
        <v>25</v>
      </c>
      <c r="C1205" s="8">
        <v>0.01</v>
      </c>
      <c r="D1205" s="6">
        <v>30.97</v>
      </c>
      <c r="E1205" s="7">
        <v>4</v>
      </c>
      <c r="F1205">
        <v>2973</v>
      </c>
      <c r="G1205" t="s">
        <v>2681</v>
      </c>
      <c r="H1205" t="str">
        <f>IF(COUNTIF(G$2:G1205,G1205)=1,"New Customer","Returning Customer")</f>
        <v>New Customer</v>
      </c>
      <c r="I1205">
        <f t="shared" si="90"/>
        <v>1</v>
      </c>
      <c r="J1205" t="s">
        <v>49</v>
      </c>
      <c r="K1205" t="s">
        <v>40</v>
      </c>
      <c r="L1205" t="s">
        <v>77</v>
      </c>
      <c r="M1205" t="s">
        <v>177</v>
      </c>
      <c r="N1205" t="s">
        <v>59</v>
      </c>
      <c r="O1205" t="s">
        <v>2682</v>
      </c>
      <c r="P1205">
        <v>0.74</v>
      </c>
      <c r="Q1205" t="s">
        <v>33</v>
      </c>
      <c r="R1205" t="s">
        <v>61</v>
      </c>
      <c r="S1205" t="str">
        <f>VLOOKUP(R1205,Users!$A$1:$B$5,2,0)</f>
        <v>Chris</v>
      </c>
      <c r="T1205" t="s">
        <v>1843</v>
      </c>
      <c r="U1205" t="s">
        <v>2683</v>
      </c>
      <c r="V1205">
        <v>53151</v>
      </c>
      <c r="W1205" s="2">
        <v>42107</v>
      </c>
      <c r="X1205" s="2" t="str">
        <f t="shared" si="91"/>
        <v>Mon</v>
      </c>
      <c r="Y1205" s="2">
        <v>42109</v>
      </c>
      <c r="Z1205" s="9">
        <f t="shared" si="92"/>
        <v>2</v>
      </c>
      <c r="AA1205" s="9" t="str">
        <f t="shared" si="93"/>
        <v>After Discount</v>
      </c>
      <c r="AB1205" s="6">
        <v>17.102799999999998</v>
      </c>
      <c r="AC1205">
        <v>17</v>
      </c>
      <c r="AD1205" s="6">
        <v>523.05999999999995</v>
      </c>
      <c r="AE1205">
        <v>87186</v>
      </c>
      <c r="AF1205" s="9">
        <f>IF(COUNTIF(AE$2:AE3156,AE1205)=1,1,0)</f>
        <v>0</v>
      </c>
      <c r="AG1205" t="str">
        <f>_xlfn.XLOOKUP(AE1205,Returns!A:A,Returns!B:B,"Not Returned",0,1)</f>
        <v>Not Returned</v>
      </c>
      <c r="AH1205">
        <f t="shared" si="94"/>
        <v>0</v>
      </c>
    </row>
    <row r="1206" spans="1:34" x14ac:dyDescent="0.3">
      <c r="A1206">
        <v>23428</v>
      </c>
      <c r="B1206" t="s">
        <v>47</v>
      </c>
      <c r="C1206" s="8">
        <v>0.08</v>
      </c>
      <c r="D1206" s="6">
        <v>30.97</v>
      </c>
      <c r="E1206" s="7">
        <v>4</v>
      </c>
      <c r="F1206">
        <v>3367</v>
      </c>
      <c r="G1206" t="s">
        <v>2978</v>
      </c>
      <c r="H1206" t="str">
        <f>IF(COUNTIF(G$2:G1206,G1206)=1,"New Customer","Returning Customer")</f>
        <v>Returning Customer</v>
      </c>
      <c r="I1206">
        <f t="shared" si="90"/>
        <v>0</v>
      </c>
      <c r="J1206" t="s">
        <v>49</v>
      </c>
      <c r="K1206" t="s">
        <v>40</v>
      </c>
      <c r="L1206" t="s">
        <v>77</v>
      </c>
      <c r="M1206" t="s">
        <v>177</v>
      </c>
      <c r="N1206" t="s">
        <v>59</v>
      </c>
      <c r="O1206" t="s">
        <v>2682</v>
      </c>
      <c r="P1206">
        <v>0.74</v>
      </c>
      <c r="Q1206" t="s">
        <v>33</v>
      </c>
      <c r="R1206" t="s">
        <v>53</v>
      </c>
      <c r="S1206" t="str">
        <f>VLOOKUP(R1206,Users!$A$1:$B$5,2,0)</f>
        <v>Erin</v>
      </c>
      <c r="T1206" t="s">
        <v>152</v>
      </c>
      <c r="U1206" t="s">
        <v>2979</v>
      </c>
      <c r="V1206">
        <v>43221</v>
      </c>
      <c r="W1206" s="2">
        <v>42126</v>
      </c>
      <c r="X1206" s="2" t="str">
        <f t="shared" si="91"/>
        <v>Sat</v>
      </c>
      <c r="Y1206" s="2">
        <v>42127</v>
      </c>
      <c r="Z1206" s="9">
        <f t="shared" si="92"/>
        <v>1</v>
      </c>
      <c r="AA1206" s="9" t="str">
        <f t="shared" si="93"/>
        <v>After Discount</v>
      </c>
      <c r="AB1206" s="6">
        <v>10.680000000000014</v>
      </c>
      <c r="AC1206">
        <v>26</v>
      </c>
      <c r="AD1206" s="6">
        <v>758.97</v>
      </c>
      <c r="AE1206">
        <v>90502</v>
      </c>
      <c r="AF1206" s="9">
        <f>IF(COUNTIF(AE$2:AE3157,AE1206)=1,1,0)</f>
        <v>0</v>
      </c>
      <c r="AG1206" t="str">
        <f>_xlfn.XLOOKUP(AE1206,Returns!A:A,Returns!B:B,"Not Returned",0,1)</f>
        <v>Not Returned</v>
      </c>
      <c r="AH1206">
        <f t="shared" si="94"/>
        <v>0</v>
      </c>
    </row>
    <row r="1207" spans="1:34" x14ac:dyDescent="0.3">
      <c r="A1207">
        <v>22470</v>
      </c>
      <c r="B1207" t="s">
        <v>106</v>
      </c>
      <c r="C1207" s="8">
        <v>0.1</v>
      </c>
      <c r="D1207" s="6">
        <v>39.979999999999997</v>
      </c>
      <c r="E1207" s="7">
        <v>4</v>
      </c>
      <c r="F1207">
        <v>152</v>
      </c>
      <c r="G1207" t="s">
        <v>242</v>
      </c>
      <c r="H1207" t="str">
        <f>IF(COUNTIF(G$2:G1207,G1207)=1,"New Customer","Returning Customer")</f>
        <v>Returning Customer</v>
      </c>
      <c r="I1207">
        <f t="shared" si="90"/>
        <v>0</v>
      </c>
      <c r="J1207" t="s">
        <v>49</v>
      </c>
      <c r="K1207" t="s">
        <v>58</v>
      </c>
      <c r="L1207" t="s">
        <v>77</v>
      </c>
      <c r="M1207" t="s">
        <v>177</v>
      </c>
      <c r="N1207" t="s">
        <v>59</v>
      </c>
      <c r="O1207" t="s">
        <v>247</v>
      </c>
      <c r="P1207">
        <v>0.7</v>
      </c>
      <c r="Q1207" t="s">
        <v>33</v>
      </c>
      <c r="R1207" t="s">
        <v>135</v>
      </c>
      <c r="S1207" t="str">
        <f>VLOOKUP(R1207,Users!$A$1:$B$5,2,0)</f>
        <v>Sam</v>
      </c>
      <c r="T1207" t="s">
        <v>239</v>
      </c>
      <c r="U1207" t="s">
        <v>244</v>
      </c>
      <c r="V1207">
        <v>37918</v>
      </c>
      <c r="W1207" s="2">
        <v>42173</v>
      </c>
      <c r="X1207" s="2" t="str">
        <f t="shared" si="91"/>
        <v>Thu</v>
      </c>
      <c r="Y1207" s="2">
        <v>42177</v>
      </c>
      <c r="Z1207" s="9">
        <f t="shared" si="92"/>
        <v>4</v>
      </c>
      <c r="AA1207" s="9" t="str">
        <f t="shared" si="93"/>
        <v>After Discount</v>
      </c>
      <c r="AB1207" s="6">
        <v>360.24</v>
      </c>
      <c r="AC1207">
        <v>21</v>
      </c>
      <c r="AD1207" s="6">
        <v>772.56</v>
      </c>
      <c r="AE1207">
        <v>89525</v>
      </c>
      <c r="AF1207" s="9">
        <f>IF(COUNTIF(AE$2:AE3158,AE1207)=1,1,0)</f>
        <v>1</v>
      </c>
      <c r="AG1207" t="str">
        <f>_xlfn.XLOOKUP(AE1207,Returns!A:A,Returns!B:B,"Not Returned",0,1)</f>
        <v>Not Returned</v>
      </c>
      <c r="AH1207">
        <f t="shared" si="94"/>
        <v>0</v>
      </c>
    </row>
    <row r="1208" spans="1:34" x14ac:dyDescent="0.3">
      <c r="A1208">
        <v>18720</v>
      </c>
      <c r="B1208" t="s">
        <v>25</v>
      </c>
      <c r="C1208" s="8">
        <v>0.01</v>
      </c>
      <c r="D1208" s="6">
        <v>39.979999999999997</v>
      </c>
      <c r="E1208" s="7">
        <v>4</v>
      </c>
      <c r="F1208">
        <v>2649</v>
      </c>
      <c r="G1208" t="s">
        <v>2439</v>
      </c>
      <c r="H1208" t="str">
        <f>IF(COUNTIF(G$2:G1208,G1208)=1,"New Customer","Returning Customer")</f>
        <v>New Customer</v>
      </c>
      <c r="I1208">
        <f t="shared" si="90"/>
        <v>1</v>
      </c>
      <c r="J1208" t="s">
        <v>49</v>
      </c>
      <c r="K1208" t="s">
        <v>28</v>
      </c>
      <c r="L1208" t="s">
        <v>77</v>
      </c>
      <c r="M1208" t="s">
        <v>177</v>
      </c>
      <c r="N1208" t="s">
        <v>59</v>
      </c>
      <c r="O1208" t="s">
        <v>247</v>
      </c>
      <c r="P1208">
        <v>0.7</v>
      </c>
      <c r="Q1208" t="s">
        <v>33</v>
      </c>
      <c r="R1208" t="s">
        <v>53</v>
      </c>
      <c r="S1208" t="str">
        <f>VLOOKUP(R1208,Users!$A$1:$B$5,2,0)</f>
        <v>Erin</v>
      </c>
      <c r="T1208" t="s">
        <v>409</v>
      </c>
      <c r="U1208" t="s">
        <v>2205</v>
      </c>
      <c r="V1208">
        <v>21040</v>
      </c>
      <c r="W1208" s="2">
        <v>42166</v>
      </c>
      <c r="X1208" s="2" t="str">
        <f t="shared" si="91"/>
        <v>Thu</v>
      </c>
      <c r="Y1208" s="2">
        <v>42167</v>
      </c>
      <c r="Z1208" s="9">
        <f t="shared" si="92"/>
        <v>1</v>
      </c>
      <c r="AA1208" s="9" t="str">
        <f t="shared" si="93"/>
        <v>After Discount</v>
      </c>
      <c r="AB1208" s="6">
        <v>-30.808</v>
      </c>
      <c r="AC1208">
        <v>5</v>
      </c>
      <c r="AD1208" s="6">
        <v>203.29</v>
      </c>
      <c r="AE1208">
        <v>88814</v>
      </c>
      <c r="AF1208" s="9">
        <f>IF(COUNTIF(AE$2:AE3159,AE1208)=1,1,0)</f>
        <v>1</v>
      </c>
      <c r="AG1208" t="str">
        <f>_xlfn.XLOOKUP(AE1208,Returns!A:A,Returns!B:B,"Not Returned",0,1)</f>
        <v>Not Returned</v>
      </c>
      <c r="AH1208">
        <f t="shared" si="94"/>
        <v>0</v>
      </c>
    </row>
    <row r="1209" spans="1:34" x14ac:dyDescent="0.3">
      <c r="A1209">
        <v>18438</v>
      </c>
      <c r="B1209" t="s">
        <v>106</v>
      </c>
      <c r="C1209" s="8">
        <v>0.01</v>
      </c>
      <c r="D1209" s="6">
        <v>39.979999999999997</v>
      </c>
      <c r="E1209" s="7">
        <v>4</v>
      </c>
      <c r="F1209">
        <v>3206</v>
      </c>
      <c r="G1209" t="s">
        <v>2857</v>
      </c>
      <c r="H1209" t="str">
        <f>IF(COUNTIF(G$2:G1209,G1209)=1,"New Customer","Returning Customer")</f>
        <v>Returning Customer</v>
      </c>
      <c r="I1209">
        <f t="shared" si="90"/>
        <v>0</v>
      </c>
      <c r="J1209" t="s">
        <v>49</v>
      </c>
      <c r="K1209" t="s">
        <v>114</v>
      </c>
      <c r="L1209" t="s">
        <v>77</v>
      </c>
      <c r="M1209" t="s">
        <v>177</v>
      </c>
      <c r="N1209" t="s">
        <v>59</v>
      </c>
      <c r="O1209" t="s">
        <v>247</v>
      </c>
      <c r="P1209">
        <v>0.7</v>
      </c>
      <c r="Q1209" t="s">
        <v>33</v>
      </c>
      <c r="R1209" t="s">
        <v>34</v>
      </c>
      <c r="S1209" t="str">
        <f>VLOOKUP(R1209,Users!$A$1:$B$5,2,0)</f>
        <v>William</v>
      </c>
      <c r="T1209" t="s">
        <v>1727</v>
      </c>
      <c r="U1209" t="s">
        <v>2858</v>
      </c>
      <c r="V1209">
        <v>83301</v>
      </c>
      <c r="W1209" s="2">
        <v>42093</v>
      </c>
      <c r="X1209" s="2" t="str">
        <f t="shared" si="91"/>
        <v>Mon</v>
      </c>
      <c r="Y1209" s="2">
        <v>42098</v>
      </c>
      <c r="Z1209" s="9">
        <f t="shared" si="92"/>
        <v>5</v>
      </c>
      <c r="AA1209" s="9" t="str">
        <f t="shared" si="93"/>
        <v>After Discount</v>
      </c>
      <c r="AB1209" s="6">
        <v>51.590000000000053</v>
      </c>
      <c r="AC1209">
        <v>6</v>
      </c>
      <c r="AD1209" s="6">
        <v>257.52</v>
      </c>
      <c r="AE1209">
        <v>87933</v>
      </c>
      <c r="AF1209" s="9">
        <f>IF(COUNTIF(AE$2:AE3160,AE1209)=1,1,0)</f>
        <v>0</v>
      </c>
      <c r="AG1209" t="str">
        <f>_xlfn.XLOOKUP(AE1209,Returns!A:A,Returns!B:B,"Not Returned",0,1)</f>
        <v>Not Returned</v>
      </c>
      <c r="AH1209">
        <f t="shared" si="94"/>
        <v>0</v>
      </c>
    </row>
    <row r="1210" spans="1:34" x14ac:dyDescent="0.3">
      <c r="A1210">
        <v>19265</v>
      </c>
      <c r="B1210" t="s">
        <v>106</v>
      </c>
      <c r="C1210" s="8">
        <v>0.04</v>
      </c>
      <c r="D1210" s="6">
        <v>50.98</v>
      </c>
      <c r="E1210" s="7">
        <v>6.5</v>
      </c>
      <c r="F1210">
        <v>800</v>
      </c>
      <c r="G1210" t="s">
        <v>927</v>
      </c>
      <c r="H1210" t="str">
        <f>IF(COUNTIF(G$2:G1210,G1210)=1,"New Customer","Returning Customer")</f>
        <v>New Customer</v>
      </c>
      <c r="I1210">
        <f t="shared" si="90"/>
        <v>1</v>
      </c>
      <c r="J1210" t="s">
        <v>49</v>
      </c>
      <c r="K1210" t="s">
        <v>114</v>
      </c>
      <c r="L1210" t="s">
        <v>77</v>
      </c>
      <c r="M1210" t="s">
        <v>177</v>
      </c>
      <c r="N1210" t="s">
        <v>59</v>
      </c>
      <c r="O1210" t="s">
        <v>928</v>
      </c>
      <c r="P1210">
        <v>0.73</v>
      </c>
      <c r="Q1210" t="s">
        <v>33</v>
      </c>
      <c r="R1210" t="s">
        <v>34</v>
      </c>
      <c r="S1210" t="str">
        <f>VLOOKUP(R1210,Users!$A$1:$B$5,2,0)</f>
        <v>William</v>
      </c>
      <c r="T1210" t="s">
        <v>208</v>
      </c>
      <c r="U1210" t="s">
        <v>918</v>
      </c>
      <c r="V1210">
        <v>84067</v>
      </c>
      <c r="W1210" s="2">
        <v>42091</v>
      </c>
      <c r="X1210" s="2" t="str">
        <f t="shared" si="91"/>
        <v>Sat</v>
      </c>
      <c r="Y1210" s="2">
        <v>42097</v>
      </c>
      <c r="Z1210" s="9">
        <f t="shared" si="92"/>
        <v>6</v>
      </c>
      <c r="AA1210" s="9" t="str">
        <f t="shared" si="93"/>
        <v>After Discount</v>
      </c>
      <c r="AB1210" s="6">
        <v>-13.28</v>
      </c>
      <c r="AC1210">
        <v>11</v>
      </c>
      <c r="AD1210" s="6">
        <v>568.25</v>
      </c>
      <c r="AE1210">
        <v>89910</v>
      </c>
      <c r="AF1210" s="9">
        <f>IF(COUNTIF(AE$2:AE3161,AE1210)=1,1,0)</f>
        <v>0</v>
      </c>
      <c r="AG1210" t="str">
        <f>_xlfn.XLOOKUP(AE1210,Returns!A:A,Returns!B:B,"Not Returned",0,1)</f>
        <v>Not Returned</v>
      </c>
      <c r="AH1210">
        <f t="shared" si="94"/>
        <v>0</v>
      </c>
    </row>
    <row r="1211" spans="1:34" x14ac:dyDescent="0.3">
      <c r="A1211">
        <v>21455</v>
      </c>
      <c r="B1211" t="s">
        <v>106</v>
      </c>
      <c r="C1211" s="8">
        <v>0.09</v>
      </c>
      <c r="D1211" s="6">
        <v>50.98</v>
      </c>
      <c r="E1211" s="7">
        <v>6.5</v>
      </c>
      <c r="F1211">
        <v>1527</v>
      </c>
      <c r="G1211" t="s">
        <v>1541</v>
      </c>
      <c r="H1211" t="str">
        <f>IF(COUNTIF(G$2:G1211,G1211)=1,"New Customer","Returning Customer")</f>
        <v>Returning Customer</v>
      </c>
      <c r="I1211">
        <f t="shared" si="90"/>
        <v>0</v>
      </c>
      <c r="J1211" t="s">
        <v>49</v>
      </c>
      <c r="K1211" t="s">
        <v>40</v>
      </c>
      <c r="L1211" t="s">
        <v>77</v>
      </c>
      <c r="M1211" t="s">
        <v>177</v>
      </c>
      <c r="N1211" t="s">
        <v>59</v>
      </c>
      <c r="O1211" t="s">
        <v>928</v>
      </c>
      <c r="P1211">
        <v>0.73</v>
      </c>
      <c r="Q1211" t="s">
        <v>33</v>
      </c>
      <c r="R1211" t="s">
        <v>135</v>
      </c>
      <c r="S1211" t="str">
        <f>VLOOKUP(R1211,Users!$A$1:$B$5,2,0)</f>
        <v>Sam</v>
      </c>
      <c r="T1211" t="s">
        <v>1266</v>
      </c>
      <c r="U1211" t="s">
        <v>1543</v>
      </c>
      <c r="V1211">
        <v>35601</v>
      </c>
      <c r="W1211" s="2">
        <v>42145</v>
      </c>
      <c r="X1211" s="2" t="str">
        <f t="shared" si="91"/>
        <v>Thu</v>
      </c>
      <c r="Y1211" s="2">
        <v>42152</v>
      </c>
      <c r="Z1211" s="9">
        <f t="shared" si="92"/>
        <v>7</v>
      </c>
      <c r="AA1211" s="9" t="str">
        <f t="shared" si="93"/>
        <v>After Discount</v>
      </c>
      <c r="AB1211" s="6">
        <v>70.175999999999988</v>
      </c>
      <c r="AC1211">
        <v>28</v>
      </c>
      <c r="AD1211" s="6">
        <v>1395.41</v>
      </c>
      <c r="AE1211">
        <v>86815</v>
      </c>
      <c r="AF1211" s="9">
        <f>IF(COUNTIF(AE$2:AE3162,AE1211)=1,1,0)</f>
        <v>1</v>
      </c>
      <c r="AG1211" t="str">
        <f>_xlfn.XLOOKUP(AE1211,Returns!A:A,Returns!B:B,"Not Returned",0,1)</f>
        <v>Not Returned</v>
      </c>
      <c r="AH1211">
        <f t="shared" si="94"/>
        <v>0</v>
      </c>
    </row>
    <row r="1212" spans="1:34" x14ac:dyDescent="0.3">
      <c r="A1212">
        <v>20636</v>
      </c>
      <c r="B1212" t="s">
        <v>47</v>
      </c>
      <c r="C1212" s="8">
        <v>0.01</v>
      </c>
      <c r="D1212" s="6">
        <v>50.98</v>
      </c>
      <c r="E1212" s="7">
        <v>6.5</v>
      </c>
      <c r="F1212">
        <v>1767</v>
      </c>
      <c r="G1212" t="s">
        <v>1764</v>
      </c>
      <c r="H1212" t="str">
        <f>IF(COUNTIF(G$2:G1212,G1212)=1,"New Customer","Returning Customer")</f>
        <v>New Customer</v>
      </c>
      <c r="I1212">
        <f t="shared" si="90"/>
        <v>1</v>
      </c>
      <c r="J1212" t="s">
        <v>49</v>
      </c>
      <c r="K1212" t="s">
        <v>40</v>
      </c>
      <c r="L1212" t="s">
        <v>77</v>
      </c>
      <c r="M1212" t="s">
        <v>177</v>
      </c>
      <c r="N1212" t="s">
        <v>59</v>
      </c>
      <c r="O1212" t="s">
        <v>928</v>
      </c>
      <c r="P1212">
        <v>0.73</v>
      </c>
      <c r="Q1212" t="s">
        <v>33</v>
      </c>
      <c r="R1212" t="s">
        <v>135</v>
      </c>
      <c r="S1212" t="str">
        <f>VLOOKUP(R1212,Users!$A$1:$B$5,2,0)</f>
        <v>Sam</v>
      </c>
      <c r="T1212" t="s">
        <v>381</v>
      </c>
      <c r="U1212" t="s">
        <v>1708</v>
      </c>
      <c r="V1212">
        <v>30265</v>
      </c>
      <c r="W1212" s="2">
        <v>42089</v>
      </c>
      <c r="X1212" s="2" t="str">
        <f t="shared" si="91"/>
        <v>Thu</v>
      </c>
      <c r="Y1212" s="2">
        <v>42090</v>
      </c>
      <c r="Z1212" s="9">
        <f t="shared" si="92"/>
        <v>1</v>
      </c>
      <c r="AA1212" s="9" t="str">
        <f t="shared" si="93"/>
        <v>After Discount</v>
      </c>
      <c r="AB1212" s="6">
        <v>5.3396999999999997</v>
      </c>
      <c r="AC1212">
        <v>16</v>
      </c>
      <c r="AD1212" s="6">
        <v>818.49</v>
      </c>
      <c r="AE1212">
        <v>89211</v>
      </c>
      <c r="AF1212" s="9">
        <f>IF(COUNTIF(AE$2:AE3163,AE1212)=1,1,0)</f>
        <v>1</v>
      </c>
      <c r="AG1212" t="str">
        <f>_xlfn.XLOOKUP(AE1212,Returns!A:A,Returns!B:B,"Not Returned",0,1)</f>
        <v>Not Returned</v>
      </c>
      <c r="AH1212">
        <f t="shared" si="94"/>
        <v>0</v>
      </c>
    </row>
    <row r="1213" spans="1:34" x14ac:dyDescent="0.3">
      <c r="A1213">
        <v>25625</v>
      </c>
      <c r="B1213" t="s">
        <v>47</v>
      </c>
      <c r="C1213" s="8">
        <v>0.08</v>
      </c>
      <c r="D1213" s="6">
        <v>65.989999999999995</v>
      </c>
      <c r="E1213" s="7">
        <v>4.99</v>
      </c>
      <c r="F1213">
        <v>288</v>
      </c>
      <c r="G1213" t="s">
        <v>400</v>
      </c>
      <c r="H1213" t="str">
        <f>IF(COUNTIF(G$2:G1213,G1213)=1,"New Customer","Returning Customer")</f>
        <v>Returning Customer</v>
      </c>
      <c r="I1213">
        <f t="shared" si="90"/>
        <v>0</v>
      </c>
      <c r="J1213" t="s">
        <v>27</v>
      </c>
      <c r="K1213" t="s">
        <v>58</v>
      </c>
      <c r="L1213" t="s">
        <v>77</v>
      </c>
      <c r="M1213" t="s">
        <v>78</v>
      </c>
      <c r="N1213" t="s">
        <v>59</v>
      </c>
      <c r="O1213" t="s">
        <v>403</v>
      </c>
      <c r="P1213">
        <v>0.57999999999999996</v>
      </c>
      <c r="Q1213" t="s">
        <v>33</v>
      </c>
      <c r="R1213" t="s">
        <v>61</v>
      </c>
      <c r="S1213" t="str">
        <f>VLOOKUP(R1213,Users!$A$1:$B$5,2,0)</f>
        <v>Chris</v>
      </c>
      <c r="T1213" t="s">
        <v>180</v>
      </c>
      <c r="U1213" t="s">
        <v>402</v>
      </c>
      <c r="V1213">
        <v>67212</v>
      </c>
      <c r="W1213" s="2">
        <v>42020</v>
      </c>
      <c r="X1213" s="2" t="str">
        <f t="shared" si="91"/>
        <v>Fri</v>
      </c>
      <c r="Y1213" s="2">
        <v>42022</v>
      </c>
      <c r="Z1213" s="9">
        <f t="shared" si="92"/>
        <v>2</v>
      </c>
      <c r="AA1213" s="9" t="str">
        <f t="shared" si="93"/>
        <v>After Discount</v>
      </c>
      <c r="AB1213" s="6">
        <v>496.89</v>
      </c>
      <c r="AC1213">
        <v>14</v>
      </c>
      <c r="AD1213" s="6">
        <v>748.1</v>
      </c>
      <c r="AE1213">
        <v>89762</v>
      </c>
      <c r="AF1213" s="9">
        <f>IF(COUNTIF(AE$2:AE3164,AE1213)=1,1,0)</f>
        <v>0</v>
      </c>
      <c r="AG1213" t="str">
        <f>_xlfn.XLOOKUP(AE1213,Returns!A:A,Returns!B:B,"Not Returned",0,1)</f>
        <v>Not Returned</v>
      </c>
      <c r="AH1213">
        <f t="shared" si="94"/>
        <v>0</v>
      </c>
    </row>
    <row r="1214" spans="1:34" x14ac:dyDescent="0.3">
      <c r="A1214">
        <v>5339</v>
      </c>
      <c r="B1214" t="s">
        <v>25</v>
      </c>
      <c r="C1214" s="8">
        <v>0.09</v>
      </c>
      <c r="D1214" s="6">
        <v>17.989999999999998</v>
      </c>
      <c r="E1214" s="7">
        <v>8.65</v>
      </c>
      <c r="F1214">
        <v>2670</v>
      </c>
      <c r="G1214" t="s">
        <v>2457</v>
      </c>
      <c r="H1214" t="str">
        <f>IF(COUNTIF(G$2:G1214,G1214)=1,"New Customer","Returning Customer")</f>
        <v>Returning Customer</v>
      </c>
      <c r="I1214">
        <f t="shared" si="90"/>
        <v>0</v>
      </c>
      <c r="J1214" t="s">
        <v>49</v>
      </c>
      <c r="K1214" t="s">
        <v>40</v>
      </c>
      <c r="L1214" t="s">
        <v>29</v>
      </c>
      <c r="M1214" t="s">
        <v>30</v>
      </c>
      <c r="N1214" t="s">
        <v>59</v>
      </c>
      <c r="O1214" t="s">
        <v>2458</v>
      </c>
      <c r="P1214">
        <v>0.56999999999999995</v>
      </c>
      <c r="Q1214" t="s">
        <v>33</v>
      </c>
      <c r="R1214" t="s">
        <v>34</v>
      </c>
      <c r="S1214" t="str">
        <f>VLOOKUP(R1214,Users!$A$1:$B$5,2,0)</f>
        <v>William</v>
      </c>
      <c r="T1214" t="s">
        <v>45</v>
      </c>
      <c r="U1214" t="s">
        <v>655</v>
      </c>
      <c r="V1214">
        <v>90049</v>
      </c>
      <c r="W1214" s="2">
        <v>42153</v>
      </c>
      <c r="X1214" s="2" t="str">
        <f t="shared" si="91"/>
        <v>Fri</v>
      </c>
      <c r="Y1214" s="2">
        <v>42153</v>
      </c>
      <c r="Z1214" s="9">
        <f t="shared" si="92"/>
        <v>0</v>
      </c>
      <c r="AA1214" s="9" t="str">
        <f t="shared" si="93"/>
        <v>After Discount</v>
      </c>
      <c r="AB1214" s="6">
        <v>-80.53</v>
      </c>
      <c r="AC1214">
        <v>71</v>
      </c>
      <c r="AD1214" s="6">
        <v>1191.58</v>
      </c>
      <c r="AE1214">
        <v>37924</v>
      </c>
      <c r="AF1214" s="9">
        <f>IF(COUNTIF(AE$2:AE3165,AE1214)=1,1,0)</f>
        <v>0</v>
      </c>
      <c r="AG1214" t="str">
        <f>_xlfn.XLOOKUP(AE1214,Returns!A:A,Returns!B:B,"Not Returned",0,1)</f>
        <v>Returned</v>
      </c>
      <c r="AH1214">
        <f t="shared" si="94"/>
        <v>1</v>
      </c>
    </row>
    <row r="1215" spans="1:34" x14ac:dyDescent="0.3">
      <c r="A1215">
        <v>462</v>
      </c>
      <c r="B1215" t="s">
        <v>37</v>
      </c>
      <c r="C1215" s="8">
        <v>7.0000000000000007E-2</v>
      </c>
      <c r="D1215" s="6">
        <v>179.99</v>
      </c>
      <c r="E1215" s="7">
        <v>19.989999999999998</v>
      </c>
      <c r="F1215">
        <v>471</v>
      </c>
      <c r="G1215" t="s">
        <v>571</v>
      </c>
      <c r="H1215" t="str">
        <f>IF(COUNTIF(G$2:G1215,G1215)=1,"New Customer","Returning Customer")</f>
        <v>New Customer</v>
      </c>
      <c r="I1215">
        <f t="shared" si="90"/>
        <v>1</v>
      </c>
      <c r="J1215" t="s">
        <v>27</v>
      </c>
      <c r="K1215" t="s">
        <v>114</v>
      </c>
      <c r="L1215" t="s">
        <v>77</v>
      </c>
      <c r="M1215" t="s">
        <v>177</v>
      </c>
      <c r="N1215" t="s">
        <v>59</v>
      </c>
      <c r="O1215" t="s">
        <v>572</v>
      </c>
      <c r="P1215">
        <v>0.48</v>
      </c>
      <c r="Q1215" t="s">
        <v>33</v>
      </c>
      <c r="R1215" t="s">
        <v>135</v>
      </c>
      <c r="S1215" t="str">
        <f>VLOOKUP(R1215,Users!$A$1:$B$5,2,0)</f>
        <v>Sam</v>
      </c>
      <c r="T1215" t="s">
        <v>381</v>
      </c>
      <c r="U1215" t="s">
        <v>573</v>
      </c>
      <c r="V1215">
        <v>30318</v>
      </c>
      <c r="W1215" s="2">
        <v>42043</v>
      </c>
      <c r="X1215" s="2" t="str">
        <f t="shared" si="91"/>
        <v>Sun</v>
      </c>
      <c r="Y1215" s="2">
        <v>42043</v>
      </c>
      <c r="Z1215" s="9">
        <f t="shared" si="92"/>
        <v>0</v>
      </c>
      <c r="AA1215" s="9" t="str">
        <f t="shared" si="93"/>
        <v>After Discount</v>
      </c>
      <c r="AB1215" s="6">
        <v>-568.53510000000006</v>
      </c>
      <c r="AC1215">
        <v>4</v>
      </c>
      <c r="AD1215" s="6">
        <v>718.03</v>
      </c>
      <c r="AE1215">
        <v>3138</v>
      </c>
      <c r="AF1215" s="9">
        <f>IF(COUNTIF(AE$2:AE3166,AE1215)=1,1,0)</f>
        <v>1</v>
      </c>
      <c r="AG1215" t="str">
        <f>_xlfn.XLOOKUP(AE1215,Returns!A:A,Returns!B:B,"Not Returned",0,1)</f>
        <v>Not Returned</v>
      </c>
      <c r="AH1215">
        <f t="shared" si="94"/>
        <v>0</v>
      </c>
    </row>
    <row r="1216" spans="1:34" x14ac:dyDescent="0.3">
      <c r="A1216">
        <v>18462</v>
      </c>
      <c r="B1216" t="s">
        <v>37</v>
      </c>
      <c r="C1216" s="8">
        <v>7.0000000000000007E-2</v>
      </c>
      <c r="D1216" s="6">
        <v>179.99</v>
      </c>
      <c r="E1216" s="7">
        <v>19.989999999999998</v>
      </c>
      <c r="F1216">
        <v>472</v>
      </c>
      <c r="G1216" t="s">
        <v>574</v>
      </c>
      <c r="H1216" t="str">
        <f>IF(COUNTIF(G$2:G1216,G1216)=1,"New Customer","Returning Customer")</f>
        <v>New Customer</v>
      </c>
      <c r="I1216">
        <f t="shared" si="90"/>
        <v>1</v>
      </c>
      <c r="J1216" t="s">
        <v>27</v>
      </c>
      <c r="K1216" t="s">
        <v>114</v>
      </c>
      <c r="L1216" t="s">
        <v>77</v>
      </c>
      <c r="M1216" t="s">
        <v>177</v>
      </c>
      <c r="N1216" t="s">
        <v>59</v>
      </c>
      <c r="O1216" t="s">
        <v>572</v>
      </c>
      <c r="P1216">
        <v>0.48</v>
      </c>
      <c r="Q1216" t="s">
        <v>33</v>
      </c>
      <c r="R1216" t="s">
        <v>53</v>
      </c>
      <c r="S1216" t="str">
        <f>VLOOKUP(R1216,Users!$A$1:$B$5,2,0)</f>
        <v>Erin</v>
      </c>
      <c r="T1216" t="s">
        <v>409</v>
      </c>
      <c r="U1216" t="s">
        <v>575</v>
      </c>
      <c r="V1216">
        <v>21133</v>
      </c>
      <c r="W1216" s="2">
        <v>42043</v>
      </c>
      <c r="X1216" s="2" t="str">
        <f t="shared" si="91"/>
        <v>Sun</v>
      </c>
      <c r="Y1216" s="2">
        <v>42043</v>
      </c>
      <c r="Z1216" s="9">
        <f t="shared" si="92"/>
        <v>0</v>
      </c>
      <c r="AA1216" s="9" t="str">
        <f t="shared" si="93"/>
        <v>After Discount</v>
      </c>
      <c r="AB1216" s="6">
        <v>-427.47</v>
      </c>
      <c r="AC1216">
        <v>1</v>
      </c>
      <c r="AD1216" s="6">
        <v>179.51</v>
      </c>
      <c r="AE1216">
        <v>88023</v>
      </c>
      <c r="AF1216" s="9">
        <f>IF(COUNTIF(AE$2:AE3167,AE1216)=1,1,0)</f>
        <v>1</v>
      </c>
      <c r="AG1216" t="str">
        <f>_xlfn.XLOOKUP(AE1216,Returns!A:A,Returns!B:B,"Not Returned",0,1)</f>
        <v>Not Returned</v>
      </c>
      <c r="AH1216">
        <f t="shared" si="94"/>
        <v>0</v>
      </c>
    </row>
    <row r="1217" spans="1:34" x14ac:dyDescent="0.3">
      <c r="A1217">
        <v>19113</v>
      </c>
      <c r="B1217" t="s">
        <v>56</v>
      </c>
      <c r="C1217" s="8">
        <v>0.1</v>
      </c>
      <c r="D1217" s="6">
        <v>179.99</v>
      </c>
      <c r="E1217" s="7">
        <v>19.989999999999998</v>
      </c>
      <c r="F1217">
        <v>2196</v>
      </c>
      <c r="G1217" t="s">
        <v>2072</v>
      </c>
      <c r="H1217" t="str">
        <f>IF(COUNTIF(G$2:G1217,G1217)=1,"New Customer","Returning Customer")</f>
        <v>Returning Customer</v>
      </c>
      <c r="I1217">
        <f t="shared" si="90"/>
        <v>0</v>
      </c>
      <c r="J1217" t="s">
        <v>49</v>
      </c>
      <c r="K1217" t="s">
        <v>58</v>
      </c>
      <c r="L1217" t="s">
        <v>77</v>
      </c>
      <c r="M1217" t="s">
        <v>177</v>
      </c>
      <c r="N1217" t="s">
        <v>59</v>
      </c>
      <c r="O1217" t="s">
        <v>572</v>
      </c>
      <c r="P1217">
        <v>0.48</v>
      </c>
      <c r="Q1217" t="s">
        <v>33</v>
      </c>
      <c r="R1217" t="s">
        <v>53</v>
      </c>
      <c r="S1217" t="str">
        <f>VLOOKUP(R1217,Users!$A$1:$B$5,2,0)</f>
        <v>Erin</v>
      </c>
      <c r="T1217" t="s">
        <v>71</v>
      </c>
      <c r="U1217" t="s">
        <v>2073</v>
      </c>
      <c r="V1217">
        <v>14701</v>
      </c>
      <c r="W1217" s="2">
        <v>42101</v>
      </c>
      <c r="X1217" s="2" t="str">
        <f t="shared" si="91"/>
        <v>Tue</v>
      </c>
      <c r="Y1217" s="2">
        <v>42102</v>
      </c>
      <c r="Z1217" s="9">
        <f t="shared" si="92"/>
        <v>1</v>
      </c>
      <c r="AA1217" s="9" t="str">
        <f t="shared" si="93"/>
        <v>After Discount</v>
      </c>
      <c r="AB1217" s="6">
        <v>1208.9903999999999</v>
      </c>
      <c r="AC1217">
        <v>14</v>
      </c>
      <c r="AD1217" s="6">
        <v>2458.0500000000002</v>
      </c>
      <c r="AE1217">
        <v>89175</v>
      </c>
      <c r="AF1217" s="9">
        <f>IF(COUNTIF(AE$2:AE3168,AE1217)=1,1,0)</f>
        <v>0</v>
      </c>
      <c r="AG1217" t="str">
        <f>_xlfn.XLOOKUP(AE1217,Returns!A:A,Returns!B:B,"Not Returned",0,1)</f>
        <v>Not Returned</v>
      </c>
      <c r="AH1217">
        <f t="shared" si="94"/>
        <v>0</v>
      </c>
    </row>
    <row r="1218" spans="1:34" x14ac:dyDescent="0.3">
      <c r="A1218">
        <v>25536</v>
      </c>
      <c r="B1218" t="s">
        <v>25</v>
      </c>
      <c r="C1218" s="8">
        <v>7.0000000000000007E-2</v>
      </c>
      <c r="D1218" s="6">
        <v>179.99</v>
      </c>
      <c r="E1218" s="7">
        <v>19.989999999999998</v>
      </c>
      <c r="F1218">
        <v>2456</v>
      </c>
      <c r="G1218" t="s">
        <v>2286</v>
      </c>
      <c r="H1218" t="str">
        <f>IF(COUNTIF(G$2:G1218,G1218)=1,"New Customer","Returning Customer")</f>
        <v>Returning Customer</v>
      </c>
      <c r="I1218">
        <f t="shared" ref="I1218:I1281" si="95">IF(H1218="New Customer",1,0)</f>
        <v>0</v>
      </c>
      <c r="J1218" t="s">
        <v>49</v>
      </c>
      <c r="K1218" t="s">
        <v>40</v>
      </c>
      <c r="L1218" t="s">
        <v>77</v>
      </c>
      <c r="M1218" t="s">
        <v>177</v>
      </c>
      <c r="N1218" t="s">
        <v>59</v>
      </c>
      <c r="O1218" t="s">
        <v>572</v>
      </c>
      <c r="P1218">
        <v>0.48</v>
      </c>
      <c r="Q1218" t="s">
        <v>33</v>
      </c>
      <c r="R1218" t="s">
        <v>135</v>
      </c>
      <c r="S1218" t="str">
        <f>VLOOKUP(R1218,Users!$A$1:$B$5,2,0)</f>
        <v>Sam</v>
      </c>
      <c r="T1218" t="s">
        <v>1266</v>
      </c>
      <c r="U1218" t="s">
        <v>2287</v>
      </c>
      <c r="V1218">
        <v>36608</v>
      </c>
      <c r="W1218" s="2">
        <v>42026</v>
      </c>
      <c r="X1218" s="2" t="str">
        <f t="shared" ref="X1218:X1281" si="96">TEXT(W1218,"ddd")</f>
        <v>Thu</v>
      </c>
      <c r="Y1218" s="2">
        <v>42027</v>
      </c>
      <c r="Z1218" s="9">
        <f t="shared" ref="Z1218:Z1281" si="97">Y1218-W1218</f>
        <v>1</v>
      </c>
      <c r="AA1218" s="9" t="str">
        <f t="shared" ref="AA1218:AA1281" si="98">IF(C1218=0,"No Discount","After Discount")</f>
        <v>After Discount</v>
      </c>
      <c r="AB1218" s="6">
        <v>733.2822000000001</v>
      </c>
      <c r="AC1218">
        <v>7</v>
      </c>
      <c r="AD1218" s="6">
        <v>1188.6300000000001</v>
      </c>
      <c r="AE1218">
        <v>89218</v>
      </c>
      <c r="AF1218" s="9">
        <f>IF(COUNTIF(AE$2:AE3169,AE1218)=1,1,0)</f>
        <v>0</v>
      </c>
      <c r="AG1218" t="str">
        <f>_xlfn.XLOOKUP(AE1218,Returns!A:A,Returns!B:B,"Not Returned",0,1)</f>
        <v>Not Returned</v>
      </c>
      <c r="AH1218">
        <f t="shared" ref="AH1218:AH1281" si="99">IF(AG1218="Not Returned",0,1)</f>
        <v>0</v>
      </c>
    </row>
    <row r="1219" spans="1:34" x14ac:dyDescent="0.3">
      <c r="A1219">
        <v>18664</v>
      </c>
      <c r="B1219" t="s">
        <v>56</v>
      </c>
      <c r="C1219" s="8">
        <v>0.03</v>
      </c>
      <c r="D1219" s="6">
        <v>162.93</v>
      </c>
      <c r="E1219" s="7">
        <v>19.989999999999998</v>
      </c>
      <c r="F1219">
        <v>578</v>
      </c>
      <c r="G1219" t="s">
        <v>674</v>
      </c>
      <c r="H1219" t="str">
        <f>IF(COUNTIF(G$2:G1219,G1219)=1,"New Customer","Returning Customer")</f>
        <v>New Customer</v>
      </c>
      <c r="I1219">
        <f t="shared" si="95"/>
        <v>1</v>
      </c>
      <c r="J1219" t="s">
        <v>49</v>
      </c>
      <c r="K1219" t="s">
        <v>28</v>
      </c>
      <c r="L1219" t="s">
        <v>29</v>
      </c>
      <c r="M1219" t="s">
        <v>69</v>
      </c>
      <c r="N1219" t="s">
        <v>59</v>
      </c>
      <c r="O1219" t="s">
        <v>675</v>
      </c>
      <c r="P1219">
        <v>0.39</v>
      </c>
      <c r="Q1219" t="s">
        <v>33</v>
      </c>
      <c r="R1219" t="s">
        <v>53</v>
      </c>
      <c r="S1219" t="str">
        <f>VLOOKUP(R1219,Users!$A$1:$B$5,2,0)</f>
        <v>Erin</v>
      </c>
      <c r="T1219" t="s">
        <v>223</v>
      </c>
      <c r="U1219" t="s">
        <v>676</v>
      </c>
      <c r="V1219">
        <v>6770</v>
      </c>
      <c r="W1219" s="2">
        <v>42137</v>
      </c>
      <c r="X1219" s="2" t="str">
        <f t="shared" si="96"/>
        <v>Wed</v>
      </c>
      <c r="Y1219" s="2">
        <v>42138</v>
      </c>
      <c r="Z1219" s="9">
        <f t="shared" si="97"/>
        <v>1</v>
      </c>
      <c r="AA1219" s="9" t="str">
        <f t="shared" si="98"/>
        <v>After Discount</v>
      </c>
      <c r="AB1219" s="6">
        <v>293.14</v>
      </c>
      <c r="AC1219">
        <v>3</v>
      </c>
      <c r="AD1219" s="6">
        <v>515.88</v>
      </c>
      <c r="AE1219">
        <v>88644</v>
      </c>
      <c r="AF1219" s="9">
        <f>IF(COUNTIF(AE$2:AE3170,AE1219)=1,1,0)</f>
        <v>0</v>
      </c>
      <c r="AG1219" t="str">
        <f>_xlfn.XLOOKUP(AE1219,Returns!A:A,Returns!B:B,"Not Returned",0,1)</f>
        <v>Not Returned</v>
      </c>
      <c r="AH1219">
        <f t="shared" si="99"/>
        <v>0</v>
      </c>
    </row>
    <row r="1220" spans="1:34" x14ac:dyDescent="0.3">
      <c r="A1220">
        <v>18412</v>
      </c>
      <c r="B1220" t="s">
        <v>25</v>
      </c>
      <c r="C1220" s="8">
        <v>0.09</v>
      </c>
      <c r="D1220" s="6">
        <v>34.76</v>
      </c>
      <c r="E1220" s="7">
        <v>8.2200000000000006</v>
      </c>
      <c r="F1220">
        <v>2141</v>
      </c>
      <c r="G1220" t="s">
        <v>2034</v>
      </c>
      <c r="H1220" t="str">
        <f>IF(COUNTIF(G$2:G1220,G1220)=1,"New Customer","Returning Customer")</f>
        <v>Returning Customer</v>
      </c>
      <c r="I1220">
        <f t="shared" si="95"/>
        <v>0</v>
      </c>
      <c r="J1220" t="s">
        <v>49</v>
      </c>
      <c r="K1220" t="s">
        <v>40</v>
      </c>
      <c r="L1220" t="s">
        <v>29</v>
      </c>
      <c r="M1220" t="s">
        <v>139</v>
      </c>
      <c r="N1220" t="s">
        <v>59</v>
      </c>
      <c r="O1220" t="s">
        <v>2036</v>
      </c>
      <c r="P1220">
        <v>0.56999999999999995</v>
      </c>
      <c r="Q1220" t="s">
        <v>33</v>
      </c>
      <c r="R1220" t="s">
        <v>34</v>
      </c>
      <c r="S1220" t="str">
        <f>VLOOKUP(R1220,Users!$A$1:$B$5,2,0)</f>
        <v>William</v>
      </c>
      <c r="T1220" t="s">
        <v>250</v>
      </c>
      <c r="U1220" t="s">
        <v>1931</v>
      </c>
      <c r="V1220">
        <v>81301</v>
      </c>
      <c r="W1220" s="2">
        <v>42053</v>
      </c>
      <c r="X1220" s="2" t="str">
        <f t="shared" si="96"/>
        <v>Wed</v>
      </c>
      <c r="Y1220" s="2">
        <v>42055</v>
      </c>
      <c r="Z1220" s="9">
        <f t="shared" si="97"/>
        <v>2</v>
      </c>
      <c r="AA1220" s="9" t="str">
        <f t="shared" si="98"/>
        <v>After Discount</v>
      </c>
      <c r="AB1220" s="6">
        <v>45.3324</v>
      </c>
      <c r="AC1220">
        <v>7</v>
      </c>
      <c r="AD1220" s="6">
        <v>242.97</v>
      </c>
      <c r="AE1220">
        <v>87570</v>
      </c>
      <c r="AF1220" s="9">
        <f>IF(COUNTIF(AE$2:AE3171,AE1220)=1,1,0)</f>
        <v>0</v>
      </c>
      <c r="AG1220" t="str">
        <f>_xlfn.XLOOKUP(AE1220,Returns!A:A,Returns!B:B,"Not Returned",0,1)</f>
        <v>Not Returned</v>
      </c>
      <c r="AH1220">
        <f t="shared" si="99"/>
        <v>0</v>
      </c>
    </row>
    <row r="1221" spans="1:34" x14ac:dyDescent="0.3">
      <c r="A1221">
        <v>22213</v>
      </c>
      <c r="B1221" t="s">
        <v>47</v>
      </c>
      <c r="C1221" s="8">
        <v>0.09</v>
      </c>
      <c r="D1221" s="6">
        <v>1.82</v>
      </c>
      <c r="E1221" s="7">
        <v>0.83</v>
      </c>
      <c r="F1221">
        <v>3069</v>
      </c>
      <c r="G1221" t="s">
        <v>2747</v>
      </c>
      <c r="H1221" t="str">
        <f>IF(COUNTIF(G$2:G1221,G1221)=1,"New Customer","Returning Customer")</f>
        <v>Returning Customer</v>
      </c>
      <c r="I1221">
        <f t="shared" si="95"/>
        <v>0</v>
      </c>
      <c r="J1221" t="s">
        <v>49</v>
      </c>
      <c r="K1221" t="s">
        <v>114</v>
      </c>
      <c r="L1221" t="s">
        <v>29</v>
      </c>
      <c r="M1221" t="s">
        <v>30</v>
      </c>
      <c r="N1221" t="s">
        <v>31</v>
      </c>
      <c r="O1221" t="s">
        <v>2749</v>
      </c>
      <c r="P1221">
        <v>0.56999999999999995</v>
      </c>
      <c r="Q1221" t="s">
        <v>33</v>
      </c>
      <c r="R1221" t="s">
        <v>61</v>
      </c>
      <c r="S1221" t="str">
        <f>VLOOKUP(R1221,Users!$A$1:$B$5,2,0)</f>
        <v>Chris</v>
      </c>
      <c r="T1221" t="s">
        <v>62</v>
      </c>
      <c r="U1221" t="s">
        <v>2748</v>
      </c>
      <c r="V1221">
        <v>55128</v>
      </c>
      <c r="W1221" s="2">
        <v>42049</v>
      </c>
      <c r="X1221" s="2" t="str">
        <f t="shared" si="96"/>
        <v>Sat</v>
      </c>
      <c r="Y1221" s="2">
        <v>42050</v>
      </c>
      <c r="Z1221" s="9">
        <f t="shared" si="97"/>
        <v>1</v>
      </c>
      <c r="AA1221" s="9" t="str">
        <f t="shared" si="98"/>
        <v>After Discount</v>
      </c>
      <c r="AB1221" s="6">
        <v>-6.734</v>
      </c>
      <c r="AC1221">
        <v>22</v>
      </c>
      <c r="AD1221" s="6">
        <v>36.82</v>
      </c>
      <c r="AE1221">
        <v>88192</v>
      </c>
      <c r="AF1221" s="9">
        <f>IF(COUNTIF(AE$2:AE3172,AE1221)=1,1,0)</f>
        <v>1</v>
      </c>
      <c r="AG1221" t="str">
        <f>_xlfn.XLOOKUP(AE1221,Returns!A:A,Returns!B:B,"Not Returned",0,1)</f>
        <v>Not Returned</v>
      </c>
      <c r="AH1221">
        <f t="shared" si="99"/>
        <v>0</v>
      </c>
    </row>
    <row r="1222" spans="1:34" x14ac:dyDescent="0.3">
      <c r="A1222">
        <v>18013</v>
      </c>
      <c r="B1222" t="s">
        <v>37</v>
      </c>
      <c r="C1222" s="8">
        <v>0.03</v>
      </c>
      <c r="D1222" s="6">
        <v>1.68</v>
      </c>
      <c r="E1222" s="7">
        <v>0.7</v>
      </c>
      <c r="F1222">
        <v>1737</v>
      </c>
      <c r="G1222" t="s">
        <v>1735</v>
      </c>
      <c r="H1222" t="str">
        <f>IF(COUNTIF(G$2:G1222,G1222)=1,"New Customer","Returning Customer")</f>
        <v>Returning Customer</v>
      </c>
      <c r="I1222">
        <f t="shared" si="95"/>
        <v>0</v>
      </c>
      <c r="J1222" t="s">
        <v>27</v>
      </c>
      <c r="K1222" t="s">
        <v>28</v>
      </c>
      <c r="L1222" t="s">
        <v>29</v>
      </c>
      <c r="M1222" t="s">
        <v>30</v>
      </c>
      <c r="N1222" t="s">
        <v>31</v>
      </c>
      <c r="O1222" t="s">
        <v>1737</v>
      </c>
      <c r="P1222">
        <v>0.6</v>
      </c>
      <c r="Q1222" t="s">
        <v>33</v>
      </c>
      <c r="R1222" t="s">
        <v>135</v>
      </c>
      <c r="S1222" t="str">
        <f>VLOOKUP(R1222,Users!$A$1:$B$5,2,0)</f>
        <v>Sam</v>
      </c>
      <c r="T1222" t="s">
        <v>316</v>
      </c>
      <c r="U1222" t="s">
        <v>1710</v>
      </c>
      <c r="V1222">
        <v>27529</v>
      </c>
      <c r="W1222" s="2">
        <v>42158</v>
      </c>
      <c r="X1222" s="2" t="str">
        <f t="shared" si="96"/>
        <v>Wed</v>
      </c>
      <c r="Y1222" s="2">
        <v>42160</v>
      </c>
      <c r="Z1222" s="9">
        <f t="shared" si="97"/>
        <v>2</v>
      </c>
      <c r="AA1222" s="9" t="str">
        <f t="shared" si="98"/>
        <v>After Discount</v>
      </c>
      <c r="AB1222" s="6">
        <v>-106.42100000000001</v>
      </c>
      <c r="AC1222">
        <v>11</v>
      </c>
      <c r="AD1222" s="6">
        <v>20.239999999999998</v>
      </c>
      <c r="AE1222">
        <v>85866</v>
      </c>
      <c r="AF1222" s="9">
        <f>IF(COUNTIF(AE$2:AE3173,AE1222)=1,1,0)</f>
        <v>0</v>
      </c>
      <c r="AG1222" t="str">
        <f>_xlfn.XLOOKUP(AE1222,Returns!A:A,Returns!B:B,"Not Returned",0,1)</f>
        <v>Not Returned</v>
      </c>
      <c r="AH1222">
        <f t="shared" si="99"/>
        <v>0</v>
      </c>
    </row>
    <row r="1223" spans="1:34" x14ac:dyDescent="0.3">
      <c r="A1223">
        <v>23099</v>
      </c>
      <c r="B1223" t="s">
        <v>56</v>
      </c>
      <c r="C1223" s="8">
        <v>0</v>
      </c>
      <c r="D1223" s="6">
        <v>11.55</v>
      </c>
      <c r="E1223" s="7">
        <v>2.36</v>
      </c>
      <c r="F1223">
        <v>210</v>
      </c>
      <c r="G1223" t="s">
        <v>302</v>
      </c>
      <c r="H1223" t="str">
        <f>IF(COUNTIF(G$2:G1223,G1223)=1,"New Customer","Returning Customer")</f>
        <v>Returning Customer</v>
      </c>
      <c r="I1223">
        <f t="shared" si="95"/>
        <v>0</v>
      </c>
      <c r="J1223" t="s">
        <v>49</v>
      </c>
      <c r="K1223" t="s">
        <v>40</v>
      </c>
      <c r="L1223" t="s">
        <v>29</v>
      </c>
      <c r="M1223" t="s">
        <v>30</v>
      </c>
      <c r="N1223" t="s">
        <v>31</v>
      </c>
      <c r="O1223" t="s">
        <v>307</v>
      </c>
      <c r="P1223">
        <v>0.55000000000000004</v>
      </c>
      <c r="Q1223" t="s">
        <v>33</v>
      </c>
      <c r="R1223" t="s">
        <v>53</v>
      </c>
      <c r="S1223" t="str">
        <f>VLOOKUP(R1223,Users!$A$1:$B$5,2,0)</f>
        <v>Erin</v>
      </c>
      <c r="T1223" t="s">
        <v>71</v>
      </c>
      <c r="U1223" t="s">
        <v>304</v>
      </c>
      <c r="V1223">
        <v>12180</v>
      </c>
      <c r="W1223" s="2">
        <v>42157</v>
      </c>
      <c r="X1223" s="2" t="str">
        <f t="shared" si="96"/>
        <v>Tue</v>
      </c>
      <c r="Y1223" s="2">
        <v>42158</v>
      </c>
      <c r="Z1223" s="9">
        <f t="shared" si="97"/>
        <v>1</v>
      </c>
      <c r="AA1223" s="9" t="str">
        <f t="shared" si="98"/>
        <v>No Discount</v>
      </c>
      <c r="AB1223" s="6">
        <v>23.594999999999999</v>
      </c>
      <c r="AC1223">
        <v>5</v>
      </c>
      <c r="AD1223" s="6">
        <v>62.98</v>
      </c>
      <c r="AE1223">
        <v>85966</v>
      </c>
      <c r="AF1223" s="9">
        <f>IF(COUNTIF(AE$2:AE3174,AE1223)=1,1,0)</f>
        <v>0</v>
      </c>
      <c r="AG1223" t="str">
        <f>_xlfn.XLOOKUP(AE1223,Returns!A:A,Returns!B:B,"Not Returned",0,1)</f>
        <v>Not Returned</v>
      </c>
      <c r="AH1223">
        <f t="shared" si="99"/>
        <v>0</v>
      </c>
    </row>
    <row r="1224" spans="1:34" x14ac:dyDescent="0.3">
      <c r="A1224">
        <v>25732</v>
      </c>
      <c r="B1224" t="s">
        <v>47</v>
      </c>
      <c r="C1224" s="8">
        <v>0.05</v>
      </c>
      <c r="D1224" s="6">
        <v>11.55</v>
      </c>
      <c r="E1224" s="7">
        <v>2.36</v>
      </c>
      <c r="F1224">
        <v>1976</v>
      </c>
      <c r="G1224" t="s">
        <v>1907</v>
      </c>
      <c r="H1224" t="str">
        <f>IF(COUNTIF(G$2:G1224,G1224)=1,"New Customer","Returning Customer")</f>
        <v>Returning Customer</v>
      </c>
      <c r="I1224">
        <f t="shared" si="95"/>
        <v>0</v>
      </c>
      <c r="J1224" t="s">
        <v>49</v>
      </c>
      <c r="K1224" t="s">
        <v>114</v>
      </c>
      <c r="L1224" t="s">
        <v>29</v>
      </c>
      <c r="M1224" t="s">
        <v>30</v>
      </c>
      <c r="N1224" t="s">
        <v>31</v>
      </c>
      <c r="O1224" t="s">
        <v>307</v>
      </c>
      <c r="P1224">
        <v>0.55000000000000004</v>
      </c>
      <c r="Q1224" t="s">
        <v>33</v>
      </c>
      <c r="R1224" t="s">
        <v>61</v>
      </c>
      <c r="S1224" t="str">
        <f>VLOOKUP(R1224,Users!$A$1:$B$5,2,0)</f>
        <v>Chris</v>
      </c>
      <c r="T1224" t="s">
        <v>295</v>
      </c>
      <c r="U1224" t="s">
        <v>1908</v>
      </c>
      <c r="V1224">
        <v>48823</v>
      </c>
      <c r="W1224" s="2">
        <v>42014</v>
      </c>
      <c r="X1224" s="2" t="str">
        <f t="shared" si="96"/>
        <v>Sat</v>
      </c>
      <c r="Y1224" s="2">
        <v>42016</v>
      </c>
      <c r="Z1224" s="9">
        <f t="shared" si="97"/>
        <v>2</v>
      </c>
      <c r="AA1224" s="9" t="str">
        <f t="shared" si="98"/>
        <v>After Discount</v>
      </c>
      <c r="AB1224" s="6">
        <v>98.525099999999981</v>
      </c>
      <c r="AC1224">
        <v>12</v>
      </c>
      <c r="AD1224" s="6">
        <v>142.79</v>
      </c>
      <c r="AE1224">
        <v>89039</v>
      </c>
      <c r="AF1224" s="9">
        <f>IF(COUNTIF(AE$2:AE3175,AE1224)=1,1,0)</f>
        <v>0</v>
      </c>
      <c r="AG1224" t="str">
        <f>_xlfn.XLOOKUP(AE1224,Returns!A:A,Returns!B:B,"Not Returned",0,1)</f>
        <v>Not Returned</v>
      </c>
      <c r="AH1224">
        <f t="shared" si="99"/>
        <v>0</v>
      </c>
    </row>
    <row r="1225" spans="1:34" x14ac:dyDescent="0.3">
      <c r="A1225">
        <v>6587</v>
      </c>
      <c r="B1225" t="s">
        <v>56</v>
      </c>
      <c r="C1225" s="8">
        <v>0.1</v>
      </c>
      <c r="D1225" s="6">
        <v>11.55</v>
      </c>
      <c r="E1225" s="7">
        <v>2.36</v>
      </c>
      <c r="F1225">
        <v>2618</v>
      </c>
      <c r="G1225" t="s">
        <v>2418</v>
      </c>
      <c r="H1225" t="str">
        <f>IF(COUNTIF(G$2:G1225,G1225)=1,"New Customer","Returning Customer")</f>
        <v>Returning Customer</v>
      </c>
      <c r="I1225">
        <f t="shared" si="95"/>
        <v>0</v>
      </c>
      <c r="J1225" t="s">
        <v>49</v>
      </c>
      <c r="K1225" t="s">
        <v>28</v>
      </c>
      <c r="L1225" t="s">
        <v>29</v>
      </c>
      <c r="M1225" t="s">
        <v>30</v>
      </c>
      <c r="N1225" t="s">
        <v>31</v>
      </c>
      <c r="O1225" t="s">
        <v>307</v>
      </c>
      <c r="P1225">
        <v>0.55000000000000004</v>
      </c>
      <c r="Q1225" t="s">
        <v>33</v>
      </c>
      <c r="R1225" t="s">
        <v>53</v>
      </c>
      <c r="S1225" t="str">
        <f>VLOOKUP(R1225,Users!$A$1:$B$5,2,0)</f>
        <v>Erin</v>
      </c>
      <c r="T1225" t="s">
        <v>71</v>
      </c>
      <c r="U1225" t="s">
        <v>90</v>
      </c>
      <c r="V1225">
        <v>10004</v>
      </c>
      <c r="W1225" s="2">
        <v>42021</v>
      </c>
      <c r="X1225" s="2" t="str">
        <f t="shared" si="96"/>
        <v>Sat</v>
      </c>
      <c r="Y1225" s="2">
        <v>42022</v>
      </c>
      <c r="Z1225" s="9">
        <f t="shared" si="97"/>
        <v>1</v>
      </c>
      <c r="AA1225" s="9" t="str">
        <f t="shared" si="98"/>
        <v>After Discount</v>
      </c>
      <c r="AB1225" s="6">
        <v>15.808000000000003</v>
      </c>
      <c r="AC1225">
        <v>25</v>
      </c>
      <c r="AD1225" s="6">
        <v>280.43</v>
      </c>
      <c r="AE1225">
        <v>46884</v>
      </c>
      <c r="AF1225" s="9">
        <f>IF(COUNTIF(AE$2:AE3176,AE1225)=1,1,0)</f>
        <v>0</v>
      </c>
      <c r="AG1225" t="str">
        <f>_xlfn.XLOOKUP(AE1225,Returns!A:A,Returns!B:B,"Not Returned",0,1)</f>
        <v>Not Returned</v>
      </c>
      <c r="AH1225">
        <f t="shared" si="99"/>
        <v>0</v>
      </c>
    </row>
    <row r="1226" spans="1:34" x14ac:dyDescent="0.3">
      <c r="A1226">
        <v>23342</v>
      </c>
      <c r="B1226" t="s">
        <v>47</v>
      </c>
      <c r="C1226" s="8">
        <v>0.02</v>
      </c>
      <c r="D1226" s="6">
        <v>11.55</v>
      </c>
      <c r="E1226" s="7">
        <v>2.36</v>
      </c>
      <c r="F1226">
        <v>2770</v>
      </c>
      <c r="G1226" t="s">
        <v>2519</v>
      </c>
      <c r="H1226" t="str">
        <f>IF(COUNTIF(G$2:G1226,G1226)=1,"New Customer","Returning Customer")</f>
        <v>New Customer</v>
      </c>
      <c r="I1226">
        <f t="shared" si="95"/>
        <v>1</v>
      </c>
      <c r="J1226" t="s">
        <v>49</v>
      </c>
      <c r="K1226" t="s">
        <v>28</v>
      </c>
      <c r="L1226" t="s">
        <v>29</v>
      </c>
      <c r="M1226" t="s">
        <v>30</v>
      </c>
      <c r="N1226" t="s">
        <v>31</v>
      </c>
      <c r="O1226" t="s">
        <v>307</v>
      </c>
      <c r="P1226">
        <v>0.55000000000000004</v>
      </c>
      <c r="Q1226" t="s">
        <v>33</v>
      </c>
      <c r="R1226" t="s">
        <v>135</v>
      </c>
      <c r="S1226" t="str">
        <f>VLOOKUP(R1226,Users!$A$1:$B$5,2,0)</f>
        <v>Sam</v>
      </c>
      <c r="T1226" t="s">
        <v>381</v>
      </c>
      <c r="U1226" t="s">
        <v>2520</v>
      </c>
      <c r="V1226">
        <v>30338</v>
      </c>
      <c r="W1226" s="2">
        <v>42071</v>
      </c>
      <c r="X1226" s="2" t="str">
        <f t="shared" si="96"/>
        <v>Sun</v>
      </c>
      <c r="Y1226" s="2">
        <v>42073</v>
      </c>
      <c r="Z1226" s="9">
        <f t="shared" si="97"/>
        <v>2</v>
      </c>
      <c r="AA1226" s="9" t="str">
        <f t="shared" si="98"/>
        <v>After Discount</v>
      </c>
      <c r="AB1226" s="6">
        <v>1289.3819999999998</v>
      </c>
      <c r="AC1226">
        <v>14</v>
      </c>
      <c r="AD1226" s="6">
        <v>159.53</v>
      </c>
      <c r="AE1226">
        <v>88975</v>
      </c>
      <c r="AF1226" s="9">
        <f>IF(COUNTIF(AE$2:AE3177,AE1226)=1,1,0)</f>
        <v>1</v>
      </c>
      <c r="AG1226" t="str">
        <f>_xlfn.XLOOKUP(AE1226,Returns!A:A,Returns!B:B,"Not Returned",0,1)</f>
        <v>Not Returned</v>
      </c>
      <c r="AH1226">
        <f t="shared" si="99"/>
        <v>0</v>
      </c>
    </row>
    <row r="1227" spans="1:34" x14ac:dyDescent="0.3">
      <c r="A1227">
        <v>21313</v>
      </c>
      <c r="B1227" t="s">
        <v>37</v>
      </c>
      <c r="C1227" s="8">
        <v>0.1</v>
      </c>
      <c r="D1227" s="6">
        <v>11.55</v>
      </c>
      <c r="E1227" s="7">
        <v>2.36</v>
      </c>
      <c r="F1227">
        <v>2931</v>
      </c>
      <c r="G1227" t="s">
        <v>2650</v>
      </c>
      <c r="H1227" t="str">
        <f>IF(COUNTIF(G$2:G1227,G1227)=1,"New Customer","Returning Customer")</f>
        <v>New Customer</v>
      </c>
      <c r="I1227">
        <f t="shared" si="95"/>
        <v>1</v>
      </c>
      <c r="J1227" t="s">
        <v>49</v>
      </c>
      <c r="K1227" t="s">
        <v>58</v>
      </c>
      <c r="L1227" t="s">
        <v>29</v>
      </c>
      <c r="M1227" t="s">
        <v>30</v>
      </c>
      <c r="N1227" t="s">
        <v>31</v>
      </c>
      <c r="O1227" t="s">
        <v>307</v>
      </c>
      <c r="P1227">
        <v>0.55000000000000004</v>
      </c>
      <c r="Q1227" t="s">
        <v>33</v>
      </c>
      <c r="R1227" t="s">
        <v>34</v>
      </c>
      <c r="S1227" t="str">
        <f>VLOOKUP(R1227,Users!$A$1:$B$5,2,0)</f>
        <v>William</v>
      </c>
      <c r="T1227" t="s">
        <v>45</v>
      </c>
      <c r="U1227" t="s">
        <v>2651</v>
      </c>
      <c r="V1227">
        <v>95630</v>
      </c>
      <c r="W1227" s="2">
        <v>42063</v>
      </c>
      <c r="X1227" s="2" t="str">
        <f t="shared" si="96"/>
        <v>Sat</v>
      </c>
      <c r="Y1227" s="2">
        <v>42063</v>
      </c>
      <c r="Z1227" s="9">
        <f t="shared" si="97"/>
        <v>0</v>
      </c>
      <c r="AA1227" s="9" t="str">
        <f t="shared" si="98"/>
        <v>After Discount</v>
      </c>
      <c r="AB1227" s="6">
        <v>69.767200000000003</v>
      </c>
      <c r="AC1227">
        <v>12</v>
      </c>
      <c r="AD1227" s="6">
        <v>135.77000000000001</v>
      </c>
      <c r="AE1227">
        <v>87619</v>
      </c>
      <c r="AF1227" s="9">
        <f>IF(COUNTIF(AE$2:AE3178,AE1227)=1,1,0)</f>
        <v>1</v>
      </c>
      <c r="AG1227" t="str">
        <f>_xlfn.XLOOKUP(AE1227,Returns!A:A,Returns!B:B,"Not Returned",0,1)</f>
        <v>Not Returned</v>
      </c>
      <c r="AH1227">
        <f t="shared" si="99"/>
        <v>0</v>
      </c>
    </row>
    <row r="1228" spans="1:34" x14ac:dyDescent="0.3">
      <c r="A1228">
        <v>20687</v>
      </c>
      <c r="B1228" t="s">
        <v>37</v>
      </c>
      <c r="C1228" s="8">
        <v>0.08</v>
      </c>
      <c r="D1228" s="6">
        <v>4.13</v>
      </c>
      <c r="E1228" s="7">
        <v>1.17</v>
      </c>
      <c r="F1228">
        <v>2450</v>
      </c>
      <c r="G1228" t="s">
        <v>2281</v>
      </c>
      <c r="H1228" t="str">
        <f>IF(COUNTIF(G$2:G1228,G1228)=1,"New Customer","Returning Customer")</f>
        <v>New Customer</v>
      </c>
      <c r="I1228">
        <f t="shared" si="95"/>
        <v>1</v>
      </c>
      <c r="J1228" t="s">
        <v>49</v>
      </c>
      <c r="K1228" t="s">
        <v>40</v>
      </c>
      <c r="L1228" t="s">
        <v>29</v>
      </c>
      <c r="M1228" t="s">
        <v>30</v>
      </c>
      <c r="N1228" t="s">
        <v>31</v>
      </c>
      <c r="O1228" t="s">
        <v>2282</v>
      </c>
      <c r="P1228">
        <v>0.56999999999999995</v>
      </c>
      <c r="Q1228" t="s">
        <v>33</v>
      </c>
      <c r="R1228" t="s">
        <v>61</v>
      </c>
      <c r="S1228" t="str">
        <f>VLOOKUP(R1228,Users!$A$1:$B$5,2,0)</f>
        <v>Chris</v>
      </c>
      <c r="T1228" t="s">
        <v>1843</v>
      </c>
      <c r="U1228" t="s">
        <v>2283</v>
      </c>
      <c r="V1228">
        <v>53545</v>
      </c>
      <c r="W1228" s="2">
        <v>42147</v>
      </c>
      <c r="X1228" s="2" t="str">
        <f t="shared" si="96"/>
        <v>Sat</v>
      </c>
      <c r="Y1228" s="2">
        <v>42149</v>
      </c>
      <c r="Z1228" s="9">
        <f t="shared" si="97"/>
        <v>2</v>
      </c>
      <c r="AA1228" s="9" t="str">
        <f t="shared" si="98"/>
        <v>After Discount</v>
      </c>
      <c r="AB1228" s="6">
        <v>-5.54</v>
      </c>
      <c r="AC1228">
        <v>1</v>
      </c>
      <c r="AD1228" s="6">
        <v>4.21</v>
      </c>
      <c r="AE1228">
        <v>90322</v>
      </c>
      <c r="AF1228" s="9">
        <f>IF(COUNTIF(AE$2:AE3179,AE1228)=1,1,0)</f>
        <v>1</v>
      </c>
      <c r="AG1228" t="str">
        <f>_xlfn.XLOOKUP(AE1228,Returns!A:A,Returns!B:B,"Not Returned",0,1)</f>
        <v>Not Returned</v>
      </c>
      <c r="AH1228">
        <f t="shared" si="99"/>
        <v>0</v>
      </c>
    </row>
    <row r="1229" spans="1:34" x14ac:dyDescent="0.3">
      <c r="A1229">
        <v>20698</v>
      </c>
      <c r="B1229" t="s">
        <v>56</v>
      </c>
      <c r="C1229" s="8">
        <v>0.06</v>
      </c>
      <c r="D1229" s="6">
        <v>1.76</v>
      </c>
      <c r="E1229" s="7">
        <v>0.7</v>
      </c>
      <c r="F1229">
        <v>56</v>
      </c>
      <c r="G1229" t="s">
        <v>123</v>
      </c>
      <c r="H1229" t="str">
        <f>IF(COUNTIF(G$2:G1229,G1229)=1,"New Customer","Returning Customer")</f>
        <v>Returning Customer</v>
      </c>
      <c r="I1229">
        <f t="shared" si="95"/>
        <v>0</v>
      </c>
      <c r="J1229" t="s">
        <v>49</v>
      </c>
      <c r="K1229" t="s">
        <v>114</v>
      </c>
      <c r="L1229" t="s">
        <v>29</v>
      </c>
      <c r="M1229" t="s">
        <v>30</v>
      </c>
      <c r="N1229" t="s">
        <v>31</v>
      </c>
      <c r="O1229" t="s">
        <v>126</v>
      </c>
      <c r="P1229">
        <v>0.56000000000000005</v>
      </c>
      <c r="Q1229" t="s">
        <v>33</v>
      </c>
      <c r="R1229" t="s">
        <v>53</v>
      </c>
      <c r="S1229" t="str">
        <f>VLOOKUP(R1229,Users!$A$1:$B$5,2,0)</f>
        <v>Erin</v>
      </c>
      <c r="T1229" t="s">
        <v>71</v>
      </c>
      <c r="U1229" t="s">
        <v>125</v>
      </c>
      <c r="V1229">
        <v>14150</v>
      </c>
      <c r="W1229" s="2">
        <v>42114</v>
      </c>
      <c r="X1229" s="2" t="str">
        <f t="shared" si="96"/>
        <v>Mon</v>
      </c>
      <c r="Y1229" s="2">
        <v>42115</v>
      </c>
      <c r="Z1229" s="9">
        <f t="shared" si="97"/>
        <v>1</v>
      </c>
      <c r="AA1229" s="9" t="str">
        <f t="shared" si="98"/>
        <v>After Discount</v>
      </c>
      <c r="AB1229" s="6">
        <v>-1.6524000000000001</v>
      </c>
      <c r="AC1229">
        <v>17</v>
      </c>
      <c r="AD1229" s="6">
        <v>29.57</v>
      </c>
      <c r="AE1229">
        <v>88075</v>
      </c>
      <c r="AF1229" s="9">
        <f>IF(COUNTIF(AE$2:AE3180,AE1229)=1,1,0)</f>
        <v>0</v>
      </c>
      <c r="AG1229" t="str">
        <f>_xlfn.XLOOKUP(AE1229,Returns!A:A,Returns!B:B,"Not Returned",0,1)</f>
        <v>Not Returned</v>
      </c>
      <c r="AH1229">
        <f t="shared" si="99"/>
        <v>0</v>
      </c>
    </row>
    <row r="1230" spans="1:34" x14ac:dyDescent="0.3">
      <c r="A1230">
        <v>21351</v>
      </c>
      <c r="B1230" t="s">
        <v>47</v>
      </c>
      <c r="C1230" s="8">
        <v>0.06</v>
      </c>
      <c r="D1230" s="6">
        <v>1.76</v>
      </c>
      <c r="E1230" s="7">
        <v>0.7</v>
      </c>
      <c r="F1230">
        <v>854</v>
      </c>
      <c r="G1230" t="s">
        <v>966</v>
      </c>
      <c r="H1230" t="str">
        <f>IF(COUNTIF(G$2:G1230,G1230)=1,"New Customer","Returning Customer")</f>
        <v>New Customer</v>
      </c>
      <c r="I1230">
        <f t="shared" si="95"/>
        <v>1</v>
      </c>
      <c r="J1230" t="s">
        <v>49</v>
      </c>
      <c r="K1230" t="s">
        <v>28</v>
      </c>
      <c r="L1230" t="s">
        <v>29</v>
      </c>
      <c r="M1230" t="s">
        <v>30</v>
      </c>
      <c r="N1230" t="s">
        <v>31</v>
      </c>
      <c r="O1230" t="s">
        <v>126</v>
      </c>
      <c r="P1230">
        <v>0.56000000000000005</v>
      </c>
      <c r="Q1230" t="s">
        <v>33</v>
      </c>
      <c r="R1230" t="s">
        <v>53</v>
      </c>
      <c r="S1230" t="str">
        <f>VLOOKUP(R1230,Users!$A$1:$B$5,2,0)</f>
        <v>Erin</v>
      </c>
      <c r="T1230" t="s">
        <v>223</v>
      </c>
      <c r="U1230" t="s">
        <v>967</v>
      </c>
      <c r="V1230">
        <v>6405</v>
      </c>
      <c r="W1230" s="2">
        <v>42124</v>
      </c>
      <c r="X1230" s="2" t="str">
        <f t="shared" si="96"/>
        <v>Thu</v>
      </c>
      <c r="Y1230" s="2">
        <v>42126</v>
      </c>
      <c r="Z1230" s="9">
        <f t="shared" si="97"/>
        <v>2</v>
      </c>
      <c r="AA1230" s="9" t="str">
        <f t="shared" si="98"/>
        <v>After Discount</v>
      </c>
      <c r="AB1230" s="6">
        <v>1.2236</v>
      </c>
      <c r="AC1230">
        <v>22</v>
      </c>
      <c r="AD1230" s="6">
        <v>39.26</v>
      </c>
      <c r="AE1230">
        <v>88571</v>
      </c>
      <c r="AF1230" s="9">
        <f>IF(COUNTIF(AE$2:AE3181,AE1230)=1,1,0)</f>
        <v>0</v>
      </c>
      <c r="AG1230" t="str">
        <f>_xlfn.XLOOKUP(AE1230,Returns!A:A,Returns!B:B,"Not Returned",0,1)</f>
        <v>Not Returned</v>
      </c>
      <c r="AH1230">
        <f t="shared" si="99"/>
        <v>0</v>
      </c>
    </row>
    <row r="1231" spans="1:34" x14ac:dyDescent="0.3">
      <c r="A1231">
        <v>21988</v>
      </c>
      <c r="B1231" t="s">
        <v>56</v>
      </c>
      <c r="C1231" s="8">
        <v>0.01</v>
      </c>
      <c r="D1231" s="6">
        <v>1.76</v>
      </c>
      <c r="E1231" s="7">
        <v>0.7</v>
      </c>
      <c r="F1231">
        <v>2372</v>
      </c>
      <c r="G1231" t="s">
        <v>2220</v>
      </c>
      <c r="H1231" t="str">
        <f>IF(COUNTIF(G$2:G1231,G1231)=1,"New Customer","Returning Customer")</f>
        <v>New Customer</v>
      </c>
      <c r="I1231">
        <f t="shared" si="95"/>
        <v>1</v>
      </c>
      <c r="J1231" t="s">
        <v>49</v>
      </c>
      <c r="K1231" t="s">
        <v>28</v>
      </c>
      <c r="L1231" t="s">
        <v>29</v>
      </c>
      <c r="M1231" t="s">
        <v>30</v>
      </c>
      <c r="N1231" t="s">
        <v>31</v>
      </c>
      <c r="O1231" t="s">
        <v>126</v>
      </c>
      <c r="P1231">
        <v>0.56000000000000005</v>
      </c>
      <c r="Q1231" t="s">
        <v>33</v>
      </c>
      <c r="R1231" t="s">
        <v>61</v>
      </c>
      <c r="S1231" t="str">
        <f>VLOOKUP(R1231,Users!$A$1:$B$5,2,0)</f>
        <v>Chris</v>
      </c>
      <c r="T1231" t="s">
        <v>62</v>
      </c>
      <c r="U1231" t="s">
        <v>2221</v>
      </c>
      <c r="V1231">
        <v>55803</v>
      </c>
      <c r="W1231" s="2">
        <v>42078</v>
      </c>
      <c r="X1231" s="2" t="str">
        <f t="shared" si="96"/>
        <v>Sun</v>
      </c>
      <c r="Y1231" s="2">
        <v>42079</v>
      </c>
      <c r="Z1231" s="9">
        <f t="shared" si="97"/>
        <v>1</v>
      </c>
      <c r="AA1231" s="9" t="str">
        <f t="shared" si="98"/>
        <v>After Discount</v>
      </c>
      <c r="AB1231" s="6">
        <v>-1.56</v>
      </c>
      <c r="AC1231">
        <v>4</v>
      </c>
      <c r="AD1231" s="6">
        <v>7.2</v>
      </c>
      <c r="AE1231">
        <v>90714</v>
      </c>
      <c r="AF1231" s="9">
        <f>IF(COUNTIF(AE$2:AE3182,AE1231)=1,1,0)</f>
        <v>1</v>
      </c>
      <c r="AG1231" t="str">
        <f>_xlfn.XLOOKUP(AE1231,Returns!A:A,Returns!B:B,"Not Returned",0,1)</f>
        <v>Not Returned</v>
      </c>
      <c r="AH1231">
        <f t="shared" si="99"/>
        <v>0</v>
      </c>
    </row>
    <row r="1232" spans="1:34" x14ac:dyDescent="0.3">
      <c r="A1232">
        <v>7491</v>
      </c>
      <c r="B1232" t="s">
        <v>37</v>
      </c>
      <c r="C1232" s="8">
        <v>0.01</v>
      </c>
      <c r="D1232" s="6">
        <v>1.76</v>
      </c>
      <c r="E1232" s="7">
        <v>0.7</v>
      </c>
      <c r="F1232">
        <v>3079</v>
      </c>
      <c r="G1232" t="s">
        <v>2759</v>
      </c>
      <c r="H1232" t="str">
        <f>IF(COUNTIF(G$2:G1232,G1232)=1,"New Customer","Returning Customer")</f>
        <v>Returning Customer</v>
      </c>
      <c r="I1232">
        <f t="shared" si="95"/>
        <v>0</v>
      </c>
      <c r="J1232" t="s">
        <v>49</v>
      </c>
      <c r="K1232" t="s">
        <v>58</v>
      </c>
      <c r="L1232" t="s">
        <v>29</v>
      </c>
      <c r="M1232" t="s">
        <v>30</v>
      </c>
      <c r="N1232" t="s">
        <v>31</v>
      </c>
      <c r="O1232" t="s">
        <v>126</v>
      </c>
      <c r="P1232">
        <v>0.56000000000000005</v>
      </c>
      <c r="Q1232" t="s">
        <v>33</v>
      </c>
      <c r="R1232" t="s">
        <v>53</v>
      </c>
      <c r="S1232" t="str">
        <f>VLOOKUP(R1232,Users!$A$1:$B$5,2,0)</f>
        <v>Erin</v>
      </c>
      <c r="T1232" t="s">
        <v>229</v>
      </c>
      <c r="U1232" t="s">
        <v>1307</v>
      </c>
      <c r="V1232">
        <v>19112</v>
      </c>
      <c r="W1232" s="2">
        <v>42166</v>
      </c>
      <c r="X1232" s="2" t="str">
        <f t="shared" si="96"/>
        <v>Thu</v>
      </c>
      <c r="Y1232" s="2">
        <v>42167</v>
      </c>
      <c r="Z1232" s="9">
        <f t="shared" si="97"/>
        <v>1</v>
      </c>
      <c r="AA1232" s="9" t="str">
        <f t="shared" si="98"/>
        <v>After Discount</v>
      </c>
      <c r="AB1232" s="6">
        <v>3.13</v>
      </c>
      <c r="AC1232">
        <v>71</v>
      </c>
      <c r="AD1232" s="6">
        <v>129.72</v>
      </c>
      <c r="AE1232">
        <v>53476</v>
      </c>
      <c r="AF1232" s="9">
        <f>IF(COUNTIF(AE$2:AE3183,AE1232)=1,1,0)</f>
        <v>0</v>
      </c>
      <c r="AG1232" t="str">
        <f>_xlfn.XLOOKUP(AE1232,Returns!A:A,Returns!B:B,"Not Returned",0,1)</f>
        <v>Not Returned</v>
      </c>
      <c r="AH1232">
        <f t="shared" si="99"/>
        <v>0</v>
      </c>
    </row>
    <row r="1233" spans="1:34" x14ac:dyDescent="0.3">
      <c r="A1233">
        <v>22530</v>
      </c>
      <c r="B1233" t="s">
        <v>25</v>
      </c>
      <c r="C1233" s="8">
        <v>0.03</v>
      </c>
      <c r="D1233" s="6">
        <v>5.84</v>
      </c>
      <c r="E1233" s="7">
        <v>1.2</v>
      </c>
      <c r="F1233">
        <v>1213</v>
      </c>
      <c r="G1233" t="s">
        <v>1298</v>
      </c>
      <c r="H1233" t="str">
        <f>IF(COUNTIF(G$2:G1233,G1233)=1,"New Customer","Returning Customer")</f>
        <v>New Customer</v>
      </c>
      <c r="I1233">
        <f t="shared" si="95"/>
        <v>1</v>
      </c>
      <c r="J1233" t="s">
        <v>49</v>
      </c>
      <c r="K1233" t="s">
        <v>28</v>
      </c>
      <c r="L1233" t="s">
        <v>29</v>
      </c>
      <c r="M1233" t="s">
        <v>30</v>
      </c>
      <c r="N1233" t="s">
        <v>31</v>
      </c>
      <c r="O1233" t="s">
        <v>1301</v>
      </c>
      <c r="P1233">
        <v>0.55000000000000004</v>
      </c>
      <c r="Q1233" t="s">
        <v>33</v>
      </c>
      <c r="R1233" t="s">
        <v>61</v>
      </c>
      <c r="S1233" t="str">
        <f>VLOOKUP(R1233,Users!$A$1:$B$5,2,0)</f>
        <v>Chris</v>
      </c>
      <c r="T1233" t="s">
        <v>695</v>
      </c>
      <c r="U1233" t="s">
        <v>1300</v>
      </c>
      <c r="V1233">
        <v>46530</v>
      </c>
      <c r="W1233" s="2">
        <v>42019</v>
      </c>
      <c r="X1233" s="2" t="str">
        <f t="shared" si="96"/>
        <v>Thu</v>
      </c>
      <c r="Y1233" s="2">
        <v>42021</v>
      </c>
      <c r="Z1233" s="9">
        <f t="shared" si="97"/>
        <v>2</v>
      </c>
      <c r="AA1233" s="9" t="str">
        <f t="shared" si="98"/>
        <v>After Discount</v>
      </c>
      <c r="AB1233" s="6">
        <v>-9.9999999999997868E-3</v>
      </c>
      <c r="AC1233">
        <v>2</v>
      </c>
      <c r="AD1233" s="6">
        <v>11.74</v>
      </c>
      <c r="AE1233">
        <v>88600</v>
      </c>
      <c r="AF1233" s="9">
        <f>IF(COUNTIF(AE$2:AE3184,AE1233)=1,1,0)</f>
        <v>0</v>
      </c>
      <c r="AG1233" t="str">
        <f>_xlfn.XLOOKUP(AE1233,Returns!A:A,Returns!B:B,"Not Returned",0,1)</f>
        <v>Not Returned</v>
      </c>
      <c r="AH1233">
        <f t="shared" si="99"/>
        <v>0</v>
      </c>
    </row>
    <row r="1234" spans="1:34" x14ac:dyDescent="0.3">
      <c r="A1234">
        <v>19233</v>
      </c>
      <c r="B1234" t="s">
        <v>106</v>
      </c>
      <c r="C1234" s="8">
        <v>0.01</v>
      </c>
      <c r="D1234" s="6">
        <v>5.84</v>
      </c>
      <c r="E1234" s="7">
        <v>1.2</v>
      </c>
      <c r="F1234">
        <v>3275</v>
      </c>
      <c r="G1234" t="s">
        <v>2910</v>
      </c>
      <c r="H1234" t="str">
        <f>IF(COUNTIF(G$2:G1234,G1234)=1,"New Customer","Returning Customer")</f>
        <v>Returning Customer</v>
      </c>
      <c r="I1234">
        <f t="shared" si="95"/>
        <v>0</v>
      </c>
      <c r="J1234" t="s">
        <v>49</v>
      </c>
      <c r="K1234" t="s">
        <v>58</v>
      </c>
      <c r="L1234" t="s">
        <v>29</v>
      </c>
      <c r="M1234" t="s">
        <v>30</v>
      </c>
      <c r="N1234" t="s">
        <v>31</v>
      </c>
      <c r="O1234" t="s">
        <v>1301</v>
      </c>
      <c r="P1234">
        <v>0.55000000000000004</v>
      </c>
      <c r="Q1234" t="s">
        <v>33</v>
      </c>
      <c r="R1234" t="s">
        <v>34</v>
      </c>
      <c r="S1234" t="str">
        <f>VLOOKUP(R1234,Users!$A$1:$B$5,2,0)</f>
        <v>William</v>
      </c>
      <c r="T1234" t="s">
        <v>35</v>
      </c>
      <c r="U1234" t="s">
        <v>1945</v>
      </c>
      <c r="V1234">
        <v>98273</v>
      </c>
      <c r="W1234" s="2">
        <v>42005</v>
      </c>
      <c r="X1234" s="2" t="str">
        <f t="shared" si="96"/>
        <v>Thu</v>
      </c>
      <c r="Y1234" s="2">
        <v>42014</v>
      </c>
      <c r="Z1234" s="9">
        <f t="shared" si="97"/>
        <v>9</v>
      </c>
      <c r="AA1234" s="9" t="str">
        <f t="shared" si="98"/>
        <v>After Discount</v>
      </c>
      <c r="AB1234" s="6">
        <v>20.38</v>
      </c>
      <c r="AC1234">
        <v>6</v>
      </c>
      <c r="AD1234" s="6">
        <v>36.090000000000003</v>
      </c>
      <c r="AE1234">
        <v>86234</v>
      </c>
      <c r="AF1234" s="9">
        <f>IF(COUNTIF(AE$2:AE3185,AE1234)=1,1,0)</f>
        <v>0</v>
      </c>
      <c r="AG1234" t="str">
        <f>_xlfn.XLOOKUP(AE1234,Returns!A:A,Returns!B:B,"Not Returned",0,1)</f>
        <v>Not Returned</v>
      </c>
      <c r="AH1234">
        <f t="shared" si="99"/>
        <v>0</v>
      </c>
    </row>
    <row r="1235" spans="1:34" x14ac:dyDescent="0.3">
      <c r="A1235">
        <v>20551</v>
      </c>
      <c r="B1235" t="s">
        <v>37</v>
      </c>
      <c r="C1235" s="8">
        <v>0</v>
      </c>
      <c r="D1235" s="6">
        <v>5.98</v>
      </c>
      <c r="E1235" s="7">
        <v>0.96</v>
      </c>
      <c r="F1235">
        <v>1827</v>
      </c>
      <c r="G1235" t="s">
        <v>1803</v>
      </c>
      <c r="H1235" t="str">
        <f>IF(COUNTIF(G$2:G1235,G1235)=1,"New Customer","Returning Customer")</f>
        <v>Returning Customer</v>
      </c>
      <c r="I1235">
        <f t="shared" si="95"/>
        <v>0</v>
      </c>
      <c r="J1235" t="s">
        <v>49</v>
      </c>
      <c r="K1235" t="s">
        <v>28</v>
      </c>
      <c r="L1235" t="s">
        <v>29</v>
      </c>
      <c r="M1235" t="s">
        <v>30</v>
      </c>
      <c r="N1235" t="s">
        <v>31</v>
      </c>
      <c r="O1235" t="s">
        <v>1804</v>
      </c>
      <c r="P1235">
        <v>0.6</v>
      </c>
      <c r="Q1235" t="s">
        <v>33</v>
      </c>
      <c r="R1235" t="s">
        <v>61</v>
      </c>
      <c r="S1235" t="str">
        <f>VLOOKUP(R1235,Users!$A$1:$B$5,2,0)</f>
        <v>Chris</v>
      </c>
      <c r="T1235" t="s">
        <v>324</v>
      </c>
      <c r="U1235" t="s">
        <v>148</v>
      </c>
      <c r="V1235">
        <v>52601</v>
      </c>
      <c r="W1235" s="2">
        <v>42054</v>
      </c>
      <c r="X1235" s="2" t="str">
        <f t="shared" si="96"/>
        <v>Thu</v>
      </c>
      <c r="Y1235" s="2">
        <v>42055</v>
      </c>
      <c r="Z1235" s="9">
        <f t="shared" si="97"/>
        <v>1</v>
      </c>
      <c r="AA1235" s="9" t="str">
        <f t="shared" si="98"/>
        <v>No Discount</v>
      </c>
      <c r="AB1235" s="6">
        <v>38.039699999999996</v>
      </c>
      <c r="AC1235">
        <v>9</v>
      </c>
      <c r="AD1235" s="6">
        <v>55.13</v>
      </c>
      <c r="AE1235">
        <v>86956</v>
      </c>
      <c r="AF1235" s="9">
        <f>IF(COUNTIF(AE$2:AE3186,AE1235)=1,1,0)</f>
        <v>0</v>
      </c>
      <c r="AG1235" t="str">
        <f>_xlfn.XLOOKUP(AE1235,Returns!A:A,Returns!B:B,"Not Returned",0,1)</f>
        <v>Not Returned</v>
      </c>
      <c r="AH1235">
        <f t="shared" si="99"/>
        <v>0</v>
      </c>
    </row>
    <row r="1236" spans="1:34" x14ac:dyDescent="0.3">
      <c r="A1236">
        <v>25338</v>
      </c>
      <c r="B1236" t="s">
        <v>47</v>
      </c>
      <c r="C1236" s="8">
        <v>0.04</v>
      </c>
      <c r="D1236" s="6">
        <v>5.98</v>
      </c>
      <c r="E1236" s="7">
        <v>0.96</v>
      </c>
      <c r="F1236">
        <v>2353</v>
      </c>
      <c r="G1236" t="s">
        <v>2204</v>
      </c>
      <c r="H1236" t="str">
        <f>IF(COUNTIF(G$2:G1236,G1236)=1,"New Customer","Returning Customer")</f>
        <v>Returning Customer</v>
      </c>
      <c r="I1236">
        <f t="shared" si="95"/>
        <v>0</v>
      </c>
      <c r="J1236" t="s">
        <v>49</v>
      </c>
      <c r="K1236" t="s">
        <v>28</v>
      </c>
      <c r="L1236" t="s">
        <v>29</v>
      </c>
      <c r="M1236" t="s">
        <v>30</v>
      </c>
      <c r="N1236" t="s">
        <v>31</v>
      </c>
      <c r="O1236" t="s">
        <v>1804</v>
      </c>
      <c r="P1236">
        <v>0.6</v>
      </c>
      <c r="Q1236" t="s">
        <v>33</v>
      </c>
      <c r="R1236" t="s">
        <v>53</v>
      </c>
      <c r="S1236" t="str">
        <f>VLOOKUP(R1236,Users!$A$1:$B$5,2,0)</f>
        <v>Erin</v>
      </c>
      <c r="T1236" t="s">
        <v>409</v>
      </c>
      <c r="U1236" t="s">
        <v>2205</v>
      </c>
      <c r="V1236">
        <v>21040</v>
      </c>
      <c r="W1236" s="2">
        <v>42123</v>
      </c>
      <c r="X1236" s="2" t="str">
        <f t="shared" si="96"/>
        <v>Wed</v>
      </c>
      <c r="Y1236" s="2">
        <v>42124</v>
      </c>
      <c r="Z1236" s="9">
        <f t="shared" si="97"/>
        <v>1</v>
      </c>
      <c r="AA1236" s="9" t="str">
        <f t="shared" si="98"/>
        <v>After Discount</v>
      </c>
      <c r="AB1236" s="6">
        <v>52.697600000000001</v>
      </c>
      <c r="AC1236">
        <v>22</v>
      </c>
      <c r="AD1236" s="6">
        <v>131.79</v>
      </c>
      <c r="AE1236">
        <v>86164</v>
      </c>
      <c r="AF1236" s="9">
        <f>IF(COUNTIF(AE$2:AE3187,AE1236)=1,1,0)</f>
        <v>0</v>
      </c>
      <c r="AG1236" t="str">
        <f>_xlfn.XLOOKUP(AE1236,Returns!A:A,Returns!B:B,"Not Returned",0,1)</f>
        <v>Not Returned</v>
      </c>
      <c r="AH1236">
        <f t="shared" si="99"/>
        <v>0</v>
      </c>
    </row>
    <row r="1237" spans="1:34" x14ac:dyDescent="0.3">
      <c r="A1237">
        <v>18437</v>
      </c>
      <c r="B1237" t="s">
        <v>106</v>
      </c>
      <c r="C1237" s="8">
        <v>7.0000000000000007E-2</v>
      </c>
      <c r="D1237" s="6">
        <v>5.98</v>
      </c>
      <c r="E1237" s="7">
        <v>0.96</v>
      </c>
      <c r="F1237">
        <v>3205</v>
      </c>
      <c r="G1237" t="s">
        <v>2856</v>
      </c>
      <c r="H1237" t="str">
        <f>IF(COUNTIF(G$2:G1237,G1237)=1,"New Customer","Returning Customer")</f>
        <v>New Customer</v>
      </c>
      <c r="I1237">
        <f t="shared" si="95"/>
        <v>1</v>
      </c>
      <c r="J1237" t="s">
        <v>49</v>
      </c>
      <c r="K1237" t="s">
        <v>114</v>
      </c>
      <c r="L1237" t="s">
        <v>29</v>
      </c>
      <c r="M1237" t="s">
        <v>30</v>
      </c>
      <c r="N1237" t="s">
        <v>31</v>
      </c>
      <c r="O1237" t="s">
        <v>1804</v>
      </c>
      <c r="P1237">
        <v>0.6</v>
      </c>
      <c r="Q1237" t="s">
        <v>33</v>
      </c>
      <c r="R1237" t="s">
        <v>34</v>
      </c>
      <c r="S1237" t="str">
        <f>VLOOKUP(R1237,Users!$A$1:$B$5,2,0)</f>
        <v>William</v>
      </c>
      <c r="T1237" t="s">
        <v>1727</v>
      </c>
      <c r="U1237" t="s">
        <v>2823</v>
      </c>
      <c r="V1237">
        <v>83440</v>
      </c>
      <c r="W1237" s="2">
        <v>42093</v>
      </c>
      <c r="X1237" s="2" t="str">
        <f t="shared" si="96"/>
        <v>Mon</v>
      </c>
      <c r="Y1237" s="2">
        <v>42097</v>
      </c>
      <c r="Z1237" s="9">
        <f t="shared" si="97"/>
        <v>4</v>
      </c>
      <c r="AA1237" s="9" t="str">
        <f t="shared" si="98"/>
        <v>After Discount</v>
      </c>
      <c r="AB1237" s="6">
        <v>32.83</v>
      </c>
      <c r="AC1237">
        <v>10</v>
      </c>
      <c r="AD1237" s="6">
        <v>56.4</v>
      </c>
      <c r="AE1237">
        <v>87933</v>
      </c>
      <c r="AF1237" s="9">
        <f>IF(COUNTIF(AE$2:AE3188,AE1237)=1,1,0)</f>
        <v>0</v>
      </c>
      <c r="AG1237" t="str">
        <f>_xlfn.XLOOKUP(AE1237,Returns!A:A,Returns!B:B,"Not Returned",0,1)</f>
        <v>Not Returned</v>
      </c>
      <c r="AH1237">
        <f t="shared" si="99"/>
        <v>0</v>
      </c>
    </row>
    <row r="1238" spans="1:34" x14ac:dyDescent="0.3">
      <c r="A1238">
        <v>23694</v>
      </c>
      <c r="B1238" t="s">
        <v>37</v>
      </c>
      <c r="C1238" s="8">
        <v>0.08</v>
      </c>
      <c r="D1238" s="6">
        <v>2.78</v>
      </c>
      <c r="E1238" s="7">
        <v>1.25</v>
      </c>
      <c r="F1238">
        <v>2334</v>
      </c>
      <c r="G1238" t="s">
        <v>2186</v>
      </c>
      <c r="H1238" t="str">
        <f>IF(COUNTIF(G$2:G1238,G1238)=1,"New Customer","Returning Customer")</f>
        <v>Returning Customer</v>
      </c>
      <c r="I1238">
        <f t="shared" si="95"/>
        <v>0</v>
      </c>
      <c r="J1238" t="s">
        <v>49</v>
      </c>
      <c r="K1238" t="s">
        <v>58</v>
      </c>
      <c r="L1238" t="s">
        <v>29</v>
      </c>
      <c r="M1238" t="s">
        <v>30</v>
      </c>
      <c r="N1238" t="s">
        <v>31</v>
      </c>
      <c r="O1238" t="s">
        <v>2188</v>
      </c>
      <c r="P1238">
        <v>0.59</v>
      </c>
      <c r="Q1238" t="s">
        <v>33</v>
      </c>
      <c r="R1238" t="s">
        <v>61</v>
      </c>
      <c r="S1238" t="str">
        <f>VLOOKUP(R1238,Users!$A$1:$B$5,2,0)</f>
        <v>Chris</v>
      </c>
      <c r="T1238" t="s">
        <v>1843</v>
      </c>
      <c r="U1238" t="s">
        <v>2187</v>
      </c>
      <c r="V1238">
        <v>53220</v>
      </c>
      <c r="W1238" s="2">
        <v>42103</v>
      </c>
      <c r="X1238" s="2" t="str">
        <f t="shared" si="96"/>
        <v>Thu</v>
      </c>
      <c r="Y1238" s="2">
        <v>42104</v>
      </c>
      <c r="Z1238" s="9">
        <f t="shared" si="97"/>
        <v>1</v>
      </c>
      <c r="AA1238" s="9" t="str">
        <f t="shared" si="98"/>
        <v>After Discount</v>
      </c>
      <c r="AB1238" s="6">
        <v>-8.77</v>
      </c>
      <c r="AC1238">
        <v>7</v>
      </c>
      <c r="AD1238" s="6">
        <v>19.46</v>
      </c>
      <c r="AE1238">
        <v>89609</v>
      </c>
      <c r="AF1238" s="9">
        <f>IF(COUNTIF(AE$2:AE3189,AE1238)=1,1,0)</f>
        <v>0</v>
      </c>
      <c r="AG1238" t="str">
        <f>_xlfn.XLOOKUP(AE1238,Returns!A:A,Returns!B:B,"Not Returned",0,1)</f>
        <v>Not Returned</v>
      </c>
      <c r="AH1238">
        <f t="shared" si="99"/>
        <v>0</v>
      </c>
    </row>
    <row r="1239" spans="1:34" x14ac:dyDescent="0.3">
      <c r="A1239">
        <v>21725</v>
      </c>
      <c r="B1239" t="s">
        <v>25</v>
      </c>
      <c r="C1239" s="8">
        <v>0.06</v>
      </c>
      <c r="D1239" s="6">
        <v>2.78</v>
      </c>
      <c r="E1239" s="7">
        <v>1.25</v>
      </c>
      <c r="F1239">
        <v>2418</v>
      </c>
      <c r="G1239" t="s">
        <v>2245</v>
      </c>
      <c r="H1239" t="str">
        <f>IF(COUNTIF(G$2:G1239,G1239)=1,"New Customer","Returning Customer")</f>
        <v>Returning Customer</v>
      </c>
      <c r="I1239">
        <f t="shared" si="95"/>
        <v>0</v>
      </c>
      <c r="J1239" t="s">
        <v>49</v>
      </c>
      <c r="K1239" t="s">
        <v>114</v>
      </c>
      <c r="L1239" t="s">
        <v>29</v>
      </c>
      <c r="M1239" t="s">
        <v>30</v>
      </c>
      <c r="N1239" t="s">
        <v>31</v>
      </c>
      <c r="O1239" t="s">
        <v>2188</v>
      </c>
      <c r="P1239">
        <v>0.59</v>
      </c>
      <c r="Q1239" t="s">
        <v>33</v>
      </c>
      <c r="R1239" t="s">
        <v>135</v>
      </c>
      <c r="S1239" t="str">
        <f>VLOOKUP(R1239,Users!$A$1:$B$5,2,0)</f>
        <v>Sam</v>
      </c>
      <c r="T1239" t="s">
        <v>136</v>
      </c>
      <c r="U1239" t="s">
        <v>2247</v>
      </c>
      <c r="V1239">
        <v>23805</v>
      </c>
      <c r="W1239" s="2">
        <v>42014</v>
      </c>
      <c r="X1239" s="2" t="str">
        <f t="shared" si="96"/>
        <v>Sat</v>
      </c>
      <c r="Y1239" s="2">
        <v>42016</v>
      </c>
      <c r="Z1239" s="9">
        <f t="shared" si="97"/>
        <v>2</v>
      </c>
      <c r="AA1239" s="9" t="str">
        <f t="shared" si="98"/>
        <v>After Discount</v>
      </c>
      <c r="AB1239" s="6">
        <v>66.359999999999985</v>
      </c>
      <c r="AC1239">
        <v>10</v>
      </c>
      <c r="AD1239" s="6">
        <v>28.09</v>
      </c>
      <c r="AE1239">
        <v>86753</v>
      </c>
      <c r="AF1239" s="9">
        <f>IF(COUNTIF(AE$2:AE3190,AE1239)=1,1,0)</f>
        <v>0</v>
      </c>
      <c r="AG1239" t="str">
        <f>_xlfn.XLOOKUP(AE1239,Returns!A:A,Returns!B:B,"Not Returned",0,1)</f>
        <v>Not Returned</v>
      </c>
      <c r="AH1239">
        <f t="shared" si="99"/>
        <v>0</v>
      </c>
    </row>
    <row r="1240" spans="1:34" x14ac:dyDescent="0.3">
      <c r="A1240">
        <v>23984</v>
      </c>
      <c r="B1240" t="s">
        <v>37</v>
      </c>
      <c r="C1240" s="8">
        <v>0.1</v>
      </c>
      <c r="D1240" s="6">
        <v>2.78</v>
      </c>
      <c r="E1240" s="7">
        <v>1.25</v>
      </c>
      <c r="F1240">
        <v>2487</v>
      </c>
      <c r="G1240" t="s">
        <v>2314</v>
      </c>
      <c r="H1240" t="str">
        <f>IF(COUNTIF(G$2:G1240,G1240)=1,"New Customer","Returning Customer")</f>
        <v>Returning Customer</v>
      </c>
      <c r="I1240">
        <f t="shared" si="95"/>
        <v>0</v>
      </c>
      <c r="J1240" t="s">
        <v>49</v>
      </c>
      <c r="K1240" t="s">
        <v>58</v>
      </c>
      <c r="L1240" t="s">
        <v>29</v>
      </c>
      <c r="M1240" t="s">
        <v>30</v>
      </c>
      <c r="N1240" t="s">
        <v>31</v>
      </c>
      <c r="O1240" t="s">
        <v>2188</v>
      </c>
      <c r="P1240">
        <v>0.59</v>
      </c>
      <c r="Q1240" t="s">
        <v>33</v>
      </c>
      <c r="R1240" t="s">
        <v>135</v>
      </c>
      <c r="S1240" t="str">
        <f>VLOOKUP(R1240,Users!$A$1:$B$5,2,0)</f>
        <v>Sam</v>
      </c>
      <c r="T1240" t="s">
        <v>381</v>
      </c>
      <c r="U1240" t="s">
        <v>2315</v>
      </c>
      <c r="V1240">
        <v>30084</v>
      </c>
      <c r="W1240" s="2">
        <v>42175</v>
      </c>
      <c r="X1240" s="2" t="str">
        <f t="shared" si="96"/>
        <v>Sat</v>
      </c>
      <c r="Y1240" s="2">
        <v>42176</v>
      </c>
      <c r="Z1240" s="9">
        <f t="shared" si="97"/>
        <v>1</v>
      </c>
      <c r="AA1240" s="9" t="str">
        <f t="shared" si="98"/>
        <v>After Discount</v>
      </c>
      <c r="AB1240" s="6">
        <v>0.7854000000000001</v>
      </c>
      <c r="AC1240">
        <v>18</v>
      </c>
      <c r="AD1240" s="6">
        <v>46.42</v>
      </c>
      <c r="AE1240">
        <v>91415</v>
      </c>
      <c r="AF1240" s="9">
        <f>IF(COUNTIF(AE$2:AE3191,AE1240)=1,1,0)</f>
        <v>0</v>
      </c>
      <c r="AG1240" t="str">
        <f>_xlfn.XLOOKUP(AE1240,Returns!A:A,Returns!B:B,"Not Returned",0,1)</f>
        <v>Not Returned</v>
      </c>
      <c r="AH1240">
        <f t="shared" si="99"/>
        <v>0</v>
      </c>
    </row>
    <row r="1241" spans="1:34" x14ac:dyDescent="0.3">
      <c r="A1241">
        <v>18508</v>
      </c>
      <c r="B1241" t="s">
        <v>106</v>
      </c>
      <c r="C1241" s="8">
        <v>0.04</v>
      </c>
      <c r="D1241" s="6">
        <v>2.78</v>
      </c>
      <c r="E1241" s="7">
        <v>1.25</v>
      </c>
      <c r="F1241">
        <v>2858</v>
      </c>
      <c r="G1241" t="s">
        <v>2589</v>
      </c>
      <c r="H1241" t="str">
        <f>IF(COUNTIF(G$2:G1241,G1241)=1,"New Customer","Returning Customer")</f>
        <v>Returning Customer</v>
      </c>
      <c r="I1241">
        <f t="shared" si="95"/>
        <v>0</v>
      </c>
      <c r="J1241" t="s">
        <v>49</v>
      </c>
      <c r="K1241" t="s">
        <v>28</v>
      </c>
      <c r="L1241" t="s">
        <v>29</v>
      </c>
      <c r="M1241" t="s">
        <v>30</v>
      </c>
      <c r="N1241" t="s">
        <v>31</v>
      </c>
      <c r="O1241" t="s">
        <v>2188</v>
      </c>
      <c r="P1241">
        <v>0.59</v>
      </c>
      <c r="Q1241" t="s">
        <v>33</v>
      </c>
      <c r="R1241" t="s">
        <v>135</v>
      </c>
      <c r="S1241" t="str">
        <f>VLOOKUP(R1241,Users!$A$1:$B$5,2,0)</f>
        <v>Sam</v>
      </c>
      <c r="T1241" t="s">
        <v>356</v>
      </c>
      <c r="U1241" t="s">
        <v>2215</v>
      </c>
      <c r="V1241">
        <v>32259</v>
      </c>
      <c r="W1241" s="2">
        <v>42147</v>
      </c>
      <c r="X1241" s="2" t="str">
        <f t="shared" si="96"/>
        <v>Sat</v>
      </c>
      <c r="Y1241" s="2">
        <v>42147</v>
      </c>
      <c r="Z1241" s="9">
        <f t="shared" si="97"/>
        <v>0</v>
      </c>
      <c r="AA1241" s="9" t="str">
        <f t="shared" si="98"/>
        <v>After Discount</v>
      </c>
      <c r="AB1241" s="6">
        <v>213</v>
      </c>
      <c r="AC1241">
        <v>28</v>
      </c>
      <c r="AD1241" s="6">
        <v>80.27</v>
      </c>
      <c r="AE1241">
        <v>88282</v>
      </c>
      <c r="AF1241" s="9">
        <f>IF(COUNTIF(AE$2:AE3192,AE1241)=1,1,0)</f>
        <v>0</v>
      </c>
      <c r="AG1241" t="str">
        <f>_xlfn.XLOOKUP(AE1241,Returns!A:A,Returns!B:B,"Not Returned",0,1)</f>
        <v>Not Returned</v>
      </c>
      <c r="AH1241">
        <f t="shared" si="99"/>
        <v>0</v>
      </c>
    </row>
    <row r="1242" spans="1:34" x14ac:dyDescent="0.3">
      <c r="A1242">
        <v>19129</v>
      </c>
      <c r="B1242" t="s">
        <v>106</v>
      </c>
      <c r="C1242" s="8">
        <v>0.03</v>
      </c>
      <c r="D1242" s="6">
        <v>4.28</v>
      </c>
      <c r="E1242" s="7">
        <v>1.6</v>
      </c>
      <c r="F1242">
        <v>950</v>
      </c>
      <c r="G1242" t="s">
        <v>1056</v>
      </c>
      <c r="H1242" t="str">
        <f>IF(COUNTIF(G$2:G1242,G1242)=1,"New Customer","Returning Customer")</f>
        <v>Returning Customer</v>
      </c>
      <c r="I1242">
        <f t="shared" si="95"/>
        <v>0</v>
      </c>
      <c r="J1242" t="s">
        <v>49</v>
      </c>
      <c r="K1242" t="s">
        <v>114</v>
      </c>
      <c r="L1242" t="s">
        <v>29</v>
      </c>
      <c r="M1242" t="s">
        <v>30</v>
      </c>
      <c r="N1242" t="s">
        <v>31</v>
      </c>
      <c r="O1242" t="s">
        <v>1058</v>
      </c>
      <c r="P1242">
        <v>0.57999999999999996</v>
      </c>
      <c r="Q1242" t="s">
        <v>33</v>
      </c>
      <c r="R1242" t="s">
        <v>61</v>
      </c>
      <c r="S1242" t="str">
        <f>VLOOKUP(R1242,Users!$A$1:$B$5,2,0)</f>
        <v>Chris</v>
      </c>
      <c r="T1242" t="s">
        <v>62</v>
      </c>
      <c r="U1242" t="s">
        <v>63</v>
      </c>
      <c r="V1242">
        <v>55372</v>
      </c>
      <c r="W1242" s="2">
        <v>42085</v>
      </c>
      <c r="X1242" s="2" t="str">
        <f t="shared" si="96"/>
        <v>Sun</v>
      </c>
      <c r="Y1242" s="2">
        <v>42092</v>
      </c>
      <c r="Z1242" s="9">
        <f t="shared" si="97"/>
        <v>7</v>
      </c>
      <c r="AA1242" s="9" t="str">
        <f t="shared" si="98"/>
        <v>After Discount</v>
      </c>
      <c r="AB1242" s="6">
        <v>-6.2</v>
      </c>
      <c r="AC1242">
        <v>1</v>
      </c>
      <c r="AD1242" s="6">
        <v>4.55</v>
      </c>
      <c r="AE1242">
        <v>89084</v>
      </c>
      <c r="AF1242" s="9">
        <f>IF(COUNTIF(AE$2:AE3193,AE1242)=1,1,0)</f>
        <v>0</v>
      </c>
      <c r="AG1242" t="str">
        <f>_xlfn.XLOOKUP(AE1242,Returns!A:A,Returns!B:B,"Not Returned",0,1)</f>
        <v>Not Returned</v>
      </c>
      <c r="AH1242">
        <f t="shared" si="99"/>
        <v>0</v>
      </c>
    </row>
    <row r="1243" spans="1:34" x14ac:dyDescent="0.3">
      <c r="A1243">
        <v>24846</v>
      </c>
      <c r="B1243" t="s">
        <v>56</v>
      </c>
      <c r="C1243" s="8">
        <v>0.08</v>
      </c>
      <c r="D1243" s="6">
        <v>3.28</v>
      </c>
      <c r="E1243" s="7">
        <v>2.31</v>
      </c>
      <c r="F1243">
        <v>14</v>
      </c>
      <c r="G1243" t="s">
        <v>57</v>
      </c>
      <c r="H1243" t="str">
        <f>IF(COUNTIF(G$2:G1243,G1243)=1,"New Customer","Returning Customer")</f>
        <v>Returning Customer</v>
      </c>
      <c r="I1243">
        <f t="shared" si="95"/>
        <v>0</v>
      </c>
      <c r="J1243" t="s">
        <v>49</v>
      </c>
      <c r="K1243" t="s">
        <v>58</v>
      </c>
      <c r="L1243" t="s">
        <v>29</v>
      </c>
      <c r="M1243" t="s">
        <v>30</v>
      </c>
      <c r="N1243" t="s">
        <v>31</v>
      </c>
      <c r="O1243" t="s">
        <v>64</v>
      </c>
      <c r="P1243">
        <v>0.56000000000000005</v>
      </c>
      <c r="Q1243" t="s">
        <v>33</v>
      </c>
      <c r="R1243" t="s">
        <v>61</v>
      </c>
      <c r="S1243" t="str">
        <f>VLOOKUP(R1243,Users!$A$1:$B$5,2,0)</f>
        <v>Chris</v>
      </c>
      <c r="T1243" t="s">
        <v>62</v>
      </c>
      <c r="U1243" t="s">
        <v>63</v>
      </c>
      <c r="V1243">
        <v>55372</v>
      </c>
      <c r="W1243" s="2">
        <v>42136</v>
      </c>
      <c r="X1243" s="2" t="str">
        <f t="shared" si="96"/>
        <v>Tue</v>
      </c>
      <c r="Y1243" s="2">
        <v>42137</v>
      </c>
      <c r="Z1243" s="9">
        <f t="shared" si="97"/>
        <v>1</v>
      </c>
      <c r="AA1243" s="9" t="str">
        <f t="shared" si="98"/>
        <v>After Discount</v>
      </c>
      <c r="AB1243" s="6">
        <v>-24.03</v>
      </c>
      <c r="AC1243">
        <v>7</v>
      </c>
      <c r="AD1243" s="6">
        <v>22.23</v>
      </c>
      <c r="AE1243">
        <v>86838</v>
      </c>
      <c r="AF1243" s="9">
        <f>IF(COUNTIF(AE$2:AE3194,AE1243)=1,1,0)</f>
        <v>0</v>
      </c>
      <c r="AG1243" t="str">
        <f>_xlfn.XLOOKUP(AE1243,Returns!A:A,Returns!B:B,"Not Returned",0,1)</f>
        <v>Not Returned</v>
      </c>
      <c r="AH1243">
        <f t="shared" si="99"/>
        <v>0</v>
      </c>
    </row>
    <row r="1244" spans="1:34" x14ac:dyDescent="0.3">
      <c r="A1244">
        <v>20632</v>
      </c>
      <c r="B1244" t="s">
        <v>25</v>
      </c>
      <c r="C1244" s="8">
        <v>0.02</v>
      </c>
      <c r="D1244" s="6">
        <v>1.68</v>
      </c>
      <c r="E1244" s="7">
        <v>1.57</v>
      </c>
      <c r="F1244">
        <v>24</v>
      </c>
      <c r="G1244" t="s">
        <v>92</v>
      </c>
      <c r="H1244" t="str">
        <f>IF(COUNTIF(G$2:G1244,G1244)=1,"New Customer","Returning Customer")</f>
        <v>New Customer</v>
      </c>
      <c r="I1244">
        <f t="shared" si="95"/>
        <v>1</v>
      </c>
      <c r="J1244" t="s">
        <v>49</v>
      </c>
      <c r="K1244" t="s">
        <v>28</v>
      </c>
      <c r="L1244" t="s">
        <v>29</v>
      </c>
      <c r="M1244" t="s">
        <v>30</v>
      </c>
      <c r="N1244" t="s">
        <v>31</v>
      </c>
      <c r="O1244" t="s">
        <v>96</v>
      </c>
      <c r="P1244">
        <v>0.59</v>
      </c>
      <c r="Q1244" t="s">
        <v>33</v>
      </c>
      <c r="R1244" t="s">
        <v>34</v>
      </c>
      <c r="S1244" t="str">
        <f>VLOOKUP(R1244,Users!$A$1:$B$5,2,0)</f>
        <v>William</v>
      </c>
      <c r="T1244" t="s">
        <v>45</v>
      </c>
      <c r="U1244" t="s">
        <v>95</v>
      </c>
      <c r="V1244">
        <v>92677</v>
      </c>
      <c r="W1244" s="2">
        <v>42032</v>
      </c>
      <c r="X1244" s="2" t="str">
        <f t="shared" si="96"/>
        <v>Wed</v>
      </c>
      <c r="Y1244" s="2">
        <v>42034</v>
      </c>
      <c r="Z1244" s="9">
        <f t="shared" si="97"/>
        <v>2</v>
      </c>
      <c r="AA1244" s="9" t="str">
        <f t="shared" si="98"/>
        <v>After Discount</v>
      </c>
      <c r="AB1244" s="6">
        <v>-5.3071999999999999</v>
      </c>
      <c r="AC1244">
        <v>1</v>
      </c>
      <c r="AD1244" s="6">
        <v>2.25</v>
      </c>
      <c r="AE1244">
        <v>87651</v>
      </c>
      <c r="AF1244" s="9">
        <f>IF(COUNTIF(AE$2:AE3195,AE1244)=1,1,0)</f>
        <v>0</v>
      </c>
      <c r="AG1244" t="str">
        <f>_xlfn.XLOOKUP(AE1244,Returns!A:A,Returns!B:B,"Not Returned",0,1)</f>
        <v>Not Returned</v>
      </c>
      <c r="AH1244">
        <f t="shared" si="99"/>
        <v>0</v>
      </c>
    </row>
    <row r="1245" spans="1:34" x14ac:dyDescent="0.3">
      <c r="A1245">
        <v>522</v>
      </c>
      <c r="B1245" t="s">
        <v>25</v>
      </c>
      <c r="C1245" s="8">
        <v>7.0000000000000007E-2</v>
      </c>
      <c r="D1245" s="6">
        <v>1.68</v>
      </c>
      <c r="E1245" s="7">
        <v>1.57</v>
      </c>
      <c r="F1245">
        <v>181</v>
      </c>
      <c r="G1245" t="s">
        <v>269</v>
      </c>
      <c r="H1245" t="str">
        <f>IF(COUNTIF(G$2:G1245,G1245)=1,"New Customer","Returning Customer")</f>
        <v>New Customer</v>
      </c>
      <c r="I1245">
        <f t="shared" si="95"/>
        <v>1</v>
      </c>
      <c r="J1245" t="s">
        <v>49</v>
      </c>
      <c r="K1245" t="s">
        <v>28</v>
      </c>
      <c r="L1245" t="s">
        <v>29</v>
      </c>
      <c r="M1245" t="s">
        <v>30</v>
      </c>
      <c r="N1245" t="s">
        <v>31</v>
      </c>
      <c r="O1245" t="s">
        <v>96</v>
      </c>
      <c r="P1245">
        <v>0.59</v>
      </c>
      <c r="Q1245" t="s">
        <v>33</v>
      </c>
      <c r="R1245" t="s">
        <v>34</v>
      </c>
      <c r="S1245" t="str">
        <f>VLOOKUP(R1245,Users!$A$1:$B$5,2,0)</f>
        <v>William</v>
      </c>
      <c r="T1245" t="s">
        <v>45</v>
      </c>
      <c r="U1245" t="s">
        <v>271</v>
      </c>
      <c r="V1245">
        <v>94122</v>
      </c>
      <c r="W1245" s="2">
        <v>42146</v>
      </c>
      <c r="X1245" s="2" t="str">
        <f t="shared" si="96"/>
        <v>Fri</v>
      </c>
      <c r="Y1245" s="2">
        <v>42147</v>
      </c>
      <c r="Z1245" s="9">
        <f t="shared" si="97"/>
        <v>1</v>
      </c>
      <c r="AA1245" s="9" t="str">
        <f t="shared" si="98"/>
        <v>After Discount</v>
      </c>
      <c r="AB1245" s="6">
        <v>-35.75</v>
      </c>
      <c r="AC1245">
        <v>116</v>
      </c>
      <c r="AD1245" s="6">
        <v>186.59</v>
      </c>
      <c r="AE1245">
        <v>3585</v>
      </c>
      <c r="AF1245" s="9">
        <f>IF(COUNTIF(AE$2:AE3196,AE1245)=1,1,0)</f>
        <v>1</v>
      </c>
      <c r="AG1245" t="str">
        <f>_xlfn.XLOOKUP(AE1245,Returns!A:A,Returns!B:B,"Not Returned",0,1)</f>
        <v>Not Returned</v>
      </c>
      <c r="AH1245">
        <f t="shared" si="99"/>
        <v>0</v>
      </c>
    </row>
    <row r="1246" spans="1:34" x14ac:dyDescent="0.3">
      <c r="A1246">
        <v>18522</v>
      </c>
      <c r="B1246" t="s">
        <v>25</v>
      </c>
      <c r="C1246" s="8">
        <v>7.0000000000000007E-2</v>
      </c>
      <c r="D1246" s="6">
        <v>1.68</v>
      </c>
      <c r="E1246" s="7">
        <v>1.57</v>
      </c>
      <c r="F1246">
        <v>188</v>
      </c>
      <c r="G1246" t="s">
        <v>274</v>
      </c>
      <c r="H1246" t="str">
        <f>IF(COUNTIF(G$2:G1246,G1246)=1,"New Customer","Returning Customer")</f>
        <v>New Customer</v>
      </c>
      <c r="I1246">
        <f t="shared" si="95"/>
        <v>1</v>
      </c>
      <c r="J1246" t="s">
        <v>49</v>
      </c>
      <c r="K1246" t="s">
        <v>28</v>
      </c>
      <c r="L1246" t="s">
        <v>29</v>
      </c>
      <c r="M1246" t="s">
        <v>30</v>
      </c>
      <c r="N1246" t="s">
        <v>31</v>
      </c>
      <c r="O1246" t="s">
        <v>96</v>
      </c>
      <c r="P1246">
        <v>0.59</v>
      </c>
      <c r="Q1246" t="s">
        <v>33</v>
      </c>
      <c r="R1246" t="s">
        <v>61</v>
      </c>
      <c r="S1246" t="str">
        <f>VLOOKUP(R1246,Users!$A$1:$B$5,2,0)</f>
        <v>Chris</v>
      </c>
      <c r="T1246" t="s">
        <v>129</v>
      </c>
      <c r="U1246" t="s">
        <v>276</v>
      </c>
      <c r="V1246">
        <v>76240</v>
      </c>
      <c r="W1246" s="2">
        <v>42146</v>
      </c>
      <c r="X1246" s="2" t="str">
        <f t="shared" si="96"/>
        <v>Fri</v>
      </c>
      <c r="Y1246" s="2">
        <v>42147</v>
      </c>
      <c r="Z1246" s="9">
        <f t="shared" si="97"/>
        <v>1</v>
      </c>
      <c r="AA1246" s="9" t="str">
        <f t="shared" si="98"/>
        <v>After Discount</v>
      </c>
      <c r="AB1246" s="6">
        <v>7.1500000000000057</v>
      </c>
      <c r="AC1246">
        <v>29</v>
      </c>
      <c r="AD1246" s="6">
        <v>46.65</v>
      </c>
      <c r="AE1246">
        <v>88361</v>
      </c>
      <c r="AF1246" s="9">
        <f>IF(COUNTIF(AE$2:AE3197,AE1246)=1,1,0)</f>
        <v>0</v>
      </c>
      <c r="AG1246" t="str">
        <f>_xlfn.XLOOKUP(AE1246,Returns!A:A,Returns!B:B,"Not Returned",0,1)</f>
        <v>Not Returned</v>
      </c>
      <c r="AH1246">
        <f t="shared" si="99"/>
        <v>0</v>
      </c>
    </row>
    <row r="1247" spans="1:34" x14ac:dyDescent="0.3">
      <c r="A1247">
        <v>24512</v>
      </c>
      <c r="B1247" t="s">
        <v>25</v>
      </c>
      <c r="C1247" s="8">
        <v>0.1</v>
      </c>
      <c r="D1247" s="6">
        <v>1.68</v>
      </c>
      <c r="E1247" s="7">
        <v>1.57</v>
      </c>
      <c r="F1247">
        <v>283</v>
      </c>
      <c r="G1247" t="s">
        <v>394</v>
      </c>
      <c r="H1247" t="str">
        <f>IF(COUNTIF(G$2:G1247,G1247)=1,"New Customer","Returning Customer")</f>
        <v>New Customer</v>
      </c>
      <c r="I1247">
        <f t="shared" si="95"/>
        <v>1</v>
      </c>
      <c r="J1247" t="s">
        <v>49</v>
      </c>
      <c r="K1247" t="s">
        <v>28</v>
      </c>
      <c r="L1247" t="s">
        <v>29</v>
      </c>
      <c r="M1247" t="s">
        <v>30</v>
      </c>
      <c r="N1247" t="s">
        <v>31</v>
      </c>
      <c r="O1247" t="s">
        <v>96</v>
      </c>
      <c r="P1247">
        <v>0.59</v>
      </c>
      <c r="Q1247" t="s">
        <v>33</v>
      </c>
      <c r="R1247" t="s">
        <v>53</v>
      </c>
      <c r="S1247" t="str">
        <f>VLOOKUP(R1247,Users!$A$1:$B$5,2,0)</f>
        <v>Erin</v>
      </c>
      <c r="T1247" t="s">
        <v>54</v>
      </c>
      <c r="U1247" t="s">
        <v>395</v>
      </c>
      <c r="V1247">
        <v>7101</v>
      </c>
      <c r="W1247" s="2">
        <v>42172</v>
      </c>
      <c r="X1247" s="2" t="str">
        <f t="shared" si="96"/>
        <v>Wed</v>
      </c>
      <c r="Y1247" s="2">
        <v>42173</v>
      </c>
      <c r="Z1247" s="9">
        <f t="shared" si="97"/>
        <v>1</v>
      </c>
      <c r="AA1247" s="9" t="str">
        <f t="shared" si="98"/>
        <v>After Discount</v>
      </c>
      <c r="AB1247" s="6">
        <v>-11.57</v>
      </c>
      <c r="AC1247">
        <v>11</v>
      </c>
      <c r="AD1247" s="6">
        <v>18.71</v>
      </c>
      <c r="AE1247">
        <v>89293</v>
      </c>
      <c r="AF1247" s="9">
        <f>IF(COUNTIF(AE$2:AE3198,AE1247)=1,1,0)</f>
        <v>1</v>
      </c>
      <c r="AG1247" t="str">
        <f>_xlfn.XLOOKUP(AE1247,Returns!A:A,Returns!B:B,"Not Returned",0,1)</f>
        <v>Not Returned</v>
      </c>
      <c r="AH1247">
        <f t="shared" si="99"/>
        <v>0</v>
      </c>
    </row>
    <row r="1248" spans="1:34" x14ac:dyDescent="0.3">
      <c r="A1248">
        <v>24132</v>
      </c>
      <c r="B1248" t="s">
        <v>25</v>
      </c>
      <c r="C1248" s="8">
        <v>0.05</v>
      </c>
      <c r="D1248" s="6">
        <v>1.68</v>
      </c>
      <c r="E1248" s="7">
        <v>1.57</v>
      </c>
      <c r="F1248">
        <v>550</v>
      </c>
      <c r="G1248" t="s">
        <v>646</v>
      </c>
      <c r="H1248" t="str">
        <f>IF(COUNTIF(G$2:G1248,G1248)=1,"New Customer","Returning Customer")</f>
        <v>Returning Customer</v>
      </c>
      <c r="I1248">
        <f t="shared" si="95"/>
        <v>0</v>
      </c>
      <c r="J1248" t="s">
        <v>49</v>
      </c>
      <c r="K1248" t="s">
        <v>28</v>
      </c>
      <c r="L1248" t="s">
        <v>29</v>
      </c>
      <c r="M1248" t="s">
        <v>30</v>
      </c>
      <c r="N1248" t="s">
        <v>31</v>
      </c>
      <c r="O1248" t="s">
        <v>96</v>
      </c>
      <c r="P1248">
        <v>0.59</v>
      </c>
      <c r="Q1248" t="s">
        <v>33</v>
      </c>
      <c r="R1248" t="s">
        <v>61</v>
      </c>
      <c r="S1248" t="str">
        <f>VLOOKUP(R1248,Users!$A$1:$B$5,2,0)</f>
        <v>Chris</v>
      </c>
      <c r="T1248" t="s">
        <v>129</v>
      </c>
      <c r="U1248" t="s">
        <v>647</v>
      </c>
      <c r="V1248">
        <v>78155</v>
      </c>
      <c r="W1248" s="2">
        <v>42034</v>
      </c>
      <c r="X1248" s="2" t="str">
        <f t="shared" si="96"/>
        <v>Fri</v>
      </c>
      <c r="Y1248" s="2">
        <v>42035</v>
      </c>
      <c r="Z1248" s="9">
        <f t="shared" si="97"/>
        <v>1</v>
      </c>
      <c r="AA1248" s="9" t="str">
        <f t="shared" si="98"/>
        <v>After Discount</v>
      </c>
      <c r="AB1248" s="6">
        <v>-33.340000000000003</v>
      </c>
      <c r="AC1248">
        <v>11</v>
      </c>
      <c r="AD1248" s="6">
        <v>18.75</v>
      </c>
      <c r="AE1248">
        <v>90909</v>
      </c>
      <c r="AF1248" s="9">
        <f>IF(COUNTIF(AE$2:AE3199,AE1248)=1,1,0)</f>
        <v>0</v>
      </c>
      <c r="AG1248" t="str">
        <f>_xlfn.XLOOKUP(AE1248,Returns!A:A,Returns!B:B,"Not Returned",0,1)</f>
        <v>Not Returned</v>
      </c>
      <c r="AH1248">
        <f t="shared" si="99"/>
        <v>0</v>
      </c>
    </row>
    <row r="1249" spans="1:34" x14ac:dyDescent="0.3">
      <c r="A1249">
        <v>19782</v>
      </c>
      <c r="B1249" t="s">
        <v>47</v>
      </c>
      <c r="C1249" s="8">
        <v>0.01</v>
      </c>
      <c r="D1249" s="6">
        <v>1.68</v>
      </c>
      <c r="E1249" s="7">
        <v>1.57</v>
      </c>
      <c r="F1249">
        <v>593</v>
      </c>
      <c r="G1249" t="s">
        <v>691</v>
      </c>
      <c r="H1249" t="str">
        <f>IF(COUNTIF(G$2:G1249,G1249)=1,"New Customer","Returning Customer")</f>
        <v>New Customer</v>
      </c>
      <c r="I1249">
        <f t="shared" si="95"/>
        <v>1</v>
      </c>
      <c r="J1249" t="s">
        <v>49</v>
      </c>
      <c r="K1249" t="s">
        <v>58</v>
      </c>
      <c r="L1249" t="s">
        <v>29</v>
      </c>
      <c r="M1249" t="s">
        <v>30</v>
      </c>
      <c r="N1249" t="s">
        <v>31</v>
      </c>
      <c r="O1249" t="s">
        <v>96</v>
      </c>
      <c r="P1249">
        <v>0.59</v>
      </c>
      <c r="Q1249" t="s">
        <v>33</v>
      </c>
      <c r="R1249" t="s">
        <v>61</v>
      </c>
      <c r="S1249" t="str">
        <f>VLOOKUP(R1249,Users!$A$1:$B$5,2,0)</f>
        <v>Chris</v>
      </c>
      <c r="T1249" t="s">
        <v>175</v>
      </c>
      <c r="U1249" t="s">
        <v>692</v>
      </c>
      <c r="V1249">
        <v>60517</v>
      </c>
      <c r="W1249" s="2">
        <v>42021</v>
      </c>
      <c r="X1249" s="2" t="str">
        <f t="shared" si="96"/>
        <v>Sat</v>
      </c>
      <c r="Y1249" s="2">
        <v>42023</v>
      </c>
      <c r="Z1249" s="9">
        <f t="shared" si="97"/>
        <v>2</v>
      </c>
      <c r="AA1249" s="9" t="str">
        <f t="shared" si="98"/>
        <v>After Discount</v>
      </c>
      <c r="AB1249" s="6">
        <v>-53.444000000000003</v>
      </c>
      <c r="AC1249">
        <v>12</v>
      </c>
      <c r="AD1249" s="6">
        <v>20.37</v>
      </c>
      <c r="AE1249">
        <v>86307</v>
      </c>
      <c r="AF1249" s="9">
        <f>IF(COUNTIF(AE$2:AE3200,AE1249)=1,1,0)</f>
        <v>0</v>
      </c>
      <c r="AG1249" t="str">
        <f>_xlfn.XLOOKUP(AE1249,Returns!A:A,Returns!B:B,"Not Returned",0,1)</f>
        <v>Not Returned</v>
      </c>
      <c r="AH1249">
        <f t="shared" si="99"/>
        <v>0</v>
      </c>
    </row>
    <row r="1250" spans="1:34" x14ac:dyDescent="0.3">
      <c r="A1250">
        <v>2768</v>
      </c>
      <c r="B1250" t="s">
        <v>37</v>
      </c>
      <c r="C1250" s="8">
        <v>0.08</v>
      </c>
      <c r="D1250" s="6">
        <v>1.68</v>
      </c>
      <c r="E1250" s="7">
        <v>1.57</v>
      </c>
      <c r="F1250">
        <v>2498</v>
      </c>
      <c r="G1250" t="s">
        <v>2325</v>
      </c>
      <c r="H1250" t="str">
        <f>IF(COUNTIF(G$2:G1250,G1250)=1,"New Customer","Returning Customer")</f>
        <v>Returning Customer</v>
      </c>
      <c r="I1250">
        <f t="shared" si="95"/>
        <v>0</v>
      </c>
      <c r="J1250" t="s">
        <v>49</v>
      </c>
      <c r="K1250" t="s">
        <v>58</v>
      </c>
      <c r="L1250" t="s">
        <v>29</v>
      </c>
      <c r="M1250" t="s">
        <v>30</v>
      </c>
      <c r="N1250" t="s">
        <v>31</v>
      </c>
      <c r="O1250" t="s">
        <v>96</v>
      </c>
      <c r="P1250">
        <v>0.59</v>
      </c>
      <c r="Q1250" t="s">
        <v>33</v>
      </c>
      <c r="R1250" t="s">
        <v>34</v>
      </c>
      <c r="S1250" t="str">
        <f>VLOOKUP(R1250,Users!$A$1:$B$5,2,0)</f>
        <v>William</v>
      </c>
      <c r="T1250" t="s">
        <v>45</v>
      </c>
      <c r="U1250" t="s">
        <v>1718</v>
      </c>
      <c r="V1250">
        <v>92024</v>
      </c>
      <c r="W1250" s="2">
        <v>42040</v>
      </c>
      <c r="X1250" s="2" t="str">
        <f t="shared" si="96"/>
        <v>Thu</v>
      </c>
      <c r="Y1250" s="2">
        <v>42041</v>
      </c>
      <c r="Z1250" s="9">
        <f t="shared" si="97"/>
        <v>1</v>
      </c>
      <c r="AA1250" s="9" t="str">
        <f t="shared" si="98"/>
        <v>After Discount</v>
      </c>
      <c r="AB1250" s="6">
        <v>-46.25</v>
      </c>
      <c r="AC1250">
        <v>88</v>
      </c>
      <c r="AD1250" s="6">
        <v>148.36000000000001</v>
      </c>
      <c r="AE1250">
        <v>20007</v>
      </c>
      <c r="AF1250" s="9">
        <f>IF(COUNTIF(AE$2:AE3201,AE1250)=1,1,0)</f>
        <v>1</v>
      </c>
      <c r="AG1250" t="str">
        <f>_xlfn.XLOOKUP(AE1250,Returns!A:A,Returns!B:B,"Not Returned",0,1)</f>
        <v>Not Returned</v>
      </c>
      <c r="AH1250">
        <f t="shared" si="99"/>
        <v>0</v>
      </c>
    </row>
    <row r="1251" spans="1:34" x14ac:dyDescent="0.3">
      <c r="A1251">
        <v>18498</v>
      </c>
      <c r="B1251" t="s">
        <v>25</v>
      </c>
      <c r="C1251" s="8">
        <v>0.09</v>
      </c>
      <c r="D1251" s="6">
        <v>1.76</v>
      </c>
      <c r="E1251" s="7">
        <v>0.7</v>
      </c>
      <c r="F1251">
        <v>2049</v>
      </c>
      <c r="G1251" t="s">
        <v>1952</v>
      </c>
      <c r="H1251" t="str">
        <f>IF(COUNTIF(G$2:G1251,G1251)=1,"New Customer","Returning Customer")</f>
        <v>Returning Customer</v>
      </c>
      <c r="I1251">
        <f t="shared" si="95"/>
        <v>0</v>
      </c>
      <c r="J1251" t="s">
        <v>49</v>
      </c>
      <c r="K1251" t="s">
        <v>28</v>
      </c>
      <c r="L1251" t="s">
        <v>29</v>
      </c>
      <c r="M1251" t="s">
        <v>30</v>
      </c>
      <c r="N1251" t="s">
        <v>31</v>
      </c>
      <c r="O1251" t="s">
        <v>1954</v>
      </c>
      <c r="P1251">
        <v>0.56000000000000005</v>
      </c>
      <c r="Q1251" t="s">
        <v>33</v>
      </c>
      <c r="R1251" t="s">
        <v>135</v>
      </c>
      <c r="S1251" t="str">
        <f>VLOOKUP(R1251,Users!$A$1:$B$5,2,0)</f>
        <v>Sam</v>
      </c>
      <c r="T1251" t="s">
        <v>136</v>
      </c>
      <c r="U1251" t="s">
        <v>1953</v>
      </c>
      <c r="V1251">
        <v>22801</v>
      </c>
      <c r="W1251" s="2">
        <v>42176</v>
      </c>
      <c r="X1251" s="2" t="str">
        <f t="shared" si="96"/>
        <v>Sun</v>
      </c>
      <c r="Y1251" s="2">
        <v>42179</v>
      </c>
      <c r="Z1251" s="9">
        <f t="shared" si="97"/>
        <v>3</v>
      </c>
      <c r="AA1251" s="9" t="str">
        <f t="shared" si="98"/>
        <v>After Discount</v>
      </c>
      <c r="AB1251" s="6">
        <v>-12.277999999999999</v>
      </c>
      <c r="AC1251">
        <v>13</v>
      </c>
      <c r="AD1251" s="6">
        <v>21.77</v>
      </c>
      <c r="AE1251">
        <v>88220</v>
      </c>
      <c r="AF1251" s="9">
        <f>IF(COUNTIF(AE$2:AE3202,AE1251)=1,1,0)</f>
        <v>0</v>
      </c>
      <c r="AG1251" t="str">
        <f>_xlfn.XLOOKUP(AE1251,Returns!A:A,Returns!B:B,"Not Returned",0,1)</f>
        <v>Not Returned</v>
      </c>
      <c r="AH1251">
        <f t="shared" si="99"/>
        <v>0</v>
      </c>
    </row>
    <row r="1252" spans="1:34" x14ac:dyDescent="0.3">
      <c r="A1252">
        <v>21061</v>
      </c>
      <c r="B1252" t="s">
        <v>25</v>
      </c>
      <c r="C1252" s="8">
        <v>0.09</v>
      </c>
      <c r="D1252" s="6">
        <v>3.28</v>
      </c>
      <c r="E1252" s="7">
        <v>0.98</v>
      </c>
      <c r="F1252">
        <v>1595</v>
      </c>
      <c r="G1252" t="s">
        <v>1587</v>
      </c>
      <c r="H1252" t="str">
        <f>IF(COUNTIF(G$2:G1252,G1252)=1,"New Customer","Returning Customer")</f>
        <v>Returning Customer</v>
      </c>
      <c r="I1252">
        <f t="shared" si="95"/>
        <v>0</v>
      </c>
      <c r="J1252" t="s">
        <v>49</v>
      </c>
      <c r="K1252" t="s">
        <v>28</v>
      </c>
      <c r="L1252" t="s">
        <v>29</v>
      </c>
      <c r="M1252" t="s">
        <v>30</v>
      </c>
      <c r="N1252" t="s">
        <v>31</v>
      </c>
      <c r="O1252" t="s">
        <v>1590</v>
      </c>
      <c r="P1252">
        <v>0.59</v>
      </c>
      <c r="Q1252" t="s">
        <v>33</v>
      </c>
      <c r="R1252" t="s">
        <v>53</v>
      </c>
      <c r="S1252" t="str">
        <f>VLOOKUP(R1252,Users!$A$1:$B$5,2,0)</f>
        <v>Erin</v>
      </c>
      <c r="T1252" t="s">
        <v>641</v>
      </c>
      <c r="U1252" t="s">
        <v>1588</v>
      </c>
      <c r="V1252">
        <v>25705</v>
      </c>
      <c r="W1252" s="2">
        <v>42135</v>
      </c>
      <c r="X1252" s="2" t="str">
        <f t="shared" si="96"/>
        <v>Mon</v>
      </c>
      <c r="Y1252" s="2">
        <v>42137</v>
      </c>
      <c r="Z1252" s="9">
        <f t="shared" si="97"/>
        <v>2</v>
      </c>
      <c r="AA1252" s="9" t="str">
        <f t="shared" si="98"/>
        <v>After Discount</v>
      </c>
      <c r="AB1252" s="6">
        <v>17.754000000000001</v>
      </c>
      <c r="AC1252">
        <v>42</v>
      </c>
      <c r="AD1252" s="6">
        <v>134.97</v>
      </c>
      <c r="AE1252">
        <v>90796</v>
      </c>
      <c r="AF1252" s="9">
        <f>IF(COUNTIF(AE$2:AE3203,AE1252)=1,1,0)</f>
        <v>0</v>
      </c>
      <c r="AG1252" t="str">
        <f>_xlfn.XLOOKUP(AE1252,Returns!A:A,Returns!B:B,"Not Returned",0,1)</f>
        <v>Not Returned</v>
      </c>
      <c r="AH1252">
        <f t="shared" si="99"/>
        <v>0</v>
      </c>
    </row>
    <row r="1253" spans="1:34" x14ac:dyDescent="0.3">
      <c r="A1253">
        <v>23863</v>
      </c>
      <c r="B1253" t="s">
        <v>25</v>
      </c>
      <c r="C1253" s="8">
        <v>0.09</v>
      </c>
      <c r="D1253" s="6">
        <v>2.78</v>
      </c>
      <c r="E1253" s="7">
        <v>0.97</v>
      </c>
      <c r="F1253">
        <v>445</v>
      </c>
      <c r="G1253" t="s">
        <v>534</v>
      </c>
      <c r="H1253" t="str">
        <f>IF(COUNTIF(G$2:G1253,G1253)=1,"New Customer","Returning Customer")</f>
        <v>Returning Customer</v>
      </c>
      <c r="I1253">
        <f t="shared" si="95"/>
        <v>0</v>
      </c>
      <c r="J1253" t="s">
        <v>49</v>
      </c>
      <c r="K1253" t="s">
        <v>58</v>
      </c>
      <c r="L1253" t="s">
        <v>29</v>
      </c>
      <c r="M1253" t="s">
        <v>30</v>
      </c>
      <c r="N1253" t="s">
        <v>31</v>
      </c>
      <c r="O1253" t="s">
        <v>537</v>
      </c>
      <c r="P1253">
        <v>0.59</v>
      </c>
      <c r="Q1253" t="s">
        <v>33</v>
      </c>
      <c r="R1253" t="s">
        <v>61</v>
      </c>
      <c r="S1253" t="str">
        <f>VLOOKUP(R1253,Users!$A$1:$B$5,2,0)</f>
        <v>Chris</v>
      </c>
      <c r="T1253" t="s">
        <v>489</v>
      </c>
      <c r="U1253" t="s">
        <v>536</v>
      </c>
      <c r="V1253">
        <v>68701</v>
      </c>
      <c r="W1253" s="2">
        <v>42178</v>
      </c>
      <c r="X1253" s="2" t="str">
        <f t="shared" si="96"/>
        <v>Tue</v>
      </c>
      <c r="Y1253" s="2">
        <v>42179</v>
      </c>
      <c r="Z1253" s="9">
        <f t="shared" si="97"/>
        <v>1</v>
      </c>
      <c r="AA1253" s="9" t="str">
        <f t="shared" si="98"/>
        <v>After Discount</v>
      </c>
      <c r="AB1253" s="6">
        <v>-3.7840000000000003</v>
      </c>
      <c r="AC1253">
        <v>11</v>
      </c>
      <c r="AD1253" s="6">
        <v>29.02</v>
      </c>
      <c r="AE1253">
        <v>88084</v>
      </c>
      <c r="AF1253" s="9">
        <f>IF(COUNTIF(AE$2:AE3204,AE1253)=1,1,0)</f>
        <v>0</v>
      </c>
      <c r="AG1253" t="str">
        <f>_xlfn.XLOOKUP(AE1253,Returns!A:A,Returns!B:B,"Not Returned",0,1)</f>
        <v>Not Returned</v>
      </c>
      <c r="AH1253">
        <f t="shared" si="99"/>
        <v>0</v>
      </c>
    </row>
    <row r="1254" spans="1:34" x14ac:dyDescent="0.3">
      <c r="A1254">
        <v>21103</v>
      </c>
      <c r="B1254" t="s">
        <v>47</v>
      </c>
      <c r="C1254" s="8">
        <v>0.09</v>
      </c>
      <c r="D1254" s="6">
        <v>2.88</v>
      </c>
      <c r="E1254" s="7">
        <v>0.7</v>
      </c>
      <c r="F1254">
        <v>152</v>
      </c>
      <c r="G1254" t="s">
        <v>242</v>
      </c>
      <c r="H1254" t="str">
        <f>IF(COUNTIF(G$2:G1254,G1254)=1,"New Customer","Returning Customer")</f>
        <v>Returning Customer</v>
      </c>
      <c r="I1254">
        <f t="shared" si="95"/>
        <v>0</v>
      </c>
      <c r="J1254" t="s">
        <v>49</v>
      </c>
      <c r="K1254" t="s">
        <v>114</v>
      </c>
      <c r="L1254" t="s">
        <v>29</v>
      </c>
      <c r="M1254" t="s">
        <v>30</v>
      </c>
      <c r="N1254" t="s">
        <v>31</v>
      </c>
      <c r="O1254" t="s">
        <v>243</v>
      </c>
      <c r="P1254">
        <v>0.56000000000000005</v>
      </c>
      <c r="Q1254" t="s">
        <v>33</v>
      </c>
      <c r="R1254" t="s">
        <v>135</v>
      </c>
      <c r="S1254" t="str">
        <f>VLOOKUP(R1254,Users!$A$1:$B$5,2,0)</f>
        <v>Sam</v>
      </c>
      <c r="T1254" t="s">
        <v>239</v>
      </c>
      <c r="U1254" t="s">
        <v>244</v>
      </c>
      <c r="V1254">
        <v>37918</v>
      </c>
      <c r="W1254" s="2">
        <v>42019</v>
      </c>
      <c r="X1254" s="2" t="str">
        <f t="shared" si="96"/>
        <v>Thu</v>
      </c>
      <c r="Y1254" s="2">
        <v>42020</v>
      </c>
      <c r="Z1254" s="9">
        <f t="shared" si="97"/>
        <v>1</v>
      </c>
      <c r="AA1254" s="9" t="str">
        <f t="shared" si="98"/>
        <v>After Discount</v>
      </c>
      <c r="AB1254" s="6">
        <v>-172.71800000000002</v>
      </c>
      <c r="AC1254">
        <v>2</v>
      </c>
      <c r="AD1254" s="6">
        <v>5.5</v>
      </c>
      <c r="AE1254">
        <v>89520</v>
      </c>
      <c r="AF1254" s="9">
        <f>IF(COUNTIF(AE$2:AE3205,AE1254)=1,1,0)</f>
        <v>1</v>
      </c>
      <c r="AG1254" t="str">
        <f>_xlfn.XLOOKUP(AE1254,Returns!A:A,Returns!B:B,"Not Returned",0,1)</f>
        <v>Not Returned</v>
      </c>
      <c r="AH1254">
        <f t="shared" si="99"/>
        <v>0</v>
      </c>
    </row>
    <row r="1255" spans="1:34" x14ac:dyDescent="0.3">
      <c r="A1255">
        <v>19145</v>
      </c>
      <c r="B1255" t="s">
        <v>47</v>
      </c>
      <c r="C1255" s="8">
        <v>0.08</v>
      </c>
      <c r="D1255" s="6">
        <v>4.28</v>
      </c>
      <c r="E1255" s="7">
        <v>0.94</v>
      </c>
      <c r="F1255">
        <v>1636</v>
      </c>
      <c r="G1255" t="s">
        <v>1632</v>
      </c>
      <c r="H1255" t="str">
        <f>IF(COUNTIF(G$2:G1255,G1255)=1,"New Customer","Returning Customer")</f>
        <v>Returning Customer</v>
      </c>
      <c r="I1255">
        <f t="shared" si="95"/>
        <v>0</v>
      </c>
      <c r="J1255" t="s">
        <v>49</v>
      </c>
      <c r="K1255" t="s">
        <v>40</v>
      </c>
      <c r="L1255" t="s">
        <v>29</v>
      </c>
      <c r="M1255" t="s">
        <v>30</v>
      </c>
      <c r="N1255" t="s">
        <v>31</v>
      </c>
      <c r="O1255" t="s">
        <v>1634</v>
      </c>
      <c r="P1255">
        <v>0.56000000000000005</v>
      </c>
      <c r="Q1255" t="s">
        <v>33</v>
      </c>
      <c r="R1255" t="s">
        <v>34</v>
      </c>
      <c r="S1255" t="str">
        <f>VLOOKUP(R1255,Users!$A$1:$B$5,2,0)</f>
        <v>William</v>
      </c>
      <c r="T1255" t="s">
        <v>45</v>
      </c>
      <c r="U1255" t="s">
        <v>1633</v>
      </c>
      <c r="V1255">
        <v>93905</v>
      </c>
      <c r="W1255" s="2">
        <v>42018</v>
      </c>
      <c r="X1255" s="2" t="str">
        <f t="shared" si="96"/>
        <v>Wed</v>
      </c>
      <c r="Y1255" s="2">
        <v>42021</v>
      </c>
      <c r="Z1255" s="9">
        <f t="shared" si="97"/>
        <v>3</v>
      </c>
      <c r="AA1255" s="9" t="str">
        <f t="shared" si="98"/>
        <v>After Discount</v>
      </c>
      <c r="AB1255" s="6">
        <v>10.5792</v>
      </c>
      <c r="AC1255">
        <v>7</v>
      </c>
      <c r="AD1255" s="6">
        <v>29.18</v>
      </c>
      <c r="AE1255">
        <v>89704</v>
      </c>
      <c r="AF1255" s="9">
        <f>IF(COUNTIF(AE$2:AE3206,AE1255)=1,1,0)</f>
        <v>0</v>
      </c>
      <c r="AG1255" t="str">
        <f>_xlfn.XLOOKUP(AE1255,Returns!A:A,Returns!B:B,"Not Returned",0,1)</f>
        <v>Not Returned</v>
      </c>
      <c r="AH1255">
        <f t="shared" si="99"/>
        <v>0</v>
      </c>
    </row>
    <row r="1256" spans="1:34" x14ac:dyDescent="0.3">
      <c r="A1256">
        <v>1617</v>
      </c>
      <c r="B1256" t="s">
        <v>106</v>
      </c>
      <c r="C1256" s="8">
        <v>0.06</v>
      </c>
      <c r="D1256" s="6">
        <v>4.28</v>
      </c>
      <c r="E1256" s="7">
        <v>0.94</v>
      </c>
      <c r="F1256">
        <v>2491</v>
      </c>
      <c r="G1256" t="s">
        <v>2323</v>
      </c>
      <c r="H1256" t="str">
        <f>IF(COUNTIF(G$2:G1256,G1256)=1,"New Customer","Returning Customer")</f>
        <v>Returning Customer</v>
      </c>
      <c r="I1256">
        <f t="shared" si="95"/>
        <v>0</v>
      </c>
      <c r="J1256" t="s">
        <v>49</v>
      </c>
      <c r="K1256" t="s">
        <v>114</v>
      </c>
      <c r="L1256" t="s">
        <v>29</v>
      </c>
      <c r="M1256" t="s">
        <v>30</v>
      </c>
      <c r="N1256" t="s">
        <v>31</v>
      </c>
      <c r="O1256" t="s">
        <v>1634</v>
      </c>
      <c r="P1256">
        <v>0.56000000000000005</v>
      </c>
      <c r="Q1256" t="s">
        <v>33</v>
      </c>
      <c r="R1256" t="s">
        <v>34</v>
      </c>
      <c r="S1256" t="str">
        <f>VLOOKUP(R1256,Users!$A$1:$B$5,2,0)</f>
        <v>William</v>
      </c>
      <c r="T1256" t="s">
        <v>45</v>
      </c>
      <c r="U1256" t="s">
        <v>655</v>
      </c>
      <c r="V1256">
        <v>90045</v>
      </c>
      <c r="W1256" s="2">
        <v>42120</v>
      </c>
      <c r="X1256" s="2" t="str">
        <f t="shared" si="96"/>
        <v>Sun</v>
      </c>
      <c r="Y1256" s="2">
        <v>42122</v>
      </c>
      <c r="Z1256" s="9">
        <f t="shared" si="97"/>
        <v>2</v>
      </c>
      <c r="AA1256" s="9" t="str">
        <f t="shared" si="98"/>
        <v>After Discount</v>
      </c>
      <c r="AB1256" s="6">
        <v>0.36999999999999922</v>
      </c>
      <c r="AC1256">
        <v>9</v>
      </c>
      <c r="AD1256" s="6">
        <v>38.96</v>
      </c>
      <c r="AE1256">
        <v>11712</v>
      </c>
      <c r="AF1256" s="9">
        <f>IF(COUNTIF(AE$2:AE3207,AE1256)=1,1,0)</f>
        <v>1</v>
      </c>
      <c r="AG1256" t="str">
        <f>_xlfn.XLOOKUP(AE1256,Returns!A:A,Returns!B:B,"Not Returned",0,1)</f>
        <v>Not Returned</v>
      </c>
      <c r="AH1256">
        <f t="shared" si="99"/>
        <v>0</v>
      </c>
    </row>
    <row r="1257" spans="1:34" x14ac:dyDescent="0.3">
      <c r="A1257">
        <v>19617</v>
      </c>
      <c r="B1257" t="s">
        <v>106</v>
      </c>
      <c r="C1257" s="8">
        <v>0.06</v>
      </c>
      <c r="D1257" s="6">
        <v>4.28</v>
      </c>
      <c r="E1257" s="7">
        <v>0.94</v>
      </c>
      <c r="F1257">
        <v>2495</v>
      </c>
      <c r="G1257" t="s">
        <v>2324</v>
      </c>
      <c r="H1257" t="str">
        <f>IF(COUNTIF(G$2:G1257,G1257)=1,"New Customer","Returning Customer")</f>
        <v>New Customer</v>
      </c>
      <c r="I1257">
        <f t="shared" si="95"/>
        <v>1</v>
      </c>
      <c r="J1257" t="s">
        <v>49</v>
      </c>
      <c r="K1257" t="s">
        <v>114</v>
      </c>
      <c r="L1257" t="s">
        <v>29</v>
      </c>
      <c r="M1257" t="s">
        <v>30</v>
      </c>
      <c r="N1257" t="s">
        <v>31</v>
      </c>
      <c r="O1257" t="s">
        <v>1634</v>
      </c>
      <c r="P1257">
        <v>0.56000000000000005</v>
      </c>
      <c r="Q1257" t="s">
        <v>33</v>
      </c>
      <c r="R1257" t="s">
        <v>34</v>
      </c>
      <c r="S1257" t="str">
        <f>VLOOKUP(R1257,Users!$A$1:$B$5,2,0)</f>
        <v>William</v>
      </c>
      <c r="T1257" t="s">
        <v>2208</v>
      </c>
      <c r="U1257" t="s">
        <v>2209</v>
      </c>
      <c r="V1257">
        <v>82901</v>
      </c>
      <c r="W1257" s="2">
        <v>42120</v>
      </c>
      <c r="X1257" s="2" t="str">
        <f t="shared" si="96"/>
        <v>Sun</v>
      </c>
      <c r="Y1257" s="2">
        <v>42122</v>
      </c>
      <c r="Z1257" s="9">
        <f t="shared" si="97"/>
        <v>2</v>
      </c>
      <c r="AA1257" s="9" t="str">
        <f t="shared" si="98"/>
        <v>After Discount</v>
      </c>
      <c r="AB1257" s="6">
        <v>0.36999999999999922</v>
      </c>
      <c r="AC1257">
        <v>2</v>
      </c>
      <c r="AD1257" s="6">
        <v>8.66</v>
      </c>
      <c r="AE1257">
        <v>86885</v>
      </c>
      <c r="AF1257" s="9">
        <f>IF(COUNTIF(AE$2:AE3208,AE1257)=1,1,0)</f>
        <v>0</v>
      </c>
      <c r="AG1257" t="str">
        <f>_xlfn.XLOOKUP(AE1257,Returns!A:A,Returns!B:B,"Not Returned",0,1)</f>
        <v>Not Returned</v>
      </c>
      <c r="AH1257">
        <f t="shared" si="99"/>
        <v>0</v>
      </c>
    </row>
    <row r="1258" spans="1:34" x14ac:dyDescent="0.3">
      <c r="A1258">
        <v>22294</v>
      </c>
      <c r="B1258" t="s">
        <v>37</v>
      </c>
      <c r="C1258" s="8">
        <v>0.02</v>
      </c>
      <c r="D1258" s="6">
        <v>4.28</v>
      </c>
      <c r="E1258" s="7">
        <v>0.94</v>
      </c>
      <c r="F1258">
        <v>3226</v>
      </c>
      <c r="G1258" t="s">
        <v>2873</v>
      </c>
      <c r="H1258" t="str">
        <f>IF(COUNTIF(G$2:G1258,G1258)=1,"New Customer","Returning Customer")</f>
        <v>Returning Customer</v>
      </c>
      <c r="I1258">
        <f t="shared" si="95"/>
        <v>0</v>
      </c>
      <c r="J1258" t="s">
        <v>49</v>
      </c>
      <c r="K1258" t="s">
        <v>58</v>
      </c>
      <c r="L1258" t="s">
        <v>29</v>
      </c>
      <c r="M1258" t="s">
        <v>30</v>
      </c>
      <c r="N1258" t="s">
        <v>31</v>
      </c>
      <c r="O1258" t="s">
        <v>1634</v>
      </c>
      <c r="P1258">
        <v>0.56000000000000005</v>
      </c>
      <c r="Q1258" t="s">
        <v>33</v>
      </c>
      <c r="R1258" t="s">
        <v>135</v>
      </c>
      <c r="S1258" t="str">
        <f>VLOOKUP(R1258,Users!$A$1:$B$5,2,0)</f>
        <v>Sam</v>
      </c>
      <c r="T1258" t="s">
        <v>239</v>
      </c>
      <c r="U1258" t="s">
        <v>2874</v>
      </c>
      <c r="V1258">
        <v>37075</v>
      </c>
      <c r="W1258" s="2">
        <v>42018</v>
      </c>
      <c r="X1258" s="2" t="str">
        <f t="shared" si="96"/>
        <v>Wed</v>
      </c>
      <c r="Y1258" s="2">
        <v>42019</v>
      </c>
      <c r="Z1258" s="9">
        <f t="shared" si="97"/>
        <v>1</v>
      </c>
      <c r="AA1258" s="9" t="str">
        <f t="shared" si="98"/>
        <v>After Discount</v>
      </c>
      <c r="AB1258" s="6">
        <v>-105.126</v>
      </c>
      <c r="AC1258">
        <v>4</v>
      </c>
      <c r="AD1258" s="6">
        <v>17.89</v>
      </c>
      <c r="AE1258">
        <v>86507</v>
      </c>
      <c r="AF1258" s="9">
        <f>IF(COUNTIF(AE$2:AE3209,AE1258)=1,1,0)</f>
        <v>0</v>
      </c>
      <c r="AG1258" t="str">
        <f>_xlfn.XLOOKUP(AE1258,Returns!A:A,Returns!B:B,"Not Returned",0,1)</f>
        <v>Not Returned</v>
      </c>
      <c r="AH1258">
        <f t="shared" si="99"/>
        <v>0</v>
      </c>
    </row>
    <row r="1259" spans="1:34" x14ac:dyDescent="0.3">
      <c r="A1259">
        <v>2046</v>
      </c>
      <c r="B1259" t="s">
        <v>47</v>
      </c>
      <c r="C1259" s="8">
        <v>0.06</v>
      </c>
      <c r="D1259" s="6">
        <v>3.28</v>
      </c>
      <c r="E1259" s="7">
        <v>3.97</v>
      </c>
      <c r="F1259">
        <v>894</v>
      </c>
      <c r="G1259" t="s">
        <v>996</v>
      </c>
      <c r="H1259" t="str">
        <f>IF(COUNTIF(G$2:G1259,G1259)=1,"New Customer","Returning Customer")</f>
        <v>Returning Customer</v>
      </c>
      <c r="I1259">
        <f t="shared" si="95"/>
        <v>0</v>
      </c>
      <c r="J1259" t="s">
        <v>49</v>
      </c>
      <c r="K1259" t="s">
        <v>28</v>
      </c>
      <c r="L1259" t="s">
        <v>29</v>
      </c>
      <c r="M1259" t="s">
        <v>30</v>
      </c>
      <c r="N1259" t="s">
        <v>31</v>
      </c>
      <c r="O1259" t="s">
        <v>999</v>
      </c>
      <c r="P1259">
        <v>0.56000000000000005</v>
      </c>
      <c r="Q1259" t="s">
        <v>33</v>
      </c>
      <c r="R1259" t="s">
        <v>53</v>
      </c>
      <c r="S1259" t="str">
        <f>VLOOKUP(R1259,Users!$A$1:$B$5,2,0)</f>
        <v>Erin</v>
      </c>
      <c r="T1259" t="s">
        <v>998</v>
      </c>
      <c r="U1259" t="s">
        <v>35</v>
      </c>
      <c r="V1259">
        <v>20024</v>
      </c>
      <c r="W1259" s="2">
        <v>42014</v>
      </c>
      <c r="X1259" s="2" t="str">
        <f t="shared" si="96"/>
        <v>Sat</v>
      </c>
      <c r="Y1259" s="2">
        <v>42015</v>
      </c>
      <c r="Z1259" s="9">
        <f t="shared" si="97"/>
        <v>1</v>
      </c>
      <c r="AA1259" s="9" t="str">
        <f t="shared" si="98"/>
        <v>After Discount</v>
      </c>
      <c r="AB1259" s="6">
        <v>-86</v>
      </c>
      <c r="AC1259">
        <v>19</v>
      </c>
      <c r="AD1259" s="6">
        <v>63.14</v>
      </c>
      <c r="AE1259">
        <v>14596</v>
      </c>
      <c r="AF1259" s="9">
        <f>IF(COUNTIF(AE$2:AE3210,AE1259)=1,1,0)</f>
        <v>0</v>
      </c>
      <c r="AG1259" t="str">
        <f>_xlfn.XLOOKUP(AE1259,Returns!A:A,Returns!B:B,"Not Returned",0,1)</f>
        <v>Not Returned</v>
      </c>
      <c r="AH1259">
        <f t="shared" si="99"/>
        <v>0</v>
      </c>
    </row>
    <row r="1260" spans="1:34" x14ac:dyDescent="0.3">
      <c r="A1260">
        <v>20046</v>
      </c>
      <c r="B1260" t="s">
        <v>47</v>
      </c>
      <c r="C1260" s="8">
        <v>0.06</v>
      </c>
      <c r="D1260" s="6">
        <v>3.28</v>
      </c>
      <c r="E1260" s="7">
        <v>3.97</v>
      </c>
      <c r="F1260">
        <v>896</v>
      </c>
      <c r="G1260" t="s">
        <v>1001</v>
      </c>
      <c r="H1260" t="str">
        <f>IF(COUNTIF(G$2:G1260,G1260)=1,"New Customer","Returning Customer")</f>
        <v>Returning Customer</v>
      </c>
      <c r="I1260">
        <f t="shared" si="95"/>
        <v>0</v>
      </c>
      <c r="J1260" t="s">
        <v>49</v>
      </c>
      <c r="K1260" t="s">
        <v>28</v>
      </c>
      <c r="L1260" t="s">
        <v>29</v>
      </c>
      <c r="M1260" t="s">
        <v>30</v>
      </c>
      <c r="N1260" t="s">
        <v>31</v>
      </c>
      <c r="O1260" t="s">
        <v>999</v>
      </c>
      <c r="P1260">
        <v>0.56000000000000005</v>
      </c>
      <c r="Q1260" t="s">
        <v>33</v>
      </c>
      <c r="R1260" t="s">
        <v>61</v>
      </c>
      <c r="S1260" t="str">
        <f>VLOOKUP(R1260,Users!$A$1:$B$5,2,0)</f>
        <v>Chris</v>
      </c>
      <c r="T1260" t="s">
        <v>129</v>
      </c>
      <c r="U1260" t="s">
        <v>1002</v>
      </c>
      <c r="V1260">
        <v>76201</v>
      </c>
      <c r="W1260" s="2">
        <v>42014</v>
      </c>
      <c r="X1260" s="2" t="str">
        <f t="shared" si="96"/>
        <v>Sat</v>
      </c>
      <c r="Y1260" s="2">
        <v>42015</v>
      </c>
      <c r="Z1260" s="9">
        <f t="shared" si="97"/>
        <v>1</v>
      </c>
      <c r="AA1260" s="9" t="str">
        <f t="shared" si="98"/>
        <v>After Discount</v>
      </c>
      <c r="AB1260" s="6">
        <v>-66.650000000000006</v>
      </c>
      <c r="AC1260">
        <v>5</v>
      </c>
      <c r="AD1260" s="6">
        <v>16.62</v>
      </c>
      <c r="AE1260">
        <v>90166</v>
      </c>
      <c r="AF1260" s="9">
        <f>IF(COUNTIF(AE$2:AE3211,AE1260)=1,1,0)</f>
        <v>0</v>
      </c>
      <c r="AG1260" t="str">
        <f>_xlfn.XLOOKUP(AE1260,Returns!A:A,Returns!B:B,"Not Returned",0,1)</f>
        <v>Not Returned</v>
      </c>
      <c r="AH1260">
        <f t="shared" si="99"/>
        <v>0</v>
      </c>
    </row>
    <row r="1261" spans="1:34" x14ac:dyDescent="0.3">
      <c r="A1261">
        <v>19811</v>
      </c>
      <c r="B1261" t="s">
        <v>37</v>
      </c>
      <c r="C1261" s="8">
        <v>0.02</v>
      </c>
      <c r="D1261" s="6">
        <v>3.28</v>
      </c>
      <c r="E1261" s="7">
        <v>3.97</v>
      </c>
      <c r="F1261">
        <v>1433</v>
      </c>
      <c r="G1261" t="s">
        <v>1474</v>
      </c>
      <c r="H1261" t="str">
        <f>IF(COUNTIF(G$2:G1261,G1261)=1,"New Customer","Returning Customer")</f>
        <v>Returning Customer</v>
      </c>
      <c r="I1261">
        <f t="shared" si="95"/>
        <v>0</v>
      </c>
      <c r="J1261" t="s">
        <v>27</v>
      </c>
      <c r="K1261" t="s">
        <v>28</v>
      </c>
      <c r="L1261" t="s">
        <v>29</v>
      </c>
      <c r="M1261" t="s">
        <v>30</v>
      </c>
      <c r="N1261" t="s">
        <v>31</v>
      </c>
      <c r="O1261" t="s">
        <v>999</v>
      </c>
      <c r="P1261">
        <v>0.56000000000000005</v>
      </c>
      <c r="Q1261" t="s">
        <v>33</v>
      </c>
      <c r="R1261" t="s">
        <v>61</v>
      </c>
      <c r="S1261" t="str">
        <f>VLOOKUP(R1261,Users!$A$1:$B$5,2,0)</f>
        <v>Chris</v>
      </c>
      <c r="T1261" t="s">
        <v>695</v>
      </c>
      <c r="U1261" t="s">
        <v>1475</v>
      </c>
      <c r="V1261">
        <v>47130</v>
      </c>
      <c r="W1261" s="2">
        <v>42068</v>
      </c>
      <c r="X1261" s="2" t="str">
        <f t="shared" si="96"/>
        <v>Thu</v>
      </c>
      <c r="Y1261" s="2">
        <v>42069</v>
      </c>
      <c r="Z1261" s="9">
        <f t="shared" si="97"/>
        <v>1</v>
      </c>
      <c r="AA1261" s="9" t="str">
        <f t="shared" si="98"/>
        <v>After Discount</v>
      </c>
      <c r="AB1261" s="6">
        <v>-66.349999999999994</v>
      </c>
      <c r="AC1261">
        <v>7</v>
      </c>
      <c r="AD1261" s="6">
        <v>25.15</v>
      </c>
      <c r="AE1261">
        <v>86826</v>
      </c>
      <c r="AF1261" s="9">
        <f>IF(COUNTIF(AE$2:AE3212,AE1261)=1,1,0)</f>
        <v>0</v>
      </c>
      <c r="AG1261" t="str">
        <f>_xlfn.XLOOKUP(AE1261,Returns!A:A,Returns!B:B,"Not Returned",0,1)</f>
        <v>Not Returned</v>
      </c>
      <c r="AH1261">
        <f t="shared" si="99"/>
        <v>0</v>
      </c>
    </row>
    <row r="1262" spans="1:34" x14ac:dyDescent="0.3">
      <c r="A1262">
        <v>22451</v>
      </c>
      <c r="B1262" t="s">
        <v>37</v>
      </c>
      <c r="C1262" s="8">
        <v>0.05</v>
      </c>
      <c r="D1262" s="6">
        <v>3.28</v>
      </c>
      <c r="E1262" s="7">
        <v>3.97</v>
      </c>
      <c r="F1262">
        <v>2164</v>
      </c>
      <c r="G1262" t="s">
        <v>2055</v>
      </c>
      <c r="H1262" t="str">
        <f>IF(COUNTIF(G$2:G1262,G1262)=1,"New Customer","Returning Customer")</f>
        <v>Returning Customer</v>
      </c>
      <c r="I1262">
        <f t="shared" si="95"/>
        <v>0</v>
      </c>
      <c r="J1262" t="s">
        <v>49</v>
      </c>
      <c r="K1262" t="s">
        <v>58</v>
      </c>
      <c r="L1262" t="s">
        <v>29</v>
      </c>
      <c r="M1262" t="s">
        <v>30</v>
      </c>
      <c r="N1262" t="s">
        <v>31</v>
      </c>
      <c r="O1262" t="s">
        <v>999</v>
      </c>
      <c r="P1262">
        <v>0.56000000000000005</v>
      </c>
      <c r="Q1262" t="s">
        <v>33</v>
      </c>
      <c r="R1262" t="s">
        <v>34</v>
      </c>
      <c r="S1262" t="str">
        <f>VLOOKUP(R1262,Users!$A$1:$B$5,2,0)</f>
        <v>William</v>
      </c>
      <c r="T1262" t="s">
        <v>45</v>
      </c>
      <c r="U1262" t="s">
        <v>2057</v>
      </c>
      <c r="V1262">
        <v>91104</v>
      </c>
      <c r="W1262" s="2">
        <v>42013</v>
      </c>
      <c r="X1262" s="2" t="str">
        <f t="shared" si="96"/>
        <v>Fri</v>
      </c>
      <c r="Y1262" s="2">
        <v>42013</v>
      </c>
      <c r="Z1262" s="9">
        <f t="shared" si="97"/>
        <v>0</v>
      </c>
      <c r="AA1262" s="9" t="str">
        <f t="shared" si="98"/>
        <v>After Discount</v>
      </c>
      <c r="AB1262" s="6">
        <v>-144.9188</v>
      </c>
      <c r="AC1262">
        <v>11</v>
      </c>
      <c r="AD1262" s="6">
        <v>36.299999999999997</v>
      </c>
      <c r="AE1262">
        <v>88794</v>
      </c>
      <c r="AF1262" s="9">
        <f>IF(COUNTIF(AE$2:AE3213,AE1262)=1,1,0)</f>
        <v>0</v>
      </c>
      <c r="AG1262" t="str">
        <f>_xlfn.XLOOKUP(AE1262,Returns!A:A,Returns!B:B,"Not Returned",0,1)</f>
        <v>Not Returned</v>
      </c>
      <c r="AH1262">
        <f t="shared" si="99"/>
        <v>0</v>
      </c>
    </row>
    <row r="1263" spans="1:34" x14ac:dyDescent="0.3">
      <c r="A1263">
        <v>23512</v>
      </c>
      <c r="B1263" t="s">
        <v>106</v>
      </c>
      <c r="C1263" s="8">
        <v>7.0000000000000007E-2</v>
      </c>
      <c r="D1263" s="6">
        <v>3.28</v>
      </c>
      <c r="E1263" s="7">
        <v>3.97</v>
      </c>
      <c r="F1263">
        <v>2215</v>
      </c>
      <c r="G1263" t="s">
        <v>2097</v>
      </c>
      <c r="H1263" t="str">
        <f>IF(COUNTIF(G$2:G1263,G1263)=1,"New Customer","Returning Customer")</f>
        <v>New Customer</v>
      </c>
      <c r="I1263">
        <f t="shared" si="95"/>
        <v>1</v>
      </c>
      <c r="J1263" t="s">
        <v>49</v>
      </c>
      <c r="K1263" t="s">
        <v>28</v>
      </c>
      <c r="L1263" t="s">
        <v>29</v>
      </c>
      <c r="M1263" t="s">
        <v>30</v>
      </c>
      <c r="N1263" t="s">
        <v>31</v>
      </c>
      <c r="O1263" t="s">
        <v>999</v>
      </c>
      <c r="P1263">
        <v>0.56000000000000005</v>
      </c>
      <c r="Q1263" t="s">
        <v>33</v>
      </c>
      <c r="R1263" t="s">
        <v>53</v>
      </c>
      <c r="S1263" t="str">
        <f>VLOOKUP(R1263,Users!$A$1:$B$5,2,0)</f>
        <v>Erin</v>
      </c>
      <c r="T1263" t="s">
        <v>152</v>
      </c>
      <c r="U1263" t="s">
        <v>2098</v>
      </c>
      <c r="V1263">
        <v>44646</v>
      </c>
      <c r="W1263" s="2">
        <v>42178</v>
      </c>
      <c r="X1263" s="2" t="str">
        <f t="shared" si="96"/>
        <v>Tue</v>
      </c>
      <c r="Y1263" s="2">
        <v>42178</v>
      </c>
      <c r="Z1263" s="9">
        <f t="shared" si="97"/>
        <v>0</v>
      </c>
      <c r="AA1263" s="9" t="str">
        <f t="shared" si="98"/>
        <v>After Discount</v>
      </c>
      <c r="AB1263" s="6">
        <v>-22.175999999999998</v>
      </c>
      <c r="AC1263">
        <v>4</v>
      </c>
      <c r="AD1263" s="6">
        <v>14.76</v>
      </c>
      <c r="AE1263">
        <v>90314</v>
      </c>
      <c r="AF1263" s="9">
        <f>IF(COUNTIF(AE$2:AE3214,AE1263)=1,1,0)</f>
        <v>0</v>
      </c>
      <c r="AG1263" t="str">
        <f>_xlfn.XLOOKUP(AE1263,Returns!A:A,Returns!B:B,"Not Returned",0,1)</f>
        <v>Not Returned</v>
      </c>
      <c r="AH1263">
        <f t="shared" si="99"/>
        <v>0</v>
      </c>
    </row>
    <row r="1264" spans="1:34" x14ac:dyDescent="0.3">
      <c r="A1264">
        <v>23655</v>
      </c>
      <c r="B1264" t="s">
        <v>37</v>
      </c>
      <c r="C1264" s="8">
        <v>0.04</v>
      </c>
      <c r="D1264" s="6">
        <v>2.94</v>
      </c>
      <c r="E1264" s="7">
        <v>0.7</v>
      </c>
      <c r="F1264">
        <v>33</v>
      </c>
      <c r="G1264" t="s">
        <v>108</v>
      </c>
      <c r="H1264" t="str">
        <f>IF(COUNTIF(G$2:G1264,G1264)=1,"New Customer","Returning Customer")</f>
        <v>New Customer</v>
      </c>
      <c r="I1264">
        <f t="shared" si="95"/>
        <v>1</v>
      </c>
      <c r="J1264" t="s">
        <v>49</v>
      </c>
      <c r="K1264" t="s">
        <v>28</v>
      </c>
      <c r="L1264" t="s">
        <v>29</v>
      </c>
      <c r="M1264" t="s">
        <v>30</v>
      </c>
      <c r="N1264" t="s">
        <v>31</v>
      </c>
      <c r="O1264" t="s">
        <v>112</v>
      </c>
      <c r="P1264">
        <v>0.57999999999999996</v>
      </c>
      <c r="Q1264" t="s">
        <v>33</v>
      </c>
      <c r="R1264" t="s">
        <v>34</v>
      </c>
      <c r="S1264" t="str">
        <f>VLOOKUP(R1264,Users!$A$1:$B$5,2,0)</f>
        <v>William</v>
      </c>
      <c r="T1264" t="s">
        <v>102</v>
      </c>
      <c r="U1264" t="s">
        <v>111</v>
      </c>
      <c r="V1264">
        <v>97030</v>
      </c>
      <c r="W1264" s="2">
        <v>42170</v>
      </c>
      <c r="X1264" s="2" t="str">
        <f t="shared" si="96"/>
        <v>Mon</v>
      </c>
      <c r="Y1264" s="2">
        <v>42171</v>
      </c>
      <c r="Z1264" s="9">
        <f t="shared" si="97"/>
        <v>1</v>
      </c>
      <c r="AA1264" s="9" t="str">
        <f t="shared" si="98"/>
        <v>After Discount</v>
      </c>
      <c r="AB1264" s="6">
        <v>24.312000000000001</v>
      </c>
      <c r="AC1264">
        <v>18</v>
      </c>
      <c r="AD1264" s="6">
        <v>53.1</v>
      </c>
      <c r="AE1264">
        <v>89201</v>
      </c>
      <c r="AF1264" s="9">
        <f>IF(COUNTIF(AE$2:AE3215,AE1264)=1,1,0)</f>
        <v>0</v>
      </c>
      <c r="AG1264" t="str">
        <f>_xlfn.XLOOKUP(AE1264,Returns!A:A,Returns!B:B,"Not Returned",0,1)</f>
        <v>Not Returned</v>
      </c>
      <c r="AH1264">
        <f t="shared" si="99"/>
        <v>0</v>
      </c>
    </row>
    <row r="1265" spans="1:34" x14ac:dyDescent="0.3">
      <c r="A1265">
        <v>20182</v>
      </c>
      <c r="B1265" t="s">
        <v>47</v>
      </c>
      <c r="C1265" s="8">
        <v>0.09</v>
      </c>
      <c r="D1265" s="6">
        <v>2.94</v>
      </c>
      <c r="E1265" s="7">
        <v>0.7</v>
      </c>
      <c r="F1265">
        <v>2979</v>
      </c>
      <c r="G1265" t="s">
        <v>2686</v>
      </c>
      <c r="H1265" t="str">
        <f>IF(COUNTIF(G$2:G1265,G1265)=1,"New Customer","Returning Customer")</f>
        <v>Returning Customer</v>
      </c>
      <c r="I1265">
        <f t="shared" si="95"/>
        <v>0</v>
      </c>
      <c r="J1265" t="s">
        <v>49</v>
      </c>
      <c r="K1265" t="s">
        <v>28</v>
      </c>
      <c r="L1265" t="s">
        <v>29</v>
      </c>
      <c r="M1265" t="s">
        <v>30</v>
      </c>
      <c r="N1265" t="s">
        <v>31</v>
      </c>
      <c r="O1265" t="s">
        <v>112</v>
      </c>
      <c r="P1265">
        <v>0.57999999999999996</v>
      </c>
      <c r="Q1265" t="s">
        <v>33</v>
      </c>
      <c r="R1265" t="s">
        <v>61</v>
      </c>
      <c r="S1265" t="str">
        <f>VLOOKUP(R1265,Users!$A$1:$B$5,2,0)</f>
        <v>Chris</v>
      </c>
      <c r="T1265" t="s">
        <v>2639</v>
      </c>
      <c r="U1265" t="s">
        <v>2687</v>
      </c>
      <c r="V1265">
        <v>58601</v>
      </c>
      <c r="W1265" s="2">
        <v>42031</v>
      </c>
      <c r="X1265" s="2" t="str">
        <f t="shared" si="96"/>
        <v>Tue</v>
      </c>
      <c r="Y1265" s="2">
        <v>42032</v>
      </c>
      <c r="Z1265" s="9">
        <f t="shared" si="97"/>
        <v>1</v>
      </c>
      <c r="AA1265" s="9" t="str">
        <f t="shared" si="98"/>
        <v>After Discount</v>
      </c>
      <c r="AB1265" s="6">
        <v>6.3840000000000003</v>
      </c>
      <c r="AC1265">
        <v>9</v>
      </c>
      <c r="AD1265" s="6">
        <v>25.22</v>
      </c>
      <c r="AE1265">
        <v>86544</v>
      </c>
      <c r="AF1265" s="9">
        <f>IF(COUNTIF(AE$2:AE3216,AE1265)=1,1,0)</f>
        <v>0</v>
      </c>
      <c r="AG1265" t="str">
        <f>_xlfn.XLOOKUP(AE1265,Returns!A:A,Returns!B:B,"Not Returned",0,1)</f>
        <v>Not Returned</v>
      </c>
      <c r="AH1265">
        <f t="shared" si="99"/>
        <v>0</v>
      </c>
    </row>
    <row r="1266" spans="1:34" x14ac:dyDescent="0.3">
      <c r="A1266">
        <v>22449</v>
      </c>
      <c r="B1266" t="s">
        <v>37</v>
      </c>
      <c r="C1266" s="8">
        <v>0.09</v>
      </c>
      <c r="D1266" s="6">
        <v>2.78</v>
      </c>
      <c r="E1266" s="7">
        <v>0.97</v>
      </c>
      <c r="F1266">
        <v>2165</v>
      </c>
      <c r="G1266" t="s">
        <v>2058</v>
      </c>
      <c r="H1266" t="str">
        <f>IF(COUNTIF(G$2:G1266,G1266)=1,"New Customer","Returning Customer")</f>
        <v>New Customer</v>
      </c>
      <c r="I1266">
        <f t="shared" si="95"/>
        <v>1</v>
      </c>
      <c r="J1266" t="s">
        <v>49</v>
      </c>
      <c r="K1266" t="s">
        <v>58</v>
      </c>
      <c r="L1266" t="s">
        <v>29</v>
      </c>
      <c r="M1266" t="s">
        <v>30</v>
      </c>
      <c r="N1266" t="s">
        <v>31</v>
      </c>
      <c r="O1266" t="s">
        <v>2059</v>
      </c>
      <c r="P1266">
        <v>0.59</v>
      </c>
      <c r="Q1266" t="s">
        <v>33</v>
      </c>
      <c r="R1266" t="s">
        <v>53</v>
      </c>
      <c r="S1266" t="str">
        <f>VLOOKUP(R1266,Users!$A$1:$B$5,2,0)</f>
        <v>Erin</v>
      </c>
      <c r="T1266" t="s">
        <v>184</v>
      </c>
      <c r="U1266" t="s">
        <v>1034</v>
      </c>
      <c r="V1266">
        <v>4330</v>
      </c>
      <c r="W1266" s="2">
        <v>42013</v>
      </c>
      <c r="X1266" s="2" t="str">
        <f t="shared" si="96"/>
        <v>Fri</v>
      </c>
      <c r="Y1266" s="2">
        <v>42015</v>
      </c>
      <c r="Z1266" s="9">
        <f t="shared" si="97"/>
        <v>2</v>
      </c>
      <c r="AA1266" s="9" t="str">
        <f t="shared" si="98"/>
        <v>After Discount</v>
      </c>
      <c r="AB1266" s="6">
        <v>-5.0716000000000001</v>
      </c>
      <c r="AC1266">
        <v>6</v>
      </c>
      <c r="AD1266" s="6">
        <v>16.03</v>
      </c>
      <c r="AE1266">
        <v>88794</v>
      </c>
      <c r="AF1266" s="9">
        <f>IF(COUNTIF(AE$2:AE3217,AE1266)=1,1,0)</f>
        <v>0</v>
      </c>
      <c r="AG1266" t="str">
        <f>_xlfn.XLOOKUP(AE1266,Returns!A:A,Returns!B:B,"Not Returned",0,1)</f>
        <v>Not Returned</v>
      </c>
      <c r="AH1266">
        <f t="shared" si="99"/>
        <v>0</v>
      </c>
    </row>
    <row r="1267" spans="1:34" x14ac:dyDescent="0.3">
      <c r="A1267">
        <v>18011</v>
      </c>
      <c r="B1267" t="s">
        <v>106</v>
      </c>
      <c r="C1267" s="8">
        <v>0.09</v>
      </c>
      <c r="D1267" s="6">
        <v>2.88</v>
      </c>
      <c r="E1267" s="7">
        <v>0.7</v>
      </c>
      <c r="F1267">
        <v>259</v>
      </c>
      <c r="G1267" t="s">
        <v>358</v>
      </c>
      <c r="H1267" t="str">
        <f>IF(COUNTIF(G$2:G1267,G1267)=1,"New Customer","Returning Customer")</f>
        <v>New Customer</v>
      </c>
      <c r="I1267">
        <f t="shared" si="95"/>
        <v>1</v>
      </c>
      <c r="J1267" t="s">
        <v>49</v>
      </c>
      <c r="K1267" t="s">
        <v>114</v>
      </c>
      <c r="L1267" t="s">
        <v>29</v>
      </c>
      <c r="M1267" t="s">
        <v>30</v>
      </c>
      <c r="N1267" t="s">
        <v>31</v>
      </c>
      <c r="O1267" t="s">
        <v>359</v>
      </c>
      <c r="P1267">
        <v>0.56000000000000005</v>
      </c>
      <c r="Q1267" t="s">
        <v>33</v>
      </c>
      <c r="R1267" t="s">
        <v>34</v>
      </c>
      <c r="S1267" t="str">
        <f>VLOOKUP(R1267,Users!$A$1:$B$5,2,0)</f>
        <v>William</v>
      </c>
      <c r="T1267" t="s">
        <v>360</v>
      </c>
      <c r="U1267" t="s">
        <v>361</v>
      </c>
      <c r="V1267">
        <v>87505</v>
      </c>
      <c r="W1267" s="2">
        <v>42023</v>
      </c>
      <c r="X1267" s="2" t="str">
        <f t="shared" si="96"/>
        <v>Mon</v>
      </c>
      <c r="Y1267" s="2">
        <v>42023</v>
      </c>
      <c r="Z1267" s="9">
        <f t="shared" si="97"/>
        <v>0</v>
      </c>
      <c r="AA1267" s="9" t="str">
        <f t="shared" si="98"/>
        <v>After Discount</v>
      </c>
      <c r="AB1267" s="6">
        <v>5.7532000000000005</v>
      </c>
      <c r="AC1267">
        <v>10</v>
      </c>
      <c r="AD1267" s="6">
        <v>26.38</v>
      </c>
      <c r="AE1267">
        <v>85857</v>
      </c>
      <c r="AF1267" s="9">
        <f>IF(COUNTIF(AE$2:AE3218,AE1267)=1,1,0)</f>
        <v>1</v>
      </c>
      <c r="AG1267" t="str">
        <f>_xlfn.XLOOKUP(AE1267,Returns!A:A,Returns!B:B,"Not Returned",0,1)</f>
        <v>Not Returned</v>
      </c>
      <c r="AH1267">
        <f t="shared" si="99"/>
        <v>0</v>
      </c>
    </row>
    <row r="1268" spans="1:34" x14ac:dyDescent="0.3">
      <c r="A1268">
        <v>20523</v>
      </c>
      <c r="B1268" t="s">
        <v>37</v>
      </c>
      <c r="C1268" s="8">
        <v>0</v>
      </c>
      <c r="D1268" s="6">
        <v>2.88</v>
      </c>
      <c r="E1268" s="7">
        <v>0.7</v>
      </c>
      <c r="F1268">
        <v>1391</v>
      </c>
      <c r="G1268" t="s">
        <v>1446</v>
      </c>
      <c r="H1268" t="str">
        <f>IF(COUNTIF(G$2:G1268,G1268)=1,"New Customer","Returning Customer")</f>
        <v>New Customer</v>
      </c>
      <c r="I1268">
        <f t="shared" si="95"/>
        <v>1</v>
      </c>
      <c r="J1268" t="s">
        <v>27</v>
      </c>
      <c r="K1268" t="s">
        <v>114</v>
      </c>
      <c r="L1268" t="s">
        <v>29</v>
      </c>
      <c r="M1268" t="s">
        <v>30</v>
      </c>
      <c r="N1268" t="s">
        <v>31</v>
      </c>
      <c r="O1268" t="s">
        <v>359</v>
      </c>
      <c r="P1268">
        <v>0.56000000000000005</v>
      </c>
      <c r="Q1268" t="s">
        <v>33</v>
      </c>
      <c r="R1268" t="s">
        <v>34</v>
      </c>
      <c r="S1268" t="str">
        <f>VLOOKUP(R1268,Users!$A$1:$B$5,2,0)</f>
        <v>William</v>
      </c>
      <c r="T1268" t="s">
        <v>45</v>
      </c>
      <c r="U1268" t="s">
        <v>1447</v>
      </c>
      <c r="V1268">
        <v>94086</v>
      </c>
      <c r="W1268" s="2">
        <v>42118</v>
      </c>
      <c r="X1268" s="2" t="str">
        <f t="shared" si="96"/>
        <v>Fri</v>
      </c>
      <c r="Y1268" s="2">
        <v>42118</v>
      </c>
      <c r="Z1268" s="9">
        <f t="shared" si="97"/>
        <v>0</v>
      </c>
      <c r="AA1268" s="9" t="str">
        <f t="shared" si="98"/>
        <v>No Discount</v>
      </c>
      <c r="AB1268" s="6">
        <v>-0.10999999999999943</v>
      </c>
      <c r="AC1268">
        <v>1</v>
      </c>
      <c r="AD1268" s="6">
        <v>7.96</v>
      </c>
      <c r="AE1268">
        <v>88727</v>
      </c>
      <c r="AF1268" s="9">
        <f>IF(COUNTIF(AE$2:AE3219,AE1268)=1,1,0)</f>
        <v>1</v>
      </c>
      <c r="AG1268" t="str">
        <f>_xlfn.XLOOKUP(AE1268,Returns!A:A,Returns!B:B,"Not Returned",0,1)</f>
        <v>Not Returned</v>
      </c>
      <c r="AH1268">
        <f t="shared" si="99"/>
        <v>0</v>
      </c>
    </row>
    <row r="1269" spans="1:34" x14ac:dyDescent="0.3">
      <c r="A1269">
        <v>21747</v>
      </c>
      <c r="B1269" t="s">
        <v>37</v>
      </c>
      <c r="C1269" s="8">
        <v>0</v>
      </c>
      <c r="D1269" s="6">
        <v>2.88</v>
      </c>
      <c r="E1269" s="7">
        <v>0.7</v>
      </c>
      <c r="F1269">
        <v>1814</v>
      </c>
      <c r="G1269" t="s">
        <v>1786</v>
      </c>
      <c r="H1269" t="str">
        <f>IF(COUNTIF(G$2:G1269,G1269)=1,"New Customer","Returning Customer")</f>
        <v>Returning Customer</v>
      </c>
      <c r="I1269">
        <f t="shared" si="95"/>
        <v>0</v>
      </c>
      <c r="J1269" t="s">
        <v>49</v>
      </c>
      <c r="K1269" t="s">
        <v>40</v>
      </c>
      <c r="L1269" t="s">
        <v>29</v>
      </c>
      <c r="M1269" t="s">
        <v>30</v>
      </c>
      <c r="N1269" t="s">
        <v>31</v>
      </c>
      <c r="O1269" t="s">
        <v>359</v>
      </c>
      <c r="P1269">
        <v>0.56000000000000005</v>
      </c>
      <c r="Q1269" t="s">
        <v>33</v>
      </c>
      <c r="R1269" t="s">
        <v>135</v>
      </c>
      <c r="S1269" t="str">
        <f>VLOOKUP(R1269,Users!$A$1:$B$5,2,0)</f>
        <v>Sam</v>
      </c>
      <c r="T1269" t="s">
        <v>663</v>
      </c>
      <c r="U1269" t="s">
        <v>1788</v>
      </c>
      <c r="V1269">
        <v>38654</v>
      </c>
      <c r="W1269" s="2">
        <v>42147</v>
      </c>
      <c r="X1269" s="2" t="str">
        <f t="shared" si="96"/>
        <v>Sat</v>
      </c>
      <c r="Y1269" s="2">
        <v>42149</v>
      </c>
      <c r="Z1269" s="9">
        <f t="shared" si="97"/>
        <v>2</v>
      </c>
      <c r="AA1269" s="9" t="str">
        <f t="shared" si="98"/>
        <v>No Discount</v>
      </c>
      <c r="AB1269" s="6">
        <v>-141.666</v>
      </c>
      <c r="AC1269">
        <v>13</v>
      </c>
      <c r="AD1269" s="6">
        <v>38.06</v>
      </c>
      <c r="AE1269">
        <v>90524</v>
      </c>
      <c r="AF1269" s="9">
        <f>IF(COUNTIF(AE$2:AE3220,AE1269)=1,1,0)</f>
        <v>0</v>
      </c>
      <c r="AG1269" t="str">
        <f>_xlfn.XLOOKUP(AE1269,Returns!A:A,Returns!B:B,"Not Returned",0,1)</f>
        <v>Not Returned</v>
      </c>
      <c r="AH1269">
        <f t="shared" si="99"/>
        <v>0</v>
      </c>
    </row>
    <row r="1270" spans="1:34" x14ac:dyDescent="0.3">
      <c r="A1270">
        <v>21283</v>
      </c>
      <c r="B1270" t="s">
        <v>25</v>
      </c>
      <c r="C1270" s="8">
        <v>0.03</v>
      </c>
      <c r="D1270" s="6">
        <v>3.28</v>
      </c>
      <c r="E1270" s="7">
        <v>3.97</v>
      </c>
      <c r="F1270">
        <v>1782</v>
      </c>
      <c r="G1270" t="s">
        <v>1777</v>
      </c>
      <c r="H1270" t="str">
        <f>IF(COUNTIF(G$2:G1270,G1270)=1,"New Customer","Returning Customer")</f>
        <v>New Customer</v>
      </c>
      <c r="I1270">
        <f t="shared" si="95"/>
        <v>1</v>
      </c>
      <c r="J1270" t="s">
        <v>49</v>
      </c>
      <c r="K1270" t="s">
        <v>40</v>
      </c>
      <c r="L1270" t="s">
        <v>29</v>
      </c>
      <c r="M1270" t="s">
        <v>30</v>
      </c>
      <c r="N1270" t="s">
        <v>31</v>
      </c>
      <c r="O1270" t="s">
        <v>1778</v>
      </c>
      <c r="P1270">
        <v>0.56000000000000005</v>
      </c>
      <c r="Q1270" t="s">
        <v>33</v>
      </c>
      <c r="R1270" t="s">
        <v>34</v>
      </c>
      <c r="S1270" t="str">
        <f>VLOOKUP(R1270,Users!$A$1:$B$5,2,0)</f>
        <v>William</v>
      </c>
      <c r="T1270" t="s">
        <v>45</v>
      </c>
      <c r="U1270" t="s">
        <v>1779</v>
      </c>
      <c r="V1270">
        <v>92672</v>
      </c>
      <c r="W1270" s="2">
        <v>42010</v>
      </c>
      <c r="X1270" s="2" t="str">
        <f t="shared" si="96"/>
        <v>Tue</v>
      </c>
      <c r="Y1270" s="2">
        <v>42012</v>
      </c>
      <c r="Z1270" s="9">
        <f t="shared" si="97"/>
        <v>2</v>
      </c>
      <c r="AA1270" s="9" t="str">
        <f t="shared" si="98"/>
        <v>After Discount</v>
      </c>
      <c r="AB1270" s="6">
        <v>-90.755600000000001</v>
      </c>
      <c r="AC1270">
        <v>7</v>
      </c>
      <c r="AD1270" s="6">
        <v>24.57</v>
      </c>
      <c r="AE1270">
        <v>89856</v>
      </c>
      <c r="AF1270" s="9">
        <f>IF(COUNTIF(AE$2:AE3221,AE1270)=1,1,0)</f>
        <v>1</v>
      </c>
      <c r="AG1270" t="str">
        <f>_xlfn.XLOOKUP(AE1270,Returns!A:A,Returns!B:B,"Not Returned",0,1)</f>
        <v>Not Returned</v>
      </c>
      <c r="AH1270">
        <f t="shared" si="99"/>
        <v>0</v>
      </c>
    </row>
    <row r="1271" spans="1:34" x14ac:dyDescent="0.3">
      <c r="A1271">
        <v>22827</v>
      </c>
      <c r="B1271" t="s">
        <v>25</v>
      </c>
      <c r="C1271" s="8">
        <v>0.05</v>
      </c>
      <c r="D1271" s="6">
        <v>3.28</v>
      </c>
      <c r="E1271" s="7">
        <v>3.97</v>
      </c>
      <c r="F1271">
        <v>2376</v>
      </c>
      <c r="G1271" t="s">
        <v>2222</v>
      </c>
      <c r="H1271" t="str">
        <f>IF(COUNTIF(G$2:G1271,G1271)=1,"New Customer","Returning Customer")</f>
        <v>Returning Customer</v>
      </c>
      <c r="I1271">
        <f t="shared" si="95"/>
        <v>0</v>
      </c>
      <c r="J1271" t="s">
        <v>49</v>
      </c>
      <c r="K1271" t="s">
        <v>28</v>
      </c>
      <c r="L1271" t="s">
        <v>29</v>
      </c>
      <c r="M1271" t="s">
        <v>30</v>
      </c>
      <c r="N1271" t="s">
        <v>31</v>
      </c>
      <c r="O1271" t="s">
        <v>1778</v>
      </c>
      <c r="P1271">
        <v>0.56000000000000005</v>
      </c>
      <c r="Q1271" t="s">
        <v>33</v>
      </c>
      <c r="R1271" t="s">
        <v>34</v>
      </c>
      <c r="S1271" t="str">
        <f>VLOOKUP(R1271,Users!$A$1:$B$5,2,0)</f>
        <v>William</v>
      </c>
      <c r="T1271" t="s">
        <v>1727</v>
      </c>
      <c r="U1271" t="s">
        <v>1728</v>
      </c>
      <c r="V1271">
        <v>83843</v>
      </c>
      <c r="W1271" s="2">
        <v>42068</v>
      </c>
      <c r="X1271" s="2" t="str">
        <f t="shared" si="96"/>
        <v>Thu</v>
      </c>
      <c r="Y1271" s="2">
        <v>42069</v>
      </c>
      <c r="Z1271" s="9">
        <f t="shared" si="97"/>
        <v>1</v>
      </c>
      <c r="AA1271" s="9" t="str">
        <f t="shared" si="98"/>
        <v>After Discount</v>
      </c>
      <c r="AB1271" s="6">
        <v>-100.24</v>
      </c>
      <c r="AC1271">
        <v>18</v>
      </c>
      <c r="AD1271" s="6">
        <v>61.29</v>
      </c>
      <c r="AE1271">
        <v>91321</v>
      </c>
      <c r="AF1271" s="9">
        <f>IF(COUNTIF(AE$2:AE3222,AE1271)=1,1,0)</f>
        <v>0</v>
      </c>
      <c r="AG1271" t="str">
        <f>_xlfn.XLOOKUP(AE1271,Returns!A:A,Returns!B:B,"Not Returned",0,1)</f>
        <v>Not Returned</v>
      </c>
      <c r="AH1271">
        <f t="shared" si="99"/>
        <v>0</v>
      </c>
    </row>
    <row r="1272" spans="1:34" x14ac:dyDescent="0.3">
      <c r="A1272">
        <v>20203</v>
      </c>
      <c r="B1272" t="s">
        <v>37</v>
      </c>
      <c r="C1272" s="8">
        <v>0.08</v>
      </c>
      <c r="D1272" s="6">
        <v>3.28</v>
      </c>
      <c r="E1272" s="7">
        <v>3.97</v>
      </c>
      <c r="F1272">
        <v>3320</v>
      </c>
      <c r="G1272" t="s">
        <v>2938</v>
      </c>
      <c r="H1272" t="str">
        <f>IF(COUNTIF(G$2:G1272,G1272)=1,"New Customer","Returning Customer")</f>
        <v>New Customer</v>
      </c>
      <c r="I1272">
        <f t="shared" si="95"/>
        <v>1</v>
      </c>
      <c r="J1272" t="s">
        <v>49</v>
      </c>
      <c r="K1272" t="s">
        <v>58</v>
      </c>
      <c r="L1272" t="s">
        <v>29</v>
      </c>
      <c r="M1272" t="s">
        <v>30</v>
      </c>
      <c r="N1272" t="s">
        <v>31</v>
      </c>
      <c r="O1272" t="s">
        <v>1778</v>
      </c>
      <c r="P1272">
        <v>0.56000000000000005</v>
      </c>
      <c r="Q1272" t="s">
        <v>33</v>
      </c>
      <c r="R1272" t="s">
        <v>135</v>
      </c>
      <c r="S1272" t="str">
        <f>VLOOKUP(R1272,Users!$A$1:$B$5,2,0)</f>
        <v>Sam</v>
      </c>
      <c r="T1272" t="s">
        <v>239</v>
      </c>
      <c r="U1272" t="s">
        <v>1631</v>
      </c>
      <c r="V1272">
        <v>38301</v>
      </c>
      <c r="W1272" s="2">
        <v>42121</v>
      </c>
      <c r="X1272" s="2" t="str">
        <f t="shared" si="96"/>
        <v>Mon</v>
      </c>
      <c r="Y1272" s="2">
        <v>42122</v>
      </c>
      <c r="Z1272" s="9">
        <f t="shared" si="97"/>
        <v>1</v>
      </c>
      <c r="AA1272" s="9" t="str">
        <f t="shared" si="98"/>
        <v>After Discount</v>
      </c>
      <c r="AB1272" s="6">
        <v>0.42660000000000337</v>
      </c>
      <c r="AC1272">
        <v>18</v>
      </c>
      <c r="AD1272" s="6">
        <v>57.24</v>
      </c>
      <c r="AE1272">
        <v>90103</v>
      </c>
      <c r="AF1272" s="9">
        <f>IF(COUNTIF(AE$2:AE3223,AE1272)=1,1,0)</f>
        <v>0</v>
      </c>
      <c r="AG1272" t="str">
        <f>_xlfn.XLOOKUP(AE1272,Returns!A:A,Returns!B:B,"Not Returned",0,1)</f>
        <v>Not Returned</v>
      </c>
      <c r="AH1272">
        <f t="shared" si="99"/>
        <v>0</v>
      </c>
    </row>
    <row r="1273" spans="1:34" x14ac:dyDescent="0.3">
      <c r="A1273">
        <v>1147</v>
      </c>
      <c r="B1273" t="s">
        <v>56</v>
      </c>
      <c r="C1273" s="8">
        <v>0.08</v>
      </c>
      <c r="D1273" s="6">
        <v>2.94</v>
      </c>
      <c r="E1273" s="7">
        <v>0.96</v>
      </c>
      <c r="F1273">
        <v>491</v>
      </c>
      <c r="G1273" t="s">
        <v>591</v>
      </c>
      <c r="H1273" t="str">
        <f>IF(COUNTIF(G$2:G1273,G1273)=1,"New Customer","Returning Customer")</f>
        <v>New Customer</v>
      </c>
      <c r="I1273">
        <f t="shared" si="95"/>
        <v>1</v>
      </c>
      <c r="J1273" t="s">
        <v>49</v>
      </c>
      <c r="K1273" t="s">
        <v>114</v>
      </c>
      <c r="L1273" t="s">
        <v>29</v>
      </c>
      <c r="M1273" t="s">
        <v>30</v>
      </c>
      <c r="N1273" t="s">
        <v>31</v>
      </c>
      <c r="O1273" t="s">
        <v>592</v>
      </c>
      <c r="P1273">
        <v>0.57999999999999996</v>
      </c>
      <c r="Q1273" t="s">
        <v>33</v>
      </c>
      <c r="R1273" t="s">
        <v>53</v>
      </c>
      <c r="S1273" t="str">
        <f>VLOOKUP(R1273,Users!$A$1:$B$5,2,0)</f>
        <v>Erin</v>
      </c>
      <c r="T1273" t="s">
        <v>71</v>
      </c>
      <c r="U1273" t="s">
        <v>90</v>
      </c>
      <c r="V1273">
        <v>10154</v>
      </c>
      <c r="W1273" s="2">
        <v>42139</v>
      </c>
      <c r="X1273" s="2" t="str">
        <f t="shared" si="96"/>
        <v>Fri</v>
      </c>
      <c r="Y1273" s="2">
        <v>42141</v>
      </c>
      <c r="Z1273" s="9">
        <f t="shared" si="97"/>
        <v>2</v>
      </c>
      <c r="AA1273" s="9" t="str">
        <f t="shared" si="98"/>
        <v>After Discount</v>
      </c>
      <c r="AB1273" s="6">
        <v>-2.12</v>
      </c>
      <c r="AC1273">
        <v>23</v>
      </c>
      <c r="AD1273" s="6">
        <v>66.7</v>
      </c>
      <c r="AE1273">
        <v>8353</v>
      </c>
      <c r="AF1273" s="9">
        <f>IF(COUNTIF(AE$2:AE3224,AE1273)=1,1,0)</f>
        <v>1</v>
      </c>
      <c r="AG1273" t="str">
        <f>_xlfn.XLOOKUP(AE1273,Returns!A:A,Returns!B:B,"Not Returned",0,1)</f>
        <v>Returned</v>
      </c>
      <c r="AH1273">
        <f t="shared" si="99"/>
        <v>1</v>
      </c>
    </row>
    <row r="1274" spans="1:34" x14ac:dyDescent="0.3">
      <c r="A1274">
        <v>19147</v>
      </c>
      <c r="B1274" t="s">
        <v>56</v>
      </c>
      <c r="C1274" s="8">
        <v>0.08</v>
      </c>
      <c r="D1274" s="6">
        <v>2.94</v>
      </c>
      <c r="E1274" s="7">
        <v>0.96</v>
      </c>
      <c r="F1274">
        <v>494</v>
      </c>
      <c r="G1274" t="s">
        <v>599</v>
      </c>
      <c r="H1274" t="str">
        <f>IF(COUNTIF(G$2:G1274,G1274)=1,"New Customer","Returning Customer")</f>
        <v>Returning Customer</v>
      </c>
      <c r="I1274">
        <f t="shared" si="95"/>
        <v>0</v>
      </c>
      <c r="J1274" t="s">
        <v>49</v>
      </c>
      <c r="K1274" t="s">
        <v>114</v>
      </c>
      <c r="L1274" t="s">
        <v>29</v>
      </c>
      <c r="M1274" t="s">
        <v>30</v>
      </c>
      <c r="N1274" t="s">
        <v>31</v>
      </c>
      <c r="O1274" t="s">
        <v>592</v>
      </c>
      <c r="P1274">
        <v>0.57999999999999996</v>
      </c>
      <c r="Q1274" t="s">
        <v>33</v>
      </c>
      <c r="R1274" t="s">
        <v>34</v>
      </c>
      <c r="S1274" t="str">
        <f>VLOOKUP(R1274,Users!$A$1:$B$5,2,0)</f>
        <v>William</v>
      </c>
      <c r="T1274" t="s">
        <v>35</v>
      </c>
      <c r="U1274" t="s">
        <v>205</v>
      </c>
      <c r="V1274">
        <v>98115</v>
      </c>
      <c r="W1274" s="2">
        <v>42139</v>
      </c>
      <c r="X1274" s="2" t="str">
        <f t="shared" si="96"/>
        <v>Fri</v>
      </c>
      <c r="Y1274" s="2">
        <v>42141</v>
      </c>
      <c r="Z1274" s="9">
        <f t="shared" si="97"/>
        <v>2</v>
      </c>
      <c r="AA1274" s="9" t="str">
        <f t="shared" si="98"/>
        <v>After Discount</v>
      </c>
      <c r="AB1274" s="6">
        <v>-2.12</v>
      </c>
      <c r="AC1274">
        <v>6</v>
      </c>
      <c r="AD1274" s="6">
        <v>17.399999999999999</v>
      </c>
      <c r="AE1274">
        <v>88905</v>
      </c>
      <c r="AF1274" s="9">
        <f>IF(COUNTIF(AE$2:AE3225,AE1274)=1,1,0)</f>
        <v>0</v>
      </c>
      <c r="AG1274" t="str">
        <f>_xlfn.XLOOKUP(AE1274,Returns!A:A,Returns!B:B,"Not Returned",0,1)</f>
        <v>Not Returned</v>
      </c>
      <c r="AH1274">
        <f t="shared" si="99"/>
        <v>0</v>
      </c>
    </row>
    <row r="1275" spans="1:34" x14ac:dyDescent="0.3">
      <c r="A1275">
        <v>20428</v>
      </c>
      <c r="B1275" t="s">
        <v>106</v>
      </c>
      <c r="C1275" s="8">
        <v>0.03</v>
      </c>
      <c r="D1275" s="6">
        <v>2.94</v>
      </c>
      <c r="E1275" s="7">
        <v>0.96</v>
      </c>
      <c r="F1275">
        <v>960</v>
      </c>
      <c r="G1275" t="s">
        <v>1065</v>
      </c>
      <c r="H1275" t="str">
        <f>IF(COUNTIF(G$2:G1275,G1275)=1,"New Customer","Returning Customer")</f>
        <v>New Customer</v>
      </c>
      <c r="I1275">
        <f t="shared" si="95"/>
        <v>1</v>
      </c>
      <c r="J1275" t="s">
        <v>49</v>
      </c>
      <c r="K1275" t="s">
        <v>40</v>
      </c>
      <c r="L1275" t="s">
        <v>29</v>
      </c>
      <c r="M1275" t="s">
        <v>30</v>
      </c>
      <c r="N1275" t="s">
        <v>31</v>
      </c>
      <c r="O1275" t="s">
        <v>592</v>
      </c>
      <c r="P1275">
        <v>0.57999999999999996</v>
      </c>
      <c r="Q1275" t="s">
        <v>33</v>
      </c>
      <c r="R1275" t="s">
        <v>34</v>
      </c>
      <c r="S1275" t="str">
        <f>VLOOKUP(R1275,Users!$A$1:$B$5,2,0)</f>
        <v>William</v>
      </c>
      <c r="T1275" t="s">
        <v>45</v>
      </c>
      <c r="U1275" t="s">
        <v>1043</v>
      </c>
      <c r="V1275">
        <v>90278</v>
      </c>
      <c r="W1275" s="2">
        <v>42039</v>
      </c>
      <c r="X1275" s="2" t="str">
        <f t="shared" si="96"/>
        <v>Wed</v>
      </c>
      <c r="Y1275" s="2">
        <v>42043</v>
      </c>
      <c r="Z1275" s="9">
        <f t="shared" si="97"/>
        <v>4</v>
      </c>
      <c r="AA1275" s="9" t="str">
        <f t="shared" si="98"/>
        <v>After Discount</v>
      </c>
      <c r="AB1275" s="6">
        <v>-4.2</v>
      </c>
      <c r="AC1275">
        <v>1</v>
      </c>
      <c r="AD1275" s="6">
        <v>3.51</v>
      </c>
      <c r="AE1275">
        <v>89401</v>
      </c>
      <c r="AF1275" s="9">
        <f>IF(COUNTIF(AE$2:AE3226,AE1275)=1,1,0)</f>
        <v>1</v>
      </c>
      <c r="AG1275" t="str">
        <f>_xlfn.XLOOKUP(AE1275,Returns!A:A,Returns!B:B,"Not Returned",0,1)</f>
        <v>Not Returned</v>
      </c>
      <c r="AH1275">
        <f t="shared" si="99"/>
        <v>0</v>
      </c>
    </row>
    <row r="1276" spans="1:34" x14ac:dyDescent="0.3">
      <c r="A1276">
        <v>2428</v>
      </c>
      <c r="B1276" t="s">
        <v>106</v>
      </c>
      <c r="C1276" s="8">
        <v>0.03</v>
      </c>
      <c r="D1276" s="6">
        <v>2.94</v>
      </c>
      <c r="E1276" s="7">
        <v>0.96</v>
      </c>
      <c r="F1276">
        <v>962</v>
      </c>
      <c r="G1276" t="s">
        <v>1068</v>
      </c>
      <c r="H1276" t="str">
        <f>IF(COUNTIF(G$2:G1276,G1276)=1,"New Customer","Returning Customer")</f>
        <v>New Customer</v>
      </c>
      <c r="I1276">
        <f t="shared" si="95"/>
        <v>1</v>
      </c>
      <c r="J1276" t="s">
        <v>49</v>
      </c>
      <c r="K1276" t="s">
        <v>40</v>
      </c>
      <c r="L1276" t="s">
        <v>29</v>
      </c>
      <c r="M1276" t="s">
        <v>30</v>
      </c>
      <c r="N1276" t="s">
        <v>31</v>
      </c>
      <c r="O1276" t="s">
        <v>592</v>
      </c>
      <c r="P1276">
        <v>0.57999999999999996</v>
      </c>
      <c r="Q1276" t="s">
        <v>33</v>
      </c>
      <c r="R1276" t="s">
        <v>61</v>
      </c>
      <c r="S1276" t="str">
        <f>VLOOKUP(R1276,Users!$A$1:$B$5,2,0)</f>
        <v>Chris</v>
      </c>
      <c r="T1276" t="s">
        <v>175</v>
      </c>
      <c r="U1276" t="s">
        <v>176</v>
      </c>
      <c r="V1276">
        <v>60610</v>
      </c>
      <c r="W1276" s="2">
        <v>42039</v>
      </c>
      <c r="X1276" s="2" t="str">
        <f t="shared" si="96"/>
        <v>Wed</v>
      </c>
      <c r="Y1276" s="2">
        <v>42043</v>
      </c>
      <c r="Z1276" s="9">
        <f t="shared" si="97"/>
        <v>4</v>
      </c>
      <c r="AA1276" s="9" t="str">
        <f t="shared" si="98"/>
        <v>After Discount</v>
      </c>
      <c r="AB1276" s="6">
        <v>-4.2</v>
      </c>
      <c r="AC1276">
        <v>2</v>
      </c>
      <c r="AD1276" s="6">
        <v>7.01</v>
      </c>
      <c r="AE1276">
        <v>17636</v>
      </c>
      <c r="AF1276" s="9">
        <f>IF(COUNTIF(AE$2:AE3227,AE1276)=1,1,0)</f>
        <v>1</v>
      </c>
      <c r="AG1276" t="str">
        <f>_xlfn.XLOOKUP(AE1276,Returns!A:A,Returns!B:B,"Not Returned",0,1)</f>
        <v>Not Returned</v>
      </c>
      <c r="AH1276">
        <f t="shared" si="99"/>
        <v>0</v>
      </c>
    </row>
    <row r="1277" spans="1:34" x14ac:dyDescent="0.3">
      <c r="A1277">
        <v>23261</v>
      </c>
      <c r="B1277" t="s">
        <v>47</v>
      </c>
      <c r="C1277" s="8">
        <v>0.09</v>
      </c>
      <c r="D1277" s="6">
        <v>2.94</v>
      </c>
      <c r="E1277" s="7">
        <v>0.96</v>
      </c>
      <c r="F1277">
        <v>1894</v>
      </c>
      <c r="G1277" t="s">
        <v>1842</v>
      </c>
      <c r="H1277" t="str">
        <f>IF(COUNTIF(G$2:G1277,G1277)=1,"New Customer","Returning Customer")</f>
        <v>Returning Customer</v>
      </c>
      <c r="I1277">
        <f t="shared" si="95"/>
        <v>0</v>
      </c>
      <c r="J1277" t="s">
        <v>49</v>
      </c>
      <c r="K1277" t="s">
        <v>40</v>
      </c>
      <c r="L1277" t="s">
        <v>29</v>
      </c>
      <c r="M1277" t="s">
        <v>30</v>
      </c>
      <c r="N1277" t="s">
        <v>31</v>
      </c>
      <c r="O1277" t="s">
        <v>592</v>
      </c>
      <c r="P1277">
        <v>0.57999999999999996</v>
      </c>
      <c r="Q1277" t="s">
        <v>33</v>
      </c>
      <c r="R1277" t="s">
        <v>61</v>
      </c>
      <c r="S1277" t="str">
        <f>VLOOKUP(R1277,Users!$A$1:$B$5,2,0)</f>
        <v>Chris</v>
      </c>
      <c r="T1277" t="s">
        <v>1843</v>
      </c>
      <c r="U1277" t="s">
        <v>1844</v>
      </c>
      <c r="V1277">
        <v>54915</v>
      </c>
      <c r="W1277" s="2">
        <v>42059</v>
      </c>
      <c r="X1277" s="2" t="str">
        <f t="shared" si="96"/>
        <v>Tue</v>
      </c>
      <c r="Y1277" s="2">
        <v>42061</v>
      </c>
      <c r="Z1277" s="9">
        <f t="shared" si="97"/>
        <v>2</v>
      </c>
      <c r="AA1277" s="9" t="str">
        <f t="shared" si="98"/>
        <v>After Discount</v>
      </c>
      <c r="AB1277" s="6">
        <v>-1.84</v>
      </c>
      <c r="AC1277">
        <v>1</v>
      </c>
      <c r="AD1277" s="6">
        <v>3.77</v>
      </c>
      <c r="AE1277">
        <v>91261</v>
      </c>
      <c r="AF1277" s="9">
        <f>IF(COUNTIF(AE$2:AE3228,AE1277)=1,1,0)</f>
        <v>0</v>
      </c>
      <c r="AG1277" t="str">
        <f>_xlfn.XLOOKUP(AE1277,Returns!A:A,Returns!B:B,"Not Returned",0,1)</f>
        <v>Not Returned</v>
      </c>
      <c r="AH1277">
        <f t="shared" si="99"/>
        <v>0</v>
      </c>
    </row>
    <row r="1278" spans="1:34" x14ac:dyDescent="0.3">
      <c r="A1278">
        <v>20980</v>
      </c>
      <c r="B1278" t="s">
        <v>56</v>
      </c>
      <c r="C1278" s="8">
        <v>0.08</v>
      </c>
      <c r="D1278" s="6">
        <v>2.94</v>
      </c>
      <c r="E1278" s="7">
        <v>0.96</v>
      </c>
      <c r="F1278">
        <v>2178</v>
      </c>
      <c r="G1278" t="s">
        <v>2060</v>
      </c>
      <c r="H1278" t="str">
        <f>IF(COUNTIF(G$2:G1278,G1278)=1,"New Customer","Returning Customer")</f>
        <v>New Customer</v>
      </c>
      <c r="I1278">
        <f t="shared" si="95"/>
        <v>1</v>
      </c>
      <c r="J1278" t="s">
        <v>49</v>
      </c>
      <c r="K1278" t="s">
        <v>58</v>
      </c>
      <c r="L1278" t="s">
        <v>29</v>
      </c>
      <c r="M1278" t="s">
        <v>30</v>
      </c>
      <c r="N1278" t="s">
        <v>31</v>
      </c>
      <c r="O1278" t="s">
        <v>592</v>
      </c>
      <c r="P1278">
        <v>0.57999999999999996</v>
      </c>
      <c r="Q1278" t="s">
        <v>33</v>
      </c>
      <c r="R1278" t="s">
        <v>53</v>
      </c>
      <c r="S1278" t="str">
        <f>VLOOKUP(R1278,Users!$A$1:$B$5,2,0)</f>
        <v>Erin</v>
      </c>
      <c r="T1278" t="s">
        <v>189</v>
      </c>
      <c r="U1278" t="s">
        <v>2061</v>
      </c>
      <c r="V1278">
        <v>1610</v>
      </c>
      <c r="W1278" s="2">
        <v>42031</v>
      </c>
      <c r="X1278" s="2" t="str">
        <f t="shared" si="96"/>
        <v>Tue</v>
      </c>
      <c r="Y1278" s="2">
        <v>42033</v>
      </c>
      <c r="Z1278" s="9">
        <f t="shared" si="97"/>
        <v>2</v>
      </c>
      <c r="AA1278" s="9" t="str">
        <f t="shared" si="98"/>
        <v>After Discount</v>
      </c>
      <c r="AB1278" s="6">
        <v>-1.18</v>
      </c>
      <c r="AC1278">
        <v>9</v>
      </c>
      <c r="AD1278" s="6">
        <v>25.35</v>
      </c>
      <c r="AE1278">
        <v>89465</v>
      </c>
      <c r="AF1278" s="9">
        <f>IF(COUNTIF(AE$2:AE3229,AE1278)=1,1,0)</f>
        <v>1</v>
      </c>
      <c r="AG1278" t="str">
        <f>_xlfn.XLOOKUP(AE1278,Returns!A:A,Returns!B:B,"Not Returned",0,1)</f>
        <v>Not Returned</v>
      </c>
      <c r="AH1278">
        <f t="shared" si="99"/>
        <v>0</v>
      </c>
    </row>
    <row r="1279" spans="1:34" x14ac:dyDescent="0.3">
      <c r="A1279">
        <v>18516</v>
      </c>
      <c r="B1279" t="s">
        <v>56</v>
      </c>
      <c r="C1279" s="8">
        <v>0.06</v>
      </c>
      <c r="D1279" s="6">
        <v>2.94</v>
      </c>
      <c r="E1279" s="7">
        <v>0.96</v>
      </c>
      <c r="F1279">
        <v>2858</v>
      </c>
      <c r="G1279" t="s">
        <v>2589</v>
      </c>
      <c r="H1279" t="str">
        <f>IF(COUNTIF(G$2:G1279,G1279)=1,"New Customer","Returning Customer")</f>
        <v>Returning Customer</v>
      </c>
      <c r="I1279">
        <f t="shared" si="95"/>
        <v>0</v>
      </c>
      <c r="J1279" t="s">
        <v>49</v>
      </c>
      <c r="K1279" t="s">
        <v>28</v>
      </c>
      <c r="L1279" t="s">
        <v>29</v>
      </c>
      <c r="M1279" t="s">
        <v>30</v>
      </c>
      <c r="N1279" t="s">
        <v>31</v>
      </c>
      <c r="O1279" t="s">
        <v>592</v>
      </c>
      <c r="P1279">
        <v>0.57999999999999996</v>
      </c>
      <c r="Q1279" t="s">
        <v>33</v>
      </c>
      <c r="R1279" t="s">
        <v>135</v>
      </c>
      <c r="S1279" t="str">
        <f>VLOOKUP(R1279,Users!$A$1:$B$5,2,0)</f>
        <v>Sam</v>
      </c>
      <c r="T1279" t="s">
        <v>356</v>
      </c>
      <c r="U1279" t="s">
        <v>2215</v>
      </c>
      <c r="V1279">
        <v>32259</v>
      </c>
      <c r="W1279" s="2">
        <v>42141</v>
      </c>
      <c r="X1279" s="2" t="str">
        <f t="shared" si="96"/>
        <v>Sun</v>
      </c>
      <c r="Y1279" s="2">
        <v>42142</v>
      </c>
      <c r="Z1279" s="9">
        <f t="shared" si="97"/>
        <v>1</v>
      </c>
      <c r="AA1279" s="9" t="str">
        <f t="shared" si="98"/>
        <v>After Discount</v>
      </c>
      <c r="AB1279" s="6">
        <v>-8.8759999999999994</v>
      </c>
      <c r="AC1279">
        <v>3</v>
      </c>
      <c r="AD1279" s="6">
        <v>8.7899999999999991</v>
      </c>
      <c r="AE1279">
        <v>88279</v>
      </c>
      <c r="AF1279" s="9">
        <f>IF(COUNTIF(AE$2:AE3230,AE1279)=1,1,0)</f>
        <v>1</v>
      </c>
      <c r="AG1279" t="str">
        <f>_xlfn.XLOOKUP(AE1279,Returns!A:A,Returns!B:B,"Not Returned",0,1)</f>
        <v>Not Returned</v>
      </c>
      <c r="AH1279">
        <f t="shared" si="99"/>
        <v>0</v>
      </c>
    </row>
    <row r="1280" spans="1:34" x14ac:dyDescent="0.3">
      <c r="A1280">
        <v>19860</v>
      </c>
      <c r="B1280" t="s">
        <v>47</v>
      </c>
      <c r="C1280" s="8">
        <v>0.09</v>
      </c>
      <c r="D1280" s="6">
        <v>2.88</v>
      </c>
      <c r="E1280" s="7">
        <v>0.7</v>
      </c>
      <c r="F1280">
        <v>2791</v>
      </c>
      <c r="G1280" t="s">
        <v>2539</v>
      </c>
      <c r="H1280" t="str">
        <f>IF(COUNTIF(G$2:G1280,G1280)=1,"New Customer","Returning Customer")</f>
        <v>New Customer</v>
      </c>
      <c r="I1280">
        <f t="shared" si="95"/>
        <v>1</v>
      </c>
      <c r="J1280" t="s">
        <v>49</v>
      </c>
      <c r="K1280" t="s">
        <v>28</v>
      </c>
      <c r="L1280" t="s">
        <v>29</v>
      </c>
      <c r="M1280" t="s">
        <v>30</v>
      </c>
      <c r="N1280" t="s">
        <v>31</v>
      </c>
      <c r="O1280" t="s">
        <v>2540</v>
      </c>
      <c r="P1280">
        <v>0.56000000000000005</v>
      </c>
      <c r="Q1280" t="s">
        <v>33</v>
      </c>
      <c r="R1280" t="s">
        <v>61</v>
      </c>
      <c r="S1280" t="str">
        <f>VLOOKUP(R1280,Users!$A$1:$B$5,2,0)</f>
        <v>Chris</v>
      </c>
      <c r="T1280" t="s">
        <v>295</v>
      </c>
      <c r="U1280" t="s">
        <v>2541</v>
      </c>
      <c r="V1280">
        <v>48071</v>
      </c>
      <c r="W1280" s="2">
        <v>42019</v>
      </c>
      <c r="X1280" s="2" t="str">
        <f t="shared" si="96"/>
        <v>Thu</v>
      </c>
      <c r="Y1280" s="2">
        <v>42019</v>
      </c>
      <c r="Z1280" s="9">
        <f t="shared" si="97"/>
        <v>0</v>
      </c>
      <c r="AA1280" s="9" t="str">
        <f t="shared" si="98"/>
        <v>After Discount</v>
      </c>
      <c r="AB1280" s="6">
        <v>4.8499999999999996</v>
      </c>
      <c r="AC1280">
        <v>7</v>
      </c>
      <c r="AD1280" s="6">
        <v>19.29</v>
      </c>
      <c r="AE1280">
        <v>88758</v>
      </c>
      <c r="AF1280" s="9">
        <f>IF(COUNTIF(AE$2:AE3231,AE1280)=1,1,0)</f>
        <v>1</v>
      </c>
      <c r="AG1280" t="str">
        <f>_xlfn.XLOOKUP(AE1280,Returns!A:A,Returns!B:B,"Not Returned",0,1)</f>
        <v>Not Returned</v>
      </c>
      <c r="AH1280">
        <f t="shared" si="99"/>
        <v>0</v>
      </c>
    </row>
    <row r="1281" spans="1:34" x14ac:dyDescent="0.3">
      <c r="A1281">
        <v>24847</v>
      </c>
      <c r="B1281" t="s">
        <v>56</v>
      </c>
      <c r="C1281" s="8">
        <v>0.05</v>
      </c>
      <c r="D1281" s="6">
        <v>3.28</v>
      </c>
      <c r="E1281" s="7">
        <v>4.2</v>
      </c>
      <c r="F1281">
        <v>14</v>
      </c>
      <c r="G1281" t="s">
        <v>57</v>
      </c>
      <c r="H1281" t="str">
        <f>IF(COUNTIF(G$2:G1281,G1281)=1,"New Customer","Returning Customer")</f>
        <v>Returning Customer</v>
      </c>
      <c r="I1281">
        <f t="shared" si="95"/>
        <v>0</v>
      </c>
      <c r="J1281" t="s">
        <v>49</v>
      </c>
      <c r="K1281" t="s">
        <v>58</v>
      </c>
      <c r="L1281" t="s">
        <v>29</v>
      </c>
      <c r="M1281" t="s">
        <v>30</v>
      </c>
      <c r="N1281" t="s">
        <v>31</v>
      </c>
      <c r="O1281" t="s">
        <v>65</v>
      </c>
      <c r="P1281">
        <v>0.56000000000000005</v>
      </c>
      <c r="Q1281" t="s">
        <v>33</v>
      </c>
      <c r="R1281" t="s">
        <v>61</v>
      </c>
      <c r="S1281" t="str">
        <f>VLOOKUP(R1281,Users!$A$1:$B$5,2,0)</f>
        <v>Chris</v>
      </c>
      <c r="T1281" t="s">
        <v>62</v>
      </c>
      <c r="U1281" t="s">
        <v>63</v>
      </c>
      <c r="V1281">
        <v>55372</v>
      </c>
      <c r="W1281" s="2">
        <v>42136</v>
      </c>
      <c r="X1281" s="2" t="str">
        <f t="shared" si="96"/>
        <v>Tue</v>
      </c>
      <c r="Y1281" s="2">
        <v>42137</v>
      </c>
      <c r="Z1281" s="9">
        <f t="shared" si="97"/>
        <v>1</v>
      </c>
      <c r="AA1281" s="9" t="str">
        <f t="shared" si="98"/>
        <v>After Discount</v>
      </c>
      <c r="AB1281" s="6">
        <v>-37.03</v>
      </c>
      <c r="AC1281">
        <v>4</v>
      </c>
      <c r="AD1281" s="6">
        <v>13.99</v>
      </c>
      <c r="AE1281">
        <v>86838</v>
      </c>
      <c r="AF1281" s="9">
        <f>IF(COUNTIF(AE$2:AE3232,AE1281)=1,1,0)</f>
        <v>0</v>
      </c>
      <c r="AG1281" t="str">
        <f>_xlfn.XLOOKUP(AE1281,Returns!A:A,Returns!B:B,"Not Returned",0,1)</f>
        <v>Not Returned</v>
      </c>
      <c r="AH1281">
        <f t="shared" si="99"/>
        <v>0</v>
      </c>
    </row>
    <row r="1282" spans="1:34" x14ac:dyDescent="0.3">
      <c r="A1282">
        <v>24776</v>
      </c>
      <c r="B1282" t="s">
        <v>106</v>
      </c>
      <c r="C1282" s="8">
        <v>0.02</v>
      </c>
      <c r="D1282" s="6">
        <v>4.57</v>
      </c>
      <c r="E1282" s="7">
        <v>5.42</v>
      </c>
      <c r="F1282">
        <v>666</v>
      </c>
      <c r="G1282" t="s">
        <v>774</v>
      </c>
      <c r="H1282" t="str">
        <f>IF(COUNTIF(G$2:G1282,G1282)=1,"New Customer","Returning Customer")</f>
        <v>New Customer</v>
      </c>
      <c r="I1282">
        <f t="shared" ref="I1282:I1345" si="100">IF(H1282="New Customer",1,0)</f>
        <v>1</v>
      </c>
      <c r="J1282" t="s">
        <v>49</v>
      </c>
      <c r="K1282" t="s">
        <v>28</v>
      </c>
      <c r="L1282" t="s">
        <v>29</v>
      </c>
      <c r="M1282" t="s">
        <v>109</v>
      </c>
      <c r="N1282" t="s">
        <v>59</v>
      </c>
      <c r="O1282" t="s">
        <v>775</v>
      </c>
      <c r="P1282">
        <v>0.37</v>
      </c>
      <c r="Q1282" t="s">
        <v>33</v>
      </c>
      <c r="R1282" t="s">
        <v>135</v>
      </c>
      <c r="S1282" t="str">
        <f>VLOOKUP(R1282,Users!$A$1:$B$5,2,0)</f>
        <v>Sam</v>
      </c>
      <c r="T1282" t="s">
        <v>239</v>
      </c>
      <c r="U1282" t="s">
        <v>776</v>
      </c>
      <c r="V1282">
        <v>37211</v>
      </c>
      <c r="W1282" s="2">
        <v>42116</v>
      </c>
      <c r="X1282" s="2" t="str">
        <f t="shared" ref="X1282:X1345" si="101">TEXT(W1282,"ddd")</f>
        <v>Wed</v>
      </c>
      <c r="Y1282" s="2">
        <v>42120</v>
      </c>
      <c r="Z1282" s="9">
        <f t="shared" ref="Z1282:Z1345" si="102">Y1282-W1282</f>
        <v>4</v>
      </c>
      <c r="AA1282" s="9" t="str">
        <f t="shared" ref="AA1282:AA1345" si="103">IF(C1282=0,"No Discount","After Discount")</f>
        <v>After Discount</v>
      </c>
      <c r="AB1282" s="6">
        <v>-352.81399999999996</v>
      </c>
      <c r="AC1282">
        <v>11</v>
      </c>
      <c r="AD1282" s="6">
        <v>54.04</v>
      </c>
      <c r="AE1282">
        <v>88679</v>
      </c>
      <c r="AF1282" s="9">
        <f>IF(COUNTIF(AE$2:AE3233,AE1282)=1,1,0)</f>
        <v>1</v>
      </c>
      <c r="AG1282" t="str">
        <f>_xlfn.XLOOKUP(AE1282,Returns!A:A,Returns!B:B,"Not Returned",0,1)</f>
        <v>Not Returned</v>
      </c>
      <c r="AH1282">
        <f t="shared" ref="AH1282:AH1345" si="104">IF(AG1282="Not Returned",0,1)</f>
        <v>0</v>
      </c>
    </row>
    <row r="1283" spans="1:34" x14ac:dyDescent="0.3">
      <c r="A1283">
        <v>6776</v>
      </c>
      <c r="B1283" t="s">
        <v>106</v>
      </c>
      <c r="C1283" s="8">
        <v>0.02</v>
      </c>
      <c r="D1283" s="6">
        <v>4.57</v>
      </c>
      <c r="E1283" s="7">
        <v>5.42</v>
      </c>
      <c r="F1283">
        <v>667</v>
      </c>
      <c r="G1283" t="s">
        <v>777</v>
      </c>
      <c r="H1283" t="str">
        <f>IF(COUNTIF(G$2:G1283,G1283)=1,"New Customer","Returning Customer")</f>
        <v>Returning Customer</v>
      </c>
      <c r="I1283">
        <f t="shared" si="100"/>
        <v>0</v>
      </c>
      <c r="J1283" t="s">
        <v>49</v>
      </c>
      <c r="K1283" t="s">
        <v>28</v>
      </c>
      <c r="L1283" t="s">
        <v>29</v>
      </c>
      <c r="M1283" t="s">
        <v>109</v>
      </c>
      <c r="N1283" t="s">
        <v>59</v>
      </c>
      <c r="O1283" t="s">
        <v>775</v>
      </c>
      <c r="P1283">
        <v>0.37</v>
      </c>
      <c r="Q1283" t="s">
        <v>33</v>
      </c>
      <c r="R1283" t="s">
        <v>61</v>
      </c>
      <c r="S1283" t="str">
        <f>VLOOKUP(R1283,Users!$A$1:$B$5,2,0)</f>
        <v>Chris</v>
      </c>
      <c r="T1283" t="s">
        <v>129</v>
      </c>
      <c r="U1283" t="s">
        <v>778</v>
      </c>
      <c r="V1283">
        <v>75203</v>
      </c>
      <c r="W1283" s="2">
        <v>42116</v>
      </c>
      <c r="X1283" s="2" t="str">
        <f t="shared" si="101"/>
        <v>Wed</v>
      </c>
      <c r="Y1283" s="2">
        <v>42120</v>
      </c>
      <c r="Z1283" s="9">
        <f t="shared" si="102"/>
        <v>4</v>
      </c>
      <c r="AA1283" s="9" t="str">
        <f t="shared" si="103"/>
        <v>After Discount</v>
      </c>
      <c r="AB1283" s="6">
        <v>-124.28049999999999</v>
      </c>
      <c r="AC1283">
        <v>45</v>
      </c>
      <c r="AD1283" s="6">
        <v>221.06</v>
      </c>
      <c r="AE1283">
        <v>48257</v>
      </c>
      <c r="AF1283" s="9">
        <f>IF(COUNTIF(AE$2:AE3234,AE1283)=1,1,0)</f>
        <v>1</v>
      </c>
      <c r="AG1283" t="str">
        <f>_xlfn.XLOOKUP(AE1283,Returns!A:A,Returns!B:B,"Not Returned",0,1)</f>
        <v>Not Returned</v>
      </c>
      <c r="AH1283">
        <f t="shared" si="104"/>
        <v>0</v>
      </c>
    </row>
    <row r="1284" spans="1:34" x14ac:dyDescent="0.3">
      <c r="A1284">
        <v>19517</v>
      </c>
      <c r="B1284" t="s">
        <v>47</v>
      </c>
      <c r="C1284" s="8">
        <v>0.06</v>
      </c>
      <c r="D1284" s="6">
        <v>60.98</v>
      </c>
      <c r="E1284" s="7">
        <v>30</v>
      </c>
      <c r="F1284">
        <v>3224</v>
      </c>
      <c r="G1284" t="s">
        <v>2867</v>
      </c>
      <c r="H1284" t="str">
        <f>IF(COUNTIF(G$2:G1284,G1284)=1,"New Customer","Returning Customer")</f>
        <v>New Customer</v>
      </c>
      <c r="I1284">
        <f t="shared" si="100"/>
        <v>1</v>
      </c>
      <c r="J1284" t="s">
        <v>39</v>
      </c>
      <c r="K1284" t="s">
        <v>58</v>
      </c>
      <c r="L1284" t="s">
        <v>41</v>
      </c>
      <c r="M1284" t="s">
        <v>42</v>
      </c>
      <c r="N1284" t="s">
        <v>43</v>
      </c>
      <c r="O1284" t="s">
        <v>2868</v>
      </c>
      <c r="P1284">
        <v>0.7</v>
      </c>
      <c r="Q1284" t="s">
        <v>33</v>
      </c>
      <c r="R1284" t="s">
        <v>135</v>
      </c>
      <c r="S1284" t="str">
        <f>VLOOKUP(R1284,Users!$A$1:$B$5,2,0)</f>
        <v>Sam</v>
      </c>
      <c r="T1284" t="s">
        <v>239</v>
      </c>
      <c r="U1284" t="s">
        <v>2869</v>
      </c>
      <c r="V1284">
        <v>37066</v>
      </c>
      <c r="W1284" s="2">
        <v>42095</v>
      </c>
      <c r="X1284" s="2" t="str">
        <f t="shared" si="101"/>
        <v>Wed</v>
      </c>
      <c r="Y1284" s="2">
        <v>42096</v>
      </c>
      <c r="Z1284" s="9">
        <f t="shared" si="102"/>
        <v>1</v>
      </c>
      <c r="AA1284" s="9" t="str">
        <f t="shared" si="103"/>
        <v>After Discount</v>
      </c>
      <c r="AB1284" s="6">
        <v>-74.088000000000008</v>
      </c>
      <c r="AC1284">
        <v>2</v>
      </c>
      <c r="AD1284" s="6">
        <v>125.9</v>
      </c>
      <c r="AE1284">
        <v>86508</v>
      </c>
      <c r="AF1284" s="9">
        <f>IF(COUNTIF(AE$2:AE3235,AE1284)=1,1,0)</f>
        <v>1</v>
      </c>
      <c r="AG1284" t="str">
        <f>_xlfn.XLOOKUP(AE1284,Returns!A:A,Returns!B:B,"Not Returned",0,1)</f>
        <v>Not Returned</v>
      </c>
      <c r="AH1284">
        <f t="shared" si="104"/>
        <v>0</v>
      </c>
    </row>
    <row r="1285" spans="1:34" x14ac:dyDescent="0.3">
      <c r="A1285">
        <v>20001</v>
      </c>
      <c r="B1285" t="s">
        <v>37</v>
      </c>
      <c r="C1285" s="8">
        <v>0.01</v>
      </c>
      <c r="D1285" s="6">
        <v>150.97999999999999</v>
      </c>
      <c r="E1285" s="7">
        <v>30</v>
      </c>
      <c r="F1285">
        <v>799</v>
      </c>
      <c r="G1285" t="s">
        <v>921</v>
      </c>
      <c r="H1285" t="str">
        <f>IF(COUNTIF(G$2:G1285,G1285)=1,"New Customer","Returning Customer")</f>
        <v>Returning Customer</v>
      </c>
      <c r="I1285">
        <f t="shared" si="100"/>
        <v>0</v>
      </c>
      <c r="J1285" t="s">
        <v>39</v>
      </c>
      <c r="K1285" t="s">
        <v>114</v>
      </c>
      <c r="L1285" t="s">
        <v>41</v>
      </c>
      <c r="M1285" t="s">
        <v>42</v>
      </c>
      <c r="N1285" t="s">
        <v>43</v>
      </c>
      <c r="O1285" t="s">
        <v>922</v>
      </c>
      <c r="P1285">
        <v>0.74</v>
      </c>
      <c r="Q1285" t="s">
        <v>33</v>
      </c>
      <c r="R1285" t="s">
        <v>135</v>
      </c>
      <c r="S1285" t="str">
        <f>VLOOKUP(R1285,Users!$A$1:$B$5,2,0)</f>
        <v>Sam</v>
      </c>
      <c r="T1285" t="s">
        <v>923</v>
      </c>
      <c r="U1285" t="s">
        <v>924</v>
      </c>
      <c r="V1285">
        <v>29915</v>
      </c>
      <c r="W1285" s="2">
        <v>42010</v>
      </c>
      <c r="X1285" s="2" t="str">
        <f t="shared" si="101"/>
        <v>Tue</v>
      </c>
      <c r="Y1285" s="2">
        <v>42012</v>
      </c>
      <c r="Z1285" s="9">
        <f t="shared" si="102"/>
        <v>2</v>
      </c>
      <c r="AA1285" s="9" t="str">
        <f t="shared" si="103"/>
        <v>After Discount</v>
      </c>
      <c r="AB1285" s="6">
        <v>131.38200000000001</v>
      </c>
      <c r="AC1285">
        <v>6</v>
      </c>
      <c r="AD1285" s="6">
        <v>958.46</v>
      </c>
      <c r="AE1285">
        <v>89909</v>
      </c>
      <c r="AF1285" s="9">
        <f>IF(COUNTIF(AE$2:AE3236,AE1285)=1,1,0)</f>
        <v>0</v>
      </c>
      <c r="AG1285" t="str">
        <f>_xlfn.XLOOKUP(AE1285,Returns!A:A,Returns!B:B,"Not Returned",0,1)</f>
        <v>Not Returned</v>
      </c>
      <c r="AH1285">
        <f t="shared" si="104"/>
        <v>0</v>
      </c>
    </row>
    <row r="1286" spans="1:34" x14ac:dyDescent="0.3">
      <c r="A1286">
        <v>18652</v>
      </c>
      <c r="B1286" t="s">
        <v>56</v>
      </c>
      <c r="C1286" s="8">
        <v>7.0000000000000007E-2</v>
      </c>
      <c r="D1286" s="6">
        <v>70.98</v>
      </c>
      <c r="E1286" s="7">
        <v>30</v>
      </c>
      <c r="F1286">
        <v>2256</v>
      </c>
      <c r="G1286" t="s">
        <v>2113</v>
      </c>
      <c r="H1286" t="str">
        <f>IF(COUNTIF(G$2:G1286,G1286)=1,"New Customer","Returning Customer")</f>
        <v>New Customer</v>
      </c>
      <c r="I1286">
        <f t="shared" si="100"/>
        <v>1</v>
      </c>
      <c r="J1286" t="s">
        <v>39</v>
      </c>
      <c r="K1286" t="s">
        <v>28</v>
      </c>
      <c r="L1286" t="s">
        <v>41</v>
      </c>
      <c r="M1286" t="s">
        <v>42</v>
      </c>
      <c r="N1286" t="s">
        <v>43</v>
      </c>
      <c r="O1286" t="s">
        <v>2115</v>
      </c>
      <c r="P1286">
        <v>0.73</v>
      </c>
      <c r="Q1286" t="s">
        <v>33</v>
      </c>
      <c r="R1286" t="s">
        <v>135</v>
      </c>
      <c r="S1286" t="str">
        <f>VLOOKUP(R1286,Users!$A$1:$B$5,2,0)</f>
        <v>Sam</v>
      </c>
      <c r="T1286" t="s">
        <v>316</v>
      </c>
      <c r="U1286" t="s">
        <v>2071</v>
      </c>
      <c r="V1286">
        <v>28560</v>
      </c>
      <c r="W1286" s="2">
        <v>42087</v>
      </c>
      <c r="X1286" s="2" t="str">
        <f t="shared" si="101"/>
        <v>Tue</v>
      </c>
      <c r="Y1286" s="2">
        <v>42089</v>
      </c>
      <c r="Z1286" s="9">
        <f t="shared" si="102"/>
        <v>2</v>
      </c>
      <c r="AA1286" s="9" t="str">
        <f t="shared" si="103"/>
        <v>After Discount</v>
      </c>
      <c r="AB1286" s="6">
        <v>-222.95</v>
      </c>
      <c r="AC1286">
        <v>20</v>
      </c>
      <c r="AD1286" s="6">
        <v>1373.47</v>
      </c>
      <c r="AE1286">
        <v>87964</v>
      </c>
      <c r="AF1286" s="9">
        <f>IF(COUNTIF(AE$2:AE3237,AE1286)=1,1,0)</f>
        <v>1</v>
      </c>
      <c r="AG1286" t="str">
        <f>_xlfn.XLOOKUP(AE1286,Returns!A:A,Returns!B:B,"Not Returned",0,1)</f>
        <v>Not Returned</v>
      </c>
      <c r="AH1286">
        <f t="shared" si="104"/>
        <v>0</v>
      </c>
    </row>
    <row r="1287" spans="1:34" x14ac:dyDescent="0.3">
      <c r="A1287">
        <v>20216</v>
      </c>
      <c r="B1287" t="s">
        <v>106</v>
      </c>
      <c r="C1287" s="8">
        <v>7.0000000000000007E-2</v>
      </c>
      <c r="D1287" s="6">
        <v>12.64</v>
      </c>
      <c r="E1287" s="7">
        <v>4.9800000000000004</v>
      </c>
      <c r="F1287">
        <v>518</v>
      </c>
      <c r="G1287" t="s">
        <v>617</v>
      </c>
      <c r="H1287" t="str">
        <f>IF(COUNTIF(G$2:G1287,G1287)=1,"New Customer","Returning Customer")</f>
        <v>New Customer</v>
      </c>
      <c r="I1287">
        <f t="shared" si="100"/>
        <v>1</v>
      </c>
      <c r="J1287" t="s">
        <v>49</v>
      </c>
      <c r="K1287" t="s">
        <v>40</v>
      </c>
      <c r="L1287" t="s">
        <v>41</v>
      </c>
      <c r="M1287" t="s">
        <v>50</v>
      </c>
      <c r="N1287" t="s">
        <v>51</v>
      </c>
      <c r="O1287" t="s">
        <v>618</v>
      </c>
      <c r="P1287">
        <v>0.48</v>
      </c>
      <c r="Q1287" t="s">
        <v>33</v>
      </c>
      <c r="R1287" t="s">
        <v>61</v>
      </c>
      <c r="S1287" t="str">
        <f>VLOOKUP(R1287,Users!$A$1:$B$5,2,0)</f>
        <v>Chris</v>
      </c>
      <c r="T1287" t="s">
        <v>499</v>
      </c>
      <c r="U1287" t="s">
        <v>500</v>
      </c>
      <c r="V1287">
        <v>63105</v>
      </c>
      <c r="W1287" s="2">
        <v>42160</v>
      </c>
      <c r="X1287" s="2" t="str">
        <f t="shared" si="101"/>
        <v>Fri</v>
      </c>
      <c r="Y1287" s="2">
        <v>42167</v>
      </c>
      <c r="Z1287" s="9">
        <f t="shared" si="102"/>
        <v>7</v>
      </c>
      <c r="AA1287" s="9" t="str">
        <f t="shared" si="103"/>
        <v>After Discount</v>
      </c>
      <c r="AB1287" s="6">
        <v>113.41499999999999</v>
      </c>
      <c r="AC1287">
        <v>16</v>
      </c>
      <c r="AD1287" s="6">
        <v>199.76</v>
      </c>
      <c r="AE1287">
        <v>90867</v>
      </c>
      <c r="AF1287" s="9">
        <f>IF(COUNTIF(AE$2:AE3238,AE1287)=1,1,0)</f>
        <v>1</v>
      </c>
      <c r="AG1287" t="str">
        <f>_xlfn.XLOOKUP(AE1287,Returns!A:A,Returns!B:B,"Not Returned",0,1)</f>
        <v>Not Returned</v>
      </c>
      <c r="AH1287">
        <f t="shared" si="104"/>
        <v>0</v>
      </c>
    </row>
    <row r="1288" spans="1:34" x14ac:dyDescent="0.3">
      <c r="A1288">
        <v>23360</v>
      </c>
      <c r="B1288" t="s">
        <v>37</v>
      </c>
      <c r="C1288" s="8">
        <v>0.06</v>
      </c>
      <c r="D1288" s="6">
        <v>12.64</v>
      </c>
      <c r="E1288" s="7">
        <v>4.9800000000000004</v>
      </c>
      <c r="F1288">
        <v>3361</v>
      </c>
      <c r="G1288" t="s">
        <v>2975</v>
      </c>
      <c r="H1288" t="str">
        <f>IF(COUNTIF(G$2:G1288,G1288)=1,"New Customer","Returning Customer")</f>
        <v>Returning Customer</v>
      </c>
      <c r="I1288">
        <f t="shared" si="100"/>
        <v>0</v>
      </c>
      <c r="J1288" t="s">
        <v>49</v>
      </c>
      <c r="K1288" t="s">
        <v>40</v>
      </c>
      <c r="L1288" t="s">
        <v>41</v>
      </c>
      <c r="M1288" t="s">
        <v>50</v>
      </c>
      <c r="N1288" t="s">
        <v>51</v>
      </c>
      <c r="O1288" t="s">
        <v>618</v>
      </c>
      <c r="P1288">
        <v>0.48</v>
      </c>
      <c r="Q1288" t="s">
        <v>33</v>
      </c>
      <c r="R1288" t="s">
        <v>61</v>
      </c>
      <c r="S1288" t="str">
        <f>VLOOKUP(R1288,Users!$A$1:$B$5,2,0)</f>
        <v>Chris</v>
      </c>
      <c r="T1288" t="s">
        <v>1843</v>
      </c>
      <c r="U1288" t="s">
        <v>2976</v>
      </c>
      <c r="V1288">
        <v>53095</v>
      </c>
      <c r="W1288" s="2">
        <v>42083</v>
      </c>
      <c r="X1288" s="2" t="str">
        <f t="shared" si="101"/>
        <v>Fri</v>
      </c>
      <c r="Y1288" s="2">
        <v>42085</v>
      </c>
      <c r="Z1288" s="9">
        <f t="shared" si="102"/>
        <v>2</v>
      </c>
      <c r="AA1288" s="9" t="str">
        <f t="shared" si="103"/>
        <v>After Discount</v>
      </c>
      <c r="AB1288" s="6">
        <v>65.63</v>
      </c>
      <c r="AC1288">
        <v>8</v>
      </c>
      <c r="AD1288" s="6">
        <v>98.16</v>
      </c>
      <c r="AE1288">
        <v>91435</v>
      </c>
      <c r="AF1288" s="9">
        <f>IF(COUNTIF(AE$2:AE3239,AE1288)=1,1,0)</f>
        <v>0</v>
      </c>
      <c r="AG1288" t="str">
        <f>_xlfn.XLOOKUP(AE1288,Returns!A:A,Returns!B:B,"Not Returned",0,1)</f>
        <v>Not Returned</v>
      </c>
      <c r="AH1288">
        <f t="shared" si="104"/>
        <v>0</v>
      </c>
    </row>
    <row r="1289" spans="1:34" x14ac:dyDescent="0.3">
      <c r="A1289">
        <v>20830</v>
      </c>
      <c r="B1289" t="s">
        <v>25</v>
      </c>
      <c r="C1289" s="8">
        <v>0.03</v>
      </c>
      <c r="D1289" s="6">
        <v>14.34</v>
      </c>
      <c r="E1289" s="7">
        <v>5</v>
      </c>
      <c r="F1289">
        <v>1360</v>
      </c>
      <c r="G1289" t="s">
        <v>1413</v>
      </c>
      <c r="H1289" t="str">
        <f>IF(COUNTIF(G$2:G1289,G1289)=1,"New Customer","Returning Customer")</f>
        <v>New Customer</v>
      </c>
      <c r="I1289">
        <f t="shared" si="100"/>
        <v>1</v>
      </c>
      <c r="J1289" t="s">
        <v>49</v>
      </c>
      <c r="K1289" t="s">
        <v>114</v>
      </c>
      <c r="L1289" t="s">
        <v>41</v>
      </c>
      <c r="M1289" t="s">
        <v>50</v>
      </c>
      <c r="N1289" t="s">
        <v>51</v>
      </c>
      <c r="O1289" t="s">
        <v>1414</v>
      </c>
      <c r="P1289">
        <v>0.49</v>
      </c>
      <c r="Q1289" t="s">
        <v>33</v>
      </c>
      <c r="R1289" t="s">
        <v>61</v>
      </c>
      <c r="S1289" t="str">
        <f>VLOOKUP(R1289,Users!$A$1:$B$5,2,0)</f>
        <v>Chris</v>
      </c>
      <c r="T1289" t="s">
        <v>324</v>
      </c>
      <c r="U1289" t="s">
        <v>1415</v>
      </c>
      <c r="V1289">
        <v>52761</v>
      </c>
      <c r="W1289" s="2">
        <v>42030</v>
      </c>
      <c r="X1289" s="2" t="str">
        <f t="shared" si="101"/>
        <v>Mon</v>
      </c>
      <c r="Y1289" s="2">
        <v>42031</v>
      </c>
      <c r="Z1289" s="9">
        <f t="shared" si="102"/>
        <v>1</v>
      </c>
      <c r="AA1289" s="9" t="str">
        <f t="shared" si="103"/>
        <v>After Discount</v>
      </c>
      <c r="AB1289" s="6">
        <v>82.310099999999991</v>
      </c>
      <c r="AC1289">
        <v>8</v>
      </c>
      <c r="AD1289" s="6">
        <v>119.29</v>
      </c>
      <c r="AE1289">
        <v>89595</v>
      </c>
      <c r="AF1289" s="9">
        <f>IF(COUNTIF(AE$2:AE3240,AE1289)=1,1,0)</f>
        <v>0</v>
      </c>
      <c r="AG1289" t="str">
        <f>_xlfn.XLOOKUP(AE1289,Returns!A:A,Returns!B:B,"Not Returned",0,1)</f>
        <v>Not Returned</v>
      </c>
      <c r="AH1289">
        <f t="shared" si="104"/>
        <v>0</v>
      </c>
    </row>
    <row r="1290" spans="1:34" x14ac:dyDescent="0.3">
      <c r="A1290">
        <v>22582</v>
      </c>
      <c r="B1290" t="s">
        <v>56</v>
      </c>
      <c r="C1290" s="8">
        <v>0.02</v>
      </c>
      <c r="D1290" s="6">
        <v>53.98</v>
      </c>
      <c r="E1290" s="7">
        <v>5.5</v>
      </c>
      <c r="F1290">
        <v>2466</v>
      </c>
      <c r="G1290" t="s">
        <v>2300</v>
      </c>
      <c r="H1290" t="str">
        <f>IF(COUNTIF(G$2:G1290,G1290)=1,"New Customer","Returning Customer")</f>
        <v>Returning Customer</v>
      </c>
      <c r="I1290">
        <f t="shared" si="100"/>
        <v>0</v>
      </c>
      <c r="J1290" t="s">
        <v>27</v>
      </c>
      <c r="K1290" t="s">
        <v>28</v>
      </c>
      <c r="L1290" t="s">
        <v>77</v>
      </c>
      <c r="M1290" t="s">
        <v>177</v>
      </c>
      <c r="N1290" t="s">
        <v>59</v>
      </c>
      <c r="O1290" t="s">
        <v>2302</v>
      </c>
      <c r="P1290">
        <v>0.62</v>
      </c>
      <c r="Q1290" t="s">
        <v>33</v>
      </c>
      <c r="R1290" t="s">
        <v>61</v>
      </c>
      <c r="S1290" t="str">
        <f>VLOOKUP(R1290,Users!$A$1:$B$5,2,0)</f>
        <v>Chris</v>
      </c>
      <c r="T1290" t="s">
        <v>295</v>
      </c>
      <c r="U1290" t="s">
        <v>2301</v>
      </c>
      <c r="V1290">
        <v>49783</v>
      </c>
      <c r="W1290" s="2">
        <v>42062</v>
      </c>
      <c r="X1290" s="2" t="str">
        <f t="shared" si="101"/>
        <v>Fri</v>
      </c>
      <c r="Y1290" s="2">
        <v>42063</v>
      </c>
      <c r="Z1290" s="9">
        <f t="shared" si="102"/>
        <v>1</v>
      </c>
      <c r="AA1290" s="9" t="str">
        <f t="shared" si="103"/>
        <v>After Discount</v>
      </c>
      <c r="AB1290" s="6">
        <v>101.97200000000001</v>
      </c>
      <c r="AC1290">
        <v>8</v>
      </c>
      <c r="AD1290" s="6">
        <v>438.33</v>
      </c>
      <c r="AE1290">
        <v>88136</v>
      </c>
      <c r="AF1290" s="9">
        <f>IF(COUNTIF(AE$2:AE3241,AE1290)=1,1,0)</f>
        <v>0</v>
      </c>
      <c r="AG1290" t="str">
        <f>_xlfn.XLOOKUP(AE1290,Returns!A:A,Returns!B:B,"Not Returned",0,1)</f>
        <v>Not Returned</v>
      </c>
      <c r="AH1290">
        <f t="shared" si="104"/>
        <v>0</v>
      </c>
    </row>
    <row r="1291" spans="1:34" x14ac:dyDescent="0.3">
      <c r="A1291">
        <v>19694</v>
      </c>
      <c r="B1291" t="s">
        <v>37</v>
      </c>
      <c r="C1291" s="8">
        <v>0.04</v>
      </c>
      <c r="D1291" s="6">
        <v>130.97999999999999</v>
      </c>
      <c r="E1291" s="7">
        <v>30</v>
      </c>
      <c r="F1291">
        <v>447</v>
      </c>
      <c r="G1291" t="s">
        <v>538</v>
      </c>
      <c r="H1291" t="str">
        <f>IF(COUNTIF(G$2:G1291,G1291)=1,"New Customer","Returning Customer")</f>
        <v>Returning Customer</v>
      </c>
      <c r="I1291">
        <f t="shared" si="100"/>
        <v>0</v>
      </c>
      <c r="J1291" t="s">
        <v>39</v>
      </c>
      <c r="K1291" t="s">
        <v>28</v>
      </c>
      <c r="L1291" t="s">
        <v>41</v>
      </c>
      <c r="M1291" t="s">
        <v>42</v>
      </c>
      <c r="N1291" t="s">
        <v>43</v>
      </c>
      <c r="O1291" t="s">
        <v>539</v>
      </c>
      <c r="P1291">
        <v>0.78</v>
      </c>
      <c r="Q1291" t="s">
        <v>33</v>
      </c>
      <c r="R1291" t="s">
        <v>61</v>
      </c>
      <c r="S1291" t="str">
        <f>VLOOKUP(R1291,Users!$A$1:$B$5,2,0)</f>
        <v>Chris</v>
      </c>
      <c r="T1291" t="s">
        <v>62</v>
      </c>
      <c r="U1291" t="s">
        <v>540</v>
      </c>
      <c r="V1291">
        <v>55113</v>
      </c>
      <c r="W1291" s="2">
        <v>42180</v>
      </c>
      <c r="X1291" s="2" t="str">
        <f t="shared" si="101"/>
        <v>Thu</v>
      </c>
      <c r="Y1291" s="2">
        <v>42183</v>
      </c>
      <c r="Z1291" s="9">
        <f t="shared" si="102"/>
        <v>3</v>
      </c>
      <c r="AA1291" s="9" t="str">
        <f t="shared" si="103"/>
        <v>After Discount</v>
      </c>
      <c r="AB1291" s="6">
        <v>-82.903999999999996</v>
      </c>
      <c r="AC1291">
        <v>1</v>
      </c>
      <c r="AD1291" s="6">
        <v>159.51</v>
      </c>
      <c r="AE1291">
        <v>90449</v>
      </c>
      <c r="AF1291" s="9">
        <f>IF(COUNTIF(AE$2:AE3242,AE1291)=1,1,0)</f>
        <v>0</v>
      </c>
      <c r="AG1291" t="str">
        <f>_xlfn.XLOOKUP(AE1291,Returns!A:A,Returns!B:B,"Not Returned",0,1)</f>
        <v>Not Returned</v>
      </c>
      <c r="AH1291">
        <f t="shared" si="104"/>
        <v>0</v>
      </c>
    </row>
    <row r="1292" spans="1:34" x14ac:dyDescent="0.3">
      <c r="A1292">
        <v>18667</v>
      </c>
      <c r="B1292" t="s">
        <v>47</v>
      </c>
      <c r="C1292" s="8">
        <v>0.02</v>
      </c>
      <c r="D1292" s="6">
        <v>130.97999999999999</v>
      </c>
      <c r="E1292" s="7">
        <v>30</v>
      </c>
      <c r="F1292">
        <v>665</v>
      </c>
      <c r="G1292" t="s">
        <v>772</v>
      </c>
      <c r="H1292" t="str">
        <f>IF(COUNTIF(G$2:G1292,G1292)=1,"New Customer","Returning Customer")</f>
        <v>Returning Customer</v>
      </c>
      <c r="I1292">
        <f t="shared" si="100"/>
        <v>0</v>
      </c>
      <c r="J1292" t="s">
        <v>39</v>
      </c>
      <c r="K1292" t="s">
        <v>28</v>
      </c>
      <c r="L1292" t="s">
        <v>41</v>
      </c>
      <c r="M1292" t="s">
        <v>42</v>
      </c>
      <c r="N1292" t="s">
        <v>43</v>
      </c>
      <c r="O1292" t="s">
        <v>539</v>
      </c>
      <c r="P1292">
        <v>0.78</v>
      </c>
      <c r="Q1292" t="s">
        <v>33</v>
      </c>
      <c r="R1292" t="s">
        <v>135</v>
      </c>
      <c r="S1292" t="str">
        <f>VLOOKUP(R1292,Users!$A$1:$B$5,2,0)</f>
        <v>Sam</v>
      </c>
      <c r="T1292" t="s">
        <v>239</v>
      </c>
      <c r="U1292" t="s">
        <v>603</v>
      </c>
      <c r="V1292">
        <v>37130</v>
      </c>
      <c r="W1292" s="2">
        <v>42112</v>
      </c>
      <c r="X1292" s="2" t="str">
        <f t="shared" si="101"/>
        <v>Sat</v>
      </c>
      <c r="Y1292" s="2">
        <v>42113</v>
      </c>
      <c r="Z1292" s="9">
        <f t="shared" si="102"/>
        <v>1</v>
      </c>
      <c r="AA1292" s="9" t="str">
        <f t="shared" si="103"/>
        <v>After Discount</v>
      </c>
      <c r="AB1292" s="6">
        <v>90.762</v>
      </c>
      <c r="AC1292">
        <v>6</v>
      </c>
      <c r="AD1292" s="6">
        <v>793.39</v>
      </c>
      <c r="AE1292">
        <v>88678</v>
      </c>
      <c r="AF1292" s="9">
        <f>IF(COUNTIF(AE$2:AE3243,AE1292)=1,1,0)</f>
        <v>1</v>
      </c>
      <c r="AG1292" t="str">
        <f>_xlfn.XLOOKUP(AE1292,Returns!A:A,Returns!B:B,"Not Returned",0,1)</f>
        <v>Not Returned</v>
      </c>
      <c r="AH1292">
        <f t="shared" si="104"/>
        <v>0</v>
      </c>
    </row>
    <row r="1293" spans="1:34" x14ac:dyDescent="0.3">
      <c r="A1293">
        <v>7632</v>
      </c>
      <c r="B1293" t="s">
        <v>56</v>
      </c>
      <c r="C1293" s="8">
        <v>0.09</v>
      </c>
      <c r="D1293" s="6">
        <v>130.97999999999999</v>
      </c>
      <c r="E1293" s="7">
        <v>30</v>
      </c>
      <c r="F1293">
        <v>1217</v>
      </c>
      <c r="G1293" t="s">
        <v>1302</v>
      </c>
      <c r="H1293" t="str">
        <f>IF(COUNTIF(G$2:G1293,G1293)=1,"New Customer","Returning Customer")</f>
        <v>New Customer</v>
      </c>
      <c r="I1293">
        <f t="shared" si="100"/>
        <v>1</v>
      </c>
      <c r="J1293" t="s">
        <v>39</v>
      </c>
      <c r="K1293" t="s">
        <v>58</v>
      </c>
      <c r="L1293" t="s">
        <v>41</v>
      </c>
      <c r="M1293" t="s">
        <v>42</v>
      </c>
      <c r="N1293" t="s">
        <v>43</v>
      </c>
      <c r="O1293" t="s">
        <v>539</v>
      </c>
      <c r="P1293">
        <v>0.78</v>
      </c>
      <c r="Q1293" t="s">
        <v>33</v>
      </c>
      <c r="R1293" t="s">
        <v>53</v>
      </c>
      <c r="S1293" t="str">
        <f>VLOOKUP(R1293,Users!$A$1:$B$5,2,0)</f>
        <v>Erin</v>
      </c>
      <c r="T1293" t="s">
        <v>189</v>
      </c>
      <c r="U1293" t="s">
        <v>190</v>
      </c>
      <c r="V1293">
        <v>2112</v>
      </c>
      <c r="W1293" s="2">
        <v>42122</v>
      </c>
      <c r="X1293" s="2" t="str">
        <f t="shared" si="101"/>
        <v>Tue</v>
      </c>
      <c r="Y1293" s="2">
        <v>42125</v>
      </c>
      <c r="Z1293" s="9">
        <f t="shared" si="102"/>
        <v>3</v>
      </c>
      <c r="AA1293" s="9" t="str">
        <f t="shared" si="103"/>
        <v>After Discount</v>
      </c>
      <c r="AB1293" s="6">
        <v>-421.76</v>
      </c>
      <c r="AC1293">
        <v>41</v>
      </c>
      <c r="AD1293" s="6">
        <v>5258.94</v>
      </c>
      <c r="AE1293">
        <v>54595</v>
      </c>
      <c r="AF1293" s="9">
        <f>IF(COUNTIF(AE$2:AE3244,AE1293)=1,1,0)</f>
        <v>1</v>
      </c>
      <c r="AG1293" t="str">
        <f>_xlfn.XLOOKUP(AE1293,Returns!A:A,Returns!B:B,"Not Returned",0,1)</f>
        <v>Returned</v>
      </c>
      <c r="AH1293">
        <f t="shared" si="104"/>
        <v>1</v>
      </c>
    </row>
    <row r="1294" spans="1:34" x14ac:dyDescent="0.3">
      <c r="A1294">
        <v>25632</v>
      </c>
      <c r="B1294" t="s">
        <v>56</v>
      </c>
      <c r="C1294" s="8">
        <v>0.09</v>
      </c>
      <c r="D1294" s="6">
        <v>130.97999999999999</v>
      </c>
      <c r="E1294" s="7">
        <v>30</v>
      </c>
      <c r="F1294">
        <v>1227</v>
      </c>
      <c r="G1294" t="s">
        <v>1305</v>
      </c>
      <c r="H1294" t="str">
        <f>IF(COUNTIF(G$2:G1294,G1294)=1,"New Customer","Returning Customer")</f>
        <v>New Customer</v>
      </c>
      <c r="I1294">
        <f t="shared" si="100"/>
        <v>1</v>
      </c>
      <c r="J1294" t="s">
        <v>39</v>
      </c>
      <c r="K1294" t="s">
        <v>58</v>
      </c>
      <c r="L1294" t="s">
        <v>41</v>
      </c>
      <c r="M1294" t="s">
        <v>42</v>
      </c>
      <c r="N1294" t="s">
        <v>43</v>
      </c>
      <c r="O1294" t="s">
        <v>539</v>
      </c>
      <c r="P1294">
        <v>0.78</v>
      </c>
      <c r="Q1294" t="s">
        <v>33</v>
      </c>
      <c r="R1294" t="s">
        <v>53</v>
      </c>
      <c r="S1294" t="str">
        <f>VLOOKUP(R1294,Users!$A$1:$B$5,2,0)</f>
        <v>Erin</v>
      </c>
      <c r="T1294" t="s">
        <v>147</v>
      </c>
      <c r="U1294" t="s">
        <v>769</v>
      </c>
      <c r="V1294">
        <v>5403</v>
      </c>
      <c r="W1294" s="2">
        <v>42122</v>
      </c>
      <c r="X1294" s="2" t="str">
        <f t="shared" si="101"/>
        <v>Tue</v>
      </c>
      <c r="Y1294" s="2">
        <v>42125</v>
      </c>
      <c r="Z1294" s="9">
        <f t="shared" si="102"/>
        <v>3</v>
      </c>
      <c r="AA1294" s="9" t="str">
        <f t="shared" si="103"/>
        <v>After Discount</v>
      </c>
      <c r="AB1294" s="6">
        <v>-421.76</v>
      </c>
      <c r="AC1294">
        <v>10</v>
      </c>
      <c r="AD1294" s="6">
        <v>1282.67</v>
      </c>
      <c r="AE1294">
        <v>90800</v>
      </c>
      <c r="AF1294" s="9">
        <f>IF(COUNTIF(AE$2:AE3245,AE1294)=1,1,0)</f>
        <v>0</v>
      </c>
      <c r="AG1294" t="str">
        <f>_xlfn.XLOOKUP(AE1294,Returns!A:A,Returns!B:B,"Not Returned",0,1)</f>
        <v>Not Returned</v>
      </c>
      <c r="AH1294">
        <f t="shared" si="104"/>
        <v>0</v>
      </c>
    </row>
    <row r="1295" spans="1:34" x14ac:dyDescent="0.3">
      <c r="A1295">
        <v>21171</v>
      </c>
      <c r="B1295" t="s">
        <v>47</v>
      </c>
      <c r="C1295" s="8">
        <v>0.1</v>
      </c>
      <c r="D1295" s="6">
        <v>130.97999999999999</v>
      </c>
      <c r="E1295" s="7">
        <v>30</v>
      </c>
      <c r="F1295">
        <v>2385</v>
      </c>
      <c r="G1295" t="s">
        <v>2229</v>
      </c>
      <c r="H1295" t="str">
        <f>IF(COUNTIF(G$2:G1295,G1295)=1,"New Customer","Returning Customer")</f>
        <v>New Customer</v>
      </c>
      <c r="I1295">
        <f t="shared" si="100"/>
        <v>1</v>
      </c>
      <c r="J1295" t="s">
        <v>39</v>
      </c>
      <c r="K1295" t="s">
        <v>58</v>
      </c>
      <c r="L1295" t="s">
        <v>41</v>
      </c>
      <c r="M1295" t="s">
        <v>42</v>
      </c>
      <c r="N1295" t="s">
        <v>43</v>
      </c>
      <c r="O1295" t="s">
        <v>539</v>
      </c>
      <c r="P1295">
        <v>0.78</v>
      </c>
      <c r="Q1295" t="s">
        <v>33</v>
      </c>
      <c r="R1295" t="s">
        <v>34</v>
      </c>
      <c r="S1295" t="str">
        <f>VLOOKUP(R1295,Users!$A$1:$B$5,2,0)</f>
        <v>William</v>
      </c>
      <c r="T1295" t="s">
        <v>360</v>
      </c>
      <c r="U1295" t="s">
        <v>2230</v>
      </c>
      <c r="V1295">
        <v>88001</v>
      </c>
      <c r="W1295" s="2">
        <v>42146</v>
      </c>
      <c r="X1295" s="2" t="str">
        <f t="shared" si="101"/>
        <v>Fri</v>
      </c>
      <c r="Y1295" s="2">
        <v>42148</v>
      </c>
      <c r="Z1295" s="9">
        <f t="shared" si="102"/>
        <v>2</v>
      </c>
      <c r="AA1295" s="9" t="str">
        <f t="shared" si="103"/>
        <v>After Discount</v>
      </c>
      <c r="AB1295" s="6">
        <v>2000.11</v>
      </c>
      <c r="AC1295">
        <v>18</v>
      </c>
      <c r="AD1295" s="6">
        <v>2259.9899999999998</v>
      </c>
      <c r="AE1295">
        <v>89184</v>
      </c>
      <c r="AF1295" s="9">
        <f>IF(COUNTIF(AE$2:AE3246,AE1295)=1,1,0)</f>
        <v>1</v>
      </c>
      <c r="AG1295" t="str">
        <f>_xlfn.XLOOKUP(AE1295,Returns!A:A,Returns!B:B,"Not Returned",0,1)</f>
        <v>Not Returned</v>
      </c>
      <c r="AH1295">
        <f t="shared" si="104"/>
        <v>0</v>
      </c>
    </row>
    <row r="1296" spans="1:34" x14ac:dyDescent="0.3">
      <c r="A1296">
        <v>19697</v>
      </c>
      <c r="B1296" t="s">
        <v>106</v>
      </c>
      <c r="C1296" s="8">
        <v>0.04</v>
      </c>
      <c r="D1296" s="6">
        <v>180.98</v>
      </c>
      <c r="E1296" s="7">
        <v>30</v>
      </c>
      <c r="F1296">
        <v>1934</v>
      </c>
      <c r="G1296" t="s">
        <v>1870</v>
      </c>
      <c r="H1296" t="str">
        <f>IF(COUNTIF(G$2:G1296,G1296)=1,"New Customer","Returning Customer")</f>
        <v>New Customer</v>
      </c>
      <c r="I1296">
        <f t="shared" si="100"/>
        <v>1</v>
      </c>
      <c r="J1296" t="s">
        <v>39</v>
      </c>
      <c r="K1296" t="s">
        <v>40</v>
      </c>
      <c r="L1296" t="s">
        <v>41</v>
      </c>
      <c r="M1296" t="s">
        <v>42</v>
      </c>
      <c r="N1296" t="s">
        <v>43</v>
      </c>
      <c r="O1296" t="s">
        <v>1871</v>
      </c>
      <c r="P1296">
        <v>0.69</v>
      </c>
      <c r="Q1296" t="s">
        <v>33</v>
      </c>
      <c r="R1296" t="s">
        <v>61</v>
      </c>
      <c r="S1296" t="str">
        <f>VLOOKUP(R1296,Users!$A$1:$B$5,2,0)</f>
        <v>Chris</v>
      </c>
      <c r="T1296" t="s">
        <v>129</v>
      </c>
      <c r="U1296" t="s">
        <v>874</v>
      </c>
      <c r="V1296">
        <v>78626</v>
      </c>
      <c r="W1296" s="2">
        <v>42154</v>
      </c>
      <c r="X1296" s="2" t="str">
        <f t="shared" si="101"/>
        <v>Sat</v>
      </c>
      <c r="Y1296" s="2">
        <v>42154</v>
      </c>
      <c r="Z1296" s="9">
        <f t="shared" si="102"/>
        <v>0</v>
      </c>
      <c r="AA1296" s="9" t="str">
        <f t="shared" si="103"/>
        <v>After Discount</v>
      </c>
      <c r="AB1296" s="6">
        <v>52.988000000000056</v>
      </c>
      <c r="AC1296">
        <v>3</v>
      </c>
      <c r="AD1296" s="6">
        <v>561.65</v>
      </c>
      <c r="AE1296">
        <v>86688</v>
      </c>
      <c r="AF1296" s="9">
        <f>IF(COUNTIF(AE$2:AE3247,AE1296)=1,1,0)</f>
        <v>0</v>
      </c>
      <c r="AG1296" t="str">
        <f>_xlfn.XLOOKUP(AE1296,Returns!A:A,Returns!B:B,"Not Returned",0,1)</f>
        <v>Not Returned</v>
      </c>
      <c r="AH1296">
        <f t="shared" si="104"/>
        <v>0</v>
      </c>
    </row>
    <row r="1297" spans="1:34" x14ac:dyDescent="0.3">
      <c r="A1297">
        <v>23495</v>
      </c>
      <c r="B1297" t="s">
        <v>106</v>
      </c>
      <c r="C1297" s="8">
        <v>0</v>
      </c>
      <c r="D1297" s="6">
        <v>180.98</v>
      </c>
      <c r="E1297" s="7">
        <v>30</v>
      </c>
      <c r="F1297">
        <v>2486</v>
      </c>
      <c r="G1297" t="s">
        <v>2312</v>
      </c>
      <c r="H1297" t="str">
        <f>IF(COUNTIF(G$2:G1297,G1297)=1,"New Customer","Returning Customer")</f>
        <v>Returning Customer</v>
      </c>
      <c r="I1297">
        <f t="shared" si="100"/>
        <v>0</v>
      </c>
      <c r="J1297" t="s">
        <v>39</v>
      </c>
      <c r="K1297" t="s">
        <v>58</v>
      </c>
      <c r="L1297" t="s">
        <v>41</v>
      </c>
      <c r="M1297" t="s">
        <v>42</v>
      </c>
      <c r="N1297" t="s">
        <v>43</v>
      </c>
      <c r="O1297" t="s">
        <v>1871</v>
      </c>
      <c r="P1297">
        <v>0.69</v>
      </c>
      <c r="Q1297" t="s">
        <v>33</v>
      </c>
      <c r="R1297" t="s">
        <v>135</v>
      </c>
      <c r="S1297" t="str">
        <f>VLOOKUP(R1297,Users!$A$1:$B$5,2,0)</f>
        <v>Sam</v>
      </c>
      <c r="T1297" t="s">
        <v>381</v>
      </c>
      <c r="U1297" t="s">
        <v>2313</v>
      </c>
      <c r="V1297">
        <v>30458</v>
      </c>
      <c r="W1297" s="2">
        <v>42038</v>
      </c>
      <c r="X1297" s="2" t="str">
        <f t="shared" si="101"/>
        <v>Tue</v>
      </c>
      <c r="Y1297" s="2">
        <v>42040</v>
      </c>
      <c r="Z1297" s="9">
        <f t="shared" si="102"/>
        <v>2</v>
      </c>
      <c r="AA1297" s="9" t="str">
        <f t="shared" si="103"/>
        <v>No Discount</v>
      </c>
      <c r="AB1297" s="6">
        <v>9.2040000000000006</v>
      </c>
      <c r="AC1297">
        <v>11</v>
      </c>
      <c r="AD1297" s="6">
        <v>2084.16</v>
      </c>
      <c r="AE1297">
        <v>91416</v>
      </c>
      <c r="AF1297" s="9">
        <f>IF(COUNTIF(AE$2:AE3248,AE1297)=1,1,0)</f>
        <v>1</v>
      </c>
      <c r="AG1297" t="str">
        <f>_xlfn.XLOOKUP(AE1297,Returns!A:A,Returns!B:B,"Not Returned",0,1)</f>
        <v>Not Returned</v>
      </c>
      <c r="AH1297">
        <f t="shared" si="104"/>
        <v>0</v>
      </c>
    </row>
    <row r="1298" spans="1:34" x14ac:dyDescent="0.3">
      <c r="A1298">
        <v>6243</v>
      </c>
      <c r="B1298" t="s">
        <v>37</v>
      </c>
      <c r="C1298" s="8">
        <v>0.04</v>
      </c>
      <c r="D1298" s="6">
        <v>160.97999999999999</v>
      </c>
      <c r="E1298" s="7">
        <v>30</v>
      </c>
      <c r="F1298">
        <v>94</v>
      </c>
      <c r="G1298" t="s">
        <v>173</v>
      </c>
      <c r="H1298" t="str">
        <f>IF(COUNTIF(G$2:G1298,G1298)=1,"New Customer","Returning Customer")</f>
        <v>Returning Customer</v>
      </c>
      <c r="I1298">
        <f t="shared" si="100"/>
        <v>0</v>
      </c>
      <c r="J1298" t="s">
        <v>39</v>
      </c>
      <c r="K1298" t="s">
        <v>40</v>
      </c>
      <c r="L1298" t="s">
        <v>41</v>
      </c>
      <c r="M1298" t="s">
        <v>42</v>
      </c>
      <c r="N1298" t="s">
        <v>43</v>
      </c>
      <c r="O1298" t="s">
        <v>174</v>
      </c>
      <c r="P1298">
        <v>0.62</v>
      </c>
      <c r="Q1298" t="s">
        <v>33</v>
      </c>
      <c r="R1298" t="s">
        <v>61</v>
      </c>
      <c r="S1298" t="str">
        <f>VLOOKUP(R1298,Users!$A$1:$B$5,2,0)</f>
        <v>Chris</v>
      </c>
      <c r="T1298" t="s">
        <v>175</v>
      </c>
      <c r="U1298" t="s">
        <v>176</v>
      </c>
      <c r="V1298">
        <v>60601</v>
      </c>
      <c r="W1298" s="2">
        <v>42127</v>
      </c>
      <c r="X1298" s="2" t="str">
        <f t="shared" si="101"/>
        <v>Sun</v>
      </c>
      <c r="Y1298" s="2">
        <v>42129</v>
      </c>
      <c r="Z1298" s="9">
        <f t="shared" si="102"/>
        <v>2</v>
      </c>
      <c r="AA1298" s="9" t="str">
        <f t="shared" si="103"/>
        <v>After Discount</v>
      </c>
      <c r="AB1298" s="6">
        <v>116.1</v>
      </c>
      <c r="AC1298">
        <v>37</v>
      </c>
      <c r="AD1298" s="6">
        <v>6276.34</v>
      </c>
      <c r="AE1298">
        <v>44231</v>
      </c>
      <c r="AF1298" s="9">
        <f>IF(COUNTIF(AE$2:AE3249,AE1298)=1,1,0)</f>
        <v>0</v>
      </c>
      <c r="AG1298" t="str">
        <f>_xlfn.XLOOKUP(AE1298,Returns!A:A,Returns!B:B,"Not Returned",0,1)</f>
        <v>Not Returned</v>
      </c>
      <c r="AH1298">
        <f t="shared" si="104"/>
        <v>0</v>
      </c>
    </row>
    <row r="1299" spans="1:34" x14ac:dyDescent="0.3">
      <c r="A1299">
        <v>24243</v>
      </c>
      <c r="B1299" t="s">
        <v>37</v>
      </c>
      <c r="C1299" s="8">
        <v>0.04</v>
      </c>
      <c r="D1299" s="6">
        <v>160.97999999999999</v>
      </c>
      <c r="E1299" s="7">
        <v>30</v>
      </c>
      <c r="F1299">
        <v>97</v>
      </c>
      <c r="G1299" t="s">
        <v>179</v>
      </c>
      <c r="H1299" t="str">
        <f>IF(COUNTIF(G$2:G1299,G1299)=1,"New Customer","Returning Customer")</f>
        <v>Returning Customer</v>
      </c>
      <c r="I1299">
        <f t="shared" si="100"/>
        <v>0</v>
      </c>
      <c r="J1299" t="s">
        <v>39</v>
      </c>
      <c r="K1299" t="s">
        <v>40</v>
      </c>
      <c r="L1299" t="s">
        <v>41</v>
      </c>
      <c r="M1299" t="s">
        <v>42</v>
      </c>
      <c r="N1299" t="s">
        <v>43</v>
      </c>
      <c r="O1299" t="s">
        <v>174</v>
      </c>
      <c r="P1299">
        <v>0.62</v>
      </c>
      <c r="Q1299" t="s">
        <v>33</v>
      </c>
      <c r="R1299" t="s">
        <v>61</v>
      </c>
      <c r="S1299" t="str">
        <f>VLOOKUP(R1299,Users!$A$1:$B$5,2,0)</f>
        <v>Chris</v>
      </c>
      <c r="T1299" t="s">
        <v>180</v>
      </c>
      <c r="U1299" t="s">
        <v>181</v>
      </c>
      <c r="V1299">
        <v>66502</v>
      </c>
      <c r="W1299" s="2">
        <v>42127</v>
      </c>
      <c r="X1299" s="2" t="str">
        <f t="shared" si="101"/>
        <v>Sun</v>
      </c>
      <c r="Y1299" s="2">
        <v>42129</v>
      </c>
      <c r="Z1299" s="9">
        <f t="shared" si="102"/>
        <v>2</v>
      </c>
      <c r="AA1299" s="9" t="str">
        <f t="shared" si="103"/>
        <v>After Discount</v>
      </c>
      <c r="AB1299" s="6">
        <v>255.42000000000002</v>
      </c>
      <c r="AC1299">
        <v>9</v>
      </c>
      <c r="AD1299" s="6">
        <v>1526.68</v>
      </c>
      <c r="AE1299">
        <v>87306</v>
      </c>
      <c r="AF1299" s="9">
        <f>IF(COUNTIF(AE$2:AE3250,AE1299)=1,1,0)</f>
        <v>0</v>
      </c>
      <c r="AG1299" t="str">
        <f>_xlfn.XLOOKUP(AE1299,Returns!A:A,Returns!B:B,"Not Returned",0,1)</f>
        <v>Not Returned</v>
      </c>
      <c r="AH1299">
        <f t="shared" si="104"/>
        <v>0</v>
      </c>
    </row>
    <row r="1300" spans="1:34" x14ac:dyDescent="0.3">
      <c r="A1300">
        <v>23853</v>
      </c>
      <c r="B1300" t="s">
        <v>106</v>
      </c>
      <c r="C1300" s="8">
        <v>0.03</v>
      </c>
      <c r="D1300" s="6">
        <v>160.97999999999999</v>
      </c>
      <c r="E1300" s="7">
        <v>30</v>
      </c>
      <c r="F1300">
        <v>389</v>
      </c>
      <c r="G1300" t="s">
        <v>495</v>
      </c>
      <c r="H1300" t="str">
        <f>IF(COUNTIF(G$2:G1300,G1300)=1,"New Customer","Returning Customer")</f>
        <v>New Customer</v>
      </c>
      <c r="I1300">
        <f t="shared" si="100"/>
        <v>1</v>
      </c>
      <c r="J1300" t="s">
        <v>39</v>
      </c>
      <c r="K1300" t="s">
        <v>28</v>
      </c>
      <c r="L1300" t="s">
        <v>41</v>
      </c>
      <c r="M1300" t="s">
        <v>42</v>
      </c>
      <c r="N1300" t="s">
        <v>43</v>
      </c>
      <c r="O1300" t="s">
        <v>174</v>
      </c>
      <c r="P1300">
        <v>0.62</v>
      </c>
      <c r="Q1300" t="s">
        <v>33</v>
      </c>
      <c r="R1300" t="s">
        <v>61</v>
      </c>
      <c r="S1300" t="str">
        <f>VLOOKUP(R1300,Users!$A$1:$B$5,2,0)</f>
        <v>Chris</v>
      </c>
      <c r="T1300" t="s">
        <v>489</v>
      </c>
      <c r="U1300" t="s">
        <v>496</v>
      </c>
      <c r="V1300">
        <v>68502</v>
      </c>
      <c r="W1300" s="2">
        <v>42041</v>
      </c>
      <c r="X1300" s="2" t="str">
        <f t="shared" si="101"/>
        <v>Fri</v>
      </c>
      <c r="Y1300" s="2">
        <v>42045</v>
      </c>
      <c r="Z1300" s="9">
        <f t="shared" si="102"/>
        <v>4</v>
      </c>
      <c r="AA1300" s="9" t="str">
        <f t="shared" si="103"/>
        <v>After Discount</v>
      </c>
      <c r="AB1300" s="6">
        <v>1273.2086999999999</v>
      </c>
      <c r="AC1300">
        <v>11</v>
      </c>
      <c r="AD1300" s="6">
        <v>1845.23</v>
      </c>
      <c r="AE1300">
        <v>90338</v>
      </c>
      <c r="AF1300" s="9">
        <f>IF(COUNTIF(AE$2:AE3251,AE1300)=1,1,0)</f>
        <v>1</v>
      </c>
      <c r="AG1300" t="str">
        <f>_xlfn.XLOOKUP(AE1300,Returns!A:A,Returns!B:B,"Not Returned",0,1)</f>
        <v>Not Returned</v>
      </c>
      <c r="AH1300">
        <f t="shared" si="104"/>
        <v>0</v>
      </c>
    </row>
    <row r="1301" spans="1:34" x14ac:dyDescent="0.3">
      <c r="A1301">
        <v>19357</v>
      </c>
      <c r="B1301" t="s">
        <v>56</v>
      </c>
      <c r="C1301" s="8">
        <v>0.02</v>
      </c>
      <c r="D1301" s="6">
        <v>160.97999999999999</v>
      </c>
      <c r="E1301" s="7">
        <v>30</v>
      </c>
      <c r="F1301">
        <v>1138</v>
      </c>
      <c r="G1301" t="s">
        <v>1239</v>
      </c>
      <c r="H1301" t="str">
        <f>IF(COUNTIF(G$2:G1301,G1301)=1,"New Customer","Returning Customer")</f>
        <v>New Customer</v>
      </c>
      <c r="I1301">
        <f t="shared" si="100"/>
        <v>1</v>
      </c>
      <c r="J1301" t="s">
        <v>39</v>
      </c>
      <c r="K1301" t="s">
        <v>40</v>
      </c>
      <c r="L1301" t="s">
        <v>41</v>
      </c>
      <c r="M1301" t="s">
        <v>42</v>
      </c>
      <c r="N1301" t="s">
        <v>43</v>
      </c>
      <c r="O1301" t="s">
        <v>174</v>
      </c>
      <c r="P1301">
        <v>0.62</v>
      </c>
      <c r="Q1301" t="s">
        <v>33</v>
      </c>
      <c r="R1301" t="s">
        <v>61</v>
      </c>
      <c r="S1301" t="str">
        <f>VLOOKUP(R1301,Users!$A$1:$B$5,2,0)</f>
        <v>Chris</v>
      </c>
      <c r="T1301" t="s">
        <v>129</v>
      </c>
      <c r="U1301" t="s">
        <v>1240</v>
      </c>
      <c r="V1301">
        <v>75056</v>
      </c>
      <c r="W1301" s="2">
        <v>42051</v>
      </c>
      <c r="X1301" s="2" t="str">
        <f t="shared" si="101"/>
        <v>Mon</v>
      </c>
      <c r="Y1301" s="2">
        <v>42054</v>
      </c>
      <c r="Z1301" s="9">
        <f t="shared" si="102"/>
        <v>3</v>
      </c>
      <c r="AA1301" s="9" t="str">
        <f t="shared" si="103"/>
        <v>After Discount</v>
      </c>
      <c r="AB1301" s="6">
        <v>-51.116</v>
      </c>
      <c r="AC1301">
        <v>1</v>
      </c>
      <c r="AD1301" s="6">
        <v>192.49</v>
      </c>
      <c r="AE1301">
        <v>86574</v>
      </c>
      <c r="AF1301" s="9">
        <f>IF(COUNTIF(AE$2:AE3252,AE1301)=1,1,0)</f>
        <v>1</v>
      </c>
      <c r="AG1301" t="str">
        <f>_xlfn.XLOOKUP(AE1301,Returns!A:A,Returns!B:B,"Not Returned",0,1)</f>
        <v>Not Returned</v>
      </c>
      <c r="AH1301">
        <f t="shared" si="104"/>
        <v>0</v>
      </c>
    </row>
    <row r="1302" spans="1:34" x14ac:dyDescent="0.3">
      <c r="A1302">
        <v>20593</v>
      </c>
      <c r="B1302" t="s">
        <v>56</v>
      </c>
      <c r="C1302" s="8">
        <v>0.01</v>
      </c>
      <c r="D1302" s="6">
        <v>160.97999999999999</v>
      </c>
      <c r="E1302" s="7">
        <v>30</v>
      </c>
      <c r="F1302">
        <v>1238</v>
      </c>
      <c r="G1302" t="s">
        <v>1317</v>
      </c>
      <c r="H1302" t="str">
        <f>IF(COUNTIF(G$2:G1302,G1302)=1,"New Customer","Returning Customer")</f>
        <v>New Customer</v>
      </c>
      <c r="I1302">
        <f t="shared" si="100"/>
        <v>1</v>
      </c>
      <c r="J1302" t="s">
        <v>39</v>
      </c>
      <c r="K1302" t="s">
        <v>28</v>
      </c>
      <c r="L1302" t="s">
        <v>41</v>
      </c>
      <c r="M1302" t="s">
        <v>42</v>
      </c>
      <c r="N1302" t="s">
        <v>43</v>
      </c>
      <c r="O1302" t="s">
        <v>174</v>
      </c>
      <c r="P1302">
        <v>0.62</v>
      </c>
      <c r="Q1302" t="s">
        <v>33</v>
      </c>
      <c r="R1302" t="s">
        <v>61</v>
      </c>
      <c r="S1302" t="str">
        <f>VLOOKUP(R1302,Users!$A$1:$B$5,2,0)</f>
        <v>Chris</v>
      </c>
      <c r="T1302" t="s">
        <v>129</v>
      </c>
      <c r="U1302" t="s">
        <v>1318</v>
      </c>
      <c r="V1302">
        <v>75104</v>
      </c>
      <c r="W1302" s="2">
        <v>42035</v>
      </c>
      <c r="X1302" s="2" t="str">
        <f t="shared" si="101"/>
        <v>Sat</v>
      </c>
      <c r="Y1302" s="2">
        <v>42037</v>
      </c>
      <c r="Z1302" s="9">
        <f t="shared" si="102"/>
        <v>2</v>
      </c>
      <c r="AA1302" s="9" t="str">
        <f t="shared" si="103"/>
        <v>After Discount</v>
      </c>
      <c r="AB1302" s="6">
        <v>788.79</v>
      </c>
      <c r="AC1302">
        <v>10</v>
      </c>
      <c r="AD1302" s="6">
        <v>1634.67</v>
      </c>
      <c r="AE1302">
        <v>86075</v>
      </c>
      <c r="AF1302" s="9">
        <f>IF(COUNTIF(AE$2:AE3253,AE1302)=1,1,0)</f>
        <v>0</v>
      </c>
      <c r="AG1302" t="str">
        <f>_xlfn.XLOOKUP(AE1302,Returns!A:A,Returns!B:B,"Not Returned",0,1)</f>
        <v>Not Returned</v>
      </c>
      <c r="AH1302">
        <f t="shared" si="104"/>
        <v>0</v>
      </c>
    </row>
    <row r="1303" spans="1:34" x14ac:dyDescent="0.3">
      <c r="A1303">
        <v>22259</v>
      </c>
      <c r="B1303" t="s">
        <v>106</v>
      </c>
      <c r="C1303" s="8">
        <v>0.09</v>
      </c>
      <c r="D1303" s="6">
        <v>160.97999999999999</v>
      </c>
      <c r="E1303" s="7">
        <v>30</v>
      </c>
      <c r="F1303">
        <v>2202</v>
      </c>
      <c r="G1303" t="s">
        <v>2082</v>
      </c>
      <c r="H1303" t="str">
        <f>IF(COUNTIF(G$2:G1303,G1303)=1,"New Customer","Returning Customer")</f>
        <v>Returning Customer</v>
      </c>
      <c r="I1303">
        <f t="shared" si="100"/>
        <v>0</v>
      </c>
      <c r="J1303" t="s">
        <v>39</v>
      </c>
      <c r="K1303" t="s">
        <v>40</v>
      </c>
      <c r="L1303" t="s">
        <v>41</v>
      </c>
      <c r="M1303" t="s">
        <v>42</v>
      </c>
      <c r="N1303" t="s">
        <v>43</v>
      </c>
      <c r="O1303" t="s">
        <v>174</v>
      </c>
      <c r="P1303">
        <v>0.62</v>
      </c>
      <c r="Q1303" t="s">
        <v>33</v>
      </c>
      <c r="R1303" t="s">
        <v>61</v>
      </c>
      <c r="S1303" t="str">
        <f>VLOOKUP(R1303,Users!$A$1:$B$5,2,0)</f>
        <v>Chris</v>
      </c>
      <c r="T1303" t="s">
        <v>62</v>
      </c>
      <c r="U1303" t="s">
        <v>2083</v>
      </c>
      <c r="V1303">
        <v>55429</v>
      </c>
      <c r="W1303" s="2">
        <v>42035</v>
      </c>
      <c r="X1303" s="2" t="str">
        <f t="shared" si="101"/>
        <v>Sat</v>
      </c>
      <c r="Y1303" s="2">
        <v>42035</v>
      </c>
      <c r="Z1303" s="9">
        <f t="shared" si="102"/>
        <v>0</v>
      </c>
      <c r="AA1303" s="9" t="str">
        <f t="shared" si="103"/>
        <v>After Discount</v>
      </c>
      <c r="AB1303" s="6">
        <v>357.428</v>
      </c>
      <c r="AC1303">
        <v>11</v>
      </c>
      <c r="AD1303" s="6">
        <v>1635.38</v>
      </c>
      <c r="AE1303">
        <v>86050</v>
      </c>
      <c r="AF1303" s="9">
        <f>IF(COUNTIF(AE$2:AE3254,AE1303)=1,1,0)</f>
        <v>0</v>
      </c>
      <c r="AG1303" t="str">
        <f>_xlfn.XLOOKUP(AE1303,Returns!A:A,Returns!B:B,"Not Returned",0,1)</f>
        <v>Not Returned</v>
      </c>
      <c r="AH1303">
        <f t="shared" si="104"/>
        <v>0</v>
      </c>
    </row>
    <row r="1304" spans="1:34" x14ac:dyDescent="0.3">
      <c r="A1304">
        <v>19840</v>
      </c>
      <c r="B1304" t="s">
        <v>37</v>
      </c>
      <c r="C1304" s="8">
        <v>0.03</v>
      </c>
      <c r="D1304" s="6">
        <v>160.97999999999999</v>
      </c>
      <c r="E1304" s="7">
        <v>30</v>
      </c>
      <c r="F1304">
        <v>2561</v>
      </c>
      <c r="G1304" t="s">
        <v>2377</v>
      </c>
      <c r="H1304" t="str">
        <f>IF(COUNTIF(G$2:G1304,G1304)=1,"New Customer","Returning Customer")</f>
        <v>Returning Customer</v>
      </c>
      <c r="I1304">
        <f t="shared" si="100"/>
        <v>0</v>
      </c>
      <c r="J1304" t="s">
        <v>39</v>
      </c>
      <c r="K1304" t="s">
        <v>114</v>
      </c>
      <c r="L1304" t="s">
        <v>41</v>
      </c>
      <c r="M1304" t="s">
        <v>42</v>
      </c>
      <c r="N1304" t="s">
        <v>43</v>
      </c>
      <c r="O1304" t="s">
        <v>174</v>
      </c>
      <c r="P1304">
        <v>0.62</v>
      </c>
      <c r="Q1304" t="s">
        <v>33</v>
      </c>
      <c r="R1304" t="s">
        <v>53</v>
      </c>
      <c r="S1304" t="str">
        <f>VLOOKUP(R1304,Users!$A$1:$B$5,2,0)</f>
        <v>Erin</v>
      </c>
      <c r="T1304" t="s">
        <v>71</v>
      </c>
      <c r="U1304" t="s">
        <v>2378</v>
      </c>
      <c r="V1304">
        <v>10562</v>
      </c>
      <c r="W1304" s="2">
        <v>42085</v>
      </c>
      <c r="X1304" s="2" t="str">
        <f t="shared" si="101"/>
        <v>Sun</v>
      </c>
      <c r="Y1304" s="2">
        <v>42088</v>
      </c>
      <c r="Z1304" s="9">
        <f t="shared" si="102"/>
        <v>3</v>
      </c>
      <c r="AA1304" s="9" t="str">
        <f t="shared" si="103"/>
        <v>After Discount</v>
      </c>
      <c r="AB1304" s="6">
        <v>1261.4718</v>
      </c>
      <c r="AC1304">
        <v>11</v>
      </c>
      <c r="AD1304" s="6">
        <v>1828.22</v>
      </c>
      <c r="AE1304">
        <v>86465</v>
      </c>
      <c r="AF1304" s="9">
        <f>IF(COUNTIF(AE$2:AE3255,AE1304)=1,1,0)</f>
        <v>1</v>
      </c>
      <c r="AG1304" t="str">
        <f>_xlfn.XLOOKUP(AE1304,Returns!A:A,Returns!B:B,"Not Returned",0,1)</f>
        <v>Not Returned</v>
      </c>
      <c r="AH1304">
        <f t="shared" si="104"/>
        <v>0</v>
      </c>
    </row>
    <row r="1305" spans="1:34" x14ac:dyDescent="0.3">
      <c r="A1305">
        <v>18629</v>
      </c>
      <c r="B1305" t="s">
        <v>56</v>
      </c>
      <c r="C1305" s="8">
        <v>0.03</v>
      </c>
      <c r="D1305" s="6">
        <v>160.97999999999999</v>
      </c>
      <c r="E1305" s="7">
        <v>30</v>
      </c>
      <c r="F1305">
        <v>3356</v>
      </c>
      <c r="G1305" t="s">
        <v>2969</v>
      </c>
      <c r="H1305" t="str">
        <f>IF(COUNTIF(G$2:G1305,G1305)=1,"New Customer","Returning Customer")</f>
        <v>Returning Customer</v>
      </c>
      <c r="I1305">
        <f t="shared" si="100"/>
        <v>0</v>
      </c>
      <c r="J1305" t="s">
        <v>39</v>
      </c>
      <c r="K1305" t="s">
        <v>28</v>
      </c>
      <c r="L1305" t="s">
        <v>41</v>
      </c>
      <c r="M1305" t="s">
        <v>42</v>
      </c>
      <c r="N1305" t="s">
        <v>43</v>
      </c>
      <c r="O1305" t="s">
        <v>174</v>
      </c>
      <c r="P1305">
        <v>0.62</v>
      </c>
      <c r="Q1305" t="s">
        <v>33</v>
      </c>
      <c r="R1305" t="s">
        <v>34</v>
      </c>
      <c r="S1305" t="str">
        <f>VLOOKUP(R1305,Users!$A$1:$B$5,2,0)</f>
        <v>William</v>
      </c>
      <c r="T1305" t="s">
        <v>1727</v>
      </c>
      <c r="U1305" t="s">
        <v>2970</v>
      </c>
      <c r="V1305">
        <v>83616</v>
      </c>
      <c r="W1305" s="2">
        <v>42128</v>
      </c>
      <c r="X1305" s="2" t="str">
        <f t="shared" si="101"/>
        <v>Mon</v>
      </c>
      <c r="Y1305" s="2">
        <v>42129</v>
      </c>
      <c r="Z1305" s="9">
        <f t="shared" si="102"/>
        <v>1</v>
      </c>
      <c r="AA1305" s="9" t="str">
        <f t="shared" si="103"/>
        <v>After Discount</v>
      </c>
      <c r="AB1305" s="6">
        <v>1304.9000000000001</v>
      </c>
      <c r="AC1305">
        <v>18</v>
      </c>
      <c r="AD1305" s="6">
        <v>2934.16</v>
      </c>
      <c r="AE1305">
        <v>88588</v>
      </c>
      <c r="AF1305" s="9">
        <f>IF(COUNTIF(AE$2:AE3256,AE1305)=1,1,0)</f>
        <v>0</v>
      </c>
      <c r="AG1305" t="str">
        <f>_xlfn.XLOOKUP(AE1305,Returns!A:A,Returns!B:B,"Not Returned",0,1)</f>
        <v>Not Returned</v>
      </c>
      <c r="AH1305">
        <f t="shared" si="104"/>
        <v>0</v>
      </c>
    </row>
    <row r="1306" spans="1:34" x14ac:dyDescent="0.3">
      <c r="A1306">
        <v>21950</v>
      </c>
      <c r="B1306" t="s">
        <v>37</v>
      </c>
      <c r="C1306" s="8">
        <v>0.06</v>
      </c>
      <c r="D1306" s="6">
        <v>350.98</v>
      </c>
      <c r="E1306" s="7">
        <v>30</v>
      </c>
      <c r="F1306">
        <v>736</v>
      </c>
      <c r="G1306" t="s">
        <v>852</v>
      </c>
      <c r="H1306" t="str">
        <f>IF(COUNTIF(G$2:G1306,G1306)=1,"New Customer","Returning Customer")</f>
        <v>New Customer</v>
      </c>
      <c r="I1306">
        <f t="shared" si="100"/>
        <v>1</v>
      </c>
      <c r="J1306" t="s">
        <v>39</v>
      </c>
      <c r="K1306" t="s">
        <v>114</v>
      </c>
      <c r="L1306" t="s">
        <v>41</v>
      </c>
      <c r="M1306" t="s">
        <v>42</v>
      </c>
      <c r="N1306" t="s">
        <v>43</v>
      </c>
      <c r="O1306" t="s">
        <v>853</v>
      </c>
      <c r="P1306">
        <v>0.61</v>
      </c>
      <c r="Q1306" t="s">
        <v>33</v>
      </c>
      <c r="R1306" t="s">
        <v>53</v>
      </c>
      <c r="S1306" t="str">
        <f>VLOOKUP(R1306,Users!$A$1:$B$5,2,0)</f>
        <v>Erin</v>
      </c>
      <c r="T1306" t="s">
        <v>193</v>
      </c>
      <c r="U1306" t="s">
        <v>137</v>
      </c>
      <c r="V1306">
        <v>3079</v>
      </c>
      <c r="W1306" s="2">
        <v>42170</v>
      </c>
      <c r="X1306" s="2" t="str">
        <f t="shared" si="101"/>
        <v>Mon</v>
      </c>
      <c r="Y1306" s="2">
        <v>42172</v>
      </c>
      <c r="Z1306" s="9">
        <f t="shared" si="102"/>
        <v>2</v>
      </c>
      <c r="AA1306" s="9" t="str">
        <f t="shared" si="103"/>
        <v>After Discount</v>
      </c>
      <c r="AB1306" s="6">
        <v>797.85599999999999</v>
      </c>
      <c r="AC1306">
        <v>6</v>
      </c>
      <c r="AD1306" s="6">
        <v>2016.32</v>
      </c>
      <c r="AE1306">
        <v>90361</v>
      </c>
      <c r="AF1306" s="9">
        <f>IF(COUNTIF(AE$2:AE3257,AE1306)=1,1,0)</f>
        <v>0</v>
      </c>
      <c r="AG1306" t="str">
        <f>_xlfn.XLOOKUP(AE1306,Returns!A:A,Returns!B:B,"Not Returned",0,1)</f>
        <v>Not Returned</v>
      </c>
      <c r="AH1306">
        <f t="shared" si="104"/>
        <v>0</v>
      </c>
    </row>
    <row r="1307" spans="1:34" x14ac:dyDescent="0.3">
      <c r="A1307">
        <v>24953</v>
      </c>
      <c r="B1307" t="s">
        <v>25</v>
      </c>
      <c r="C1307" s="8">
        <v>0.06</v>
      </c>
      <c r="D1307" s="6">
        <v>350.98</v>
      </c>
      <c r="E1307" s="7">
        <v>30</v>
      </c>
      <c r="F1307">
        <v>915</v>
      </c>
      <c r="G1307" t="s">
        <v>1019</v>
      </c>
      <c r="H1307" t="str">
        <f>IF(COUNTIF(G$2:G1307,G1307)=1,"New Customer","Returning Customer")</f>
        <v>New Customer</v>
      </c>
      <c r="I1307">
        <f t="shared" si="100"/>
        <v>1</v>
      </c>
      <c r="J1307" t="s">
        <v>39</v>
      </c>
      <c r="K1307" t="s">
        <v>40</v>
      </c>
      <c r="L1307" t="s">
        <v>41</v>
      </c>
      <c r="M1307" t="s">
        <v>42</v>
      </c>
      <c r="N1307" t="s">
        <v>43</v>
      </c>
      <c r="O1307" t="s">
        <v>853</v>
      </c>
      <c r="P1307">
        <v>0.61</v>
      </c>
      <c r="Q1307" t="s">
        <v>33</v>
      </c>
      <c r="R1307" t="s">
        <v>61</v>
      </c>
      <c r="S1307" t="str">
        <f>VLOOKUP(R1307,Users!$A$1:$B$5,2,0)</f>
        <v>Chris</v>
      </c>
      <c r="T1307" t="s">
        <v>129</v>
      </c>
      <c r="U1307" t="s">
        <v>1020</v>
      </c>
      <c r="V1307">
        <v>77803</v>
      </c>
      <c r="W1307" s="2">
        <v>42008</v>
      </c>
      <c r="X1307" s="2" t="str">
        <f t="shared" si="101"/>
        <v>Sun</v>
      </c>
      <c r="Y1307" s="2">
        <v>42009</v>
      </c>
      <c r="Z1307" s="9">
        <f t="shared" si="102"/>
        <v>1</v>
      </c>
      <c r="AA1307" s="9" t="str">
        <f t="shared" si="103"/>
        <v>After Discount</v>
      </c>
      <c r="AB1307" s="6">
        <v>-489.41559999999998</v>
      </c>
      <c r="AC1307">
        <v>1</v>
      </c>
      <c r="AD1307" s="6">
        <v>346.52</v>
      </c>
      <c r="AE1307">
        <v>86356</v>
      </c>
      <c r="AF1307" s="9">
        <f>IF(COUNTIF(AE$2:AE3258,AE1307)=1,1,0)</f>
        <v>1</v>
      </c>
      <c r="AG1307" t="str">
        <f>_xlfn.XLOOKUP(AE1307,Returns!A:A,Returns!B:B,"Not Returned",0,1)</f>
        <v>Not Returned</v>
      </c>
      <c r="AH1307">
        <f t="shared" si="104"/>
        <v>0</v>
      </c>
    </row>
    <row r="1308" spans="1:34" x14ac:dyDescent="0.3">
      <c r="A1308">
        <v>24122</v>
      </c>
      <c r="B1308" t="s">
        <v>47</v>
      </c>
      <c r="C1308" s="8">
        <v>0.03</v>
      </c>
      <c r="D1308" s="6">
        <v>350.98</v>
      </c>
      <c r="E1308" s="7">
        <v>30</v>
      </c>
      <c r="F1308">
        <v>2776</v>
      </c>
      <c r="G1308" t="s">
        <v>2526</v>
      </c>
      <c r="H1308" t="str">
        <f>IF(COUNTIF(G$2:G1308,G1308)=1,"New Customer","Returning Customer")</f>
        <v>New Customer</v>
      </c>
      <c r="I1308">
        <f t="shared" si="100"/>
        <v>1</v>
      </c>
      <c r="J1308" t="s">
        <v>39</v>
      </c>
      <c r="K1308" t="s">
        <v>114</v>
      </c>
      <c r="L1308" t="s">
        <v>41</v>
      </c>
      <c r="M1308" t="s">
        <v>42</v>
      </c>
      <c r="N1308" t="s">
        <v>43</v>
      </c>
      <c r="O1308" t="s">
        <v>853</v>
      </c>
      <c r="P1308">
        <v>0.61</v>
      </c>
      <c r="Q1308" t="s">
        <v>33</v>
      </c>
      <c r="R1308" t="s">
        <v>53</v>
      </c>
      <c r="S1308" t="str">
        <f>VLOOKUP(R1308,Users!$A$1:$B$5,2,0)</f>
        <v>Erin</v>
      </c>
      <c r="T1308" t="s">
        <v>409</v>
      </c>
      <c r="U1308" t="s">
        <v>2527</v>
      </c>
      <c r="V1308">
        <v>20877</v>
      </c>
      <c r="W1308" s="2">
        <v>42016</v>
      </c>
      <c r="X1308" s="2" t="str">
        <f t="shared" si="101"/>
        <v>Mon</v>
      </c>
      <c r="Y1308" s="2">
        <v>42019</v>
      </c>
      <c r="Z1308" s="9">
        <f t="shared" si="102"/>
        <v>3</v>
      </c>
      <c r="AA1308" s="9" t="str">
        <f t="shared" si="103"/>
        <v>After Discount</v>
      </c>
      <c r="AB1308" s="6">
        <v>2692.4420999999998</v>
      </c>
      <c r="AC1308">
        <v>11</v>
      </c>
      <c r="AD1308" s="6">
        <v>3902.09</v>
      </c>
      <c r="AE1308">
        <v>91228</v>
      </c>
      <c r="AF1308" s="9">
        <f>IF(COUNTIF(AE$2:AE3259,AE1308)=1,1,0)</f>
        <v>0</v>
      </c>
      <c r="AG1308" t="str">
        <f>_xlfn.XLOOKUP(AE1308,Returns!A:A,Returns!B:B,"Not Returned",0,1)</f>
        <v>Not Returned</v>
      </c>
      <c r="AH1308">
        <f t="shared" si="104"/>
        <v>0</v>
      </c>
    </row>
    <row r="1309" spans="1:34" x14ac:dyDescent="0.3">
      <c r="A1309">
        <v>24113</v>
      </c>
      <c r="B1309" t="s">
        <v>47</v>
      </c>
      <c r="C1309" s="8">
        <v>0</v>
      </c>
      <c r="D1309" s="6">
        <v>100.89</v>
      </c>
      <c r="E1309" s="7">
        <v>42</v>
      </c>
      <c r="F1309">
        <v>2225</v>
      </c>
      <c r="G1309" t="s">
        <v>2103</v>
      </c>
      <c r="H1309" t="str">
        <f>IF(COUNTIF(G$2:G1309,G1309)=1,"New Customer","Returning Customer")</f>
        <v>New Customer</v>
      </c>
      <c r="I1309">
        <f t="shared" si="100"/>
        <v>1</v>
      </c>
      <c r="J1309" t="s">
        <v>39</v>
      </c>
      <c r="K1309" t="s">
        <v>58</v>
      </c>
      <c r="L1309" t="s">
        <v>41</v>
      </c>
      <c r="M1309" t="s">
        <v>42</v>
      </c>
      <c r="N1309" t="s">
        <v>43</v>
      </c>
      <c r="O1309" t="s">
        <v>2104</v>
      </c>
      <c r="P1309">
        <v>0.61</v>
      </c>
      <c r="Q1309" t="s">
        <v>33</v>
      </c>
      <c r="R1309" t="s">
        <v>34</v>
      </c>
      <c r="S1309" t="str">
        <f>VLOOKUP(R1309,Users!$A$1:$B$5,2,0)</f>
        <v>William</v>
      </c>
      <c r="T1309" t="s">
        <v>360</v>
      </c>
      <c r="U1309" t="s">
        <v>2105</v>
      </c>
      <c r="V1309">
        <v>88240</v>
      </c>
      <c r="W1309" s="2">
        <v>42056</v>
      </c>
      <c r="X1309" s="2" t="str">
        <f t="shared" si="101"/>
        <v>Sat</v>
      </c>
      <c r="Y1309" s="2">
        <v>42057</v>
      </c>
      <c r="Z1309" s="9">
        <f t="shared" si="102"/>
        <v>1</v>
      </c>
      <c r="AA1309" s="9" t="str">
        <f t="shared" si="103"/>
        <v>No Discount</v>
      </c>
      <c r="AB1309" s="6">
        <v>1500.12</v>
      </c>
      <c r="AC1309">
        <v>15</v>
      </c>
      <c r="AD1309" s="6">
        <v>1608.11</v>
      </c>
      <c r="AE1309">
        <v>89970</v>
      </c>
      <c r="AF1309" s="9">
        <f>IF(COUNTIF(AE$2:AE3260,AE1309)=1,1,0)</f>
        <v>1</v>
      </c>
      <c r="AG1309" t="str">
        <f>_xlfn.XLOOKUP(AE1309,Returns!A:A,Returns!B:B,"Not Returned",0,1)</f>
        <v>Not Returned</v>
      </c>
      <c r="AH1309">
        <f t="shared" si="104"/>
        <v>0</v>
      </c>
    </row>
    <row r="1310" spans="1:34" x14ac:dyDescent="0.3">
      <c r="A1310">
        <v>24848</v>
      </c>
      <c r="B1310" t="s">
        <v>56</v>
      </c>
      <c r="C1310" s="8">
        <v>0.05</v>
      </c>
      <c r="D1310" s="6">
        <v>3.58</v>
      </c>
      <c r="E1310" s="7">
        <v>1.63</v>
      </c>
      <c r="F1310">
        <v>14</v>
      </c>
      <c r="G1310" t="s">
        <v>57</v>
      </c>
      <c r="H1310" t="str">
        <f>IF(COUNTIF(G$2:G1310,G1310)=1,"New Customer","Returning Customer")</f>
        <v>Returning Customer</v>
      </c>
      <c r="I1310">
        <f t="shared" si="100"/>
        <v>0</v>
      </c>
      <c r="J1310" t="s">
        <v>49</v>
      </c>
      <c r="K1310" t="s">
        <v>58</v>
      </c>
      <c r="L1310" t="s">
        <v>29</v>
      </c>
      <c r="M1310" t="s">
        <v>66</v>
      </c>
      <c r="N1310" t="s">
        <v>31</v>
      </c>
      <c r="O1310" t="s">
        <v>67</v>
      </c>
      <c r="P1310">
        <v>0.36</v>
      </c>
      <c r="Q1310" t="s">
        <v>33</v>
      </c>
      <c r="R1310" t="s">
        <v>61</v>
      </c>
      <c r="S1310" t="str">
        <f>VLOOKUP(R1310,Users!$A$1:$B$5,2,0)</f>
        <v>Chris</v>
      </c>
      <c r="T1310" t="s">
        <v>62</v>
      </c>
      <c r="U1310" t="s">
        <v>63</v>
      </c>
      <c r="V1310">
        <v>55372</v>
      </c>
      <c r="W1310" s="2">
        <v>42136</v>
      </c>
      <c r="X1310" s="2" t="str">
        <f t="shared" si="101"/>
        <v>Tue</v>
      </c>
      <c r="Y1310" s="2">
        <v>42137</v>
      </c>
      <c r="Z1310" s="9">
        <f t="shared" si="102"/>
        <v>1</v>
      </c>
      <c r="AA1310" s="9" t="str">
        <f t="shared" si="103"/>
        <v>After Discount</v>
      </c>
      <c r="AB1310" s="6">
        <v>-0.71</v>
      </c>
      <c r="AC1310">
        <v>4</v>
      </c>
      <c r="AD1310" s="6">
        <v>14.26</v>
      </c>
      <c r="AE1310">
        <v>86838</v>
      </c>
      <c r="AF1310" s="9">
        <f>IF(COUNTIF(AE$2:AE3261,AE1310)=1,1,0)</f>
        <v>0</v>
      </c>
      <c r="AG1310" t="str">
        <f>_xlfn.XLOOKUP(AE1310,Returns!A:A,Returns!B:B,"Not Returned",0,1)</f>
        <v>Not Returned</v>
      </c>
      <c r="AH1310">
        <f t="shared" si="104"/>
        <v>0</v>
      </c>
    </row>
    <row r="1311" spans="1:34" x14ac:dyDescent="0.3">
      <c r="A1311">
        <v>18159</v>
      </c>
      <c r="B1311" t="s">
        <v>106</v>
      </c>
      <c r="C1311" s="8">
        <v>0.06</v>
      </c>
      <c r="D1311" s="6">
        <v>3.58</v>
      </c>
      <c r="E1311" s="7">
        <v>1.63</v>
      </c>
      <c r="F1311">
        <v>1933</v>
      </c>
      <c r="G1311" t="s">
        <v>1868</v>
      </c>
      <c r="H1311" t="str">
        <f>IF(COUNTIF(G$2:G1311,G1311)=1,"New Customer","Returning Customer")</f>
        <v>New Customer</v>
      </c>
      <c r="I1311">
        <f t="shared" si="100"/>
        <v>1</v>
      </c>
      <c r="J1311" t="s">
        <v>49</v>
      </c>
      <c r="K1311" t="s">
        <v>28</v>
      </c>
      <c r="L1311" t="s">
        <v>29</v>
      </c>
      <c r="M1311" t="s">
        <v>66</v>
      </c>
      <c r="N1311" t="s">
        <v>31</v>
      </c>
      <c r="O1311" t="s">
        <v>67</v>
      </c>
      <c r="P1311">
        <v>0.36</v>
      </c>
      <c r="Q1311" t="s">
        <v>33</v>
      </c>
      <c r="R1311" t="s">
        <v>61</v>
      </c>
      <c r="S1311" t="str">
        <f>VLOOKUP(R1311,Users!$A$1:$B$5,2,0)</f>
        <v>Chris</v>
      </c>
      <c r="T1311" t="s">
        <v>129</v>
      </c>
      <c r="U1311" t="s">
        <v>1869</v>
      </c>
      <c r="V1311">
        <v>75043</v>
      </c>
      <c r="W1311" s="2">
        <v>42113</v>
      </c>
      <c r="X1311" s="2" t="str">
        <f t="shared" si="101"/>
        <v>Sun</v>
      </c>
      <c r="Y1311" s="2">
        <v>42117</v>
      </c>
      <c r="Z1311" s="9">
        <f t="shared" si="102"/>
        <v>4</v>
      </c>
      <c r="AA1311" s="9" t="str">
        <f t="shared" si="103"/>
        <v>After Discount</v>
      </c>
      <c r="AB1311" s="6">
        <v>14</v>
      </c>
      <c r="AC1311">
        <v>10</v>
      </c>
      <c r="AD1311" s="6">
        <v>34.76</v>
      </c>
      <c r="AE1311">
        <v>86687</v>
      </c>
      <c r="AF1311" s="9">
        <f>IF(COUNTIF(AE$2:AE3262,AE1311)=1,1,0)</f>
        <v>1</v>
      </c>
      <c r="AG1311" t="str">
        <f>_xlfn.XLOOKUP(AE1311,Returns!A:A,Returns!B:B,"Not Returned",0,1)</f>
        <v>Not Returned</v>
      </c>
      <c r="AH1311">
        <f t="shared" si="104"/>
        <v>0</v>
      </c>
    </row>
    <row r="1312" spans="1:34" x14ac:dyDescent="0.3">
      <c r="A1312">
        <v>20939</v>
      </c>
      <c r="B1312" t="s">
        <v>106</v>
      </c>
      <c r="C1312" s="8">
        <v>0.01</v>
      </c>
      <c r="D1312" s="6">
        <v>3.58</v>
      </c>
      <c r="E1312" s="7">
        <v>1.63</v>
      </c>
      <c r="F1312">
        <v>2578</v>
      </c>
      <c r="G1312" t="s">
        <v>2387</v>
      </c>
      <c r="H1312" t="str">
        <f>IF(COUNTIF(G$2:G1312,G1312)=1,"New Customer","Returning Customer")</f>
        <v>Returning Customer</v>
      </c>
      <c r="I1312">
        <f t="shared" si="100"/>
        <v>0</v>
      </c>
      <c r="J1312" t="s">
        <v>49</v>
      </c>
      <c r="K1312" t="s">
        <v>40</v>
      </c>
      <c r="L1312" t="s">
        <v>29</v>
      </c>
      <c r="M1312" t="s">
        <v>66</v>
      </c>
      <c r="N1312" t="s">
        <v>31</v>
      </c>
      <c r="O1312" t="s">
        <v>67</v>
      </c>
      <c r="P1312">
        <v>0.36</v>
      </c>
      <c r="Q1312" t="s">
        <v>33</v>
      </c>
      <c r="R1312" t="s">
        <v>135</v>
      </c>
      <c r="S1312" t="str">
        <f>VLOOKUP(R1312,Users!$A$1:$B$5,2,0)</f>
        <v>Sam</v>
      </c>
      <c r="T1312" t="s">
        <v>1266</v>
      </c>
      <c r="U1312" t="s">
        <v>2388</v>
      </c>
      <c r="V1312">
        <v>36801</v>
      </c>
      <c r="W1312" s="2">
        <v>42126</v>
      </c>
      <c r="X1312" s="2" t="str">
        <f t="shared" si="101"/>
        <v>Sat</v>
      </c>
      <c r="Y1312" s="2">
        <v>42130</v>
      </c>
      <c r="Z1312" s="9">
        <f t="shared" si="102"/>
        <v>4</v>
      </c>
      <c r="AA1312" s="9" t="str">
        <f t="shared" si="103"/>
        <v>After Discount</v>
      </c>
      <c r="AB1312" s="6">
        <v>-128.85599999999999</v>
      </c>
      <c r="AC1312">
        <v>26</v>
      </c>
      <c r="AD1312" s="6">
        <v>93.57</v>
      </c>
      <c r="AE1312">
        <v>88298</v>
      </c>
      <c r="AF1312" s="9">
        <f>IF(COUNTIF(AE$2:AE3263,AE1312)=1,1,0)</f>
        <v>0</v>
      </c>
      <c r="AG1312" t="str">
        <f>_xlfn.XLOOKUP(AE1312,Returns!A:A,Returns!B:B,"Not Returned",0,1)</f>
        <v>Not Returned</v>
      </c>
      <c r="AH1312">
        <f t="shared" si="104"/>
        <v>0</v>
      </c>
    </row>
    <row r="1313" spans="1:34" x14ac:dyDescent="0.3">
      <c r="A1313">
        <v>5421</v>
      </c>
      <c r="B1313" t="s">
        <v>106</v>
      </c>
      <c r="C1313" s="8">
        <v>0.02</v>
      </c>
      <c r="D1313" s="6">
        <v>1.1399999999999999</v>
      </c>
      <c r="E1313" s="7">
        <v>0.7</v>
      </c>
      <c r="F1313">
        <v>894</v>
      </c>
      <c r="G1313" t="s">
        <v>996</v>
      </c>
      <c r="H1313" t="str">
        <f>IF(COUNTIF(G$2:G1313,G1313)=1,"New Customer","Returning Customer")</f>
        <v>Returning Customer</v>
      </c>
      <c r="I1313">
        <f t="shared" si="100"/>
        <v>0</v>
      </c>
      <c r="J1313" t="s">
        <v>49</v>
      </c>
      <c r="K1313" t="s">
        <v>28</v>
      </c>
      <c r="L1313" t="s">
        <v>29</v>
      </c>
      <c r="M1313" t="s">
        <v>66</v>
      </c>
      <c r="N1313" t="s">
        <v>31</v>
      </c>
      <c r="O1313" t="s">
        <v>1000</v>
      </c>
      <c r="P1313">
        <v>0.38</v>
      </c>
      <c r="Q1313" t="s">
        <v>33</v>
      </c>
      <c r="R1313" t="s">
        <v>53</v>
      </c>
      <c r="S1313" t="str">
        <f>VLOOKUP(R1313,Users!$A$1:$B$5,2,0)</f>
        <v>Erin</v>
      </c>
      <c r="T1313" t="s">
        <v>998</v>
      </c>
      <c r="U1313" t="s">
        <v>35</v>
      </c>
      <c r="V1313">
        <v>20024</v>
      </c>
      <c r="W1313" s="2">
        <v>42037</v>
      </c>
      <c r="X1313" s="2" t="str">
        <f t="shared" si="101"/>
        <v>Mon</v>
      </c>
      <c r="Y1313" s="2">
        <v>42037</v>
      </c>
      <c r="Z1313" s="9">
        <f t="shared" si="102"/>
        <v>0</v>
      </c>
      <c r="AA1313" s="9" t="str">
        <f t="shared" si="103"/>
        <v>After Discount</v>
      </c>
      <c r="AB1313" s="6">
        <v>-0.49</v>
      </c>
      <c r="AC1313">
        <v>38</v>
      </c>
      <c r="AD1313" s="6">
        <v>44.85</v>
      </c>
      <c r="AE1313">
        <v>38529</v>
      </c>
      <c r="AF1313" s="9">
        <f>IF(COUNTIF(AE$2:AE3264,AE1313)=1,1,0)</f>
        <v>1</v>
      </c>
      <c r="AG1313" t="str">
        <f>_xlfn.XLOOKUP(AE1313,Returns!A:A,Returns!B:B,"Not Returned",0,1)</f>
        <v>Not Returned</v>
      </c>
      <c r="AH1313">
        <f t="shared" si="104"/>
        <v>0</v>
      </c>
    </row>
    <row r="1314" spans="1:34" x14ac:dyDescent="0.3">
      <c r="A1314">
        <v>20184</v>
      </c>
      <c r="B1314" t="s">
        <v>47</v>
      </c>
      <c r="C1314" s="8">
        <v>0.06</v>
      </c>
      <c r="D1314" s="6">
        <v>1.1399999999999999</v>
      </c>
      <c r="E1314" s="7">
        <v>0.7</v>
      </c>
      <c r="F1314">
        <v>2980</v>
      </c>
      <c r="G1314" t="s">
        <v>2688</v>
      </c>
      <c r="H1314" t="str">
        <f>IF(COUNTIF(G$2:G1314,G1314)=1,"New Customer","Returning Customer")</f>
        <v>Returning Customer</v>
      </c>
      <c r="I1314">
        <f t="shared" si="100"/>
        <v>0</v>
      </c>
      <c r="J1314" t="s">
        <v>49</v>
      </c>
      <c r="K1314" t="s">
        <v>28</v>
      </c>
      <c r="L1314" t="s">
        <v>29</v>
      </c>
      <c r="M1314" t="s">
        <v>66</v>
      </c>
      <c r="N1314" t="s">
        <v>31</v>
      </c>
      <c r="O1314" t="s">
        <v>1000</v>
      </c>
      <c r="P1314">
        <v>0.38</v>
      </c>
      <c r="Q1314" t="s">
        <v>33</v>
      </c>
      <c r="R1314" t="s">
        <v>53</v>
      </c>
      <c r="S1314" t="str">
        <f>VLOOKUP(R1314,Users!$A$1:$B$5,2,0)</f>
        <v>Erin</v>
      </c>
      <c r="T1314" t="s">
        <v>152</v>
      </c>
      <c r="U1314" t="s">
        <v>2689</v>
      </c>
      <c r="V1314">
        <v>44870</v>
      </c>
      <c r="W1314" s="2">
        <v>42031</v>
      </c>
      <c r="X1314" s="2" t="str">
        <f t="shared" si="101"/>
        <v>Tue</v>
      </c>
      <c r="Y1314" s="2">
        <v>42034</v>
      </c>
      <c r="Z1314" s="9">
        <f t="shared" si="102"/>
        <v>3</v>
      </c>
      <c r="AA1314" s="9" t="str">
        <f t="shared" si="103"/>
        <v>After Discount</v>
      </c>
      <c r="AB1314" s="6">
        <v>-3.782</v>
      </c>
      <c r="AC1314">
        <v>13</v>
      </c>
      <c r="AD1314" s="6">
        <v>14.53</v>
      </c>
      <c r="AE1314">
        <v>86544</v>
      </c>
      <c r="AF1314" s="9">
        <f>IF(COUNTIF(AE$2:AE3265,AE1314)=1,1,0)</f>
        <v>0</v>
      </c>
      <c r="AG1314" t="str">
        <f>_xlfn.XLOOKUP(AE1314,Returns!A:A,Returns!B:B,"Not Returned",0,1)</f>
        <v>Not Returned</v>
      </c>
      <c r="AH1314">
        <f t="shared" si="104"/>
        <v>0</v>
      </c>
    </row>
    <row r="1315" spans="1:34" x14ac:dyDescent="0.3">
      <c r="A1315">
        <v>21040</v>
      </c>
      <c r="B1315" t="s">
        <v>106</v>
      </c>
      <c r="C1315" s="8">
        <v>0.08</v>
      </c>
      <c r="D1315" s="6">
        <v>399.98</v>
      </c>
      <c r="E1315" s="7">
        <v>12.06</v>
      </c>
      <c r="F1315">
        <v>166</v>
      </c>
      <c r="G1315" t="s">
        <v>258</v>
      </c>
      <c r="H1315" t="str">
        <f>IF(COUNTIF(G$2:G1315,G1315)=1,"New Customer","Returning Customer")</f>
        <v>New Customer</v>
      </c>
      <c r="I1315">
        <f t="shared" si="100"/>
        <v>1</v>
      </c>
      <c r="J1315" t="s">
        <v>39</v>
      </c>
      <c r="K1315" t="s">
        <v>114</v>
      </c>
      <c r="L1315" t="s">
        <v>77</v>
      </c>
      <c r="M1315" t="s">
        <v>85</v>
      </c>
      <c r="N1315" t="s">
        <v>120</v>
      </c>
      <c r="O1315" t="s">
        <v>259</v>
      </c>
      <c r="P1315">
        <v>0.56000000000000005</v>
      </c>
      <c r="Q1315" t="s">
        <v>33</v>
      </c>
      <c r="R1315" t="s">
        <v>135</v>
      </c>
      <c r="S1315" t="str">
        <f>VLOOKUP(R1315,Users!$A$1:$B$5,2,0)</f>
        <v>Sam</v>
      </c>
      <c r="T1315" t="s">
        <v>239</v>
      </c>
      <c r="U1315" t="s">
        <v>260</v>
      </c>
      <c r="V1315">
        <v>37087</v>
      </c>
      <c r="W1315" s="2">
        <v>42015</v>
      </c>
      <c r="X1315" s="2" t="str">
        <f t="shared" si="101"/>
        <v>Sun</v>
      </c>
      <c r="Y1315" s="2">
        <v>42022</v>
      </c>
      <c r="Z1315" s="9">
        <f t="shared" si="102"/>
        <v>7</v>
      </c>
      <c r="AA1315" s="9" t="str">
        <f t="shared" si="103"/>
        <v>After Discount</v>
      </c>
      <c r="AB1315" s="6">
        <v>28.514099999999999</v>
      </c>
      <c r="AC1315">
        <v>5</v>
      </c>
      <c r="AD1315" s="6">
        <v>1839.91</v>
      </c>
      <c r="AE1315">
        <v>89426</v>
      </c>
      <c r="AF1315" s="9">
        <f>IF(COUNTIF(AE$2:AE3266,AE1315)=1,1,0)</f>
        <v>1</v>
      </c>
      <c r="AG1315" t="str">
        <f>_xlfn.XLOOKUP(AE1315,Returns!A:A,Returns!B:B,"Not Returned",0,1)</f>
        <v>Not Returned</v>
      </c>
      <c r="AH1315">
        <f t="shared" si="104"/>
        <v>0</v>
      </c>
    </row>
    <row r="1316" spans="1:34" x14ac:dyDescent="0.3">
      <c r="A1316">
        <v>5501</v>
      </c>
      <c r="B1316" t="s">
        <v>56</v>
      </c>
      <c r="C1316" s="8">
        <v>0.05</v>
      </c>
      <c r="D1316" s="6">
        <v>399.98</v>
      </c>
      <c r="E1316" s="7">
        <v>12.06</v>
      </c>
      <c r="F1316">
        <v>2107</v>
      </c>
      <c r="G1316" t="s">
        <v>2002</v>
      </c>
      <c r="H1316" t="str">
        <f>IF(COUNTIF(G$2:G1316,G1316)=1,"New Customer","Returning Customer")</f>
        <v>New Customer</v>
      </c>
      <c r="I1316">
        <f t="shared" si="100"/>
        <v>1</v>
      </c>
      <c r="J1316" t="s">
        <v>39</v>
      </c>
      <c r="K1316" t="s">
        <v>28</v>
      </c>
      <c r="L1316" t="s">
        <v>77</v>
      </c>
      <c r="M1316" t="s">
        <v>85</v>
      </c>
      <c r="N1316" t="s">
        <v>120</v>
      </c>
      <c r="O1316" t="s">
        <v>259</v>
      </c>
      <c r="P1316">
        <v>0.56000000000000005</v>
      </c>
      <c r="Q1316" t="s">
        <v>33</v>
      </c>
      <c r="R1316" t="s">
        <v>61</v>
      </c>
      <c r="S1316" t="str">
        <f>VLOOKUP(R1316,Users!$A$1:$B$5,2,0)</f>
        <v>Chris</v>
      </c>
      <c r="T1316" t="s">
        <v>175</v>
      </c>
      <c r="U1316" t="s">
        <v>176</v>
      </c>
      <c r="V1316">
        <v>60601</v>
      </c>
      <c r="W1316" s="2">
        <v>42161</v>
      </c>
      <c r="X1316" s="2" t="str">
        <f t="shared" si="101"/>
        <v>Sat</v>
      </c>
      <c r="Y1316" s="2">
        <v>42161</v>
      </c>
      <c r="Z1316" s="9">
        <f t="shared" si="102"/>
        <v>0</v>
      </c>
      <c r="AA1316" s="9" t="str">
        <f t="shared" si="103"/>
        <v>After Discount</v>
      </c>
      <c r="AB1316" s="6">
        <v>567.59</v>
      </c>
      <c r="AC1316">
        <v>24</v>
      </c>
      <c r="AD1316" s="6">
        <v>9666.7199999999993</v>
      </c>
      <c r="AE1316">
        <v>39015</v>
      </c>
      <c r="AF1316" s="9">
        <f>IF(COUNTIF(AE$2:AE3267,AE1316)=1,1,0)</f>
        <v>0</v>
      </c>
      <c r="AG1316" t="str">
        <f>_xlfn.XLOOKUP(AE1316,Returns!A:A,Returns!B:B,"Not Returned",0,1)</f>
        <v>Not Returned</v>
      </c>
      <c r="AH1316">
        <f t="shared" si="104"/>
        <v>0</v>
      </c>
    </row>
    <row r="1317" spans="1:34" x14ac:dyDescent="0.3">
      <c r="A1317">
        <v>22595</v>
      </c>
      <c r="B1317" t="s">
        <v>47</v>
      </c>
      <c r="C1317" s="8">
        <v>0.03</v>
      </c>
      <c r="D1317" s="6">
        <v>399.98</v>
      </c>
      <c r="E1317" s="7">
        <v>12.06</v>
      </c>
      <c r="F1317">
        <v>2203</v>
      </c>
      <c r="G1317" t="s">
        <v>2084</v>
      </c>
      <c r="H1317" t="str">
        <f>IF(COUNTIF(G$2:G1317,G1317)=1,"New Customer","Returning Customer")</f>
        <v>New Customer</v>
      </c>
      <c r="I1317">
        <f t="shared" si="100"/>
        <v>1</v>
      </c>
      <c r="J1317" t="s">
        <v>39</v>
      </c>
      <c r="K1317" t="s">
        <v>40</v>
      </c>
      <c r="L1317" t="s">
        <v>77</v>
      </c>
      <c r="M1317" t="s">
        <v>85</v>
      </c>
      <c r="N1317" t="s">
        <v>120</v>
      </c>
      <c r="O1317" t="s">
        <v>259</v>
      </c>
      <c r="P1317">
        <v>0.56000000000000005</v>
      </c>
      <c r="Q1317" t="s">
        <v>33</v>
      </c>
      <c r="R1317" t="s">
        <v>61</v>
      </c>
      <c r="S1317" t="str">
        <f>VLOOKUP(R1317,Users!$A$1:$B$5,2,0)</f>
        <v>Chris</v>
      </c>
      <c r="T1317" t="s">
        <v>62</v>
      </c>
      <c r="U1317" t="s">
        <v>2085</v>
      </c>
      <c r="V1317">
        <v>55445</v>
      </c>
      <c r="W1317" s="2">
        <v>42008</v>
      </c>
      <c r="X1317" s="2" t="str">
        <f t="shared" si="101"/>
        <v>Sun</v>
      </c>
      <c r="Y1317" s="2">
        <v>42010</v>
      </c>
      <c r="Z1317" s="9">
        <f t="shared" si="102"/>
        <v>2</v>
      </c>
      <c r="AA1317" s="9" t="str">
        <f t="shared" si="103"/>
        <v>After Discount</v>
      </c>
      <c r="AB1317" s="6">
        <v>-663.51419999999996</v>
      </c>
      <c r="AC1317">
        <v>2</v>
      </c>
      <c r="AD1317" s="6">
        <v>807</v>
      </c>
      <c r="AE1317">
        <v>86052</v>
      </c>
      <c r="AF1317" s="9">
        <f>IF(COUNTIF(AE$2:AE3268,AE1317)=1,1,0)</f>
        <v>1</v>
      </c>
      <c r="AG1317" t="str">
        <f>_xlfn.XLOOKUP(AE1317,Returns!A:A,Returns!B:B,"Not Returned",0,1)</f>
        <v>Not Returned</v>
      </c>
      <c r="AH1317">
        <f t="shared" si="104"/>
        <v>0</v>
      </c>
    </row>
    <row r="1318" spans="1:34" x14ac:dyDescent="0.3">
      <c r="A1318">
        <v>18885</v>
      </c>
      <c r="B1318" t="s">
        <v>37</v>
      </c>
      <c r="C1318" s="8">
        <v>0</v>
      </c>
      <c r="D1318" s="6">
        <v>442.14</v>
      </c>
      <c r="E1318" s="7">
        <v>14.7</v>
      </c>
      <c r="F1318">
        <v>236</v>
      </c>
      <c r="G1318" t="s">
        <v>329</v>
      </c>
      <c r="H1318" t="str">
        <f>IF(COUNTIF(G$2:G1318,G1318)=1,"New Customer","Returning Customer")</f>
        <v>New Customer</v>
      </c>
      <c r="I1318">
        <f t="shared" si="100"/>
        <v>1</v>
      </c>
      <c r="J1318" t="s">
        <v>39</v>
      </c>
      <c r="K1318" t="s">
        <v>28</v>
      </c>
      <c r="L1318" t="s">
        <v>77</v>
      </c>
      <c r="M1318" t="s">
        <v>85</v>
      </c>
      <c r="N1318" t="s">
        <v>43</v>
      </c>
      <c r="O1318" t="s">
        <v>330</v>
      </c>
      <c r="P1318">
        <v>0.56000000000000005</v>
      </c>
      <c r="Q1318" t="s">
        <v>33</v>
      </c>
      <c r="R1318" t="s">
        <v>34</v>
      </c>
      <c r="S1318" t="str">
        <f>VLOOKUP(R1318,Users!$A$1:$B$5,2,0)</f>
        <v>William</v>
      </c>
      <c r="T1318" t="s">
        <v>250</v>
      </c>
      <c r="U1318" t="s">
        <v>331</v>
      </c>
      <c r="V1318">
        <v>80027</v>
      </c>
      <c r="W1318" s="2">
        <v>42057</v>
      </c>
      <c r="X1318" s="2" t="str">
        <f t="shared" si="101"/>
        <v>Sun</v>
      </c>
      <c r="Y1318" s="2">
        <v>42057</v>
      </c>
      <c r="Z1318" s="9">
        <f t="shared" si="102"/>
        <v>0</v>
      </c>
      <c r="AA1318" s="9" t="str">
        <f t="shared" si="103"/>
        <v>No Discount</v>
      </c>
      <c r="AB1318" s="6">
        <v>3294.8258999999994</v>
      </c>
      <c r="AC1318">
        <v>10</v>
      </c>
      <c r="AD1318" s="6">
        <v>4775.1099999999997</v>
      </c>
      <c r="AE1318">
        <v>86621</v>
      </c>
      <c r="AF1318" s="9">
        <f>IF(COUNTIF(AE$2:AE3269,AE1318)=1,1,0)</f>
        <v>1</v>
      </c>
      <c r="AG1318" t="str">
        <f>_xlfn.XLOOKUP(AE1318,Returns!A:A,Returns!B:B,"Not Returned",0,1)</f>
        <v>Not Returned</v>
      </c>
      <c r="AH1318">
        <f t="shared" si="104"/>
        <v>0</v>
      </c>
    </row>
    <row r="1319" spans="1:34" x14ac:dyDescent="0.3">
      <c r="A1319">
        <v>25005</v>
      </c>
      <c r="B1319" t="s">
        <v>37</v>
      </c>
      <c r="C1319" s="8">
        <v>0</v>
      </c>
      <c r="D1319" s="6">
        <v>442.14</v>
      </c>
      <c r="E1319" s="7">
        <v>14.7</v>
      </c>
      <c r="F1319">
        <v>1279</v>
      </c>
      <c r="G1319" t="s">
        <v>1360</v>
      </c>
      <c r="H1319" t="str">
        <f>IF(COUNTIF(G$2:G1319,G1319)=1,"New Customer","Returning Customer")</f>
        <v>New Customer</v>
      </c>
      <c r="I1319">
        <f t="shared" si="100"/>
        <v>1</v>
      </c>
      <c r="J1319" t="s">
        <v>39</v>
      </c>
      <c r="K1319" t="s">
        <v>28</v>
      </c>
      <c r="L1319" t="s">
        <v>77</v>
      </c>
      <c r="M1319" t="s">
        <v>85</v>
      </c>
      <c r="N1319" t="s">
        <v>43</v>
      </c>
      <c r="O1319" t="s">
        <v>330</v>
      </c>
      <c r="P1319">
        <v>0.56000000000000005</v>
      </c>
      <c r="Q1319" t="s">
        <v>33</v>
      </c>
      <c r="R1319" t="s">
        <v>61</v>
      </c>
      <c r="S1319" t="str">
        <f>VLOOKUP(R1319,Users!$A$1:$B$5,2,0)</f>
        <v>Chris</v>
      </c>
      <c r="T1319" t="s">
        <v>695</v>
      </c>
      <c r="U1319" t="s">
        <v>1362</v>
      </c>
      <c r="V1319">
        <v>46324</v>
      </c>
      <c r="W1319" s="2">
        <v>42068</v>
      </c>
      <c r="X1319" s="2" t="str">
        <f t="shared" si="101"/>
        <v>Thu</v>
      </c>
      <c r="Y1319" s="2">
        <v>42068</v>
      </c>
      <c r="Z1319" s="9">
        <f t="shared" si="102"/>
        <v>0</v>
      </c>
      <c r="AA1319" s="9" t="str">
        <f t="shared" si="103"/>
        <v>No Discount</v>
      </c>
      <c r="AB1319" s="6">
        <v>501.51</v>
      </c>
      <c r="AC1319">
        <v>5</v>
      </c>
      <c r="AD1319" s="6">
        <v>2343.34</v>
      </c>
      <c r="AE1319">
        <v>90115</v>
      </c>
      <c r="AF1319" s="9">
        <f>IF(COUNTIF(AE$2:AE3270,AE1319)=1,1,0)</f>
        <v>1</v>
      </c>
      <c r="AG1319" t="str">
        <f>_xlfn.XLOOKUP(AE1319,Returns!A:A,Returns!B:B,"Not Returned",0,1)</f>
        <v>Not Returned</v>
      </c>
      <c r="AH1319">
        <f t="shared" si="104"/>
        <v>0</v>
      </c>
    </row>
    <row r="1320" spans="1:34" x14ac:dyDescent="0.3">
      <c r="A1320">
        <v>21835</v>
      </c>
      <c r="B1320" t="s">
        <v>106</v>
      </c>
      <c r="C1320" s="8">
        <v>0.05</v>
      </c>
      <c r="D1320" s="6">
        <v>442.14</v>
      </c>
      <c r="E1320" s="7">
        <v>14.7</v>
      </c>
      <c r="F1320">
        <v>2157</v>
      </c>
      <c r="G1320" t="s">
        <v>2046</v>
      </c>
      <c r="H1320" t="str">
        <f>IF(COUNTIF(G$2:G1320,G1320)=1,"New Customer","Returning Customer")</f>
        <v>Returning Customer</v>
      </c>
      <c r="I1320">
        <f t="shared" si="100"/>
        <v>0</v>
      </c>
      <c r="J1320" t="s">
        <v>39</v>
      </c>
      <c r="K1320" t="s">
        <v>40</v>
      </c>
      <c r="L1320" t="s">
        <v>77</v>
      </c>
      <c r="M1320" t="s">
        <v>85</v>
      </c>
      <c r="N1320" t="s">
        <v>43</v>
      </c>
      <c r="O1320" t="s">
        <v>330</v>
      </c>
      <c r="P1320">
        <v>0.56000000000000005</v>
      </c>
      <c r="Q1320" t="s">
        <v>33</v>
      </c>
      <c r="R1320" t="s">
        <v>61</v>
      </c>
      <c r="S1320" t="str">
        <f>VLOOKUP(R1320,Users!$A$1:$B$5,2,0)</f>
        <v>Chris</v>
      </c>
      <c r="T1320" t="s">
        <v>295</v>
      </c>
      <c r="U1320" t="s">
        <v>2048</v>
      </c>
      <c r="V1320">
        <v>48093</v>
      </c>
      <c r="W1320" s="2">
        <v>42079</v>
      </c>
      <c r="X1320" s="2" t="str">
        <f t="shared" si="101"/>
        <v>Mon</v>
      </c>
      <c r="Y1320" s="2">
        <v>42088</v>
      </c>
      <c r="Z1320" s="9">
        <f t="shared" si="102"/>
        <v>9</v>
      </c>
      <c r="AA1320" s="9" t="str">
        <f t="shared" si="103"/>
        <v>After Discount</v>
      </c>
      <c r="AB1320" s="6">
        <v>2963.48</v>
      </c>
      <c r="AC1320">
        <v>14</v>
      </c>
      <c r="AD1320" s="6">
        <v>5880.46</v>
      </c>
      <c r="AE1320">
        <v>90385</v>
      </c>
      <c r="AF1320" s="9">
        <f>IF(COUNTIF(AE$2:AE3271,AE1320)=1,1,0)</f>
        <v>0</v>
      </c>
      <c r="AG1320" t="str">
        <f>_xlfn.XLOOKUP(AE1320,Returns!A:A,Returns!B:B,"Not Returned",0,1)</f>
        <v>Not Returned</v>
      </c>
      <c r="AH1320">
        <f t="shared" si="104"/>
        <v>0</v>
      </c>
    </row>
    <row r="1321" spans="1:34" x14ac:dyDescent="0.3">
      <c r="A1321">
        <v>24770</v>
      </c>
      <c r="B1321" t="s">
        <v>47</v>
      </c>
      <c r="C1321" s="8">
        <v>0.1</v>
      </c>
      <c r="D1321" s="6">
        <v>442.14</v>
      </c>
      <c r="E1321" s="7">
        <v>14.7</v>
      </c>
      <c r="F1321">
        <v>2973</v>
      </c>
      <c r="G1321" t="s">
        <v>2681</v>
      </c>
      <c r="H1321" t="str">
        <f>IF(COUNTIF(G$2:G1321,G1321)=1,"New Customer","Returning Customer")</f>
        <v>Returning Customer</v>
      </c>
      <c r="I1321">
        <f t="shared" si="100"/>
        <v>0</v>
      </c>
      <c r="J1321" t="s">
        <v>39</v>
      </c>
      <c r="K1321" t="s">
        <v>40</v>
      </c>
      <c r="L1321" t="s">
        <v>77</v>
      </c>
      <c r="M1321" t="s">
        <v>85</v>
      </c>
      <c r="N1321" t="s">
        <v>43</v>
      </c>
      <c r="O1321" t="s">
        <v>330</v>
      </c>
      <c r="P1321">
        <v>0.56000000000000005</v>
      </c>
      <c r="Q1321" t="s">
        <v>33</v>
      </c>
      <c r="R1321" t="s">
        <v>61</v>
      </c>
      <c r="S1321" t="str">
        <f>VLOOKUP(R1321,Users!$A$1:$B$5,2,0)</f>
        <v>Chris</v>
      </c>
      <c r="T1321" t="s">
        <v>1843</v>
      </c>
      <c r="U1321" t="s">
        <v>2683</v>
      </c>
      <c r="V1321">
        <v>53151</v>
      </c>
      <c r="W1321" s="2">
        <v>42144</v>
      </c>
      <c r="X1321" s="2" t="str">
        <f t="shared" si="101"/>
        <v>Wed</v>
      </c>
      <c r="Y1321" s="2">
        <v>42145</v>
      </c>
      <c r="Z1321" s="9">
        <f t="shared" si="102"/>
        <v>1</v>
      </c>
      <c r="AA1321" s="9" t="str">
        <f t="shared" si="103"/>
        <v>After Discount</v>
      </c>
      <c r="AB1321" s="6">
        <v>137.68794000000014</v>
      </c>
      <c r="AC1321">
        <v>6</v>
      </c>
      <c r="AD1321" s="6">
        <v>2411.4299999999998</v>
      </c>
      <c r="AE1321">
        <v>87187</v>
      </c>
      <c r="AF1321" s="9">
        <f>IF(COUNTIF(AE$2:AE3272,AE1321)=1,1,0)</f>
        <v>1</v>
      </c>
      <c r="AG1321" t="str">
        <f>_xlfn.XLOOKUP(AE1321,Returns!A:A,Returns!B:B,"Not Returned",0,1)</f>
        <v>Not Returned</v>
      </c>
      <c r="AH1321">
        <f t="shared" si="104"/>
        <v>0</v>
      </c>
    </row>
    <row r="1322" spans="1:34" x14ac:dyDescent="0.3">
      <c r="A1322">
        <v>914</v>
      </c>
      <c r="B1322" t="s">
        <v>47</v>
      </c>
      <c r="C1322" s="8">
        <v>0.02</v>
      </c>
      <c r="D1322" s="6">
        <v>1360.14</v>
      </c>
      <c r="E1322" s="7">
        <v>14.7</v>
      </c>
      <c r="F1322">
        <v>491</v>
      </c>
      <c r="G1322" t="s">
        <v>591</v>
      </c>
      <c r="H1322" t="str">
        <f>IF(COUNTIF(G$2:G1322,G1322)=1,"New Customer","Returning Customer")</f>
        <v>Returning Customer</v>
      </c>
      <c r="I1322">
        <f t="shared" si="100"/>
        <v>0</v>
      </c>
      <c r="J1322" t="s">
        <v>39</v>
      </c>
      <c r="K1322" t="s">
        <v>114</v>
      </c>
      <c r="L1322" t="s">
        <v>77</v>
      </c>
      <c r="M1322" t="s">
        <v>85</v>
      </c>
      <c r="N1322" t="s">
        <v>43</v>
      </c>
      <c r="O1322" t="s">
        <v>593</v>
      </c>
      <c r="P1322">
        <v>0.59</v>
      </c>
      <c r="Q1322" t="s">
        <v>33</v>
      </c>
      <c r="R1322" t="s">
        <v>53</v>
      </c>
      <c r="S1322" t="str">
        <f>VLOOKUP(R1322,Users!$A$1:$B$5,2,0)</f>
        <v>Erin</v>
      </c>
      <c r="T1322" t="s">
        <v>71</v>
      </c>
      <c r="U1322" t="s">
        <v>90</v>
      </c>
      <c r="V1322">
        <v>10154</v>
      </c>
      <c r="W1322" s="2">
        <v>42175</v>
      </c>
      <c r="X1322" s="2" t="str">
        <f t="shared" si="101"/>
        <v>Sat</v>
      </c>
      <c r="Y1322" s="2">
        <v>42177</v>
      </c>
      <c r="Z1322" s="9">
        <f t="shared" si="102"/>
        <v>2</v>
      </c>
      <c r="AA1322" s="9" t="str">
        <f t="shared" si="103"/>
        <v>After Discount</v>
      </c>
      <c r="AB1322" s="6">
        <v>2028.12</v>
      </c>
      <c r="AC1322">
        <v>22</v>
      </c>
      <c r="AD1322" s="6">
        <v>31670.6</v>
      </c>
      <c r="AE1322">
        <v>6562</v>
      </c>
      <c r="AF1322" s="9">
        <f>IF(COUNTIF(AE$2:AE3273,AE1322)=1,1,0)</f>
        <v>1</v>
      </c>
      <c r="AG1322" t="str">
        <f>_xlfn.XLOOKUP(AE1322,Returns!A:A,Returns!B:B,"Not Returned",0,1)</f>
        <v>Not Returned</v>
      </c>
      <c r="AH1322">
        <f t="shared" si="104"/>
        <v>0</v>
      </c>
    </row>
    <row r="1323" spans="1:34" x14ac:dyDescent="0.3">
      <c r="A1323">
        <v>18914</v>
      </c>
      <c r="B1323" t="s">
        <v>47</v>
      </c>
      <c r="C1323" s="8">
        <v>0.02</v>
      </c>
      <c r="D1323" s="6">
        <v>1360.14</v>
      </c>
      <c r="E1323" s="7">
        <v>14.7</v>
      </c>
      <c r="F1323">
        <v>494</v>
      </c>
      <c r="G1323" t="s">
        <v>599</v>
      </c>
      <c r="H1323" t="str">
        <f>IF(COUNTIF(G$2:G1323,G1323)=1,"New Customer","Returning Customer")</f>
        <v>Returning Customer</v>
      </c>
      <c r="I1323">
        <f t="shared" si="100"/>
        <v>0</v>
      </c>
      <c r="J1323" t="s">
        <v>39</v>
      </c>
      <c r="K1323" t="s">
        <v>114</v>
      </c>
      <c r="L1323" t="s">
        <v>77</v>
      </c>
      <c r="M1323" t="s">
        <v>85</v>
      </c>
      <c r="N1323" t="s">
        <v>43</v>
      </c>
      <c r="O1323" t="s">
        <v>593</v>
      </c>
      <c r="P1323">
        <v>0.59</v>
      </c>
      <c r="Q1323" t="s">
        <v>33</v>
      </c>
      <c r="R1323" t="s">
        <v>34</v>
      </c>
      <c r="S1323" t="str">
        <f>VLOOKUP(R1323,Users!$A$1:$B$5,2,0)</f>
        <v>William</v>
      </c>
      <c r="T1323" t="s">
        <v>35</v>
      </c>
      <c r="U1323" t="s">
        <v>205</v>
      </c>
      <c r="V1323">
        <v>98115</v>
      </c>
      <c r="W1323" s="2">
        <v>42175</v>
      </c>
      <c r="X1323" s="2" t="str">
        <f t="shared" si="101"/>
        <v>Sat</v>
      </c>
      <c r="Y1323" s="2">
        <v>42177</v>
      </c>
      <c r="Z1323" s="9">
        <f t="shared" si="102"/>
        <v>2</v>
      </c>
      <c r="AA1323" s="9" t="str">
        <f t="shared" si="103"/>
        <v>After Discount</v>
      </c>
      <c r="AB1323" s="6">
        <v>3042.18</v>
      </c>
      <c r="AC1323">
        <v>6</v>
      </c>
      <c r="AD1323" s="6">
        <v>8637.44</v>
      </c>
      <c r="AE1323">
        <v>88908</v>
      </c>
      <c r="AF1323" s="9">
        <f>IF(COUNTIF(AE$2:AE3274,AE1323)=1,1,0)</f>
        <v>0</v>
      </c>
      <c r="AG1323" t="str">
        <f>_xlfn.XLOOKUP(AE1323,Returns!A:A,Returns!B:B,"Not Returned",0,1)</f>
        <v>Not Returned</v>
      </c>
      <c r="AH1323">
        <f t="shared" si="104"/>
        <v>0</v>
      </c>
    </row>
    <row r="1324" spans="1:34" x14ac:dyDescent="0.3">
      <c r="A1324">
        <v>18218</v>
      </c>
      <c r="B1324" t="s">
        <v>56</v>
      </c>
      <c r="C1324" s="8">
        <v>0.04</v>
      </c>
      <c r="D1324" s="6">
        <v>1360.14</v>
      </c>
      <c r="E1324" s="7">
        <v>14.7</v>
      </c>
      <c r="F1324">
        <v>2522</v>
      </c>
      <c r="G1324" t="s">
        <v>2347</v>
      </c>
      <c r="H1324" t="str">
        <f>IF(COUNTIF(G$2:G1324,G1324)=1,"New Customer","Returning Customer")</f>
        <v>New Customer</v>
      </c>
      <c r="I1324">
        <f t="shared" si="100"/>
        <v>1</v>
      </c>
      <c r="J1324" t="s">
        <v>39</v>
      </c>
      <c r="K1324" t="s">
        <v>40</v>
      </c>
      <c r="L1324" t="s">
        <v>77</v>
      </c>
      <c r="M1324" t="s">
        <v>85</v>
      </c>
      <c r="N1324" t="s">
        <v>43</v>
      </c>
      <c r="O1324" t="s">
        <v>593</v>
      </c>
      <c r="P1324">
        <v>0.59</v>
      </c>
      <c r="Q1324" t="s">
        <v>33</v>
      </c>
      <c r="R1324" t="s">
        <v>53</v>
      </c>
      <c r="S1324" t="str">
        <f>VLOOKUP(R1324,Users!$A$1:$B$5,2,0)</f>
        <v>Erin</v>
      </c>
      <c r="T1324" t="s">
        <v>147</v>
      </c>
      <c r="U1324" t="s">
        <v>148</v>
      </c>
      <c r="V1324">
        <v>5401</v>
      </c>
      <c r="W1324" s="2">
        <v>42160</v>
      </c>
      <c r="X1324" s="2" t="str">
        <f t="shared" si="101"/>
        <v>Fri</v>
      </c>
      <c r="Y1324" s="2">
        <v>42163</v>
      </c>
      <c r="Z1324" s="9">
        <f t="shared" si="102"/>
        <v>3</v>
      </c>
      <c r="AA1324" s="9" t="str">
        <f t="shared" si="103"/>
        <v>After Discount</v>
      </c>
      <c r="AB1324" s="6">
        <v>2639.0099999999998</v>
      </c>
      <c r="AC1324">
        <v>6</v>
      </c>
      <c r="AD1324" s="6">
        <v>7303.05</v>
      </c>
      <c r="AE1324">
        <v>87033</v>
      </c>
      <c r="AF1324" s="9">
        <f>IF(COUNTIF(AE$2:AE3275,AE1324)=1,1,0)</f>
        <v>0</v>
      </c>
      <c r="AG1324" t="str">
        <f>_xlfn.XLOOKUP(AE1324,Returns!A:A,Returns!B:B,"Not Returned",0,1)</f>
        <v>Not Returned</v>
      </c>
      <c r="AH1324">
        <f t="shared" si="104"/>
        <v>0</v>
      </c>
    </row>
    <row r="1325" spans="1:34" x14ac:dyDescent="0.3">
      <c r="A1325">
        <v>19123</v>
      </c>
      <c r="B1325" t="s">
        <v>56</v>
      </c>
      <c r="C1325" s="8">
        <v>0.04</v>
      </c>
      <c r="D1325" s="6">
        <v>510.14</v>
      </c>
      <c r="E1325" s="7">
        <v>14.7</v>
      </c>
      <c r="F1325">
        <v>2583</v>
      </c>
      <c r="G1325" t="s">
        <v>2392</v>
      </c>
      <c r="H1325" t="str">
        <f>IF(COUNTIF(G$2:G1325,G1325)=1,"New Customer","Returning Customer")</f>
        <v>New Customer</v>
      </c>
      <c r="I1325">
        <f t="shared" si="100"/>
        <v>1</v>
      </c>
      <c r="J1325" t="s">
        <v>39</v>
      </c>
      <c r="K1325" t="s">
        <v>40</v>
      </c>
      <c r="L1325" t="s">
        <v>77</v>
      </c>
      <c r="M1325" t="s">
        <v>85</v>
      </c>
      <c r="N1325" t="s">
        <v>43</v>
      </c>
      <c r="O1325" t="s">
        <v>2393</v>
      </c>
      <c r="P1325">
        <v>0.56000000000000005</v>
      </c>
      <c r="Q1325" t="s">
        <v>33</v>
      </c>
      <c r="R1325" t="s">
        <v>61</v>
      </c>
      <c r="S1325" t="str">
        <f>VLOOKUP(R1325,Users!$A$1:$B$5,2,0)</f>
        <v>Chris</v>
      </c>
      <c r="T1325" t="s">
        <v>295</v>
      </c>
      <c r="U1325" t="s">
        <v>2394</v>
      </c>
      <c r="V1325">
        <v>49423</v>
      </c>
      <c r="W1325" s="2">
        <v>42162</v>
      </c>
      <c r="X1325" s="2" t="str">
        <f t="shared" si="101"/>
        <v>Sun</v>
      </c>
      <c r="Y1325" s="2">
        <v>42164</v>
      </c>
      <c r="Z1325" s="9">
        <f t="shared" si="102"/>
        <v>2</v>
      </c>
      <c r="AA1325" s="9" t="str">
        <f t="shared" si="103"/>
        <v>After Discount</v>
      </c>
      <c r="AB1325" s="6">
        <v>-251.40390000000002</v>
      </c>
      <c r="AC1325">
        <v>3</v>
      </c>
      <c r="AD1325" s="6">
        <v>1527.97</v>
      </c>
      <c r="AE1325">
        <v>89657</v>
      </c>
      <c r="AF1325" s="9">
        <f>IF(COUNTIF(AE$2:AE3276,AE1325)=1,1,0)</f>
        <v>0</v>
      </c>
      <c r="AG1325" t="str">
        <f>_xlfn.XLOOKUP(AE1325,Returns!A:A,Returns!B:B,"Not Returned",0,1)</f>
        <v>Not Returned</v>
      </c>
      <c r="AH1325">
        <f t="shared" si="104"/>
        <v>0</v>
      </c>
    </row>
    <row r="1326" spans="1:34" x14ac:dyDescent="0.3">
      <c r="A1326">
        <v>22117</v>
      </c>
      <c r="B1326" t="s">
        <v>47</v>
      </c>
      <c r="C1326" s="8">
        <v>7.0000000000000007E-2</v>
      </c>
      <c r="D1326" s="6">
        <v>3502.14</v>
      </c>
      <c r="E1326" s="7">
        <v>8.73</v>
      </c>
      <c r="F1326">
        <v>53</v>
      </c>
      <c r="G1326" t="s">
        <v>119</v>
      </c>
      <c r="H1326" t="str">
        <f>IF(COUNTIF(G$2:G1326,G1326)=1,"New Customer","Returning Customer")</f>
        <v>New Customer</v>
      </c>
      <c r="I1326">
        <f t="shared" si="100"/>
        <v>1</v>
      </c>
      <c r="J1326" t="s">
        <v>39</v>
      </c>
      <c r="K1326" t="s">
        <v>28</v>
      </c>
      <c r="L1326" t="s">
        <v>77</v>
      </c>
      <c r="M1326" t="s">
        <v>85</v>
      </c>
      <c r="N1326" t="s">
        <v>120</v>
      </c>
      <c r="O1326" t="s">
        <v>121</v>
      </c>
      <c r="P1326">
        <v>0.56999999999999995</v>
      </c>
      <c r="Q1326" t="s">
        <v>33</v>
      </c>
      <c r="R1326" t="s">
        <v>34</v>
      </c>
      <c r="S1326" t="str">
        <f>VLOOKUP(R1326,Users!$A$1:$B$5,2,0)</f>
        <v>William</v>
      </c>
      <c r="T1326" t="s">
        <v>35</v>
      </c>
      <c r="U1326" t="s">
        <v>116</v>
      </c>
      <c r="V1326">
        <v>98052</v>
      </c>
      <c r="W1326" s="2">
        <v>42032</v>
      </c>
      <c r="X1326" s="2" t="str">
        <f t="shared" si="101"/>
        <v>Wed</v>
      </c>
      <c r="Y1326" s="2">
        <v>42034</v>
      </c>
      <c r="Z1326" s="9">
        <f t="shared" si="102"/>
        <v>2</v>
      </c>
      <c r="AA1326" s="9" t="str">
        <f t="shared" si="103"/>
        <v>After Discount</v>
      </c>
      <c r="AB1326" s="6">
        <v>-6923.5991999999997</v>
      </c>
      <c r="AC1326">
        <v>1</v>
      </c>
      <c r="AD1326" s="6">
        <v>3267.55</v>
      </c>
      <c r="AE1326">
        <v>88425</v>
      </c>
      <c r="AF1326" s="9">
        <f>IF(COUNTIF(AE$2:AE3277,AE1326)=1,1,0)</f>
        <v>1</v>
      </c>
      <c r="AG1326" t="str">
        <f>_xlfn.XLOOKUP(AE1326,Returns!A:A,Returns!B:B,"Not Returned",0,1)</f>
        <v>Not Returned</v>
      </c>
      <c r="AH1326">
        <f t="shared" si="104"/>
        <v>0</v>
      </c>
    </row>
    <row r="1327" spans="1:34" x14ac:dyDescent="0.3">
      <c r="A1327">
        <v>19618</v>
      </c>
      <c r="B1327" t="s">
        <v>47</v>
      </c>
      <c r="C1327" s="8">
        <v>0.01</v>
      </c>
      <c r="D1327" s="6">
        <v>3502.14</v>
      </c>
      <c r="E1327" s="7">
        <v>8.73</v>
      </c>
      <c r="F1327">
        <v>3151</v>
      </c>
      <c r="G1327" t="s">
        <v>2824</v>
      </c>
      <c r="H1327" t="str">
        <f>IF(COUNTIF(G$2:G1327,G1327)=1,"New Customer","Returning Customer")</f>
        <v>Returning Customer</v>
      </c>
      <c r="I1327">
        <f t="shared" si="100"/>
        <v>0</v>
      </c>
      <c r="J1327" t="s">
        <v>39</v>
      </c>
      <c r="K1327" t="s">
        <v>28</v>
      </c>
      <c r="L1327" t="s">
        <v>77</v>
      </c>
      <c r="M1327" t="s">
        <v>85</v>
      </c>
      <c r="N1327" t="s">
        <v>120</v>
      </c>
      <c r="O1327" t="s">
        <v>121</v>
      </c>
      <c r="P1327">
        <v>0.56999999999999995</v>
      </c>
      <c r="Q1327" t="s">
        <v>33</v>
      </c>
      <c r="R1327" t="s">
        <v>34</v>
      </c>
      <c r="S1327" t="str">
        <f>VLOOKUP(R1327,Users!$A$1:$B$5,2,0)</f>
        <v>William</v>
      </c>
      <c r="T1327" t="s">
        <v>45</v>
      </c>
      <c r="U1327" t="s">
        <v>2826</v>
      </c>
      <c r="V1327">
        <v>92277</v>
      </c>
      <c r="W1327" s="2">
        <v>42039</v>
      </c>
      <c r="X1327" s="2" t="str">
        <f t="shared" si="101"/>
        <v>Wed</v>
      </c>
      <c r="Y1327" s="2">
        <v>42040</v>
      </c>
      <c r="Z1327" s="9">
        <f t="shared" si="102"/>
        <v>1</v>
      </c>
      <c r="AA1327" s="9" t="str">
        <f t="shared" si="103"/>
        <v>After Discount</v>
      </c>
      <c r="AB1327" s="6">
        <v>-4075.9339920000002</v>
      </c>
      <c r="AC1327">
        <v>1</v>
      </c>
      <c r="AD1327" s="6">
        <v>3501.79</v>
      </c>
      <c r="AE1327">
        <v>88544</v>
      </c>
      <c r="AF1327" s="9">
        <f>IF(COUNTIF(AE$2:AE3278,AE1327)=1,1,0)</f>
        <v>0</v>
      </c>
      <c r="AG1327" t="str">
        <f>_xlfn.XLOOKUP(AE1327,Returns!A:A,Returns!B:B,"Not Returned",0,1)</f>
        <v>Not Returned</v>
      </c>
      <c r="AH1327">
        <f t="shared" si="104"/>
        <v>0</v>
      </c>
    </row>
    <row r="1328" spans="1:34" x14ac:dyDescent="0.3">
      <c r="A1328">
        <v>19772</v>
      </c>
      <c r="B1328" t="s">
        <v>47</v>
      </c>
      <c r="C1328" s="8">
        <v>0.09</v>
      </c>
      <c r="D1328" s="6">
        <v>58.14</v>
      </c>
      <c r="E1328" s="7">
        <v>36.61</v>
      </c>
      <c r="F1328">
        <v>918</v>
      </c>
      <c r="G1328" t="s">
        <v>1023</v>
      </c>
      <c r="H1328" t="str">
        <f>IF(COUNTIF(G$2:G1328,G1328)=1,"New Customer","Returning Customer")</f>
        <v>New Customer</v>
      </c>
      <c r="I1328">
        <f t="shared" si="100"/>
        <v>1</v>
      </c>
      <c r="J1328" t="s">
        <v>39</v>
      </c>
      <c r="K1328" t="s">
        <v>28</v>
      </c>
      <c r="L1328" t="s">
        <v>41</v>
      </c>
      <c r="M1328" t="s">
        <v>187</v>
      </c>
      <c r="N1328" t="s">
        <v>120</v>
      </c>
      <c r="O1328" t="s">
        <v>1025</v>
      </c>
      <c r="P1328">
        <v>0.61</v>
      </c>
      <c r="Q1328" t="s">
        <v>33</v>
      </c>
      <c r="R1328" t="s">
        <v>34</v>
      </c>
      <c r="S1328" t="str">
        <f>VLOOKUP(R1328,Users!$A$1:$B$5,2,0)</f>
        <v>William</v>
      </c>
      <c r="T1328" t="s">
        <v>45</v>
      </c>
      <c r="U1328" t="s">
        <v>764</v>
      </c>
      <c r="V1328">
        <v>91730</v>
      </c>
      <c r="W1328" s="2">
        <v>42144</v>
      </c>
      <c r="X1328" s="2" t="str">
        <f t="shared" si="101"/>
        <v>Wed</v>
      </c>
      <c r="Y1328" s="2">
        <v>42145</v>
      </c>
      <c r="Z1328" s="9">
        <f t="shared" si="102"/>
        <v>1</v>
      </c>
      <c r="AA1328" s="9" t="str">
        <f t="shared" si="103"/>
        <v>After Discount</v>
      </c>
      <c r="AB1328" s="6">
        <v>187.41200000000026</v>
      </c>
      <c r="AC1328">
        <v>39</v>
      </c>
      <c r="AD1328" s="6">
        <v>2115.06</v>
      </c>
      <c r="AE1328">
        <v>90493</v>
      </c>
      <c r="AF1328" s="9">
        <f>IF(COUNTIF(AE$2:AE3279,AE1328)=1,1,0)</f>
        <v>1</v>
      </c>
      <c r="AG1328" t="str">
        <f>_xlfn.XLOOKUP(AE1328,Returns!A:A,Returns!B:B,"Not Returned",0,1)</f>
        <v>Not Returned</v>
      </c>
      <c r="AH1328">
        <f t="shared" si="104"/>
        <v>0</v>
      </c>
    </row>
    <row r="1329" spans="1:34" x14ac:dyDescent="0.3">
      <c r="A1329">
        <v>20964</v>
      </c>
      <c r="B1329" t="s">
        <v>106</v>
      </c>
      <c r="C1329" s="8">
        <v>0.02</v>
      </c>
      <c r="D1329" s="6">
        <v>58.14</v>
      </c>
      <c r="E1329" s="7">
        <v>36.61</v>
      </c>
      <c r="F1329">
        <v>3176</v>
      </c>
      <c r="G1329" t="s">
        <v>2840</v>
      </c>
      <c r="H1329" t="str">
        <f>IF(COUNTIF(G$2:G1329,G1329)=1,"New Customer","Returning Customer")</f>
        <v>Returning Customer</v>
      </c>
      <c r="I1329">
        <f t="shared" si="100"/>
        <v>0</v>
      </c>
      <c r="J1329" t="s">
        <v>39</v>
      </c>
      <c r="K1329" t="s">
        <v>114</v>
      </c>
      <c r="L1329" t="s">
        <v>41</v>
      </c>
      <c r="M1329" t="s">
        <v>187</v>
      </c>
      <c r="N1329" t="s">
        <v>120</v>
      </c>
      <c r="O1329" t="s">
        <v>1025</v>
      </c>
      <c r="P1329">
        <v>0.61</v>
      </c>
      <c r="Q1329" t="s">
        <v>33</v>
      </c>
      <c r="R1329" t="s">
        <v>135</v>
      </c>
      <c r="S1329" t="str">
        <f>VLOOKUP(R1329,Users!$A$1:$B$5,2,0)</f>
        <v>Sam</v>
      </c>
      <c r="T1329" t="s">
        <v>356</v>
      </c>
      <c r="U1329" t="s">
        <v>2842</v>
      </c>
      <c r="V1329">
        <v>32216</v>
      </c>
      <c r="W1329" s="2">
        <v>42180</v>
      </c>
      <c r="X1329" s="2" t="str">
        <f t="shared" si="101"/>
        <v>Thu</v>
      </c>
      <c r="Y1329" s="2">
        <v>42186</v>
      </c>
      <c r="Z1329" s="9">
        <f t="shared" si="102"/>
        <v>6</v>
      </c>
      <c r="AA1329" s="9" t="str">
        <f t="shared" si="103"/>
        <v>After Discount</v>
      </c>
      <c r="AB1329" s="6">
        <v>0.25800000000000001</v>
      </c>
      <c r="AC1329">
        <v>22</v>
      </c>
      <c r="AD1329" s="6">
        <v>1358.02</v>
      </c>
      <c r="AE1329">
        <v>90821</v>
      </c>
      <c r="AF1329" s="9">
        <f>IF(COUNTIF(AE$2:AE3280,AE1329)=1,1,0)</f>
        <v>0</v>
      </c>
      <c r="AG1329" t="str">
        <f>_xlfn.XLOOKUP(AE1329,Returns!A:A,Returns!B:B,"Not Returned",0,1)</f>
        <v>Not Returned</v>
      </c>
      <c r="AH1329">
        <f t="shared" si="104"/>
        <v>0</v>
      </c>
    </row>
    <row r="1330" spans="1:34" x14ac:dyDescent="0.3">
      <c r="A1330">
        <v>19739</v>
      </c>
      <c r="B1330" t="s">
        <v>56</v>
      </c>
      <c r="C1330" s="8">
        <v>0</v>
      </c>
      <c r="D1330" s="6">
        <v>137.47999999999999</v>
      </c>
      <c r="E1330" s="7">
        <v>32.18</v>
      </c>
      <c r="F1330">
        <v>3076</v>
      </c>
      <c r="G1330" t="s">
        <v>2751</v>
      </c>
      <c r="H1330" t="str">
        <f>IF(COUNTIF(G$2:G1330,G1330)=1,"New Customer","Returning Customer")</f>
        <v>New Customer</v>
      </c>
      <c r="I1330">
        <f t="shared" si="100"/>
        <v>1</v>
      </c>
      <c r="J1330" t="s">
        <v>39</v>
      </c>
      <c r="K1330" t="s">
        <v>58</v>
      </c>
      <c r="L1330" t="s">
        <v>41</v>
      </c>
      <c r="M1330" t="s">
        <v>187</v>
      </c>
      <c r="N1330" t="s">
        <v>120</v>
      </c>
      <c r="O1330" t="s">
        <v>2752</v>
      </c>
      <c r="P1330">
        <v>0.78</v>
      </c>
      <c r="Q1330" t="s">
        <v>33</v>
      </c>
      <c r="R1330" t="s">
        <v>53</v>
      </c>
      <c r="S1330" t="str">
        <f>VLOOKUP(R1330,Users!$A$1:$B$5,2,0)</f>
        <v>Erin</v>
      </c>
      <c r="T1330" t="s">
        <v>152</v>
      </c>
      <c r="U1330" t="s">
        <v>2753</v>
      </c>
      <c r="V1330">
        <v>44224</v>
      </c>
      <c r="W1330" s="2">
        <v>42011</v>
      </c>
      <c r="X1330" s="2" t="str">
        <f t="shared" si="101"/>
        <v>Wed</v>
      </c>
      <c r="Y1330" s="2">
        <v>42012</v>
      </c>
      <c r="Z1330" s="9">
        <f t="shared" si="102"/>
        <v>1</v>
      </c>
      <c r="AA1330" s="9" t="str">
        <f t="shared" si="103"/>
        <v>No Discount</v>
      </c>
      <c r="AB1330" s="6">
        <v>-203.27</v>
      </c>
      <c r="AC1330">
        <v>2</v>
      </c>
      <c r="AD1330" s="6">
        <v>296.75</v>
      </c>
      <c r="AE1330">
        <v>88241</v>
      </c>
      <c r="AF1330" s="9">
        <f>IF(COUNTIF(AE$2:AE3281,AE1330)=1,1,0)</f>
        <v>1</v>
      </c>
      <c r="AG1330" t="str">
        <f>_xlfn.XLOOKUP(AE1330,Returns!A:A,Returns!B:B,"Not Returned",0,1)</f>
        <v>Not Returned</v>
      </c>
      <c r="AH1330">
        <f t="shared" si="104"/>
        <v>0</v>
      </c>
    </row>
    <row r="1331" spans="1:34" x14ac:dyDescent="0.3">
      <c r="A1331">
        <v>1739</v>
      </c>
      <c r="B1331" t="s">
        <v>56</v>
      </c>
      <c r="C1331" s="8">
        <v>0</v>
      </c>
      <c r="D1331" s="6">
        <v>137.47999999999999</v>
      </c>
      <c r="E1331" s="7">
        <v>32.18</v>
      </c>
      <c r="F1331">
        <v>3079</v>
      </c>
      <c r="G1331" t="s">
        <v>2759</v>
      </c>
      <c r="H1331" t="str">
        <f>IF(COUNTIF(G$2:G1331,G1331)=1,"New Customer","Returning Customer")</f>
        <v>Returning Customer</v>
      </c>
      <c r="I1331">
        <f t="shared" si="100"/>
        <v>0</v>
      </c>
      <c r="J1331" t="s">
        <v>39</v>
      </c>
      <c r="K1331" t="s">
        <v>58</v>
      </c>
      <c r="L1331" t="s">
        <v>41</v>
      </c>
      <c r="M1331" t="s">
        <v>187</v>
      </c>
      <c r="N1331" t="s">
        <v>120</v>
      </c>
      <c r="O1331" t="s">
        <v>2752</v>
      </c>
      <c r="P1331">
        <v>0.78</v>
      </c>
      <c r="Q1331" t="s">
        <v>33</v>
      </c>
      <c r="R1331" t="s">
        <v>53</v>
      </c>
      <c r="S1331" t="str">
        <f>VLOOKUP(R1331,Users!$A$1:$B$5,2,0)</f>
        <v>Erin</v>
      </c>
      <c r="T1331" t="s">
        <v>229</v>
      </c>
      <c r="U1331" t="s">
        <v>1307</v>
      </c>
      <c r="V1331">
        <v>19112</v>
      </c>
      <c r="W1331" s="2">
        <v>42011</v>
      </c>
      <c r="X1331" s="2" t="str">
        <f t="shared" si="101"/>
        <v>Wed</v>
      </c>
      <c r="Y1331" s="2">
        <v>42012</v>
      </c>
      <c r="Z1331" s="9">
        <f t="shared" si="102"/>
        <v>1</v>
      </c>
      <c r="AA1331" s="9" t="str">
        <f t="shared" si="103"/>
        <v>No Discount</v>
      </c>
      <c r="AB1331" s="6">
        <v>-203.27</v>
      </c>
      <c r="AC1331">
        <v>10</v>
      </c>
      <c r="AD1331" s="6">
        <v>1483.76</v>
      </c>
      <c r="AE1331">
        <v>12480</v>
      </c>
      <c r="AF1331" s="9">
        <f>IF(COUNTIF(AE$2:AE3282,AE1331)=1,1,0)</f>
        <v>1</v>
      </c>
      <c r="AG1331" t="str">
        <f>_xlfn.XLOOKUP(AE1331,Returns!A:A,Returns!B:B,"Not Returned",0,1)</f>
        <v>Not Returned</v>
      </c>
      <c r="AH1331">
        <f t="shared" si="104"/>
        <v>0</v>
      </c>
    </row>
    <row r="1332" spans="1:34" x14ac:dyDescent="0.3">
      <c r="A1332">
        <v>19169</v>
      </c>
      <c r="B1332" t="s">
        <v>106</v>
      </c>
      <c r="C1332" s="8">
        <v>0.1</v>
      </c>
      <c r="D1332" s="6">
        <v>130.97999999999999</v>
      </c>
      <c r="E1332" s="7">
        <v>54.74</v>
      </c>
      <c r="F1332">
        <v>286</v>
      </c>
      <c r="G1332" t="s">
        <v>396</v>
      </c>
      <c r="H1332" t="str">
        <f>IF(COUNTIF(G$2:G1332,G1332)=1,"New Customer","Returning Customer")</f>
        <v>Returning Customer</v>
      </c>
      <c r="I1332">
        <f t="shared" si="100"/>
        <v>0</v>
      </c>
      <c r="J1332" t="s">
        <v>39</v>
      </c>
      <c r="K1332" t="s">
        <v>58</v>
      </c>
      <c r="L1332" t="s">
        <v>41</v>
      </c>
      <c r="M1332" t="s">
        <v>187</v>
      </c>
      <c r="N1332" t="s">
        <v>120</v>
      </c>
      <c r="O1332" t="s">
        <v>399</v>
      </c>
      <c r="P1332">
        <v>0.69</v>
      </c>
      <c r="Q1332" t="s">
        <v>33</v>
      </c>
      <c r="R1332" t="s">
        <v>61</v>
      </c>
      <c r="S1332" t="str">
        <f>VLOOKUP(R1332,Users!$A$1:$B$5,2,0)</f>
        <v>Chris</v>
      </c>
      <c r="T1332" t="s">
        <v>180</v>
      </c>
      <c r="U1332" t="s">
        <v>398</v>
      </c>
      <c r="V1332">
        <v>66203</v>
      </c>
      <c r="W1332" s="2">
        <v>42172</v>
      </c>
      <c r="X1332" s="2" t="str">
        <f t="shared" si="101"/>
        <v>Wed</v>
      </c>
      <c r="Y1332" s="2">
        <v>42176</v>
      </c>
      <c r="Z1332" s="9">
        <f t="shared" si="102"/>
        <v>4</v>
      </c>
      <c r="AA1332" s="9" t="str">
        <f t="shared" si="103"/>
        <v>After Discount</v>
      </c>
      <c r="AB1332" s="6">
        <v>-530.24</v>
      </c>
      <c r="AC1332">
        <v>9</v>
      </c>
      <c r="AD1332" s="6">
        <v>1155.73</v>
      </c>
      <c r="AE1332">
        <v>89761</v>
      </c>
      <c r="AF1332" s="9">
        <f>IF(COUNTIF(AE$2:AE3283,AE1332)=1,1,0)</f>
        <v>0</v>
      </c>
      <c r="AG1332" t="str">
        <f>_xlfn.XLOOKUP(AE1332,Returns!A:A,Returns!B:B,"Not Returned",0,1)</f>
        <v>Not Returned</v>
      </c>
      <c r="AH1332">
        <f t="shared" si="104"/>
        <v>0</v>
      </c>
    </row>
    <row r="1333" spans="1:34" x14ac:dyDescent="0.3">
      <c r="A1333">
        <v>23629</v>
      </c>
      <c r="B1333" t="s">
        <v>106</v>
      </c>
      <c r="C1333" s="8">
        <v>0.06</v>
      </c>
      <c r="D1333" s="6">
        <v>130.97999999999999</v>
      </c>
      <c r="E1333" s="7">
        <v>54.74</v>
      </c>
      <c r="F1333">
        <v>751</v>
      </c>
      <c r="G1333" t="s">
        <v>873</v>
      </c>
      <c r="H1333" t="str">
        <f>IF(COUNTIF(G$2:G1333,G1333)=1,"New Customer","Returning Customer")</f>
        <v>New Customer</v>
      </c>
      <c r="I1333">
        <f t="shared" si="100"/>
        <v>1</v>
      </c>
      <c r="J1333" t="s">
        <v>39</v>
      </c>
      <c r="K1333" t="s">
        <v>28</v>
      </c>
      <c r="L1333" t="s">
        <v>41</v>
      </c>
      <c r="M1333" t="s">
        <v>187</v>
      </c>
      <c r="N1333" t="s">
        <v>120</v>
      </c>
      <c r="O1333" t="s">
        <v>399</v>
      </c>
      <c r="P1333">
        <v>0.69</v>
      </c>
      <c r="Q1333" t="s">
        <v>33</v>
      </c>
      <c r="R1333" t="s">
        <v>135</v>
      </c>
      <c r="S1333" t="str">
        <f>VLOOKUP(R1333,Users!$A$1:$B$5,2,0)</f>
        <v>Sam</v>
      </c>
      <c r="T1333" t="s">
        <v>606</v>
      </c>
      <c r="U1333" t="s">
        <v>874</v>
      </c>
      <c r="V1333">
        <v>40324</v>
      </c>
      <c r="W1333" s="2">
        <v>42062</v>
      </c>
      <c r="X1333" s="2" t="str">
        <f t="shared" si="101"/>
        <v>Fri</v>
      </c>
      <c r="Y1333" s="2">
        <v>42069</v>
      </c>
      <c r="Z1333" s="9">
        <f t="shared" si="102"/>
        <v>7</v>
      </c>
      <c r="AA1333" s="9" t="str">
        <f t="shared" si="103"/>
        <v>After Discount</v>
      </c>
      <c r="AB1333" s="6">
        <v>14.76</v>
      </c>
      <c r="AC1333">
        <v>3</v>
      </c>
      <c r="AD1333" s="6">
        <v>411.64</v>
      </c>
      <c r="AE1333">
        <v>91201</v>
      </c>
      <c r="AF1333" s="9">
        <f>IF(COUNTIF(AE$2:AE3284,AE1333)=1,1,0)</f>
        <v>1</v>
      </c>
      <c r="AG1333" t="str">
        <f>_xlfn.XLOOKUP(AE1333,Returns!A:A,Returns!B:B,"Not Returned",0,1)</f>
        <v>Not Returned</v>
      </c>
      <c r="AH1333">
        <f t="shared" si="104"/>
        <v>0</v>
      </c>
    </row>
    <row r="1334" spans="1:34" x14ac:dyDescent="0.3">
      <c r="A1334">
        <v>25917</v>
      </c>
      <c r="B1334" t="s">
        <v>106</v>
      </c>
      <c r="C1334" s="8">
        <v>0.04</v>
      </c>
      <c r="D1334" s="6">
        <v>130.97999999999999</v>
      </c>
      <c r="E1334" s="7">
        <v>54.74</v>
      </c>
      <c r="F1334">
        <v>1466</v>
      </c>
      <c r="G1334" t="s">
        <v>1492</v>
      </c>
      <c r="H1334" t="str">
        <f>IF(COUNTIF(G$2:G1334,G1334)=1,"New Customer","Returning Customer")</f>
        <v>Returning Customer</v>
      </c>
      <c r="I1334">
        <f t="shared" si="100"/>
        <v>0</v>
      </c>
      <c r="J1334" t="s">
        <v>39</v>
      </c>
      <c r="K1334" t="s">
        <v>58</v>
      </c>
      <c r="L1334" t="s">
        <v>41</v>
      </c>
      <c r="M1334" t="s">
        <v>187</v>
      </c>
      <c r="N1334" t="s">
        <v>120</v>
      </c>
      <c r="O1334" t="s">
        <v>399</v>
      </c>
      <c r="P1334">
        <v>0.69</v>
      </c>
      <c r="Q1334" t="s">
        <v>33</v>
      </c>
      <c r="R1334" t="s">
        <v>61</v>
      </c>
      <c r="S1334" t="str">
        <f>VLOOKUP(R1334,Users!$A$1:$B$5,2,0)</f>
        <v>Chris</v>
      </c>
      <c r="T1334" t="s">
        <v>489</v>
      </c>
      <c r="U1334" t="s">
        <v>437</v>
      </c>
      <c r="V1334">
        <v>68601</v>
      </c>
      <c r="W1334" s="2">
        <v>42167</v>
      </c>
      <c r="X1334" s="2" t="str">
        <f t="shared" si="101"/>
        <v>Fri</v>
      </c>
      <c r="Y1334" s="2">
        <v>42167</v>
      </c>
      <c r="Z1334" s="9">
        <f t="shared" si="102"/>
        <v>0</v>
      </c>
      <c r="AA1334" s="9" t="str">
        <f t="shared" si="103"/>
        <v>After Discount</v>
      </c>
      <c r="AB1334" s="6">
        <v>-723.78399999999999</v>
      </c>
      <c r="AC1334">
        <v>14</v>
      </c>
      <c r="AD1334" s="6">
        <v>1781.66</v>
      </c>
      <c r="AE1334">
        <v>91116</v>
      </c>
      <c r="AF1334" s="9">
        <f>IF(COUNTIF(AE$2:AE3285,AE1334)=1,1,0)</f>
        <v>0</v>
      </c>
      <c r="AG1334" t="str">
        <f>_xlfn.XLOOKUP(AE1334,Returns!A:A,Returns!B:B,"Not Returned",0,1)</f>
        <v>Not Returned</v>
      </c>
      <c r="AH1334">
        <f t="shared" si="104"/>
        <v>0</v>
      </c>
    </row>
    <row r="1335" spans="1:34" x14ac:dyDescent="0.3">
      <c r="A1335">
        <v>18507</v>
      </c>
      <c r="B1335" t="s">
        <v>106</v>
      </c>
      <c r="C1335" s="8">
        <v>0.1</v>
      </c>
      <c r="D1335" s="6">
        <v>130.97999999999999</v>
      </c>
      <c r="E1335" s="7">
        <v>54.74</v>
      </c>
      <c r="F1335">
        <v>2858</v>
      </c>
      <c r="G1335" t="s">
        <v>2589</v>
      </c>
      <c r="H1335" t="str">
        <f>IF(COUNTIF(G$2:G1335,G1335)=1,"New Customer","Returning Customer")</f>
        <v>Returning Customer</v>
      </c>
      <c r="I1335">
        <f t="shared" si="100"/>
        <v>0</v>
      </c>
      <c r="J1335" t="s">
        <v>39</v>
      </c>
      <c r="K1335" t="s">
        <v>28</v>
      </c>
      <c r="L1335" t="s">
        <v>41</v>
      </c>
      <c r="M1335" t="s">
        <v>187</v>
      </c>
      <c r="N1335" t="s">
        <v>120</v>
      </c>
      <c r="O1335" t="s">
        <v>399</v>
      </c>
      <c r="P1335">
        <v>0.69</v>
      </c>
      <c r="Q1335" t="s">
        <v>33</v>
      </c>
      <c r="R1335" t="s">
        <v>135</v>
      </c>
      <c r="S1335" t="str">
        <f>VLOOKUP(R1335,Users!$A$1:$B$5,2,0)</f>
        <v>Sam</v>
      </c>
      <c r="T1335" t="s">
        <v>356</v>
      </c>
      <c r="U1335" t="s">
        <v>2215</v>
      </c>
      <c r="V1335">
        <v>32259</v>
      </c>
      <c r="W1335" s="2">
        <v>42147</v>
      </c>
      <c r="X1335" s="2" t="str">
        <f t="shared" si="101"/>
        <v>Sat</v>
      </c>
      <c r="Y1335" s="2">
        <v>42147</v>
      </c>
      <c r="Z1335" s="9">
        <f t="shared" si="102"/>
        <v>0</v>
      </c>
      <c r="AA1335" s="9" t="str">
        <f t="shared" si="103"/>
        <v>After Discount</v>
      </c>
      <c r="AB1335" s="6">
        <v>669.61199999999997</v>
      </c>
      <c r="AC1335">
        <v>42</v>
      </c>
      <c r="AD1335" s="6">
        <v>5295.03</v>
      </c>
      <c r="AE1335">
        <v>88282</v>
      </c>
      <c r="AF1335" s="9">
        <f>IF(COUNTIF(AE$2:AE3286,AE1335)=1,1,0)</f>
        <v>0</v>
      </c>
      <c r="AG1335" t="str">
        <f>_xlfn.XLOOKUP(AE1335,Returns!A:A,Returns!B:B,"Not Returned",0,1)</f>
        <v>Not Returned</v>
      </c>
      <c r="AH1335">
        <f t="shared" si="104"/>
        <v>0</v>
      </c>
    </row>
    <row r="1336" spans="1:34" x14ac:dyDescent="0.3">
      <c r="A1336">
        <v>25557</v>
      </c>
      <c r="B1336" t="s">
        <v>47</v>
      </c>
      <c r="C1336" s="8">
        <v>0.02</v>
      </c>
      <c r="D1336" s="6">
        <v>120.98</v>
      </c>
      <c r="E1336" s="7">
        <v>58.64</v>
      </c>
      <c r="F1336">
        <v>2020</v>
      </c>
      <c r="G1336" t="s">
        <v>1936</v>
      </c>
      <c r="H1336" t="str">
        <f>IF(COUNTIF(G$2:G1336,G1336)=1,"New Customer","Returning Customer")</f>
        <v>New Customer</v>
      </c>
      <c r="I1336">
        <f t="shared" si="100"/>
        <v>1</v>
      </c>
      <c r="J1336" t="s">
        <v>39</v>
      </c>
      <c r="K1336" t="s">
        <v>40</v>
      </c>
      <c r="L1336" t="s">
        <v>41</v>
      </c>
      <c r="M1336" t="s">
        <v>187</v>
      </c>
      <c r="N1336" t="s">
        <v>120</v>
      </c>
      <c r="O1336" t="s">
        <v>1937</v>
      </c>
      <c r="P1336">
        <v>0.75</v>
      </c>
      <c r="Q1336" t="s">
        <v>33</v>
      </c>
      <c r="R1336" t="s">
        <v>53</v>
      </c>
      <c r="S1336" t="str">
        <f>VLOOKUP(R1336,Users!$A$1:$B$5,2,0)</f>
        <v>Erin</v>
      </c>
      <c r="T1336" t="s">
        <v>229</v>
      </c>
      <c r="U1336" t="s">
        <v>1938</v>
      </c>
      <c r="V1336">
        <v>15239</v>
      </c>
      <c r="W1336" s="2">
        <v>42048</v>
      </c>
      <c r="X1336" s="2" t="str">
        <f t="shared" si="101"/>
        <v>Fri</v>
      </c>
      <c r="Y1336" s="2">
        <v>42050</v>
      </c>
      <c r="Z1336" s="9">
        <f t="shared" si="102"/>
        <v>2</v>
      </c>
      <c r="AA1336" s="9" t="str">
        <f t="shared" si="103"/>
        <v>After Discount</v>
      </c>
      <c r="AB1336" s="6">
        <v>-1330.5</v>
      </c>
      <c r="AC1336">
        <v>11</v>
      </c>
      <c r="AD1336" s="6">
        <v>1370.99</v>
      </c>
      <c r="AE1336">
        <v>86933</v>
      </c>
      <c r="AF1336" s="9">
        <f>IF(COUNTIF(AE$2:AE3287,AE1336)=1,1,0)</f>
        <v>1</v>
      </c>
      <c r="AG1336" t="str">
        <f>_xlfn.XLOOKUP(AE1336,Returns!A:A,Returns!B:B,"Not Returned",0,1)</f>
        <v>Not Returned</v>
      </c>
      <c r="AH1336">
        <f t="shared" si="104"/>
        <v>0</v>
      </c>
    </row>
    <row r="1337" spans="1:34" x14ac:dyDescent="0.3">
      <c r="A1337">
        <v>3392</v>
      </c>
      <c r="B1337" t="s">
        <v>37</v>
      </c>
      <c r="C1337" s="8">
        <v>0.02</v>
      </c>
      <c r="D1337" s="6">
        <v>200.98</v>
      </c>
      <c r="E1337" s="7">
        <v>55.96</v>
      </c>
      <c r="F1337">
        <v>373</v>
      </c>
      <c r="G1337" t="s">
        <v>473</v>
      </c>
      <c r="H1337" t="str">
        <f>IF(COUNTIF(G$2:G1337,G1337)=1,"New Customer","Returning Customer")</f>
        <v>Returning Customer</v>
      </c>
      <c r="I1337">
        <f t="shared" si="100"/>
        <v>0</v>
      </c>
      <c r="J1337" t="s">
        <v>39</v>
      </c>
      <c r="K1337" t="s">
        <v>58</v>
      </c>
      <c r="L1337" t="s">
        <v>41</v>
      </c>
      <c r="M1337" t="s">
        <v>187</v>
      </c>
      <c r="N1337" t="s">
        <v>120</v>
      </c>
      <c r="O1337" t="s">
        <v>474</v>
      </c>
      <c r="P1337">
        <v>0.75</v>
      </c>
      <c r="Q1337" t="s">
        <v>33</v>
      </c>
      <c r="R1337" t="s">
        <v>61</v>
      </c>
      <c r="S1337" t="str">
        <f>VLOOKUP(R1337,Users!$A$1:$B$5,2,0)</f>
        <v>Chris</v>
      </c>
      <c r="T1337" t="s">
        <v>295</v>
      </c>
      <c r="U1337" t="s">
        <v>296</v>
      </c>
      <c r="V1337">
        <v>48234</v>
      </c>
      <c r="W1337" s="2">
        <v>42077</v>
      </c>
      <c r="X1337" s="2" t="str">
        <f t="shared" si="101"/>
        <v>Sat</v>
      </c>
      <c r="Y1337" s="2">
        <v>42079</v>
      </c>
      <c r="Z1337" s="9">
        <f t="shared" si="102"/>
        <v>2</v>
      </c>
      <c r="AA1337" s="9" t="str">
        <f t="shared" si="103"/>
        <v>After Discount</v>
      </c>
      <c r="AB1337" s="6">
        <v>-163.63</v>
      </c>
      <c r="AC1337">
        <v>45</v>
      </c>
      <c r="AD1337" s="6">
        <v>9539.6</v>
      </c>
      <c r="AE1337">
        <v>24193</v>
      </c>
      <c r="AF1337" s="9">
        <f>IF(COUNTIF(AE$2:AE3288,AE1337)=1,1,0)</f>
        <v>0</v>
      </c>
      <c r="AG1337" t="str">
        <f>_xlfn.XLOOKUP(AE1337,Returns!A:A,Returns!B:B,"Not Returned",0,1)</f>
        <v>Not Returned</v>
      </c>
      <c r="AH1337">
        <f t="shared" si="104"/>
        <v>0</v>
      </c>
    </row>
    <row r="1338" spans="1:34" x14ac:dyDescent="0.3">
      <c r="A1338">
        <v>21392</v>
      </c>
      <c r="B1338" t="s">
        <v>37</v>
      </c>
      <c r="C1338" s="8">
        <v>0.02</v>
      </c>
      <c r="D1338" s="6">
        <v>200.98</v>
      </c>
      <c r="E1338" s="7">
        <v>55.96</v>
      </c>
      <c r="F1338">
        <v>375</v>
      </c>
      <c r="G1338" t="s">
        <v>477</v>
      </c>
      <c r="H1338" t="str">
        <f>IF(COUNTIF(G$2:G1338,G1338)=1,"New Customer","Returning Customer")</f>
        <v>New Customer</v>
      </c>
      <c r="I1338">
        <f t="shared" si="100"/>
        <v>1</v>
      </c>
      <c r="J1338" t="s">
        <v>39</v>
      </c>
      <c r="K1338" t="s">
        <v>58</v>
      </c>
      <c r="L1338" t="s">
        <v>41</v>
      </c>
      <c r="M1338" t="s">
        <v>187</v>
      </c>
      <c r="N1338" t="s">
        <v>120</v>
      </c>
      <c r="O1338" t="s">
        <v>474</v>
      </c>
      <c r="P1338">
        <v>0.75</v>
      </c>
      <c r="Q1338" t="s">
        <v>33</v>
      </c>
      <c r="R1338" t="s">
        <v>135</v>
      </c>
      <c r="S1338" t="str">
        <f>VLOOKUP(R1338,Users!$A$1:$B$5,2,0)</f>
        <v>Sam</v>
      </c>
      <c r="T1338" t="s">
        <v>239</v>
      </c>
      <c r="U1338" t="s">
        <v>478</v>
      </c>
      <c r="V1338">
        <v>37814</v>
      </c>
      <c r="W1338" s="2">
        <v>42077</v>
      </c>
      <c r="X1338" s="2" t="str">
        <f t="shared" si="101"/>
        <v>Sat</v>
      </c>
      <c r="Y1338" s="2">
        <v>42079</v>
      </c>
      <c r="Z1338" s="9">
        <f t="shared" si="102"/>
        <v>2</v>
      </c>
      <c r="AA1338" s="9" t="str">
        <f t="shared" si="103"/>
        <v>After Discount</v>
      </c>
      <c r="AB1338" s="6">
        <v>-224.94779999999997</v>
      </c>
      <c r="AC1338">
        <v>11</v>
      </c>
      <c r="AD1338" s="6">
        <v>2331.9</v>
      </c>
      <c r="AE1338">
        <v>90917</v>
      </c>
      <c r="AF1338" s="9">
        <f>IF(COUNTIF(AE$2:AE3289,AE1338)=1,1,0)</f>
        <v>0</v>
      </c>
      <c r="AG1338" t="str">
        <f>_xlfn.XLOOKUP(AE1338,Returns!A:A,Returns!B:B,"Not Returned",0,1)</f>
        <v>Not Returned</v>
      </c>
      <c r="AH1338">
        <f t="shared" si="104"/>
        <v>0</v>
      </c>
    </row>
    <row r="1339" spans="1:34" x14ac:dyDescent="0.3">
      <c r="A1339">
        <v>23862</v>
      </c>
      <c r="B1339" t="s">
        <v>25</v>
      </c>
      <c r="C1339" s="8">
        <v>0.09</v>
      </c>
      <c r="D1339" s="6">
        <v>200.98</v>
      </c>
      <c r="E1339" s="7">
        <v>55.96</v>
      </c>
      <c r="F1339">
        <v>445</v>
      </c>
      <c r="G1339" t="s">
        <v>534</v>
      </c>
      <c r="H1339" t="str">
        <f>IF(COUNTIF(G$2:G1339,G1339)=1,"New Customer","Returning Customer")</f>
        <v>Returning Customer</v>
      </c>
      <c r="I1339">
        <f t="shared" si="100"/>
        <v>0</v>
      </c>
      <c r="J1339" t="s">
        <v>39</v>
      </c>
      <c r="K1339" t="s">
        <v>58</v>
      </c>
      <c r="L1339" t="s">
        <v>41</v>
      </c>
      <c r="M1339" t="s">
        <v>187</v>
      </c>
      <c r="N1339" t="s">
        <v>120</v>
      </c>
      <c r="O1339" t="s">
        <v>474</v>
      </c>
      <c r="P1339">
        <v>0.75</v>
      </c>
      <c r="Q1339" t="s">
        <v>33</v>
      </c>
      <c r="R1339" t="s">
        <v>61</v>
      </c>
      <c r="S1339" t="str">
        <f>VLOOKUP(R1339,Users!$A$1:$B$5,2,0)</f>
        <v>Chris</v>
      </c>
      <c r="T1339" t="s">
        <v>489</v>
      </c>
      <c r="U1339" t="s">
        <v>536</v>
      </c>
      <c r="V1339">
        <v>68701</v>
      </c>
      <c r="W1339" s="2">
        <v>42178</v>
      </c>
      <c r="X1339" s="2" t="str">
        <f t="shared" si="101"/>
        <v>Tue</v>
      </c>
      <c r="Y1339" s="2">
        <v>42179</v>
      </c>
      <c r="Z1339" s="9">
        <f t="shared" si="102"/>
        <v>1</v>
      </c>
      <c r="AA1339" s="9" t="str">
        <f t="shared" si="103"/>
        <v>After Discount</v>
      </c>
      <c r="AB1339" s="6">
        <v>-512.87200000000007</v>
      </c>
      <c r="AC1339">
        <v>9</v>
      </c>
      <c r="AD1339" s="6">
        <v>1766.68</v>
      </c>
      <c r="AE1339">
        <v>88084</v>
      </c>
      <c r="AF1339" s="9">
        <f>IF(COUNTIF(AE$2:AE3290,AE1339)=1,1,0)</f>
        <v>0</v>
      </c>
      <c r="AG1339" t="str">
        <f>_xlfn.XLOOKUP(AE1339,Returns!A:A,Returns!B:B,"Not Returned",0,1)</f>
        <v>Not Returned</v>
      </c>
      <c r="AH1339">
        <f t="shared" si="104"/>
        <v>0</v>
      </c>
    </row>
    <row r="1340" spans="1:34" x14ac:dyDescent="0.3">
      <c r="A1340">
        <v>23803</v>
      </c>
      <c r="B1340" t="s">
        <v>106</v>
      </c>
      <c r="C1340" s="8">
        <v>0.02</v>
      </c>
      <c r="D1340" s="6">
        <v>21.98</v>
      </c>
      <c r="E1340" s="7">
        <v>2.87</v>
      </c>
      <c r="F1340">
        <v>2823</v>
      </c>
      <c r="G1340" t="s">
        <v>2566</v>
      </c>
      <c r="H1340" t="str">
        <f>IF(COUNTIF(G$2:G1340,G1340)=1,"New Customer","Returning Customer")</f>
        <v>New Customer</v>
      </c>
      <c r="I1340">
        <f t="shared" si="100"/>
        <v>1</v>
      </c>
      <c r="J1340" t="s">
        <v>49</v>
      </c>
      <c r="K1340" t="s">
        <v>28</v>
      </c>
      <c r="L1340" t="s">
        <v>29</v>
      </c>
      <c r="M1340" t="s">
        <v>30</v>
      </c>
      <c r="N1340" t="s">
        <v>51</v>
      </c>
      <c r="O1340" t="s">
        <v>2567</v>
      </c>
      <c r="P1340">
        <v>0.55000000000000004</v>
      </c>
      <c r="Q1340" t="s">
        <v>33</v>
      </c>
      <c r="R1340" t="s">
        <v>34</v>
      </c>
      <c r="S1340" t="str">
        <f>VLOOKUP(R1340,Users!$A$1:$B$5,2,0)</f>
        <v>William</v>
      </c>
      <c r="T1340" t="s">
        <v>526</v>
      </c>
      <c r="U1340" t="s">
        <v>2568</v>
      </c>
      <c r="V1340">
        <v>89031</v>
      </c>
      <c r="W1340" s="2">
        <v>42124</v>
      </c>
      <c r="X1340" s="2" t="str">
        <f t="shared" si="101"/>
        <v>Thu</v>
      </c>
      <c r="Y1340" s="2">
        <v>42126</v>
      </c>
      <c r="Z1340" s="9">
        <f t="shared" si="102"/>
        <v>2</v>
      </c>
      <c r="AA1340" s="9" t="str">
        <f t="shared" si="103"/>
        <v>After Discount</v>
      </c>
      <c r="AB1340" s="6">
        <v>165.6345</v>
      </c>
      <c r="AC1340">
        <v>11</v>
      </c>
      <c r="AD1340" s="6">
        <v>240.05</v>
      </c>
      <c r="AE1340">
        <v>87240</v>
      </c>
      <c r="AF1340" s="9">
        <f>IF(COUNTIF(AE$2:AE3291,AE1340)=1,1,0)</f>
        <v>1</v>
      </c>
      <c r="AG1340" t="str">
        <f>_xlfn.XLOOKUP(AE1340,Returns!A:A,Returns!B:B,"Not Returned",0,1)</f>
        <v>Not Returned</v>
      </c>
      <c r="AH1340">
        <f t="shared" si="104"/>
        <v>0</v>
      </c>
    </row>
    <row r="1341" spans="1:34" x14ac:dyDescent="0.3">
      <c r="A1341">
        <v>18416</v>
      </c>
      <c r="B1341" t="s">
        <v>25</v>
      </c>
      <c r="C1341" s="8">
        <v>0</v>
      </c>
      <c r="D1341" s="6">
        <v>21.98</v>
      </c>
      <c r="E1341" s="7">
        <v>2.87</v>
      </c>
      <c r="F1341">
        <v>2840</v>
      </c>
      <c r="G1341" t="s">
        <v>2576</v>
      </c>
      <c r="H1341" t="str">
        <f>IF(COUNTIF(G$2:G1341,G1341)=1,"New Customer","Returning Customer")</f>
        <v>Returning Customer</v>
      </c>
      <c r="I1341">
        <f t="shared" si="100"/>
        <v>0</v>
      </c>
      <c r="J1341" t="s">
        <v>49</v>
      </c>
      <c r="K1341" t="s">
        <v>28</v>
      </c>
      <c r="L1341" t="s">
        <v>29</v>
      </c>
      <c r="M1341" t="s">
        <v>30</v>
      </c>
      <c r="N1341" t="s">
        <v>51</v>
      </c>
      <c r="O1341" t="s">
        <v>2567</v>
      </c>
      <c r="P1341">
        <v>0.55000000000000004</v>
      </c>
      <c r="Q1341" t="s">
        <v>33</v>
      </c>
      <c r="R1341" t="s">
        <v>135</v>
      </c>
      <c r="S1341" t="str">
        <f>VLOOKUP(R1341,Users!$A$1:$B$5,2,0)</f>
        <v>Sam</v>
      </c>
      <c r="T1341" t="s">
        <v>356</v>
      </c>
      <c r="U1341" t="s">
        <v>2577</v>
      </c>
      <c r="V1341">
        <v>33161</v>
      </c>
      <c r="W1341" s="2">
        <v>42082</v>
      </c>
      <c r="X1341" s="2" t="str">
        <f t="shared" si="101"/>
        <v>Thu</v>
      </c>
      <c r="Y1341" s="2">
        <v>42083</v>
      </c>
      <c r="Z1341" s="9">
        <f t="shared" si="102"/>
        <v>1</v>
      </c>
      <c r="AA1341" s="9" t="str">
        <f t="shared" si="103"/>
        <v>No Discount</v>
      </c>
      <c r="AB1341" s="6">
        <v>21.095999999999997</v>
      </c>
      <c r="AC1341">
        <v>16</v>
      </c>
      <c r="AD1341" s="6">
        <v>360.03</v>
      </c>
      <c r="AE1341">
        <v>87884</v>
      </c>
      <c r="AF1341" s="9">
        <f>IF(COUNTIF(AE$2:AE3292,AE1341)=1,1,0)</f>
        <v>1</v>
      </c>
      <c r="AG1341" t="str">
        <f>_xlfn.XLOOKUP(AE1341,Returns!A:A,Returns!B:B,"Not Returned",0,1)</f>
        <v>Not Returned</v>
      </c>
      <c r="AH1341">
        <f t="shared" si="104"/>
        <v>0</v>
      </c>
    </row>
    <row r="1342" spans="1:34" x14ac:dyDescent="0.3">
      <c r="A1342">
        <v>21122</v>
      </c>
      <c r="B1342" t="s">
        <v>37</v>
      </c>
      <c r="C1342" s="8">
        <v>0.06</v>
      </c>
      <c r="D1342" s="6">
        <v>34.58</v>
      </c>
      <c r="E1342" s="7">
        <v>8.99</v>
      </c>
      <c r="F1342">
        <v>3113</v>
      </c>
      <c r="G1342" t="s">
        <v>2780</v>
      </c>
      <c r="H1342" t="str">
        <f>IF(COUNTIF(G$2:G1342,G1342)=1,"New Customer","Returning Customer")</f>
        <v>Returning Customer</v>
      </c>
      <c r="I1342">
        <f t="shared" si="100"/>
        <v>0</v>
      </c>
      <c r="J1342" t="s">
        <v>27</v>
      </c>
      <c r="K1342" t="s">
        <v>28</v>
      </c>
      <c r="L1342" t="s">
        <v>29</v>
      </c>
      <c r="M1342" t="s">
        <v>30</v>
      </c>
      <c r="N1342" t="s">
        <v>51</v>
      </c>
      <c r="O1342" t="s">
        <v>2783</v>
      </c>
      <c r="P1342">
        <v>0.56000000000000005</v>
      </c>
      <c r="Q1342" t="s">
        <v>33</v>
      </c>
      <c r="R1342" t="s">
        <v>135</v>
      </c>
      <c r="S1342" t="str">
        <f>VLOOKUP(R1342,Users!$A$1:$B$5,2,0)</f>
        <v>Sam</v>
      </c>
      <c r="T1342" t="s">
        <v>168</v>
      </c>
      <c r="U1342" t="s">
        <v>2782</v>
      </c>
      <c r="V1342">
        <v>70560</v>
      </c>
      <c r="W1342" s="2">
        <v>42141</v>
      </c>
      <c r="X1342" s="2" t="str">
        <f t="shared" si="101"/>
        <v>Sun</v>
      </c>
      <c r="Y1342" s="2">
        <v>42143</v>
      </c>
      <c r="Z1342" s="9">
        <f t="shared" si="102"/>
        <v>2</v>
      </c>
      <c r="AA1342" s="9" t="str">
        <f t="shared" si="103"/>
        <v>After Discount</v>
      </c>
      <c r="AB1342" s="6">
        <v>384.5043</v>
      </c>
      <c r="AC1342">
        <v>13</v>
      </c>
      <c r="AD1342" s="6">
        <v>456.58</v>
      </c>
      <c r="AE1342">
        <v>86860</v>
      </c>
      <c r="AF1342" s="9">
        <f>IF(COUNTIF(AE$2:AE3293,AE1342)=1,1,0)</f>
        <v>0</v>
      </c>
      <c r="AG1342" t="str">
        <f>_xlfn.XLOOKUP(AE1342,Returns!A:A,Returns!B:B,"Not Returned",0,1)</f>
        <v>Not Returned</v>
      </c>
      <c r="AH1342">
        <f t="shared" si="104"/>
        <v>0</v>
      </c>
    </row>
    <row r="1343" spans="1:34" x14ac:dyDescent="0.3">
      <c r="A1343">
        <v>25795</v>
      </c>
      <c r="B1343" t="s">
        <v>37</v>
      </c>
      <c r="C1343" s="8">
        <v>0.01</v>
      </c>
      <c r="D1343" s="6">
        <v>145.44999999999999</v>
      </c>
      <c r="E1343" s="7">
        <v>17.850000000000001</v>
      </c>
      <c r="F1343">
        <v>959</v>
      </c>
      <c r="G1343" t="s">
        <v>1063</v>
      </c>
      <c r="H1343" t="str">
        <f>IF(COUNTIF(G$2:G1343,G1343)=1,"New Customer","Returning Customer")</f>
        <v>New Customer</v>
      </c>
      <c r="I1343">
        <f t="shared" si="100"/>
        <v>1</v>
      </c>
      <c r="J1343" t="s">
        <v>39</v>
      </c>
      <c r="K1343" t="s">
        <v>28</v>
      </c>
      <c r="L1343" t="s">
        <v>77</v>
      </c>
      <c r="M1343" t="s">
        <v>85</v>
      </c>
      <c r="N1343" t="s">
        <v>43</v>
      </c>
      <c r="O1343" t="s">
        <v>1064</v>
      </c>
      <c r="P1343">
        <v>0.56000000000000005</v>
      </c>
      <c r="Q1343" t="s">
        <v>33</v>
      </c>
      <c r="R1343" t="s">
        <v>61</v>
      </c>
      <c r="S1343" t="str">
        <f>VLOOKUP(R1343,Users!$A$1:$B$5,2,0)</f>
        <v>Chris</v>
      </c>
      <c r="T1343" t="s">
        <v>129</v>
      </c>
      <c r="U1343" t="s">
        <v>1022</v>
      </c>
      <c r="V1343">
        <v>76028</v>
      </c>
      <c r="W1343" s="2">
        <v>42085</v>
      </c>
      <c r="X1343" s="2" t="str">
        <f t="shared" si="101"/>
        <v>Sun</v>
      </c>
      <c r="Y1343" s="2">
        <v>42086</v>
      </c>
      <c r="Z1343" s="9">
        <f t="shared" si="102"/>
        <v>1</v>
      </c>
      <c r="AA1343" s="9" t="str">
        <f t="shared" si="103"/>
        <v>After Discount</v>
      </c>
      <c r="AB1343" s="6">
        <v>837.68069999999989</v>
      </c>
      <c r="AC1343">
        <v>8</v>
      </c>
      <c r="AD1343" s="6">
        <v>1214.03</v>
      </c>
      <c r="AE1343">
        <v>91581</v>
      </c>
      <c r="AF1343" s="9">
        <f>IF(COUNTIF(AE$2:AE3294,AE1343)=1,1,0)</f>
        <v>1</v>
      </c>
      <c r="AG1343" t="str">
        <f>_xlfn.XLOOKUP(AE1343,Returns!A:A,Returns!B:B,"Not Returned",0,1)</f>
        <v>Not Returned</v>
      </c>
      <c r="AH1343">
        <f t="shared" si="104"/>
        <v>0</v>
      </c>
    </row>
    <row r="1344" spans="1:34" x14ac:dyDescent="0.3">
      <c r="A1344">
        <v>23919</v>
      </c>
      <c r="B1344" t="s">
        <v>106</v>
      </c>
      <c r="C1344" s="8">
        <v>0.08</v>
      </c>
      <c r="D1344" s="6">
        <v>145.44999999999999</v>
      </c>
      <c r="E1344" s="7">
        <v>17.850000000000001</v>
      </c>
      <c r="F1344">
        <v>2203</v>
      </c>
      <c r="G1344" t="s">
        <v>2084</v>
      </c>
      <c r="H1344" t="str">
        <f>IF(COUNTIF(G$2:G1344,G1344)=1,"New Customer","Returning Customer")</f>
        <v>Returning Customer</v>
      </c>
      <c r="I1344">
        <f t="shared" si="100"/>
        <v>0</v>
      </c>
      <c r="J1344" t="s">
        <v>39</v>
      </c>
      <c r="K1344" t="s">
        <v>40</v>
      </c>
      <c r="L1344" t="s">
        <v>77</v>
      </c>
      <c r="M1344" t="s">
        <v>85</v>
      </c>
      <c r="N1344" t="s">
        <v>43</v>
      </c>
      <c r="O1344" t="s">
        <v>1064</v>
      </c>
      <c r="P1344">
        <v>0.56000000000000005</v>
      </c>
      <c r="Q1344" t="s">
        <v>33</v>
      </c>
      <c r="R1344" t="s">
        <v>61</v>
      </c>
      <c r="S1344" t="str">
        <f>VLOOKUP(R1344,Users!$A$1:$B$5,2,0)</f>
        <v>Chris</v>
      </c>
      <c r="T1344" t="s">
        <v>62</v>
      </c>
      <c r="U1344" t="s">
        <v>2085</v>
      </c>
      <c r="V1344">
        <v>55445</v>
      </c>
      <c r="W1344" s="2">
        <v>42039</v>
      </c>
      <c r="X1344" s="2" t="str">
        <f t="shared" si="101"/>
        <v>Wed</v>
      </c>
      <c r="Y1344" s="2">
        <v>42039</v>
      </c>
      <c r="Z1344" s="9">
        <f t="shared" si="102"/>
        <v>0</v>
      </c>
      <c r="AA1344" s="9" t="str">
        <f t="shared" si="103"/>
        <v>After Discount</v>
      </c>
      <c r="AB1344" s="6">
        <v>751.58</v>
      </c>
      <c r="AC1344">
        <v>8</v>
      </c>
      <c r="AD1344" s="6">
        <v>1117.6600000000001</v>
      </c>
      <c r="AE1344">
        <v>86051</v>
      </c>
      <c r="AF1344" s="9">
        <f>IF(COUNTIF(AE$2:AE3295,AE1344)=1,1,0)</f>
        <v>0</v>
      </c>
      <c r="AG1344" t="str">
        <f>_xlfn.XLOOKUP(AE1344,Returns!A:A,Returns!B:B,"Not Returned",0,1)</f>
        <v>Not Returned</v>
      </c>
      <c r="AH1344">
        <f t="shared" si="104"/>
        <v>0</v>
      </c>
    </row>
    <row r="1345" spans="1:34" x14ac:dyDescent="0.3">
      <c r="A1345">
        <v>21983</v>
      </c>
      <c r="B1345" t="s">
        <v>47</v>
      </c>
      <c r="C1345" s="8">
        <v>0</v>
      </c>
      <c r="D1345" s="6">
        <v>145.44999999999999</v>
      </c>
      <c r="E1345" s="7">
        <v>17.850000000000001</v>
      </c>
      <c r="F1345">
        <v>2630</v>
      </c>
      <c r="G1345" t="s">
        <v>2430</v>
      </c>
      <c r="H1345" t="str">
        <f>IF(COUNTIF(G$2:G1345,G1345)=1,"New Customer","Returning Customer")</f>
        <v>Returning Customer</v>
      </c>
      <c r="I1345">
        <f t="shared" si="100"/>
        <v>0</v>
      </c>
      <c r="J1345" t="s">
        <v>39</v>
      </c>
      <c r="K1345" t="s">
        <v>58</v>
      </c>
      <c r="L1345" t="s">
        <v>77</v>
      </c>
      <c r="M1345" t="s">
        <v>85</v>
      </c>
      <c r="N1345" t="s">
        <v>43</v>
      </c>
      <c r="O1345" t="s">
        <v>1064</v>
      </c>
      <c r="P1345">
        <v>0.56000000000000005</v>
      </c>
      <c r="Q1345" t="s">
        <v>33</v>
      </c>
      <c r="R1345" t="s">
        <v>61</v>
      </c>
      <c r="S1345" t="str">
        <f>VLOOKUP(R1345,Users!$A$1:$B$5,2,0)</f>
        <v>Chris</v>
      </c>
      <c r="T1345" t="s">
        <v>299</v>
      </c>
      <c r="U1345" t="s">
        <v>2431</v>
      </c>
      <c r="V1345">
        <v>73071</v>
      </c>
      <c r="W1345" s="2">
        <v>42009</v>
      </c>
      <c r="X1345" s="2" t="str">
        <f t="shared" si="101"/>
        <v>Mon</v>
      </c>
      <c r="Y1345" s="2">
        <v>42011</v>
      </c>
      <c r="Z1345" s="9">
        <f t="shared" si="102"/>
        <v>2</v>
      </c>
      <c r="AA1345" s="9" t="str">
        <f t="shared" si="103"/>
        <v>No Discount</v>
      </c>
      <c r="AB1345" s="6">
        <v>801.74680000000012</v>
      </c>
      <c r="AC1345">
        <v>8</v>
      </c>
      <c r="AD1345" s="6">
        <v>1191.2</v>
      </c>
      <c r="AE1345">
        <v>85914</v>
      </c>
      <c r="AF1345" s="9">
        <f>IF(COUNTIF(AE$2:AE3296,AE1345)=1,1,0)</f>
        <v>0</v>
      </c>
      <c r="AG1345" t="str">
        <f>_xlfn.XLOOKUP(AE1345,Returns!A:A,Returns!B:B,"Not Returned",0,1)</f>
        <v>Not Returned</v>
      </c>
      <c r="AH1345">
        <f t="shared" si="104"/>
        <v>0</v>
      </c>
    </row>
    <row r="1346" spans="1:34" x14ac:dyDescent="0.3">
      <c r="A1346">
        <v>19663</v>
      </c>
      <c r="B1346" t="s">
        <v>37</v>
      </c>
      <c r="C1346" s="8">
        <v>0</v>
      </c>
      <c r="D1346" s="6">
        <v>213.45</v>
      </c>
      <c r="E1346" s="7">
        <v>14.7</v>
      </c>
      <c r="F1346">
        <v>193</v>
      </c>
      <c r="G1346" t="s">
        <v>285</v>
      </c>
      <c r="H1346" t="str">
        <f>IF(COUNTIF(G$2:G1346,G1346)=1,"New Customer","Returning Customer")</f>
        <v>New Customer</v>
      </c>
      <c r="I1346">
        <f t="shared" ref="I1346:I1409" si="105">IF(H1346="New Customer",1,0)</f>
        <v>1</v>
      </c>
      <c r="J1346" t="s">
        <v>39</v>
      </c>
      <c r="K1346" t="s">
        <v>28</v>
      </c>
      <c r="L1346" t="s">
        <v>77</v>
      </c>
      <c r="M1346" t="s">
        <v>85</v>
      </c>
      <c r="N1346" t="s">
        <v>43</v>
      </c>
      <c r="O1346" t="s">
        <v>286</v>
      </c>
      <c r="P1346">
        <v>0.59</v>
      </c>
      <c r="Q1346" t="s">
        <v>33</v>
      </c>
      <c r="R1346" t="s">
        <v>34</v>
      </c>
      <c r="S1346" t="str">
        <f>VLOOKUP(R1346,Users!$A$1:$B$5,2,0)</f>
        <v>William</v>
      </c>
      <c r="T1346" t="s">
        <v>208</v>
      </c>
      <c r="U1346" t="s">
        <v>209</v>
      </c>
      <c r="V1346">
        <v>84041</v>
      </c>
      <c r="W1346" s="2">
        <v>42007</v>
      </c>
      <c r="X1346" s="2" t="str">
        <f t="shared" ref="X1346:X1409" si="106">TEXT(W1346,"ddd")</f>
        <v>Sat</v>
      </c>
      <c r="Y1346" s="2">
        <v>42009</v>
      </c>
      <c r="Z1346" s="9">
        <f t="shared" ref="Z1346:Z1409" si="107">Y1346-W1346</f>
        <v>2</v>
      </c>
      <c r="AA1346" s="9" t="str">
        <f t="shared" ref="AA1346:AA1409" si="108">IF(C1346=0,"No Discount","After Discount")</f>
        <v>No Discount</v>
      </c>
      <c r="AB1346" s="6">
        <v>-560.81417999999996</v>
      </c>
      <c r="AC1346">
        <v>1</v>
      </c>
      <c r="AD1346" s="6">
        <v>224.12</v>
      </c>
      <c r="AE1346">
        <v>90430</v>
      </c>
      <c r="AF1346" s="9">
        <f>IF(COUNTIF(AE$2:AE3297,AE1346)=1,1,0)</f>
        <v>1</v>
      </c>
      <c r="AG1346" t="str">
        <f>_xlfn.XLOOKUP(AE1346,Returns!A:A,Returns!B:B,"Not Returned",0,1)</f>
        <v>Not Returned</v>
      </c>
      <c r="AH1346">
        <f t="shared" ref="AH1346:AH1409" si="109">IF(AG1346="Not Returned",0,1)</f>
        <v>0</v>
      </c>
    </row>
    <row r="1347" spans="1:34" x14ac:dyDescent="0.3">
      <c r="A1347">
        <v>21145</v>
      </c>
      <c r="B1347" t="s">
        <v>56</v>
      </c>
      <c r="C1347" s="8">
        <v>0.08</v>
      </c>
      <c r="D1347" s="6">
        <v>213.45</v>
      </c>
      <c r="E1347" s="7">
        <v>14.7</v>
      </c>
      <c r="F1347">
        <v>1625</v>
      </c>
      <c r="G1347" t="s">
        <v>1616</v>
      </c>
      <c r="H1347" t="str">
        <f>IF(COUNTIF(G$2:G1347,G1347)=1,"New Customer","Returning Customer")</f>
        <v>Returning Customer</v>
      </c>
      <c r="I1347">
        <f t="shared" si="105"/>
        <v>0</v>
      </c>
      <c r="J1347" t="s">
        <v>39</v>
      </c>
      <c r="K1347" t="s">
        <v>40</v>
      </c>
      <c r="L1347" t="s">
        <v>77</v>
      </c>
      <c r="M1347" t="s">
        <v>85</v>
      </c>
      <c r="N1347" t="s">
        <v>43</v>
      </c>
      <c r="O1347" t="s">
        <v>286</v>
      </c>
      <c r="P1347">
        <v>0.59</v>
      </c>
      <c r="Q1347" t="s">
        <v>33</v>
      </c>
      <c r="R1347" t="s">
        <v>53</v>
      </c>
      <c r="S1347" t="str">
        <f>VLOOKUP(R1347,Users!$A$1:$B$5,2,0)</f>
        <v>Erin</v>
      </c>
      <c r="T1347" t="s">
        <v>71</v>
      </c>
      <c r="U1347" t="s">
        <v>1617</v>
      </c>
      <c r="V1347">
        <v>11542</v>
      </c>
      <c r="W1347" s="2">
        <v>42090</v>
      </c>
      <c r="X1347" s="2" t="str">
        <f t="shared" si="106"/>
        <v>Fri</v>
      </c>
      <c r="Y1347" s="2">
        <v>42092</v>
      </c>
      <c r="Z1347" s="9">
        <f t="shared" si="107"/>
        <v>2</v>
      </c>
      <c r="AA1347" s="9" t="str">
        <f t="shared" si="108"/>
        <v>After Discount</v>
      </c>
      <c r="AB1347" s="6">
        <v>1674.7541999999999</v>
      </c>
      <c r="AC1347">
        <v>12</v>
      </c>
      <c r="AD1347" s="6">
        <v>2427.1799999999998</v>
      </c>
      <c r="AE1347">
        <v>90600</v>
      </c>
      <c r="AF1347" s="9">
        <f>IF(COUNTIF(AE$2:AE3298,AE1347)=1,1,0)</f>
        <v>0</v>
      </c>
      <c r="AG1347" t="str">
        <f>_xlfn.XLOOKUP(AE1347,Returns!A:A,Returns!B:B,"Not Returned",0,1)</f>
        <v>Not Returned</v>
      </c>
      <c r="AH1347">
        <f t="shared" si="109"/>
        <v>0</v>
      </c>
    </row>
    <row r="1348" spans="1:34" x14ac:dyDescent="0.3">
      <c r="A1348">
        <v>22754</v>
      </c>
      <c r="B1348" t="s">
        <v>37</v>
      </c>
      <c r="C1348" s="8">
        <v>0.08</v>
      </c>
      <c r="D1348" s="6">
        <v>297.64</v>
      </c>
      <c r="E1348" s="7">
        <v>14.7</v>
      </c>
      <c r="F1348">
        <v>466</v>
      </c>
      <c r="G1348" t="s">
        <v>557</v>
      </c>
      <c r="H1348" t="str">
        <f>IF(COUNTIF(G$2:G1348,G1348)=1,"New Customer","Returning Customer")</f>
        <v>New Customer</v>
      </c>
      <c r="I1348">
        <f t="shared" si="105"/>
        <v>1</v>
      </c>
      <c r="J1348" t="s">
        <v>39</v>
      </c>
      <c r="K1348" t="s">
        <v>58</v>
      </c>
      <c r="L1348" t="s">
        <v>77</v>
      </c>
      <c r="M1348" t="s">
        <v>85</v>
      </c>
      <c r="N1348" t="s">
        <v>43</v>
      </c>
      <c r="O1348" t="s">
        <v>558</v>
      </c>
      <c r="P1348">
        <v>0.56999999999999995</v>
      </c>
      <c r="Q1348" t="s">
        <v>33</v>
      </c>
      <c r="R1348" t="s">
        <v>53</v>
      </c>
      <c r="S1348" t="str">
        <f>VLOOKUP(R1348,Users!$A$1:$B$5,2,0)</f>
        <v>Erin</v>
      </c>
      <c r="T1348" t="s">
        <v>189</v>
      </c>
      <c r="U1348" t="s">
        <v>559</v>
      </c>
      <c r="V1348">
        <v>2019</v>
      </c>
      <c r="W1348" s="2">
        <v>42015</v>
      </c>
      <c r="X1348" s="2" t="str">
        <f t="shared" si="106"/>
        <v>Sun</v>
      </c>
      <c r="Y1348" s="2">
        <v>42015</v>
      </c>
      <c r="Z1348" s="9">
        <f t="shared" si="107"/>
        <v>0</v>
      </c>
      <c r="AA1348" s="9" t="str">
        <f t="shared" si="108"/>
        <v>After Discount</v>
      </c>
      <c r="AB1348" s="6">
        <v>496.79679999999996</v>
      </c>
      <c r="AC1348">
        <v>5</v>
      </c>
      <c r="AD1348" s="6">
        <v>1132.8399999999999</v>
      </c>
      <c r="AE1348">
        <v>88060</v>
      </c>
      <c r="AF1348" s="9">
        <f>IF(COUNTIF(AE$2:AE3299,AE1348)=1,1,0)</f>
        <v>0</v>
      </c>
      <c r="AG1348" t="str">
        <f>_xlfn.XLOOKUP(AE1348,Returns!A:A,Returns!B:B,"Not Returned",0,1)</f>
        <v>Not Returned</v>
      </c>
      <c r="AH1348">
        <f t="shared" si="109"/>
        <v>0</v>
      </c>
    </row>
    <row r="1349" spans="1:34" x14ac:dyDescent="0.3">
      <c r="A1349">
        <v>21976</v>
      </c>
      <c r="B1349" t="s">
        <v>25</v>
      </c>
      <c r="C1349" s="8">
        <v>0.05</v>
      </c>
      <c r="D1349" s="6">
        <v>297.48</v>
      </c>
      <c r="E1349" s="7">
        <v>18.059999999999999</v>
      </c>
      <c r="F1349">
        <v>2157</v>
      </c>
      <c r="G1349" t="s">
        <v>2046</v>
      </c>
      <c r="H1349" t="str">
        <f>IF(COUNTIF(G$2:G1349,G1349)=1,"New Customer","Returning Customer")</f>
        <v>Returning Customer</v>
      </c>
      <c r="I1349">
        <f t="shared" si="105"/>
        <v>0</v>
      </c>
      <c r="J1349" t="s">
        <v>39</v>
      </c>
      <c r="K1349" t="s">
        <v>40</v>
      </c>
      <c r="L1349" t="s">
        <v>77</v>
      </c>
      <c r="M1349" t="s">
        <v>85</v>
      </c>
      <c r="N1349" t="s">
        <v>43</v>
      </c>
      <c r="O1349" t="s">
        <v>558</v>
      </c>
      <c r="P1349">
        <v>0.6</v>
      </c>
      <c r="Q1349" t="s">
        <v>33</v>
      </c>
      <c r="R1349" t="s">
        <v>61</v>
      </c>
      <c r="S1349" t="str">
        <f>VLOOKUP(R1349,Users!$A$1:$B$5,2,0)</f>
        <v>Chris</v>
      </c>
      <c r="T1349" t="s">
        <v>295</v>
      </c>
      <c r="U1349" t="s">
        <v>2048</v>
      </c>
      <c r="V1349">
        <v>48093</v>
      </c>
      <c r="W1349" s="2">
        <v>42127</v>
      </c>
      <c r="X1349" s="2" t="str">
        <f t="shared" si="106"/>
        <v>Sun</v>
      </c>
      <c r="Y1349" s="2">
        <v>42128</v>
      </c>
      <c r="Z1349" s="9">
        <f t="shared" si="107"/>
        <v>1</v>
      </c>
      <c r="AA1349" s="9" t="str">
        <f t="shared" si="108"/>
        <v>After Discount</v>
      </c>
      <c r="AB1349" s="6">
        <v>709.85200000000009</v>
      </c>
      <c r="AC1349">
        <v>14</v>
      </c>
      <c r="AD1349" s="6">
        <v>4075.18</v>
      </c>
      <c r="AE1349">
        <v>90386</v>
      </c>
      <c r="AF1349" s="9">
        <f>IF(COUNTIF(AE$2:AE3300,AE1349)=1,1,0)</f>
        <v>0</v>
      </c>
      <c r="AG1349" t="str">
        <f>_xlfn.XLOOKUP(AE1349,Returns!A:A,Returns!B:B,"Not Returned",0,1)</f>
        <v>Not Returned</v>
      </c>
      <c r="AH1349">
        <f t="shared" si="109"/>
        <v>0</v>
      </c>
    </row>
    <row r="1350" spans="1:34" x14ac:dyDescent="0.3">
      <c r="A1350">
        <v>20776</v>
      </c>
      <c r="B1350" t="s">
        <v>106</v>
      </c>
      <c r="C1350" s="8">
        <v>0.03</v>
      </c>
      <c r="D1350" s="6">
        <v>297.64</v>
      </c>
      <c r="E1350" s="7">
        <v>14.7</v>
      </c>
      <c r="F1350">
        <v>2346</v>
      </c>
      <c r="G1350" t="s">
        <v>2196</v>
      </c>
      <c r="H1350" t="str">
        <f>IF(COUNTIF(G$2:G1350,G1350)=1,"New Customer","Returning Customer")</f>
        <v>Returning Customer</v>
      </c>
      <c r="I1350">
        <f t="shared" si="105"/>
        <v>0</v>
      </c>
      <c r="J1350" t="s">
        <v>39</v>
      </c>
      <c r="K1350" t="s">
        <v>28</v>
      </c>
      <c r="L1350" t="s">
        <v>77</v>
      </c>
      <c r="M1350" t="s">
        <v>85</v>
      </c>
      <c r="N1350" t="s">
        <v>43</v>
      </c>
      <c r="O1350" t="s">
        <v>558</v>
      </c>
      <c r="P1350">
        <v>0.56999999999999995</v>
      </c>
      <c r="Q1350" t="s">
        <v>33</v>
      </c>
      <c r="R1350" t="s">
        <v>135</v>
      </c>
      <c r="S1350" t="str">
        <f>VLOOKUP(R1350,Users!$A$1:$B$5,2,0)</f>
        <v>Sam</v>
      </c>
      <c r="T1350" t="s">
        <v>606</v>
      </c>
      <c r="U1350" t="s">
        <v>2197</v>
      </c>
      <c r="V1350">
        <v>40258</v>
      </c>
      <c r="W1350" s="2">
        <v>42014</v>
      </c>
      <c r="X1350" s="2" t="str">
        <f t="shared" si="106"/>
        <v>Sat</v>
      </c>
      <c r="Y1350" s="2">
        <v>42019</v>
      </c>
      <c r="Z1350" s="9">
        <f t="shared" si="107"/>
        <v>5</v>
      </c>
      <c r="AA1350" s="9" t="str">
        <f t="shared" si="108"/>
        <v>After Discount</v>
      </c>
      <c r="AB1350" s="6">
        <v>-48.971999999999994</v>
      </c>
      <c r="AC1350">
        <v>12</v>
      </c>
      <c r="AD1350" s="6">
        <v>3707.05</v>
      </c>
      <c r="AE1350">
        <v>89503</v>
      </c>
      <c r="AF1350" s="9">
        <f>IF(COUNTIF(AE$2:AE3301,AE1350)=1,1,0)</f>
        <v>1</v>
      </c>
      <c r="AG1350" t="str">
        <f>_xlfn.XLOOKUP(AE1350,Returns!A:A,Returns!B:B,"Not Returned",0,1)</f>
        <v>Not Returned</v>
      </c>
      <c r="AH1350">
        <f t="shared" si="109"/>
        <v>0</v>
      </c>
    </row>
    <row r="1351" spans="1:34" x14ac:dyDescent="0.3">
      <c r="A1351">
        <v>20850</v>
      </c>
      <c r="B1351" t="s">
        <v>47</v>
      </c>
      <c r="C1351" s="8">
        <v>0.01</v>
      </c>
      <c r="D1351" s="6">
        <v>297.48</v>
      </c>
      <c r="E1351" s="7">
        <v>18.059999999999999</v>
      </c>
      <c r="F1351">
        <v>2604</v>
      </c>
      <c r="G1351" t="s">
        <v>2408</v>
      </c>
      <c r="H1351" t="str">
        <f>IF(COUNTIF(G$2:G1351,G1351)=1,"New Customer","Returning Customer")</f>
        <v>New Customer</v>
      </c>
      <c r="I1351">
        <f t="shared" si="105"/>
        <v>1</v>
      </c>
      <c r="J1351" t="s">
        <v>39</v>
      </c>
      <c r="K1351" t="s">
        <v>28</v>
      </c>
      <c r="L1351" t="s">
        <v>77</v>
      </c>
      <c r="M1351" t="s">
        <v>85</v>
      </c>
      <c r="N1351" t="s">
        <v>43</v>
      </c>
      <c r="O1351" t="s">
        <v>558</v>
      </c>
      <c r="P1351">
        <v>0.6</v>
      </c>
      <c r="Q1351" t="s">
        <v>33</v>
      </c>
      <c r="R1351" t="s">
        <v>53</v>
      </c>
      <c r="S1351" t="str">
        <f>VLOOKUP(R1351,Users!$A$1:$B$5,2,0)</f>
        <v>Erin</v>
      </c>
      <c r="T1351" t="s">
        <v>54</v>
      </c>
      <c r="U1351" t="s">
        <v>2409</v>
      </c>
      <c r="V1351">
        <v>8830</v>
      </c>
      <c r="W1351" s="2">
        <v>42099</v>
      </c>
      <c r="X1351" s="2" t="str">
        <f t="shared" si="106"/>
        <v>Sun</v>
      </c>
      <c r="Y1351" s="2">
        <v>42100</v>
      </c>
      <c r="Z1351" s="9">
        <f t="shared" si="107"/>
        <v>1</v>
      </c>
      <c r="AA1351" s="9" t="str">
        <f t="shared" si="108"/>
        <v>After Discount</v>
      </c>
      <c r="AB1351" s="6">
        <v>-338.18083200000001</v>
      </c>
      <c r="AC1351">
        <v>3</v>
      </c>
      <c r="AD1351" s="6">
        <v>945.36</v>
      </c>
      <c r="AE1351">
        <v>87383</v>
      </c>
      <c r="AF1351" s="9">
        <f>IF(COUNTIF(AE$2:AE3302,AE1351)=1,1,0)</f>
        <v>0</v>
      </c>
      <c r="AG1351" t="str">
        <f>_xlfn.XLOOKUP(AE1351,Returns!A:A,Returns!B:B,"Not Returned",0,1)</f>
        <v>Not Returned</v>
      </c>
      <c r="AH1351">
        <f t="shared" si="109"/>
        <v>0</v>
      </c>
    </row>
    <row r="1352" spans="1:34" x14ac:dyDescent="0.3">
      <c r="A1352">
        <v>24926</v>
      </c>
      <c r="B1352" t="s">
        <v>47</v>
      </c>
      <c r="C1352" s="8">
        <v>0.09</v>
      </c>
      <c r="D1352" s="6">
        <v>517.48</v>
      </c>
      <c r="E1352" s="7">
        <v>16.63</v>
      </c>
      <c r="F1352">
        <v>1020</v>
      </c>
      <c r="G1352" t="s">
        <v>1116</v>
      </c>
      <c r="H1352" t="str">
        <f>IF(COUNTIF(G$2:G1352,G1352)=1,"New Customer","Returning Customer")</f>
        <v>Returning Customer</v>
      </c>
      <c r="I1352">
        <f t="shared" si="105"/>
        <v>0</v>
      </c>
      <c r="J1352" t="s">
        <v>39</v>
      </c>
      <c r="K1352" t="s">
        <v>58</v>
      </c>
      <c r="L1352" t="s">
        <v>77</v>
      </c>
      <c r="M1352" t="s">
        <v>85</v>
      </c>
      <c r="N1352" t="s">
        <v>120</v>
      </c>
      <c r="O1352" t="s">
        <v>1117</v>
      </c>
      <c r="P1352">
        <v>0.59</v>
      </c>
      <c r="Q1352" t="s">
        <v>33</v>
      </c>
      <c r="R1352" t="s">
        <v>61</v>
      </c>
      <c r="S1352" t="str">
        <f>VLOOKUP(R1352,Users!$A$1:$B$5,2,0)</f>
        <v>Chris</v>
      </c>
      <c r="T1352" t="s">
        <v>180</v>
      </c>
      <c r="U1352" t="s">
        <v>1118</v>
      </c>
      <c r="V1352">
        <v>66762</v>
      </c>
      <c r="W1352" s="2">
        <v>42070</v>
      </c>
      <c r="X1352" s="2" t="str">
        <f t="shared" si="106"/>
        <v>Sat</v>
      </c>
      <c r="Y1352" s="2">
        <v>42070</v>
      </c>
      <c r="Z1352" s="9">
        <f t="shared" si="107"/>
        <v>0</v>
      </c>
      <c r="AA1352" s="9" t="str">
        <f t="shared" si="108"/>
        <v>After Discount</v>
      </c>
      <c r="AB1352" s="6">
        <v>909.36</v>
      </c>
      <c r="AC1352">
        <v>5</v>
      </c>
      <c r="AD1352" s="6">
        <v>2354.54</v>
      </c>
      <c r="AE1352">
        <v>88632</v>
      </c>
      <c r="AF1352" s="9">
        <f>IF(COUNTIF(AE$2:AE3303,AE1352)=1,1,0)</f>
        <v>1</v>
      </c>
      <c r="AG1352" t="str">
        <f>_xlfn.XLOOKUP(AE1352,Returns!A:A,Returns!B:B,"Not Returned",0,1)</f>
        <v>Not Returned</v>
      </c>
      <c r="AH1352">
        <f t="shared" si="109"/>
        <v>0</v>
      </c>
    </row>
    <row r="1353" spans="1:34" x14ac:dyDescent="0.3">
      <c r="A1353">
        <v>18492</v>
      </c>
      <c r="B1353" t="s">
        <v>37</v>
      </c>
      <c r="C1353" s="8">
        <v>0.02</v>
      </c>
      <c r="D1353" s="6">
        <v>15.57</v>
      </c>
      <c r="E1353" s="7">
        <v>1.39</v>
      </c>
      <c r="F1353">
        <v>617</v>
      </c>
      <c r="G1353" t="s">
        <v>714</v>
      </c>
      <c r="H1353" t="str">
        <f>IF(COUNTIF(G$2:G1353,G1353)=1,"New Customer","Returning Customer")</f>
        <v>Returning Customer</v>
      </c>
      <c r="I1353">
        <f t="shared" si="105"/>
        <v>0</v>
      </c>
      <c r="J1353" t="s">
        <v>49</v>
      </c>
      <c r="K1353" t="s">
        <v>114</v>
      </c>
      <c r="L1353" t="s">
        <v>29</v>
      </c>
      <c r="M1353" t="s">
        <v>69</v>
      </c>
      <c r="N1353" t="s">
        <v>59</v>
      </c>
      <c r="O1353" t="s">
        <v>715</v>
      </c>
      <c r="P1353">
        <v>0.38</v>
      </c>
      <c r="Q1353" t="s">
        <v>33</v>
      </c>
      <c r="R1353" t="s">
        <v>34</v>
      </c>
      <c r="S1353" t="str">
        <f>VLOOKUP(R1353,Users!$A$1:$B$5,2,0)</f>
        <v>William</v>
      </c>
      <c r="T1353" t="s">
        <v>250</v>
      </c>
      <c r="U1353" t="s">
        <v>710</v>
      </c>
      <c r="V1353">
        <v>81001</v>
      </c>
      <c r="W1353" s="2">
        <v>42123</v>
      </c>
      <c r="X1353" s="2" t="str">
        <f t="shared" si="106"/>
        <v>Wed</v>
      </c>
      <c r="Y1353" s="2">
        <v>42124</v>
      </c>
      <c r="Z1353" s="9">
        <f t="shared" si="107"/>
        <v>1</v>
      </c>
      <c r="AA1353" s="9" t="str">
        <f t="shared" si="108"/>
        <v>After Discount</v>
      </c>
      <c r="AB1353" s="6">
        <v>23.5428</v>
      </c>
      <c r="AC1353">
        <v>3</v>
      </c>
      <c r="AD1353" s="6">
        <v>46.23</v>
      </c>
      <c r="AE1353">
        <v>88198</v>
      </c>
      <c r="AF1353" s="9">
        <f>IF(COUNTIF(AE$2:AE3304,AE1353)=1,1,0)</f>
        <v>0</v>
      </c>
      <c r="AG1353" t="str">
        <f>_xlfn.XLOOKUP(AE1353,Returns!A:A,Returns!B:B,"Not Returned",0,1)</f>
        <v>Not Returned</v>
      </c>
      <c r="AH1353">
        <f t="shared" si="109"/>
        <v>0</v>
      </c>
    </row>
    <row r="1354" spans="1:34" x14ac:dyDescent="0.3">
      <c r="A1354">
        <v>20965</v>
      </c>
      <c r="B1354" t="s">
        <v>106</v>
      </c>
      <c r="C1354" s="8">
        <v>0.03</v>
      </c>
      <c r="D1354" s="6">
        <v>15.57</v>
      </c>
      <c r="E1354" s="7">
        <v>1.39</v>
      </c>
      <c r="F1354">
        <v>3176</v>
      </c>
      <c r="G1354" t="s">
        <v>2840</v>
      </c>
      <c r="H1354" t="str">
        <f>IF(COUNTIF(G$2:G1354,G1354)=1,"New Customer","Returning Customer")</f>
        <v>Returning Customer</v>
      </c>
      <c r="I1354">
        <f t="shared" si="105"/>
        <v>0</v>
      </c>
      <c r="J1354" t="s">
        <v>49</v>
      </c>
      <c r="K1354" t="s">
        <v>114</v>
      </c>
      <c r="L1354" t="s">
        <v>29</v>
      </c>
      <c r="M1354" t="s">
        <v>69</v>
      </c>
      <c r="N1354" t="s">
        <v>59</v>
      </c>
      <c r="O1354" t="s">
        <v>715</v>
      </c>
      <c r="P1354">
        <v>0.38</v>
      </c>
      <c r="Q1354" t="s">
        <v>33</v>
      </c>
      <c r="R1354" t="s">
        <v>135</v>
      </c>
      <c r="S1354" t="str">
        <f>VLOOKUP(R1354,Users!$A$1:$B$5,2,0)</f>
        <v>Sam</v>
      </c>
      <c r="T1354" t="s">
        <v>356</v>
      </c>
      <c r="U1354" t="s">
        <v>2842</v>
      </c>
      <c r="V1354">
        <v>32216</v>
      </c>
      <c r="W1354" s="2">
        <v>42180</v>
      </c>
      <c r="X1354" s="2" t="str">
        <f t="shared" si="106"/>
        <v>Thu</v>
      </c>
      <c r="Y1354" s="2">
        <v>42186</v>
      </c>
      <c r="Z1354" s="9">
        <f t="shared" si="107"/>
        <v>6</v>
      </c>
      <c r="AA1354" s="9" t="str">
        <f t="shared" si="108"/>
        <v>After Discount</v>
      </c>
      <c r="AB1354" s="6">
        <v>63.222000000000001</v>
      </c>
      <c r="AC1354">
        <v>22</v>
      </c>
      <c r="AD1354" s="6">
        <v>358.84</v>
      </c>
      <c r="AE1354">
        <v>90821</v>
      </c>
      <c r="AF1354" s="9">
        <f>IF(COUNTIF(AE$2:AE3305,AE1354)=1,1,0)</f>
        <v>0</v>
      </c>
      <c r="AG1354" t="str">
        <f>_xlfn.XLOOKUP(AE1354,Returns!A:A,Returns!B:B,"Not Returned",0,1)</f>
        <v>Not Returned</v>
      </c>
      <c r="AH1354">
        <f t="shared" si="109"/>
        <v>0</v>
      </c>
    </row>
    <row r="1355" spans="1:34" x14ac:dyDescent="0.3">
      <c r="A1355">
        <v>19058</v>
      </c>
      <c r="B1355" t="s">
        <v>47</v>
      </c>
      <c r="C1355" s="8">
        <v>0.09</v>
      </c>
      <c r="D1355" s="6">
        <v>32.979999999999997</v>
      </c>
      <c r="E1355" s="7">
        <v>5.5</v>
      </c>
      <c r="F1355">
        <v>151</v>
      </c>
      <c r="G1355" t="s">
        <v>237</v>
      </c>
      <c r="H1355" t="str">
        <f>IF(COUNTIF(G$2:G1355,G1355)=1,"New Customer","Returning Customer")</f>
        <v>New Customer</v>
      </c>
      <c r="I1355">
        <f t="shared" si="105"/>
        <v>1</v>
      </c>
      <c r="J1355" t="s">
        <v>49</v>
      </c>
      <c r="K1355" t="s">
        <v>40</v>
      </c>
      <c r="L1355" t="s">
        <v>77</v>
      </c>
      <c r="M1355" t="s">
        <v>177</v>
      </c>
      <c r="N1355" t="s">
        <v>59</v>
      </c>
      <c r="O1355" t="s">
        <v>238</v>
      </c>
      <c r="P1355">
        <v>0.75</v>
      </c>
      <c r="Q1355" t="s">
        <v>33</v>
      </c>
      <c r="R1355" t="s">
        <v>135</v>
      </c>
      <c r="S1355" t="str">
        <f>VLOOKUP(R1355,Users!$A$1:$B$5,2,0)</f>
        <v>Sam</v>
      </c>
      <c r="T1355" t="s">
        <v>239</v>
      </c>
      <c r="U1355" t="s">
        <v>240</v>
      </c>
      <c r="V1355">
        <v>37664</v>
      </c>
      <c r="W1355" s="2">
        <v>42026</v>
      </c>
      <c r="X1355" s="2" t="str">
        <f t="shared" si="106"/>
        <v>Thu</v>
      </c>
      <c r="Y1355" s="2">
        <v>42027</v>
      </c>
      <c r="Z1355" s="9">
        <f t="shared" si="107"/>
        <v>1</v>
      </c>
      <c r="AA1355" s="9" t="str">
        <f t="shared" si="108"/>
        <v>After Discount</v>
      </c>
      <c r="AB1355" s="6">
        <v>-20.258000000000003</v>
      </c>
      <c r="AC1355">
        <v>2</v>
      </c>
      <c r="AD1355" s="6">
        <v>62.46</v>
      </c>
      <c r="AE1355">
        <v>89521</v>
      </c>
      <c r="AF1355" s="9">
        <f>IF(COUNTIF(AE$2:AE3306,AE1355)=1,1,0)</f>
        <v>1</v>
      </c>
      <c r="AG1355" t="str">
        <f>_xlfn.XLOOKUP(AE1355,Returns!A:A,Returns!B:B,"Not Returned",0,1)</f>
        <v>Not Returned</v>
      </c>
      <c r="AH1355">
        <f t="shared" si="109"/>
        <v>0</v>
      </c>
    </row>
    <row r="1356" spans="1:34" x14ac:dyDescent="0.3">
      <c r="A1356">
        <v>18665</v>
      </c>
      <c r="B1356" t="s">
        <v>56</v>
      </c>
      <c r="C1356" s="8">
        <v>0.01</v>
      </c>
      <c r="D1356" s="6">
        <v>11.58</v>
      </c>
      <c r="E1356" s="7">
        <v>5.72</v>
      </c>
      <c r="F1356">
        <v>579</v>
      </c>
      <c r="G1356" t="s">
        <v>677</v>
      </c>
      <c r="H1356" t="str">
        <f>IF(COUNTIF(G$2:G1356,G1356)=1,"New Customer","Returning Customer")</f>
        <v>New Customer</v>
      </c>
      <c r="I1356">
        <f t="shared" si="105"/>
        <v>1</v>
      </c>
      <c r="J1356" t="s">
        <v>49</v>
      </c>
      <c r="K1356" t="s">
        <v>28</v>
      </c>
      <c r="L1356" t="s">
        <v>29</v>
      </c>
      <c r="M1356" t="s">
        <v>69</v>
      </c>
      <c r="N1356" t="s">
        <v>59</v>
      </c>
      <c r="O1356" t="s">
        <v>678</v>
      </c>
      <c r="P1356">
        <v>0.35</v>
      </c>
      <c r="Q1356" t="s">
        <v>33</v>
      </c>
      <c r="R1356" t="s">
        <v>53</v>
      </c>
      <c r="S1356" t="str">
        <f>VLOOKUP(R1356,Users!$A$1:$B$5,2,0)</f>
        <v>Erin</v>
      </c>
      <c r="T1356" t="s">
        <v>223</v>
      </c>
      <c r="U1356" t="s">
        <v>679</v>
      </c>
      <c r="V1356">
        <v>6478</v>
      </c>
      <c r="W1356" s="2">
        <v>42137</v>
      </c>
      <c r="X1356" s="2" t="str">
        <f t="shared" si="106"/>
        <v>Wed</v>
      </c>
      <c r="Y1356" s="2">
        <v>42139</v>
      </c>
      <c r="Z1356" s="9">
        <f t="shared" si="107"/>
        <v>2</v>
      </c>
      <c r="AA1356" s="9" t="str">
        <f t="shared" si="108"/>
        <v>After Discount</v>
      </c>
      <c r="AB1356" s="6">
        <v>-6.61</v>
      </c>
      <c r="AC1356">
        <v>2</v>
      </c>
      <c r="AD1356" s="6">
        <v>25.06</v>
      </c>
      <c r="AE1356">
        <v>88644</v>
      </c>
      <c r="AF1356" s="9">
        <f>IF(COUNTIF(AE$2:AE3307,AE1356)=1,1,0)</f>
        <v>0</v>
      </c>
      <c r="AG1356" t="str">
        <f>_xlfn.XLOOKUP(AE1356,Returns!A:A,Returns!B:B,"Not Returned",0,1)</f>
        <v>Not Returned</v>
      </c>
      <c r="AH1356">
        <f t="shared" si="109"/>
        <v>0</v>
      </c>
    </row>
    <row r="1357" spans="1:34" x14ac:dyDescent="0.3">
      <c r="A1357">
        <v>22127</v>
      </c>
      <c r="B1357" t="s">
        <v>106</v>
      </c>
      <c r="C1357" s="8">
        <v>0.1</v>
      </c>
      <c r="D1357" s="6">
        <v>11.58</v>
      </c>
      <c r="E1357" s="7">
        <v>6.97</v>
      </c>
      <c r="F1357">
        <v>1580</v>
      </c>
      <c r="G1357" t="s">
        <v>1580</v>
      </c>
      <c r="H1357" t="str">
        <f>IF(COUNTIF(G$2:G1357,G1357)=1,"New Customer","Returning Customer")</f>
        <v>New Customer</v>
      </c>
      <c r="I1357">
        <f t="shared" si="105"/>
        <v>1</v>
      </c>
      <c r="J1357" t="s">
        <v>49</v>
      </c>
      <c r="K1357" t="s">
        <v>28</v>
      </c>
      <c r="L1357" t="s">
        <v>29</v>
      </c>
      <c r="M1357" t="s">
        <v>69</v>
      </c>
      <c r="N1357" t="s">
        <v>59</v>
      </c>
      <c r="O1357" t="s">
        <v>678</v>
      </c>
      <c r="P1357">
        <v>0.35</v>
      </c>
      <c r="Q1357" t="s">
        <v>33</v>
      </c>
      <c r="R1357" t="s">
        <v>53</v>
      </c>
      <c r="S1357" t="str">
        <f>VLOOKUP(R1357,Users!$A$1:$B$5,2,0)</f>
        <v>Erin</v>
      </c>
      <c r="T1357" t="s">
        <v>184</v>
      </c>
      <c r="U1357" t="s">
        <v>1581</v>
      </c>
      <c r="V1357">
        <v>4901</v>
      </c>
      <c r="W1357" s="2">
        <v>42051</v>
      </c>
      <c r="X1357" s="2" t="str">
        <f t="shared" si="106"/>
        <v>Mon</v>
      </c>
      <c r="Y1357" s="2">
        <v>42055</v>
      </c>
      <c r="Z1357" s="9">
        <f t="shared" si="107"/>
        <v>4</v>
      </c>
      <c r="AA1357" s="9" t="str">
        <f t="shared" si="108"/>
        <v>After Discount</v>
      </c>
      <c r="AB1357" s="6">
        <v>-8.3979999999999997</v>
      </c>
      <c r="AC1357">
        <v>1</v>
      </c>
      <c r="AD1357" s="6">
        <v>14.53</v>
      </c>
      <c r="AE1357">
        <v>90934</v>
      </c>
      <c r="AF1357" s="9">
        <f>IF(COUNTIF(AE$2:AE3308,AE1357)=1,1,0)</f>
        <v>1</v>
      </c>
      <c r="AG1357" t="str">
        <f>_xlfn.XLOOKUP(AE1357,Returns!A:A,Returns!B:B,"Not Returned",0,1)</f>
        <v>Not Returned</v>
      </c>
      <c r="AH1357">
        <f t="shared" si="109"/>
        <v>0</v>
      </c>
    </row>
    <row r="1358" spans="1:34" x14ac:dyDescent="0.3">
      <c r="A1358">
        <v>26220</v>
      </c>
      <c r="B1358" t="s">
        <v>56</v>
      </c>
      <c r="C1358" s="8">
        <v>0.02</v>
      </c>
      <c r="D1358" s="6">
        <v>11.58</v>
      </c>
      <c r="E1358" s="7">
        <v>5.72</v>
      </c>
      <c r="F1358">
        <v>1971</v>
      </c>
      <c r="G1358" t="s">
        <v>1900</v>
      </c>
      <c r="H1358" t="str">
        <f>IF(COUNTIF(G$2:G1358,G1358)=1,"New Customer","Returning Customer")</f>
        <v>New Customer</v>
      </c>
      <c r="I1358">
        <f t="shared" si="105"/>
        <v>1</v>
      </c>
      <c r="J1358" t="s">
        <v>49</v>
      </c>
      <c r="K1358" t="s">
        <v>28</v>
      </c>
      <c r="L1358" t="s">
        <v>29</v>
      </c>
      <c r="M1358" t="s">
        <v>69</v>
      </c>
      <c r="N1358" t="s">
        <v>59</v>
      </c>
      <c r="O1358" t="s">
        <v>678</v>
      </c>
      <c r="P1358">
        <v>0.35</v>
      </c>
      <c r="Q1358" t="s">
        <v>33</v>
      </c>
      <c r="R1358" t="s">
        <v>135</v>
      </c>
      <c r="S1358" t="str">
        <f>VLOOKUP(R1358,Users!$A$1:$B$5,2,0)</f>
        <v>Sam</v>
      </c>
      <c r="T1358" t="s">
        <v>663</v>
      </c>
      <c r="U1358" t="s">
        <v>1901</v>
      </c>
      <c r="V1358">
        <v>38801</v>
      </c>
      <c r="W1358" s="2">
        <v>42022</v>
      </c>
      <c r="X1358" s="2" t="str">
        <f t="shared" si="106"/>
        <v>Sun</v>
      </c>
      <c r="Y1358" s="2">
        <v>42023</v>
      </c>
      <c r="Z1358" s="9">
        <f t="shared" si="107"/>
        <v>1</v>
      </c>
      <c r="AA1358" s="9" t="str">
        <f t="shared" si="108"/>
        <v>After Discount</v>
      </c>
      <c r="AB1358" s="6">
        <v>-259.75599999999997</v>
      </c>
      <c r="AC1358">
        <v>3</v>
      </c>
      <c r="AD1358" s="6">
        <v>35.479999999999997</v>
      </c>
      <c r="AE1358">
        <v>91550</v>
      </c>
      <c r="AF1358" s="9">
        <f>IF(COUNTIF(AE$2:AE3309,AE1358)=1,1,0)</f>
        <v>0</v>
      </c>
      <c r="AG1358" t="str">
        <f>_xlfn.XLOOKUP(AE1358,Returns!A:A,Returns!B:B,"Not Returned",0,1)</f>
        <v>Not Returned</v>
      </c>
      <c r="AH1358">
        <f t="shared" si="109"/>
        <v>0</v>
      </c>
    </row>
    <row r="1359" spans="1:34" x14ac:dyDescent="0.3">
      <c r="A1359">
        <v>22526</v>
      </c>
      <c r="B1359" t="s">
        <v>56</v>
      </c>
      <c r="C1359" s="8">
        <v>0.05</v>
      </c>
      <c r="D1359" s="6">
        <v>11.58</v>
      </c>
      <c r="E1359" s="7">
        <v>6.97</v>
      </c>
      <c r="F1359">
        <v>2339</v>
      </c>
      <c r="G1359" t="s">
        <v>2192</v>
      </c>
      <c r="H1359" t="str">
        <f>IF(COUNTIF(G$2:G1359,G1359)=1,"New Customer","Returning Customer")</f>
        <v>New Customer</v>
      </c>
      <c r="I1359">
        <f t="shared" si="105"/>
        <v>1</v>
      </c>
      <c r="J1359" t="s">
        <v>49</v>
      </c>
      <c r="K1359" t="s">
        <v>40</v>
      </c>
      <c r="L1359" t="s">
        <v>29</v>
      </c>
      <c r="M1359" t="s">
        <v>69</v>
      </c>
      <c r="N1359" t="s">
        <v>59</v>
      </c>
      <c r="O1359" t="s">
        <v>678</v>
      </c>
      <c r="P1359">
        <v>0.35</v>
      </c>
      <c r="Q1359" t="s">
        <v>33</v>
      </c>
      <c r="R1359" t="s">
        <v>61</v>
      </c>
      <c r="S1359" t="str">
        <f>VLOOKUP(R1359,Users!$A$1:$B$5,2,0)</f>
        <v>Chris</v>
      </c>
      <c r="T1359" t="s">
        <v>129</v>
      </c>
      <c r="U1359" t="s">
        <v>2193</v>
      </c>
      <c r="V1359">
        <v>77015</v>
      </c>
      <c r="W1359" s="2">
        <v>42149</v>
      </c>
      <c r="X1359" s="2" t="str">
        <f t="shared" si="106"/>
        <v>Mon</v>
      </c>
      <c r="Y1359" s="2">
        <v>42152</v>
      </c>
      <c r="Z1359" s="9">
        <f t="shared" si="107"/>
        <v>3</v>
      </c>
      <c r="AA1359" s="9" t="str">
        <f t="shared" si="108"/>
        <v>After Discount</v>
      </c>
      <c r="AB1359" s="6">
        <v>2.8060000000000027</v>
      </c>
      <c r="AC1359">
        <v>6</v>
      </c>
      <c r="AD1359" s="6">
        <v>73.959999999999994</v>
      </c>
      <c r="AE1359">
        <v>91482</v>
      </c>
      <c r="AF1359" s="9">
        <f>IF(COUNTIF(AE$2:AE3310,AE1359)=1,1,0)</f>
        <v>1</v>
      </c>
      <c r="AG1359" t="str">
        <f>_xlfn.XLOOKUP(AE1359,Returns!A:A,Returns!B:B,"Not Returned",0,1)</f>
        <v>Not Returned</v>
      </c>
      <c r="AH1359">
        <f t="shared" si="109"/>
        <v>0</v>
      </c>
    </row>
    <row r="1360" spans="1:34" x14ac:dyDescent="0.3">
      <c r="A1360">
        <v>20016</v>
      </c>
      <c r="B1360" t="s">
        <v>56</v>
      </c>
      <c r="C1360" s="8">
        <v>0.05</v>
      </c>
      <c r="D1360" s="6">
        <v>2.16</v>
      </c>
      <c r="E1360" s="7">
        <v>6.05</v>
      </c>
      <c r="F1360">
        <v>1499</v>
      </c>
      <c r="G1360" t="s">
        <v>1522</v>
      </c>
      <c r="H1360" t="str">
        <f>IF(COUNTIF(G$2:G1360,G1360)=1,"New Customer","Returning Customer")</f>
        <v>Returning Customer</v>
      </c>
      <c r="I1360">
        <f t="shared" si="105"/>
        <v>0</v>
      </c>
      <c r="J1360" t="s">
        <v>49</v>
      </c>
      <c r="K1360" t="s">
        <v>40</v>
      </c>
      <c r="L1360" t="s">
        <v>29</v>
      </c>
      <c r="M1360" t="s">
        <v>109</v>
      </c>
      <c r="N1360" t="s">
        <v>59</v>
      </c>
      <c r="O1360" t="s">
        <v>1523</v>
      </c>
      <c r="P1360">
        <v>0.37</v>
      </c>
      <c r="Q1360" t="s">
        <v>33</v>
      </c>
      <c r="R1360" t="s">
        <v>135</v>
      </c>
      <c r="S1360" t="str">
        <f>VLOOKUP(R1360,Users!$A$1:$B$5,2,0)</f>
        <v>Sam</v>
      </c>
      <c r="T1360" t="s">
        <v>356</v>
      </c>
      <c r="U1360" t="s">
        <v>1524</v>
      </c>
      <c r="V1360">
        <v>33134</v>
      </c>
      <c r="W1360" s="2">
        <v>42039</v>
      </c>
      <c r="X1360" s="2" t="str">
        <f t="shared" si="106"/>
        <v>Wed</v>
      </c>
      <c r="Y1360" s="2">
        <v>42040</v>
      </c>
      <c r="Z1360" s="9">
        <f t="shared" si="107"/>
        <v>1</v>
      </c>
      <c r="AA1360" s="9" t="str">
        <f t="shared" si="108"/>
        <v>After Discount</v>
      </c>
      <c r="AB1360" s="6">
        <v>-298.88600000000002</v>
      </c>
      <c r="AC1360">
        <v>8</v>
      </c>
      <c r="AD1360" s="6">
        <v>18.59</v>
      </c>
      <c r="AE1360">
        <v>90731</v>
      </c>
      <c r="AF1360" s="9">
        <f>IF(COUNTIF(AE$2:AE3311,AE1360)=1,1,0)</f>
        <v>0</v>
      </c>
      <c r="AG1360" t="str">
        <f>_xlfn.XLOOKUP(AE1360,Returns!A:A,Returns!B:B,"Not Returned",0,1)</f>
        <v>Not Returned</v>
      </c>
      <c r="AH1360">
        <f t="shared" si="109"/>
        <v>0</v>
      </c>
    </row>
    <row r="1361" spans="1:34" x14ac:dyDescent="0.3">
      <c r="A1361">
        <v>22682</v>
      </c>
      <c r="B1361" t="s">
        <v>25</v>
      </c>
      <c r="C1361" s="8">
        <v>0.03</v>
      </c>
      <c r="D1361" s="6">
        <v>2.16</v>
      </c>
      <c r="E1361" s="7">
        <v>6.05</v>
      </c>
      <c r="F1361">
        <v>1609</v>
      </c>
      <c r="G1361" t="s">
        <v>1603</v>
      </c>
      <c r="H1361" t="str">
        <f>IF(COUNTIF(G$2:G1361,G1361)=1,"New Customer","Returning Customer")</f>
        <v>Returning Customer</v>
      </c>
      <c r="I1361">
        <f t="shared" si="105"/>
        <v>0</v>
      </c>
      <c r="J1361" t="s">
        <v>49</v>
      </c>
      <c r="K1361" t="s">
        <v>114</v>
      </c>
      <c r="L1361" t="s">
        <v>29</v>
      </c>
      <c r="M1361" t="s">
        <v>109</v>
      </c>
      <c r="N1361" t="s">
        <v>59</v>
      </c>
      <c r="O1361" t="s">
        <v>1523</v>
      </c>
      <c r="P1361">
        <v>0.37</v>
      </c>
      <c r="Q1361" t="s">
        <v>33</v>
      </c>
      <c r="R1361" t="s">
        <v>34</v>
      </c>
      <c r="S1361" t="str">
        <f>VLOOKUP(R1361,Users!$A$1:$B$5,2,0)</f>
        <v>William</v>
      </c>
      <c r="T1361" t="s">
        <v>45</v>
      </c>
      <c r="U1361" t="s">
        <v>1604</v>
      </c>
      <c r="V1361">
        <v>95823</v>
      </c>
      <c r="W1361" s="2">
        <v>42135</v>
      </c>
      <c r="X1361" s="2" t="str">
        <f t="shared" si="106"/>
        <v>Mon</v>
      </c>
      <c r="Y1361" s="2">
        <v>42136</v>
      </c>
      <c r="Z1361" s="9">
        <f t="shared" si="107"/>
        <v>1</v>
      </c>
      <c r="AA1361" s="9" t="str">
        <f t="shared" si="108"/>
        <v>After Discount</v>
      </c>
      <c r="AB1361" s="6">
        <v>-90.585499999999996</v>
      </c>
      <c r="AC1361">
        <v>7</v>
      </c>
      <c r="AD1361" s="6">
        <v>17.309999999999999</v>
      </c>
      <c r="AE1361">
        <v>87824</v>
      </c>
      <c r="AF1361" s="9">
        <f>IF(COUNTIF(AE$2:AE3312,AE1361)=1,1,0)</f>
        <v>0</v>
      </c>
      <c r="AG1361" t="str">
        <f>_xlfn.XLOOKUP(AE1361,Returns!A:A,Returns!B:B,"Not Returned",0,1)</f>
        <v>Not Returned</v>
      </c>
      <c r="AH1361">
        <f t="shared" si="109"/>
        <v>0</v>
      </c>
    </row>
    <row r="1362" spans="1:34" x14ac:dyDescent="0.3">
      <c r="A1362">
        <v>18866</v>
      </c>
      <c r="B1362" t="s">
        <v>47</v>
      </c>
      <c r="C1362" s="8">
        <v>0.01</v>
      </c>
      <c r="D1362" s="6">
        <v>2.16</v>
      </c>
      <c r="E1362" s="7">
        <v>6.05</v>
      </c>
      <c r="F1362">
        <v>2526</v>
      </c>
      <c r="G1362" t="s">
        <v>2348</v>
      </c>
      <c r="H1362" t="str">
        <f>IF(COUNTIF(G$2:G1362,G1362)=1,"New Customer","Returning Customer")</f>
        <v>New Customer</v>
      </c>
      <c r="I1362">
        <f t="shared" si="105"/>
        <v>1</v>
      </c>
      <c r="J1362" t="s">
        <v>49</v>
      </c>
      <c r="K1362" t="s">
        <v>28</v>
      </c>
      <c r="L1362" t="s">
        <v>29</v>
      </c>
      <c r="M1362" t="s">
        <v>109</v>
      </c>
      <c r="N1362" t="s">
        <v>59</v>
      </c>
      <c r="O1362" t="s">
        <v>1523</v>
      </c>
      <c r="P1362">
        <v>0.37</v>
      </c>
      <c r="Q1362" t="s">
        <v>33</v>
      </c>
      <c r="R1362" t="s">
        <v>135</v>
      </c>
      <c r="S1362" t="str">
        <f>VLOOKUP(R1362,Users!$A$1:$B$5,2,0)</f>
        <v>Sam</v>
      </c>
      <c r="T1362" t="s">
        <v>168</v>
      </c>
      <c r="U1362" t="s">
        <v>1466</v>
      </c>
      <c r="V1362">
        <v>70506</v>
      </c>
      <c r="W1362" s="2">
        <v>42147</v>
      </c>
      <c r="X1362" s="2" t="str">
        <f t="shared" si="106"/>
        <v>Sat</v>
      </c>
      <c r="Y1362" s="2">
        <v>42149</v>
      </c>
      <c r="Z1362" s="9">
        <f t="shared" si="107"/>
        <v>2</v>
      </c>
      <c r="AA1362" s="9" t="str">
        <f t="shared" si="108"/>
        <v>After Discount</v>
      </c>
      <c r="AB1362" s="6">
        <v>395.76</v>
      </c>
      <c r="AC1362">
        <v>24</v>
      </c>
      <c r="AD1362" s="6">
        <v>58.05</v>
      </c>
      <c r="AE1362">
        <v>87208</v>
      </c>
      <c r="AF1362" s="9">
        <f>IF(COUNTIF(AE$2:AE3313,AE1362)=1,1,0)</f>
        <v>0</v>
      </c>
      <c r="AG1362" t="str">
        <f>_xlfn.XLOOKUP(AE1362,Returns!A:A,Returns!B:B,"Not Returned",0,1)</f>
        <v>Not Returned</v>
      </c>
      <c r="AH1362">
        <f t="shared" si="109"/>
        <v>0</v>
      </c>
    </row>
    <row r="1363" spans="1:34" x14ac:dyDescent="0.3">
      <c r="A1363">
        <v>22095</v>
      </c>
      <c r="B1363" t="s">
        <v>106</v>
      </c>
      <c r="C1363" s="8">
        <v>0.09</v>
      </c>
      <c r="D1363" s="6">
        <v>2.16</v>
      </c>
      <c r="E1363" s="7">
        <v>6.05</v>
      </c>
      <c r="F1363">
        <v>2781</v>
      </c>
      <c r="G1363" t="s">
        <v>2533</v>
      </c>
      <c r="H1363" t="str">
        <f>IF(COUNTIF(G$2:G1363,G1363)=1,"New Customer","Returning Customer")</f>
        <v>Returning Customer</v>
      </c>
      <c r="I1363">
        <f t="shared" si="105"/>
        <v>0</v>
      </c>
      <c r="J1363" t="s">
        <v>49</v>
      </c>
      <c r="K1363" t="s">
        <v>114</v>
      </c>
      <c r="L1363" t="s">
        <v>29</v>
      </c>
      <c r="M1363" t="s">
        <v>109</v>
      </c>
      <c r="N1363" t="s">
        <v>59</v>
      </c>
      <c r="O1363" t="s">
        <v>1523</v>
      </c>
      <c r="P1363">
        <v>0.37</v>
      </c>
      <c r="Q1363" t="s">
        <v>33</v>
      </c>
      <c r="R1363" t="s">
        <v>34</v>
      </c>
      <c r="S1363" t="str">
        <f>VLOOKUP(R1363,Users!$A$1:$B$5,2,0)</f>
        <v>William</v>
      </c>
      <c r="T1363" t="s">
        <v>102</v>
      </c>
      <c r="U1363" t="s">
        <v>2534</v>
      </c>
      <c r="V1363">
        <v>97071</v>
      </c>
      <c r="W1363" s="2">
        <v>42035</v>
      </c>
      <c r="X1363" s="2" t="str">
        <f t="shared" si="106"/>
        <v>Sat</v>
      </c>
      <c r="Y1363" s="2">
        <v>42039</v>
      </c>
      <c r="Z1363" s="9">
        <f t="shared" si="107"/>
        <v>4</v>
      </c>
      <c r="AA1363" s="9" t="str">
        <f t="shared" si="108"/>
        <v>After Discount</v>
      </c>
      <c r="AB1363" s="6">
        <v>-37.789000000000001</v>
      </c>
      <c r="AC1363">
        <v>2</v>
      </c>
      <c r="AD1363" s="6">
        <v>5.48</v>
      </c>
      <c r="AE1363">
        <v>87162</v>
      </c>
      <c r="AF1363" s="9">
        <f>IF(COUNTIF(AE$2:AE3314,AE1363)=1,1,0)</f>
        <v>0</v>
      </c>
      <c r="AG1363" t="str">
        <f>_xlfn.XLOOKUP(AE1363,Returns!A:A,Returns!B:B,"Not Returned",0,1)</f>
        <v>Not Returned</v>
      </c>
      <c r="AH1363">
        <f t="shared" si="109"/>
        <v>0</v>
      </c>
    </row>
    <row r="1364" spans="1:34" x14ac:dyDescent="0.3">
      <c r="A1364">
        <v>4322</v>
      </c>
      <c r="B1364" t="s">
        <v>25</v>
      </c>
      <c r="C1364" s="8">
        <v>7.0000000000000007E-2</v>
      </c>
      <c r="D1364" s="6">
        <v>9.93</v>
      </c>
      <c r="E1364" s="7">
        <v>1.0900000000000001</v>
      </c>
      <c r="F1364">
        <v>2460</v>
      </c>
      <c r="G1364" t="s">
        <v>2294</v>
      </c>
      <c r="H1364" t="str">
        <f>IF(COUNTIF(G$2:G1364,G1364)=1,"New Customer","Returning Customer")</f>
        <v>New Customer</v>
      </c>
      <c r="I1364">
        <f t="shared" si="105"/>
        <v>1</v>
      </c>
      <c r="J1364" t="s">
        <v>49</v>
      </c>
      <c r="K1364" t="s">
        <v>40</v>
      </c>
      <c r="L1364" t="s">
        <v>29</v>
      </c>
      <c r="M1364" t="s">
        <v>30</v>
      </c>
      <c r="N1364" t="s">
        <v>31</v>
      </c>
      <c r="O1364" t="s">
        <v>2295</v>
      </c>
      <c r="P1364">
        <v>0.43</v>
      </c>
      <c r="Q1364" t="s">
        <v>33</v>
      </c>
      <c r="R1364" t="s">
        <v>53</v>
      </c>
      <c r="S1364" t="str">
        <f>VLOOKUP(R1364,Users!$A$1:$B$5,2,0)</f>
        <v>Erin</v>
      </c>
      <c r="T1364" t="s">
        <v>71</v>
      </c>
      <c r="U1364" t="s">
        <v>90</v>
      </c>
      <c r="V1364">
        <v>10035</v>
      </c>
      <c r="W1364" s="2">
        <v>42007</v>
      </c>
      <c r="X1364" s="2" t="str">
        <f t="shared" si="106"/>
        <v>Sat</v>
      </c>
      <c r="Y1364" s="2">
        <v>42010</v>
      </c>
      <c r="Z1364" s="9">
        <f t="shared" si="107"/>
        <v>3</v>
      </c>
      <c r="AA1364" s="9" t="str">
        <f t="shared" si="108"/>
        <v>After Discount</v>
      </c>
      <c r="AB1364" s="6">
        <v>149.53</v>
      </c>
      <c r="AC1364">
        <v>46</v>
      </c>
      <c r="AD1364" s="6">
        <v>451.61</v>
      </c>
      <c r="AE1364">
        <v>30785</v>
      </c>
      <c r="AF1364" s="9">
        <f>IF(COUNTIF(AE$2:AE3315,AE1364)=1,1,0)</f>
        <v>0</v>
      </c>
      <c r="AG1364" t="str">
        <f>_xlfn.XLOOKUP(AE1364,Returns!A:A,Returns!B:B,"Not Returned",0,1)</f>
        <v>Not Returned</v>
      </c>
      <c r="AH1364">
        <f t="shared" si="109"/>
        <v>0</v>
      </c>
    </row>
    <row r="1365" spans="1:34" x14ac:dyDescent="0.3">
      <c r="A1365">
        <v>3005</v>
      </c>
      <c r="B1365" t="s">
        <v>106</v>
      </c>
      <c r="C1365" s="8">
        <v>7.0000000000000007E-2</v>
      </c>
      <c r="D1365" s="6">
        <v>5.98</v>
      </c>
      <c r="E1365" s="7">
        <v>4.6900000000000004</v>
      </c>
      <c r="F1365">
        <v>1340</v>
      </c>
      <c r="G1365" t="s">
        <v>1389</v>
      </c>
      <c r="H1365" t="str">
        <f>IF(COUNTIF(G$2:G1365,G1365)=1,"New Customer","Returning Customer")</f>
        <v>Returning Customer</v>
      </c>
      <c r="I1365">
        <f t="shared" si="105"/>
        <v>0</v>
      </c>
      <c r="J1365" t="s">
        <v>49</v>
      </c>
      <c r="K1365" t="s">
        <v>40</v>
      </c>
      <c r="L1365" t="s">
        <v>29</v>
      </c>
      <c r="M1365" t="s">
        <v>139</v>
      </c>
      <c r="N1365" t="s">
        <v>59</v>
      </c>
      <c r="O1365" t="s">
        <v>1390</v>
      </c>
      <c r="P1365">
        <v>0.68</v>
      </c>
      <c r="Q1365" t="s">
        <v>33</v>
      </c>
      <c r="R1365" t="s">
        <v>53</v>
      </c>
      <c r="S1365" t="str">
        <f>VLOOKUP(R1365,Users!$A$1:$B$5,2,0)</f>
        <v>Erin</v>
      </c>
      <c r="T1365" t="s">
        <v>71</v>
      </c>
      <c r="U1365" t="s">
        <v>90</v>
      </c>
      <c r="V1365">
        <v>10170</v>
      </c>
      <c r="W1365" s="2">
        <v>42045</v>
      </c>
      <c r="X1365" s="2" t="str">
        <f t="shared" si="106"/>
        <v>Tue</v>
      </c>
      <c r="Y1365" s="2">
        <v>42050</v>
      </c>
      <c r="Z1365" s="9">
        <f t="shared" si="107"/>
        <v>5</v>
      </c>
      <c r="AA1365" s="9" t="str">
        <f t="shared" si="108"/>
        <v>After Discount</v>
      </c>
      <c r="AB1365" s="6">
        <v>-24.44</v>
      </c>
      <c r="AC1365">
        <v>11</v>
      </c>
      <c r="AD1365" s="6">
        <v>73.44</v>
      </c>
      <c r="AE1365">
        <v>21636</v>
      </c>
      <c r="AF1365" s="9">
        <f>IF(COUNTIF(AE$2:AE3316,AE1365)=1,1,0)</f>
        <v>0</v>
      </c>
      <c r="AG1365" t="str">
        <f>_xlfn.XLOOKUP(AE1365,Returns!A:A,Returns!B:B,"Not Returned",0,1)</f>
        <v>Not Returned</v>
      </c>
      <c r="AH1365">
        <f t="shared" si="109"/>
        <v>0</v>
      </c>
    </row>
    <row r="1366" spans="1:34" x14ac:dyDescent="0.3">
      <c r="A1366">
        <v>21005</v>
      </c>
      <c r="B1366" t="s">
        <v>106</v>
      </c>
      <c r="C1366" s="8">
        <v>7.0000000000000007E-2</v>
      </c>
      <c r="D1366" s="6">
        <v>5.98</v>
      </c>
      <c r="E1366" s="7">
        <v>4.6900000000000004</v>
      </c>
      <c r="F1366">
        <v>1341</v>
      </c>
      <c r="G1366" t="s">
        <v>1392</v>
      </c>
      <c r="H1366" t="str">
        <f>IF(COUNTIF(G$2:G1366,G1366)=1,"New Customer","Returning Customer")</f>
        <v>Returning Customer</v>
      </c>
      <c r="I1366">
        <f t="shared" si="105"/>
        <v>0</v>
      </c>
      <c r="J1366" t="s">
        <v>49</v>
      </c>
      <c r="K1366" t="s">
        <v>40</v>
      </c>
      <c r="L1366" t="s">
        <v>29</v>
      </c>
      <c r="M1366" t="s">
        <v>139</v>
      </c>
      <c r="N1366" t="s">
        <v>59</v>
      </c>
      <c r="O1366" t="s">
        <v>1390</v>
      </c>
      <c r="P1366">
        <v>0.68</v>
      </c>
      <c r="Q1366" t="s">
        <v>33</v>
      </c>
      <c r="R1366" t="s">
        <v>53</v>
      </c>
      <c r="S1366" t="str">
        <f>VLOOKUP(R1366,Users!$A$1:$B$5,2,0)</f>
        <v>Erin</v>
      </c>
      <c r="T1366" t="s">
        <v>229</v>
      </c>
      <c r="U1366" t="s">
        <v>1393</v>
      </c>
      <c r="V1366">
        <v>17201</v>
      </c>
      <c r="W1366" s="2">
        <v>42045</v>
      </c>
      <c r="X1366" s="2" t="str">
        <f t="shared" si="106"/>
        <v>Tue</v>
      </c>
      <c r="Y1366" s="2">
        <v>42050</v>
      </c>
      <c r="Z1366" s="9">
        <f t="shared" si="107"/>
        <v>5</v>
      </c>
      <c r="AA1366" s="9" t="str">
        <f t="shared" si="108"/>
        <v>After Discount</v>
      </c>
      <c r="AB1366" s="6">
        <v>-12.708800000000002</v>
      </c>
      <c r="AC1366">
        <v>3</v>
      </c>
      <c r="AD1366" s="6">
        <v>20.03</v>
      </c>
      <c r="AE1366">
        <v>91244</v>
      </c>
      <c r="AF1366" s="9">
        <f>IF(COUNTIF(AE$2:AE3317,AE1366)=1,1,0)</f>
        <v>0</v>
      </c>
      <c r="AG1366" t="str">
        <f>_xlfn.XLOOKUP(AE1366,Returns!A:A,Returns!B:B,"Not Returned",0,1)</f>
        <v>Not Returned</v>
      </c>
      <c r="AH1366">
        <f t="shared" si="109"/>
        <v>0</v>
      </c>
    </row>
    <row r="1367" spans="1:34" x14ac:dyDescent="0.3">
      <c r="A1367">
        <v>21588</v>
      </c>
      <c r="B1367" t="s">
        <v>56</v>
      </c>
      <c r="C1367" s="8">
        <v>0.09</v>
      </c>
      <c r="D1367" s="6">
        <v>5.98</v>
      </c>
      <c r="E1367" s="7">
        <v>4.6900000000000004</v>
      </c>
      <c r="F1367">
        <v>3331</v>
      </c>
      <c r="G1367" t="s">
        <v>2945</v>
      </c>
      <c r="H1367" t="str">
        <f>IF(COUNTIF(G$2:G1367,G1367)=1,"New Customer","Returning Customer")</f>
        <v>Returning Customer</v>
      </c>
      <c r="I1367">
        <f t="shared" si="105"/>
        <v>0</v>
      </c>
      <c r="J1367" t="s">
        <v>49</v>
      </c>
      <c r="K1367" t="s">
        <v>28</v>
      </c>
      <c r="L1367" t="s">
        <v>29</v>
      </c>
      <c r="M1367" t="s">
        <v>139</v>
      </c>
      <c r="N1367" t="s">
        <v>59</v>
      </c>
      <c r="O1367" t="s">
        <v>1390</v>
      </c>
      <c r="P1367">
        <v>0.68</v>
      </c>
      <c r="Q1367" t="s">
        <v>33</v>
      </c>
      <c r="R1367" t="s">
        <v>135</v>
      </c>
      <c r="S1367" t="str">
        <f>VLOOKUP(R1367,Users!$A$1:$B$5,2,0)</f>
        <v>Sam</v>
      </c>
      <c r="T1367" t="s">
        <v>356</v>
      </c>
      <c r="U1367" t="s">
        <v>2946</v>
      </c>
      <c r="V1367">
        <v>32174</v>
      </c>
      <c r="W1367" s="2">
        <v>42009</v>
      </c>
      <c r="X1367" s="2" t="str">
        <f t="shared" si="106"/>
        <v>Mon</v>
      </c>
      <c r="Y1367" s="2">
        <v>42010</v>
      </c>
      <c r="Z1367" s="9">
        <f t="shared" si="107"/>
        <v>1</v>
      </c>
      <c r="AA1367" s="9" t="str">
        <f t="shared" si="108"/>
        <v>After Discount</v>
      </c>
      <c r="AB1367" s="6">
        <v>-781.13419999999996</v>
      </c>
      <c r="AC1367">
        <v>11</v>
      </c>
      <c r="AD1367" s="6">
        <v>65.849999999999994</v>
      </c>
      <c r="AE1367">
        <v>86283</v>
      </c>
      <c r="AF1367" s="9">
        <f>IF(COUNTIF(AE$2:AE3318,AE1367)=1,1,0)</f>
        <v>1</v>
      </c>
      <c r="AG1367" t="str">
        <f>_xlfn.XLOOKUP(AE1367,Returns!A:A,Returns!B:B,"Not Returned",0,1)</f>
        <v>Not Returned</v>
      </c>
      <c r="AH1367">
        <f t="shared" si="109"/>
        <v>0</v>
      </c>
    </row>
    <row r="1368" spans="1:34" x14ac:dyDescent="0.3">
      <c r="A1368">
        <v>25028</v>
      </c>
      <c r="B1368" t="s">
        <v>56</v>
      </c>
      <c r="C1368" s="8">
        <v>0</v>
      </c>
      <c r="D1368" s="6">
        <v>11.48</v>
      </c>
      <c r="E1368" s="7">
        <v>5.43</v>
      </c>
      <c r="F1368">
        <v>1018</v>
      </c>
      <c r="G1368" t="s">
        <v>1112</v>
      </c>
      <c r="H1368" t="str">
        <f>IF(COUNTIF(G$2:G1368,G1368)=1,"New Customer","Returning Customer")</f>
        <v>Returning Customer</v>
      </c>
      <c r="I1368">
        <f t="shared" si="105"/>
        <v>0</v>
      </c>
      <c r="J1368" t="s">
        <v>49</v>
      </c>
      <c r="K1368" t="s">
        <v>40</v>
      </c>
      <c r="L1368" t="s">
        <v>29</v>
      </c>
      <c r="M1368" t="s">
        <v>93</v>
      </c>
      <c r="N1368" t="s">
        <v>59</v>
      </c>
      <c r="O1368" t="s">
        <v>1115</v>
      </c>
      <c r="P1368">
        <v>0.36</v>
      </c>
      <c r="Q1368" t="s">
        <v>33</v>
      </c>
      <c r="R1368" t="s">
        <v>135</v>
      </c>
      <c r="S1368" t="str">
        <f>VLOOKUP(R1368,Users!$A$1:$B$5,2,0)</f>
        <v>Sam</v>
      </c>
      <c r="T1368" t="s">
        <v>316</v>
      </c>
      <c r="U1368" t="s">
        <v>1114</v>
      </c>
      <c r="V1368">
        <v>27511</v>
      </c>
      <c r="W1368" s="2">
        <v>42102</v>
      </c>
      <c r="X1368" s="2" t="str">
        <f t="shared" si="106"/>
        <v>Wed</v>
      </c>
      <c r="Y1368" s="2">
        <v>42102</v>
      </c>
      <c r="Z1368" s="9">
        <f t="shared" si="107"/>
        <v>0</v>
      </c>
      <c r="AA1368" s="9" t="str">
        <f t="shared" si="108"/>
        <v>No Discount</v>
      </c>
      <c r="AB1368" s="6">
        <v>115.72799999999999</v>
      </c>
      <c r="AC1368">
        <v>6</v>
      </c>
      <c r="AD1368" s="6">
        <v>75.52</v>
      </c>
      <c r="AE1368">
        <v>88391</v>
      </c>
      <c r="AF1368" s="9">
        <f>IF(COUNTIF(AE$2:AE3319,AE1368)=1,1,0)</f>
        <v>0</v>
      </c>
      <c r="AG1368" t="str">
        <f>_xlfn.XLOOKUP(AE1368,Returns!A:A,Returns!B:B,"Not Returned",0,1)</f>
        <v>Not Returned</v>
      </c>
      <c r="AH1368">
        <f t="shared" si="109"/>
        <v>0</v>
      </c>
    </row>
    <row r="1369" spans="1:34" x14ac:dyDescent="0.3">
      <c r="A1369">
        <v>20433</v>
      </c>
      <c r="B1369" t="s">
        <v>56</v>
      </c>
      <c r="C1369" s="8">
        <v>0.04</v>
      </c>
      <c r="D1369" s="6">
        <v>205.99</v>
      </c>
      <c r="E1369" s="7">
        <v>5</v>
      </c>
      <c r="F1369">
        <v>1237</v>
      </c>
      <c r="G1369" t="s">
        <v>1313</v>
      </c>
      <c r="H1369" t="str">
        <f>IF(COUNTIF(G$2:G1369,G1369)=1,"New Customer","Returning Customer")</f>
        <v>Returning Customer</v>
      </c>
      <c r="I1369">
        <f t="shared" si="105"/>
        <v>0</v>
      </c>
      <c r="J1369" t="s">
        <v>27</v>
      </c>
      <c r="K1369" t="s">
        <v>28</v>
      </c>
      <c r="L1369" t="s">
        <v>77</v>
      </c>
      <c r="M1369" t="s">
        <v>78</v>
      </c>
      <c r="N1369" t="s">
        <v>59</v>
      </c>
      <c r="O1369" t="s">
        <v>1316</v>
      </c>
      <c r="P1369">
        <v>0.59</v>
      </c>
      <c r="Q1369" t="s">
        <v>33</v>
      </c>
      <c r="R1369" t="s">
        <v>61</v>
      </c>
      <c r="S1369" t="str">
        <f>VLOOKUP(R1369,Users!$A$1:$B$5,2,0)</f>
        <v>Chris</v>
      </c>
      <c r="T1369" t="s">
        <v>129</v>
      </c>
      <c r="U1369" t="s">
        <v>1314</v>
      </c>
      <c r="V1369">
        <v>75007</v>
      </c>
      <c r="W1369" s="2">
        <v>42149</v>
      </c>
      <c r="X1369" s="2" t="str">
        <f t="shared" si="106"/>
        <v>Mon</v>
      </c>
      <c r="Y1369" s="2">
        <v>42150</v>
      </c>
      <c r="Z1369" s="9">
        <f t="shared" si="107"/>
        <v>1</v>
      </c>
      <c r="AA1369" s="9" t="str">
        <f t="shared" si="108"/>
        <v>After Discount</v>
      </c>
      <c r="AB1369" s="6">
        <v>13.956800000000015</v>
      </c>
      <c r="AC1369">
        <v>11</v>
      </c>
      <c r="AD1369" s="6">
        <v>1878.24</v>
      </c>
      <c r="AE1369">
        <v>86077</v>
      </c>
      <c r="AF1369" s="9">
        <f>IF(COUNTIF(AE$2:AE3320,AE1369)=1,1,0)</f>
        <v>0</v>
      </c>
      <c r="AG1369" t="str">
        <f>_xlfn.XLOOKUP(AE1369,Returns!A:A,Returns!B:B,"Not Returned",0,1)</f>
        <v>Not Returned</v>
      </c>
      <c r="AH1369">
        <f t="shared" si="109"/>
        <v>0</v>
      </c>
    </row>
    <row r="1370" spans="1:34" x14ac:dyDescent="0.3">
      <c r="A1370">
        <v>26377</v>
      </c>
      <c r="B1370" t="s">
        <v>106</v>
      </c>
      <c r="C1370" s="8">
        <v>0.04</v>
      </c>
      <c r="D1370" s="6">
        <v>4.71</v>
      </c>
      <c r="E1370" s="7">
        <v>0.7</v>
      </c>
      <c r="F1370">
        <v>1127</v>
      </c>
      <c r="G1370" t="s">
        <v>1219</v>
      </c>
      <c r="H1370" t="str">
        <f>IF(COUNTIF(G$2:G1370,G1370)=1,"New Customer","Returning Customer")</f>
        <v>Returning Customer</v>
      </c>
      <c r="I1370">
        <f t="shared" si="105"/>
        <v>0</v>
      </c>
      <c r="J1370" t="s">
        <v>49</v>
      </c>
      <c r="K1370" t="s">
        <v>114</v>
      </c>
      <c r="L1370" t="s">
        <v>29</v>
      </c>
      <c r="M1370" t="s">
        <v>66</v>
      </c>
      <c r="N1370" t="s">
        <v>31</v>
      </c>
      <c r="O1370" t="s">
        <v>1221</v>
      </c>
      <c r="P1370">
        <v>0.8</v>
      </c>
      <c r="Q1370" t="s">
        <v>33</v>
      </c>
      <c r="R1370" t="s">
        <v>61</v>
      </c>
      <c r="S1370" t="str">
        <f>VLOOKUP(R1370,Users!$A$1:$B$5,2,0)</f>
        <v>Chris</v>
      </c>
      <c r="T1370" t="s">
        <v>129</v>
      </c>
      <c r="U1370" t="s">
        <v>1220</v>
      </c>
      <c r="V1370">
        <v>78852</v>
      </c>
      <c r="W1370" s="2">
        <v>42177</v>
      </c>
      <c r="X1370" s="2" t="str">
        <f t="shared" si="106"/>
        <v>Mon</v>
      </c>
      <c r="Y1370" s="2">
        <v>42181</v>
      </c>
      <c r="Z1370" s="9">
        <f t="shared" si="107"/>
        <v>4</v>
      </c>
      <c r="AA1370" s="9" t="str">
        <f t="shared" si="108"/>
        <v>After Discount</v>
      </c>
      <c r="AB1370" s="6">
        <v>4.53</v>
      </c>
      <c r="AC1370">
        <v>19</v>
      </c>
      <c r="AD1370" s="6">
        <v>90.52</v>
      </c>
      <c r="AE1370">
        <v>87222</v>
      </c>
      <c r="AF1370" s="9">
        <f>IF(COUNTIF(AE$2:AE3321,AE1370)=1,1,0)</f>
        <v>0</v>
      </c>
      <c r="AG1370" t="str">
        <f>_xlfn.XLOOKUP(AE1370,Returns!A:A,Returns!B:B,"Not Returned",0,1)</f>
        <v>Not Returned</v>
      </c>
      <c r="AH1370">
        <f t="shared" si="109"/>
        <v>0</v>
      </c>
    </row>
    <row r="1371" spans="1:34" x14ac:dyDescent="0.3">
      <c r="A1371">
        <v>24044</v>
      </c>
      <c r="B1371" t="s">
        <v>25</v>
      </c>
      <c r="C1371" s="8">
        <v>0.05</v>
      </c>
      <c r="D1371" s="6">
        <v>4.71</v>
      </c>
      <c r="E1371" s="7">
        <v>0.7</v>
      </c>
      <c r="F1371">
        <v>2817</v>
      </c>
      <c r="G1371" t="s">
        <v>2562</v>
      </c>
      <c r="H1371" t="str">
        <f>IF(COUNTIF(G$2:G1371,G1371)=1,"New Customer","Returning Customer")</f>
        <v>Returning Customer</v>
      </c>
      <c r="I1371">
        <f t="shared" si="105"/>
        <v>0</v>
      </c>
      <c r="J1371" t="s">
        <v>27</v>
      </c>
      <c r="K1371" t="s">
        <v>28</v>
      </c>
      <c r="L1371" t="s">
        <v>29</v>
      </c>
      <c r="M1371" t="s">
        <v>66</v>
      </c>
      <c r="N1371" t="s">
        <v>31</v>
      </c>
      <c r="O1371" t="s">
        <v>1221</v>
      </c>
      <c r="P1371">
        <v>0.8</v>
      </c>
      <c r="Q1371" t="s">
        <v>33</v>
      </c>
      <c r="R1371" t="s">
        <v>53</v>
      </c>
      <c r="S1371" t="str">
        <f>VLOOKUP(R1371,Users!$A$1:$B$5,2,0)</f>
        <v>Erin</v>
      </c>
      <c r="T1371" t="s">
        <v>152</v>
      </c>
      <c r="U1371" t="s">
        <v>395</v>
      </c>
      <c r="V1371">
        <v>43055</v>
      </c>
      <c r="W1371" s="2">
        <v>42156</v>
      </c>
      <c r="X1371" s="2" t="str">
        <f t="shared" si="106"/>
        <v>Mon</v>
      </c>
      <c r="Y1371" s="2">
        <v>42157</v>
      </c>
      <c r="Z1371" s="9">
        <f t="shared" si="107"/>
        <v>1</v>
      </c>
      <c r="AA1371" s="9" t="str">
        <f t="shared" si="108"/>
        <v>After Discount</v>
      </c>
      <c r="AB1371" s="6">
        <v>-2.3760000000000003</v>
      </c>
      <c r="AC1371">
        <v>2</v>
      </c>
      <c r="AD1371" s="6">
        <v>12.16</v>
      </c>
      <c r="AE1371">
        <v>89743</v>
      </c>
      <c r="AF1371" s="9">
        <f>IF(COUNTIF(AE$2:AE3322,AE1371)=1,1,0)</f>
        <v>0</v>
      </c>
      <c r="AG1371" t="str">
        <f>_xlfn.XLOOKUP(AE1371,Returns!A:A,Returns!B:B,"Not Returned",0,1)</f>
        <v>Not Returned</v>
      </c>
      <c r="AH1371">
        <f t="shared" si="109"/>
        <v>0</v>
      </c>
    </row>
    <row r="1372" spans="1:34" x14ac:dyDescent="0.3">
      <c r="A1372">
        <v>21739</v>
      </c>
      <c r="B1372" t="s">
        <v>47</v>
      </c>
      <c r="C1372" s="8">
        <v>0.09</v>
      </c>
      <c r="D1372" s="6">
        <v>999.99</v>
      </c>
      <c r="E1372" s="7">
        <v>13.99</v>
      </c>
      <c r="F1372">
        <v>421</v>
      </c>
      <c r="G1372" t="s">
        <v>522</v>
      </c>
      <c r="H1372" t="str">
        <f>IF(COUNTIF(G$2:G1372,G1372)=1,"New Customer","Returning Customer")</f>
        <v>New Customer</v>
      </c>
      <c r="I1372">
        <f t="shared" si="105"/>
        <v>1</v>
      </c>
      <c r="J1372" t="s">
        <v>49</v>
      </c>
      <c r="K1372" t="s">
        <v>58</v>
      </c>
      <c r="L1372" t="s">
        <v>77</v>
      </c>
      <c r="M1372" t="s">
        <v>85</v>
      </c>
      <c r="N1372" t="s">
        <v>86</v>
      </c>
      <c r="O1372" t="s">
        <v>523</v>
      </c>
      <c r="P1372">
        <v>0.36</v>
      </c>
      <c r="Q1372" t="s">
        <v>33</v>
      </c>
      <c r="R1372" t="s">
        <v>53</v>
      </c>
      <c r="S1372" t="str">
        <f>VLOOKUP(R1372,Users!$A$1:$B$5,2,0)</f>
        <v>Erin</v>
      </c>
      <c r="T1372" t="s">
        <v>54</v>
      </c>
      <c r="U1372" t="s">
        <v>524</v>
      </c>
      <c r="V1372">
        <v>7201</v>
      </c>
      <c r="W1372" s="2">
        <v>42041</v>
      </c>
      <c r="X1372" s="2" t="str">
        <f t="shared" si="106"/>
        <v>Fri</v>
      </c>
      <c r="Y1372" s="2">
        <v>42043</v>
      </c>
      <c r="Z1372" s="9">
        <f t="shared" si="107"/>
        <v>2</v>
      </c>
      <c r="AA1372" s="9" t="str">
        <f t="shared" si="108"/>
        <v>After Discount</v>
      </c>
      <c r="AB1372" s="6">
        <v>-2531.4825000000001</v>
      </c>
      <c r="AC1372">
        <v>1</v>
      </c>
      <c r="AD1372" s="6">
        <v>919.09</v>
      </c>
      <c r="AE1372">
        <v>87700</v>
      </c>
      <c r="AF1372" s="9">
        <f>IF(COUNTIF(AE$2:AE3323,AE1372)=1,1,0)</f>
        <v>1</v>
      </c>
      <c r="AG1372" t="str">
        <f>_xlfn.XLOOKUP(AE1372,Returns!A:A,Returns!B:B,"Not Returned",0,1)</f>
        <v>Not Returned</v>
      </c>
      <c r="AH1372">
        <f t="shared" si="109"/>
        <v>0</v>
      </c>
    </row>
    <row r="1373" spans="1:34" x14ac:dyDescent="0.3">
      <c r="A1373">
        <v>21462</v>
      </c>
      <c r="B1373" t="s">
        <v>37</v>
      </c>
      <c r="C1373" s="8">
        <v>0</v>
      </c>
      <c r="D1373" s="6">
        <v>999.99</v>
      </c>
      <c r="E1373" s="7">
        <v>13.99</v>
      </c>
      <c r="F1373">
        <v>2391</v>
      </c>
      <c r="G1373" t="s">
        <v>2231</v>
      </c>
      <c r="H1373" t="str">
        <f>IF(COUNTIF(G$2:G1373,G1373)=1,"New Customer","Returning Customer")</f>
        <v>Returning Customer</v>
      </c>
      <c r="I1373">
        <f t="shared" si="105"/>
        <v>0</v>
      </c>
      <c r="J1373" t="s">
        <v>49</v>
      </c>
      <c r="K1373" t="s">
        <v>28</v>
      </c>
      <c r="L1373" t="s">
        <v>77</v>
      </c>
      <c r="M1373" t="s">
        <v>85</v>
      </c>
      <c r="N1373" t="s">
        <v>86</v>
      </c>
      <c r="O1373" t="s">
        <v>523</v>
      </c>
      <c r="P1373">
        <v>0.36</v>
      </c>
      <c r="Q1373" t="s">
        <v>33</v>
      </c>
      <c r="R1373" t="s">
        <v>53</v>
      </c>
      <c r="S1373" t="str">
        <f>VLOOKUP(R1373,Users!$A$1:$B$5,2,0)</f>
        <v>Erin</v>
      </c>
      <c r="T1373" t="s">
        <v>71</v>
      </c>
      <c r="U1373" t="s">
        <v>2233</v>
      </c>
      <c r="V1373">
        <v>11572</v>
      </c>
      <c r="W1373" s="2">
        <v>42159</v>
      </c>
      <c r="X1373" s="2" t="str">
        <f t="shared" si="106"/>
        <v>Thu</v>
      </c>
      <c r="Y1373" s="2">
        <v>42161</v>
      </c>
      <c r="Z1373" s="9">
        <f t="shared" si="107"/>
        <v>2</v>
      </c>
      <c r="AA1373" s="9" t="str">
        <f t="shared" si="108"/>
        <v>No Discount</v>
      </c>
      <c r="AB1373" s="6">
        <v>-1455.9971999999998</v>
      </c>
      <c r="AC1373">
        <v>1</v>
      </c>
      <c r="AD1373" s="6">
        <v>1009.99</v>
      </c>
      <c r="AE1373">
        <v>91123</v>
      </c>
      <c r="AF1373" s="9">
        <f>IF(COUNTIF(AE$2:AE3324,AE1373)=1,1,0)</f>
        <v>0</v>
      </c>
      <c r="AG1373" t="str">
        <f>_xlfn.XLOOKUP(AE1373,Returns!A:A,Returns!B:B,"Not Returned",0,1)</f>
        <v>Not Returned</v>
      </c>
      <c r="AH1373">
        <f t="shared" si="109"/>
        <v>0</v>
      </c>
    </row>
    <row r="1374" spans="1:34" x14ac:dyDescent="0.3">
      <c r="A1374">
        <v>19316</v>
      </c>
      <c r="B1374" t="s">
        <v>106</v>
      </c>
      <c r="C1374" s="8">
        <v>0.05</v>
      </c>
      <c r="D1374" s="6">
        <v>574.74</v>
      </c>
      <c r="E1374" s="7">
        <v>24.49</v>
      </c>
      <c r="F1374">
        <v>169</v>
      </c>
      <c r="G1374" t="s">
        <v>261</v>
      </c>
      <c r="H1374" t="str">
        <f>IF(COUNTIF(G$2:G1374,G1374)=1,"New Customer","Returning Customer")</f>
        <v>Returning Customer</v>
      </c>
      <c r="I1374">
        <f t="shared" si="105"/>
        <v>0</v>
      </c>
      <c r="J1374" t="s">
        <v>49</v>
      </c>
      <c r="K1374" t="s">
        <v>28</v>
      </c>
      <c r="L1374" t="s">
        <v>77</v>
      </c>
      <c r="M1374" t="s">
        <v>85</v>
      </c>
      <c r="N1374" t="s">
        <v>231</v>
      </c>
      <c r="O1374" t="s">
        <v>264</v>
      </c>
      <c r="P1374">
        <v>0.37</v>
      </c>
      <c r="Q1374" t="s">
        <v>33</v>
      </c>
      <c r="R1374" t="s">
        <v>135</v>
      </c>
      <c r="S1374" t="str">
        <f>VLOOKUP(R1374,Users!$A$1:$B$5,2,0)</f>
        <v>Sam</v>
      </c>
      <c r="T1374" t="s">
        <v>168</v>
      </c>
      <c r="U1374" t="s">
        <v>263</v>
      </c>
      <c r="V1374">
        <v>70802</v>
      </c>
      <c r="W1374" s="2">
        <v>42007</v>
      </c>
      <c r="X1374" s="2" t="str">
        <f t="shared" si="106"/>
        <v>Sat</v>
      </c>
      <c r="Y1374" s="2">
        <v>42014</v>
      </c>
      <c r="Z1374" s="9">
        <f t="shared" si="107"/>
        <v>7</v>
      </c>
      <c r="AA1374" s="9" t="str">
        <f t="shared" si="108"/>
        <v>After Discount</v>
      </c>
      <c r="AB1374" s="6">
        <v>-112.4263</v>
      </c>
      <c r="AC1374">
        <v>12</v>
      </c>
      <c r="AD1374" s="6">
        <v>6945.16</v>
      </c>
      <c r="AE1374">
        <v>87463</v>
      </c>
      <c r="AF1374" s="9">
        <f>IF(COUNTIF(AE$2:AE3325,AE1374)=1,1,0)</f>
        <v>0</v>
      </c>
      <c r="AG1374" t="str">
        <f>_xlfn.XLOOKUP(AE1374,Returns!A:A,Returns!B:B,"Not Returned",0,1)</f>
        <v>Not Returned</v>
      </c>
      <c r="AH1374">
        <f t="shared" si="109"/>
        <v>0</v>
      </c>
    </row>
    <row r="1375" spans="1:34" x14ac:dyDescent="0.3">
      <c r="A1375">
        <v>20956</v>
      </c>
      <c r="B1375" t="s">
        <v>106</v>
      </c>
      <c r="C1375" s="8">
        <v>7.0000000000000007E-2</v>
      </c>
      <c r="D1375" s="6">
        <v>574.74</v>
      </c>
      <c r="E1375" s="7">
        <v>24.49</v>
      </c>
      <c r="F1375">
        <v>2775</v>
      </c>
      <c r="G1375" t="s">
        <v>2524</v>
      </c>
      <c r="H1375" t="str">
        <f>IF(COUNTIF(G$2:G1375,G1375)=1,"New Customer","Returning Customer")</f>
        <v>New Customer</v>
      </c>
      <c r="I1375">
        <f t="shared" si="105"/>
        <v>1</v>
      </c>
      <c r="J1375" t="s">
        <v>49</v>
      </c>
      <c r="K1375" t="s">
        <v>114</v>
      </c>
      <c r="L1375" t="s">
        <v>77</v>
      </c>
      <c r="M1375" t="s">
        <v>85</v>
      </c>
      <c r="N1375" t="s">
        <v>231</v>
      </c>
      <c r="O1375" t="s">
        <v>264</v>
      </c>
      <c r="P1375">
        <v>0.37</v>
      </c>
      <c r="Q1375" t="s">
        <v>33</v>
      </c>
      <c r="R1375" t="s">
        <v>61</v>
      </c>
      <c r="S1375" t="str">
        <f>VLOOKUP(R1375,Users!$A$1:$B$5,2,0)</f>
        <v>Chris</v>
      </c>
      <c r="T1375" t="s">
        <v>175</v>
      </c>
      <c r="U1375" t="s">
        <v>2525</v>
      </c>
      <c r="V1375">
        <v>60131</v>
      </c>
      <c r="W1375" s="2">
        <v>42034</v>
      </c>
      <c r="X1375" s="2" t="str">
        <f t="shared" si="106"/>
        <v>Fri</v>
      </c>
      <c r="Y1375" s="2">
        <v>42039</v>
      </c>
      <c r="Z1375" s="9">
        <f t="shared" si="107"/>
        <v>5</v>
      </c>
      <c r="AA1375" s="9" t="str">
        <f t="shared" si="108"/>
        <v>After Discount</v>
      </c>
      <c r="AB1375" s="6">
        <v>2860.9331999999995</v>
      </c>
      <c r="AC1375">
        <v>8</v>
      </c>
      <c r="AD1375" s="6">
        <v>4146.28</v>
      </c>
      <c r="AE1375">
        <v>91229</v>
      </c>
      <c r="AF1375" s="9">
        <f>IF(COUNTIF(AE$2:AE3326,AE1375)=1,1,0)</f>
        <v>1</v>
      </c>
      <c r="AG1375" t="str">
        <f>_xlfn.XLOOKUP(AE1375,Returns!A:A,Returns!B:B,"Not Returned",0,1)</f>
        <v>Not Returned</v>
      </c>
      <c r="AH1375">
        <f t="shared" si="109"/>
        <v>0</v>
      </c>
    </row>
    <row r="1376" spans="1:34" x14ac:dyDescent="0.3">
      <c r="A1376">
        <v>22190</v>
      </c>
      <c r="B1376" t="s">
        <v>56</v>
      </c>
      <c r="C1376" s="8">
        <v>0</v>
      </c>
      <c r="D1376" s="6">
        <v>6783.02</v>
      </c>
      <c r="E1376" s="7">
        <v>24.49</v>
      </c>
      <c r="F1376">
        <v>1185</v>
      </c>
      <c r="G1376" t="s">
        <v>1264</v>
      </c>
      <c r="H1376" t="str">
        <f>IF(COUNTIF(G$2:G1376,G1376)=1,"New Customer","Returning Customer")</f>
        <v>Returning Customer</v>
      </c>
      <c r="I1376">
        <f t="shared" si="105"/>
        <v>0</v>
      </c>
      <c r="J1376" t="s">
        <v>49</v>
      </c>
      <c r="K1376" t="s">
        <v>114</v>
      </c>
      <c r="L1376" t="s">
        <v>77</v>
      </c>
      <c r="M1376" t="s">
        <v>85</v>
      </c>
      <c r="N1376" t="s">
        <v>231</v>
      </c>
      <c r="O1376" t="s">
        <v>1265</v>
      </c>
      <c r="P1376">
        <v>0.39</v>
      </c>
      <c r="Q1376" t="s">
        <v>33</v>
      </c>
      <c r="R1376" t="s">
        <v>135</v>
      </c>
      <c r="S1376" t="str">
        <f>VLOOKUP(R1376,Users!$A$1:$B$5,2,0)</f>
        <v>Sam</v>
      </c>
      <c r="T1376" t="s">
        <v>1266</v>
      </c>
      <c r="U1376" t="s">
        <v>1267</v>
      </c>
      <c r="V1376">
        <v>35756</v>
      </c>
      <c r="W1376" s="2">
        <v>42084</v>
      </c>
      <c r="X1376" s="2" t="str">
        <f t="shared" si="106"/>
        <v>Sat</v>
      </c>
      <c r="Y1376" s="2">
        <v>42085</v>
      </c>
      <c r="Z1376" s="9">
        <f t="shared" si="107"/>
        <v>1</v>
      </c>
      <c r="AA1376" s="9" t="str">
        <f t="shared" si="108"/>
        <v>No Discount</v>
      </c>
      <c r="AB1376" s="6">
        <v>4.1099999999999994</v>
      </c>
      <c r="AC1376">
        <v>3</v>
      </c>
      <c r="AD1376" s="6">
        <v>20552.55</v>
      </c>
      <c r="AE1376">
        <v>85938</v>
      </c>
      <c r="AF1376" s="9">
        <f>IF(COUNTIF(AE$2:AE3327,AE1376)=1,1,0)</f>
        <v>1</v>
      </c>
      <c r="AG1376" t="str">
        <f>_xlfn.XLOOKUP(AE1376,Returns!A:A,Returns!B:B,"Not Returned",0,1)</f>
        <v>Not Returned</v>
      </c>
      <c r="AH1376">
        <f t="shared" si="109"/>
        <v>0</v>
      </c>
    </row>
    <row r="1377" spans="1:34" x14ac:dyDescent="0.3">
      <c r="A1377">
        <v>18452</v>
      </c>
      <c r="B1377" t="s">
        <v>56</v>
      </c>
      <c r="C1377" s="8">
        <v>7.0000000000000007E-2</v>
      </c>
      <c r="D1377" s="6">
        <v>6783.02</v>
      </c>
      <c r="E1377" s="7">
        <v>24.49</v>
      </c>
      <c r="F1377">
        <v>1606</v>
      </c>
      <c r="G1377" t="s">
        <v>1596</v>
      </c>
      <c r="H1377" t="str">
        <f>IF(COUNTIF(G$2:G1377,G1377)=1,"New Customer","Returning Customer")</f>
        <v>Returning Customer</v>
      </c>
      <c r="I1377">
        <f t="shared" si="105"/>
        <v>0</v>
      </c>
      <c r="J1377" t="s">
        <v>49</v>
      </c>
      <c r="K1377" t="s">
        <v>40</v>
      </c>
      <c r="L1377" t="s">
        <v>77</v>
      </c>
      <c r="M1377" t="s">
        <v>85</v>
      </c>
      <c r="N1377" t="s">
        <v>231</v>
      </c>
      <c r="O1377" t="s">
        <v>1265</v>
      </c>
      <c r="P1377">
        <v>0.39</v>
      </c>
      <c r="Q1377" t="s">
        <v>33</v>
      </c>
      <c r="R1377" t="s">
        <v>53</v>
      </c>
      <c r="S1377" t="str">
        <f>VLOOKUP(R1377,Users!$A$1:$B$5,2,0)</f>
        <v>Erin</v>
      </c>
      <c r="T1377" t="s">
        <v>71</v>
      </c>
      <c r="U1377" t="s">
        <v>1598</v>
      </c>
      <c r="V1377">
        <v>11010</v>
      </c>
      <c r="W1377" s="2">
        <v>42011</v>
      </c>
      <c r="X1377" s="2" t="str">
        <f t="shared" si="106"/>
        <v>Wed</v>
      </c>
      <c r="Y1377" s="2">
        <v>42012</v>
      </c>
      <c r="Z1377" s="9">
        <f t="shared" si="107"/>
        <v>1</v>
      </c>
      <c r="AA1377" s="9" t="str">
        <f t="shared" si="108"/>
        <v>After Discount</v>
      </c>
      <c r="AB1377" s="6">
        <v>77.983599999997679</v>
      </c>
      <c r="AC1377">
        <v>2</v>
      </c>
      <c r="AD1377" s="6">
        <v>13121.07</v>
      </c>
      <c r="AE1377">
        <v>87993</v>
      </c>
      <c r="AF1377" s="9">
        <f>IF(COUNTIF(AE$2:AE3328,AE1377)=1,1,0)</f>
        <v>0</v>
      </c>
      <c r="AG1377" t="str">
        <f>_xlfn.XLOOKUP(AE1377,Returns!A:A,Returns!B:B,"Not Returned",0,1)</f>
        <v>Not Returned</v>
      </c>
      <c r="AH1377">
        <f t="shared" si="109"/>
        <v>0</v>
      </c>
    </row>
    <row r="1378" spans="1:34" x14ac:dyDescent="0.3">
      <c r="A1378">
        <v>24076</v>
      </c>
      <c r="B1378" t="s">
        <v>56</v>
      </c>
      <c r="C1378" s="8">
        <v>0.04</v>
      </c>
      <c r="D1378" s="6">
        <v>6783.02</v>
      </c>
      <c r="E1378" s="7">
        <v>24.49</v>
      </c>
      <c r="F1378">
        <v>2004</v>
      </c>
      <c r="G1378" t="s">
        <v>1928</v>
      </c>
      <c r="H1378" t="str">
        <f>IF(COUNTIF(G$2:G1378,G1378)=1,"New Customer","Returning Customer")</f>
        <v>New Customer</v>
      </c>
      <c r="I1378">
        <f t="shared" si="105"/>
        <v>1</v>
      </c>
      <c r="J1378" t="s">
        <v>49</v>
      </c>
      <c r="K1378" t="s">
        <v>40</v>
      </c>
      <c r="L1378" t="s">
        <v>77</v>
      </c>
      <c r="M1378" t="s">
        <v>85</v>
      </c>
      <c r="N1378" t="s">
        <v>231</v>
      </c>
      <c r="O1378" t="s">
        <v>1265</v>
      </c>
      <c r="P1378">
        <v>0.39</v>
      </c>
      <c r="Q1378" t="s">
        <v>33</v>
      </c>
      <c r="R1378" t="s">
        <v>34</v>
      </c>
      <c r="S1378" t="str">
        <f>VLOOKUP(R1378,Users!$A$1:$B$5,2,0)</f>
        <v>William</v>
      </c>
      <c r="T1378" t="s">
        <v>82</v>
      </c>
      <c r="U1378" t="s">
        <v>1886</v>
      </c>
      <c r="V1378">
        <v>59715</v>
      </c>
      <c r="W1378" s="2">
        <v>42111</v>
      </c>
      <c r="X1378" s="2" t="str">
        <f t="shared" si="106"/>
        <v>Fri</v>
      </c>
      <c r="Y1378" s="2">
        <v>42113</v>
      </c>
      <c r="Z1378" s="9">
        <f t="shared" si="107"/>
        <v>2</v>
      </c>
      <c r="AA1378" s="9" t="str">
        <f t="shared" si="108"/>
        <v>After Discount</v>
      </c>
      <c r="AB1378" s="6">
        <v>-13562.637407999999</v>
      </c>
      <c r="AC1378">
        <v>1</v>
      </c>
      <c r="AD1378" s="6">
        <v>6569.07</v>
      </c>
      <c r="AE1378">
        <v>91277</v>
      </c>
      <c r="AF1378" s="9">
        <f>IF(COUNTIF(AE$2:AE3329,AE1378)=1,1,0)</f>
        <v>0</v>
      </c>
      <c r="AG1378" t="str">
        <f>_xlfn.XLOOKUP(AE1378,Returns!A:A,Returns!B:B,"Not Returned",0,1)</f>
        <v>Not Returned</v>
      </c>
      <c r="AH1378">
        <f t="shared" si="109"/>
        <v>0</v>
      </c>
    </row>
    <row r="1379" spans="1:34" x14ac:dyDescent="0.3">
      <c r="A1379">
        <v>23213</v>
      </c>
      <c r="B1379" t="s">
        <v>106</v>
      </c>
      <c r="C1379" s="8">
        <v>0.09</v>
      </c>
      <c r="D1379" s="6">
        <v>6783.02</v>
      </c>
      <c r="E1379" s="7">
        <v>24.49</v>
      </c>
      <c r="F1379">
        <v>2855</v>
      </c>
      <c r="G1379" t="s">
        <v>2586</v>
      </c>
      <c r="H1379" t="str">
        <f>IF(COUNTIF(G$2:G1379,G1379)=1,"New Customer","Returning Customer")</f>
        <v>Returning Customer</v>
      </c>
      <c r="I1379">
        <f t="shared" si="105"/>
        <v>0</v>
      </c>
      <c r="J1379" t="s">
        <v>49</v>
      </c>
      <c r="K1379" t="s">
        <v>114</v>
      </c>
      <c r="L1379" t="s">
        <v>77</v>
      </c>
      <c r="M1379" t="s">
        <v>85</v>
      </c>
      <c r="N1379" t="s">
        <v>231</v>
      </c>
      <c r="O1379" t="s">
        <v>1265</v>
      </c>
      <c r="P1379">
        <v>0.39</v>
      </c>
      <c r="Q1379" t="s">
        <v>33</v>
      </c>
      <c r="R1379" t="s">
        <v>34</v>
      </c>
      <c r="S1379" t="str">
        <f>VLOOKUP(R1379,Users!$A$1:$B$5,2,0)</f>
        <v>William</v>
      </c>
      <c r="T1379" t="s">
        <v>35</v>
      </c>
      <c r="U1379" t="s">
        <v>2587</v>
      </c>
      <c r="V1379">
        <v>98198</v>
      </c>
      <c r="W1379" s="2">
        <v>42073</v>
      </c>
      <c r="X1379" s="2" t="str">
        <f t="shared" si="106"/>
        <v>Tue</v>
      </c>
      <c r="Y1379" s="2">
        <v>42077</v>
      </c>
      <c r="Z1379" s="9">
        <f t="shared" si="107"/>
        <v>4</v>
      </c>
      <c r="AA1379" s="9" t="str">
        <f t="shared" si="108"/>
        <v>After Discount</v>
      </c>
      <c r="AB1379" s="6">
        <v>-14140.7016</v>
      </c>
      <c r="AC1379">
        <v>1</v>
      </c>
      <c r="AD1379" s="6">
        <v>6296</v>
      </c>
      <c r="AE1379">
        <v>87317</v>
      </c>
      <c r="AF1379" s="9">
        <f>IF(COUNTIF(AE$2:AE3330,AE1379)=1,1,0)</f>
        <v>1</v>
      </c>
      <c r="AG1379" t="str">
        <f>_xlfn.XLOOKUP(AE1379,Returns!A:A,Returns!B:B,"Not Returned",0,1)</f>
        <v>Not Returned</v>
      </c>
      <c r="AH1379">
        <f t="shared" si="109"/>
        <v>0</v>
      </c>
    </row>
    <row r="1380" spans="1:34" x14ac:dyDescent="0.3">
      <c r="A1380">
        <v>20432</v>
      </c>
      <c r="B1380" t="s">
        <v>56</v>
      </c>
      <c r="C1380" s="8">
        <v>0.05</v>
      </c>
      <c r="D1380" s="6">
        <v>300.98</v>
      </c>
      <c r="E1380" s="7">
        <v>13.99</v>
      </c>
      <c r="F1380">
        <v>1237</v>
      </c>
      <c r="G1380" t="s">
        <v>1313</v>
      </c>
      <c r="H1380" t="str">
        <f>IF(COUNTIF(G$2:G1380,G1380)=1,"New Customer","Returning Customer")</f>
        <v>Returning Customer</v>
      </c>
      <c r="I1380">
        <f t="shared" si="105"/>
        <v>0</v>
      </c>
      <c r="J1380" t="s">
        <v>49</v>
      </c>
      <c r="K1380" t="s">
        <v>28</v>
      </c>
      <c r="L1380" t="s">
        <v>77</v>
      </c>
      <c r="M1380" t="s">
        <v>85</v>
      </c>
      <c r="N1380" t="s">
        <v>86</v>
      </c>
      <c r="O1380" t="s">
        <v>1315</v>
      </c>
      <c r="P1380">
        <v>0.39</v>
      </c>
      <c r="Q1380" t="s">
        <v>33</v>
      </c>
      <c r="R1380" t="s">
        <v>61</v>
      </c>
      <c r="S1380" t="str">
        <f>VLOOKUP(R1380,Users!$A$1:$B$5,2,0)</f>
        <v>Chris</v>
      </c>
      <c r="T1380" t="s">
        <v>129</v>
      </c>
      <c r="U1380" t="s">
        <v>1314</v>
      </c>
      <c r="V1380">
        <v>75007</v>
      </c>
      <c r="W1380" s="2">
        <v>42149</v>
      </c>
      <c r="X1380" s="2" t="str">
        <f t="shared" si="106"/>
        <v>Mon</v>
      </c>
      <c r="Y1380" s="2">
        <v>42150</v>
      </c>
      <c r="Z1380" s="9">
        <f t="shared" si="107"/>
        <v>1</v>
      </c>
      <c r="AA1380" s="9" t="str">
        <f t="shared" si="108"/>
        <v>After Discount</v>
      </c>
      <c r="AB1380" s="6">
        <v>3985.3089</v>
      </c>
      <c r="AC1380">
        <v>20</v>
      </c>
      <c r="AD1380" s="6">
        <v>5775.81</v>
      </c>
      <c r="AE1380">
        <v>86077</v>
      </c>
      <c r="AF1380" s="9">
        <f>IF(COUNTIF(AE$2:AE3331,AE1380)=1,1,0)</f>
        <v>0</v>
      </c>
      <c r="AG1380" t="str">
        <f>_xlfn.XLOOKUP(AE1380,Returns!A:A,Returns!B:B,"Not Returned",0,1)</f>
        <v>Not Returned</v>
      </c>
      <c r="AH1380">
        <f t="shared" si="109"/>
        <v>0</v>
      </c>
    </row>
    <row r="1381" spans="1:34" x14ac:dyDescent="0.3">
      <c r="A1381">
        <v>19627</v>
      </c>
      <c r="B1381" t="s">
        <v>106</v>
      </c>
      <c r="C1381" s="8">
        <v>7.0000000000000007E-2</v>
      </c>
      <c r="D1381" s="6">
        <v>17.7</v>
      </c>
      <c r="E1381" s="7">
        <v>9.4700000000000006</v>
      </c>
      <c r="F1381">
        <v>1551</v>
      </c>
      <c r="G1381" t="s">
        <v>1555</v>
      </c>
      <c r="H1381" t="str">
        <f>IF(COUNTIF(G$2:G1381,G1381)=1,"New Customer","Returning Customer")</f>
        <v>New Customer</v>
      </c>
      <c r="I1381">
        <f t="shared" si="105"/>
        <v>1</v>
      </c>
      <c r="J1381" t="s">
        <v>49</v>
      </c>
      <c r="K1381" t="s">
        <v>114</v>
      </c>
      <c r="L1381" t="s">
        <v>29</v>
      </c>
      <c r="M1381" t="s">
        <v>139</v>
      </c>
      <c r="N1381" t="s">
        <v>59</v>
      </c>
      <c r="O1381" t="s">
        <v>1556</v>
      </c>
      <c r="P1381">
        <v>0.59</v>
      </c>
      <c r="Q1381" t="s">
        <v>33</v>
      </c>
      <c r="R1381" t="s">
        <v>135</v>
      </c>
      <c r="S1381" t="str">
        <f>VLOOKUP(R1381,Users!$A$1:$B$5,2,0)</f>
        <v>Sam</v>
      </c>
      <c r="T1381" t="s">
        <v>663</v>
      </c>
      <c r="U1381" t="s">
        <v>1557</v>
      </c>
      <c r="V1381">
        <v>39530</v>
      </c>
      <c r="W1381" s="2">
        <v>42180</v>
      </c>
      <c r="X1381" s="2" t="str">
        <f t="shared" si="106"/>
        <v>Thu</v>
      </c>
      <c r="Y1381" s="2">
        <v>42186</v>
      </c>
      <c r="Z1381" s="9">
        <f t="shared" si="107"/>
        <v>6</v>
      </c>
      <c r="AA1381" s="9" t="str">
        <f t="shared" si="108"/>
        <v>After Discount</v>
      </c>
      <c r="AB1381" s="6">
        <v>-243.54400000000001</v>
      </c>
      <c r="AC1381">
        <v>18</v>
      </c>
      <c r="AD1381" s="6">
        <v>300.67</v>
      </c>
      <c r="AE1381">
        <v>87488</v>
      </c>
      <c r="AF1381" s="9">
        <f>IF(COUNTIF(AE$2:AE3332,AE1381)=1,1,0)</f>
        <v>1</v>
      </c>
      <c r="AG1381" t="str">
        <f>_xlfn.XLOOKUP(AE1381,Returns!A:A,Returns!B:B,"Not Returned",0,1)</f>
        <v>Not Returned</v>
      </c>
      <c r="AH1381">
        <f t="shared" si="109"/>
        <v>0</v>
      </c>
    </row>
    <row r="1382" spans="1:34" x14ac:dyDescent="0.3">
      <c r="A1382">
        <v>6213</v>
      </c>
      <c r="B1382" t="s">
        <v>56</v>
      </c>
      <c r="C1382" s="8">
        <v>0.03</v>
      </c>
      <c r="D1382" s="6">
        <v>17.7</v>
      </c>
      <c r="E1382" s="7">
        <v>9.4700000000000006</v>
      </c>
      <c r="F1382">
        <v>1723</v>
      </c>
      <c r="G1382" t="s">
        <v>1716</v>
      </c>
      <c r="H1382" t="str">
        <f>IF(COUNTIF(G$2:G1382,G1382)=1,"New Customer","Returning Customer")</f>
        <v>Returning Customer</v>
      </c>
      <c r="I1382">
        <f t="shared" si="105"/>
        <v>0</v>
      </c>
      <c r="J1382" t="s">
        <v>49</v>
      </c>
      <c r="K1382" t="s">
        <v>28</v>
      </c>
      <c r="L1382" t="s">
        <v>29</v>
      </c>
      <c r="M1382" t="s">
        <v>139</v>
      </c>
      <c r="N1382" t="s">
        <v>59</v>
      </c>
      <c r="O1382" t="s">
        <v>1556</v>
      </c>
      <c r="P1382">
        <v>0.59</v>
      </c>
      <c r="Q1382" t="s">
        <v>33</v>
      </c>
      <c r="R1382" t="s">
        <v>34</v>
      </c>
      <c r="S1382" t="str">
        <f>VLOOKUP(R1382,Users!$A$1:$B$5,2,0)</f>
        <v>William</v>
      </c>
      <c r="T1382" t="s">
        <v>45</v>
      </c>
      <c r="U1382" t="s">
        <v>1718</v>
      </c>
      <c r="V1382">
        <v>92037</v>
      </c>
      <c r="W1382" s="2">
        <v>42042</v>
      </c>
      <c r="X1382" s="2" t="str">
        <f t="shared" si="106"/>
        <v>Sat</v>
      </c>
      <c r="Y1382" s="2">
        <v>42042</v>
      </c>
      <c r="Z1382" s="9">
        <f t="shared" si="107"/>
        <v>0</v>
      </c>
      <c r="AA1382" s="9" t="str">
        <f t="shared" si="108"/>
        <v>After Discount</v>
      </c>
      <c r="AB1382" s="6">
        <v>-52.33</v>
      </c>
      <c r="AC1382">
        <v>14</v>
      </c>
      <c r="AD1382" s="6">
        <v>261.85000000000002</v>
      </c>
      <c r="AE1382">
        <v>44002</v>
      </c>
      <c r="AF1382" s="9">
        <f>IF(COUNTIF(AE$2:AE3333,AE1382)=1,1,0)</f>
        <v>0</v>
      </c>
      <c r="AG1382" t="str">
        <f>_xlfn.XLOOKUP(AE1382,Returns!A:A,Returns!B:B,"Not Returned",0,1)</f>
        <v>Not Returned</v>
      </c>
      <c r="AH1382">
        <f t="shared" si="109"/>
        <v>0</v>
      </c>
    </row>
    <row r="1383" spans="1:34" x14ac:dyDescent="0.3">
      <c r="A1383">
        <v>19460</v>
      </c>
      <c r="B1383" t="s">
        <v>56</v>
      </c>
      <c r="C1383" s="8">
        <v>0.02</v>
      </c>
      <c r="D1383" s="6">
        <v>17.7</v>
      </c>
      <c r="E1383" s="7">
        <v>9.4700000000000006</v>
      </c>
      <c r="F1383">
        <v>2285</v>
      </c>
      <c r="G1383" t="s">
        <v>2157</v>
      </c>
      <c r="H1383" t="str">
        <f>IF(COUNTIF(G$2:G1383,G1383)=1,"New Customer","Returning Customer")</f>
        <v>New Customer</v>
      </c>
      <c r="I1383">
        <f t="shared" si="105"/>
        <v>1</v>
      </c>
      <c r="J1383" t="s">
        <v>27</v>
      </c>
      <c r="K1383" t="s">
        <v>28</v>
      </c>
      <c r="L1383" t="s">
        <v>29</v>
      </c>
      <c r="M1383" t="s">
        <v>139</v>
      </c>
      <c r="N1383" t="s">
        <v>59</v>
      </c>
      <c r="O1383" t="s">
        <v>1556</v>
      </c>
      <c r="P1383">
        <v>0.59</v>
      </c>
      <c r="Q1383" t="s">
        <v>33</v>
      </c>
      <c r="R1383" t="s">
        <v>135</v>
      </c>
      <c r="S1383" t="str">
        <f>VLOOKUP(R1383,Users!$A$1:$B$5,2,0)</f>
        <v>Sam</v>
      </c>
      <c r="T1383" t="s">
        <v>923</v>
      </c>
      <c r="U1383" t="s">
        <v>2158</v>
      </c>
      <c r="V1383">
        <v>29730</v>
      </c>
      <c r="W1383" s="2">
        <v>42076</v>
      </c>
      <c r="X1383" s="2" t="str">
        <f t="shared" si="106"/>
        <v>Fri</v>
      </c>
      <c r="Y1383" s="2">
        <v>42078</v>
      </c>
      <c r="Z1383" s="9">
        <f t="shared" si="107"/>
        <v>2</v>
      </c>
      <c r="AA1383" s="9" t="str">
        <f t="shared" si="108"/>
        <v>After Discount</v>
      </c>
      <c r="AB1383" s="6">
        <v>-85.021999999999991</v>
      </c>
      <c r="AC1383">
        <v>21</v>
      </c>
      <c r="AD1383" s="6">
        <v>374.6</v>
      </c>
      <c r="AE1383">
        <v>90148</v>
      </c>
      <c r="AF1383" s="9">
        <f>IF(COUNTIF(AE$2:AE3334,AE1383)=1,1,0)</f>
        <v>1</v>
      </c>
      <c r="AG1383" t="str">
        <f>_xlfn.XLOOKUP(AE1383,Returns!A:A,Returns!B:B,"Not Returned",0,1)</f>
        <v>Not Returned</v>
      </c>
      <c r="AH1383">
        <f t="shared" si="109"/>
        <v>0</v>
      </c>
    </row>
    <row r="1384" spans="1:34" x14ac:dyDescent="0.3">
      <c r="A1384">
        <v>20253</v>
      </c>
      <c r="B1384" t="s">
        <v>47</v>
      </c>
      <c r="C1384" s="8">
        <v>0.03</v>
      </c>
      <c r="D1384" s="6">
        <v>17.7</v>
      </c>
      <c r="E1384" s="7">
        <v>9.4700000000000006</v>
      </c>
      <c r="F1384">
        <v>3154</v>
      </c>
      <c r="G1384" t="s">
        <v>2828</v>
      </c>
      <c r="H1384" t="str">
        <f>IF(COUNTIF(G$2:G1384,G1384)=1,"New Customer","Returning Customer")</f>
        <v>Returning Customer</v>
      </c>
      <c r="I1384">
        <f t="shared" si="105"/>
        <v>0</v>
      </c>
      <c r="J1384" t="s">
        <v>49</v>
      </c>
      <c r="K1384" t="s">
        <v>114</v>
      </c>
      <c r="L1384" t="s">
        <v>29</v>
      </c>
      <c r="M1384" t="s">
        <v>139</v>
      </c>
      <c r="N1384" t="s">
        <v>59</v>
      </c>
      <c r="O1384" t="s">
        <v>1556</v>
      </c>
      <c r="P1384">
        <v>0.59</v>
      </c>
      <c r="Q1384" t="s">
        <v>33</v>
      </c>
      <c r="R1384" t="s">
        <v>135</v>
      </c>
      <c r="S1384" t="str">
        <f>VLOOKUP(R1384,Users!$A$1:$B$5,2,0)</f>
        <v>Sam</v>
      </c>
      <c r="T1384" t="s">
        <v>356</v>
      </c>
      <c r="U1384" t="s">
        <v>2829</v>
      </c>
      <c r="V1384">
        <v>33710</v>
      </c>
      <c r="W1384" s="2">
        <v>42152</v>
      </c>
      <c r="X1384" s="2" t="str">
        <f t="shared" si="106"/>
        <v>Thu</v>
      </c>
      <c r="Y1384" s="2">
        <v>42154</v>
      </c>
      <c r="Z1384" s="9">
        <f t="shared" si="107"/>
        <v>2</v>
      </c>
      <c r="AA1384" s="9" t="str">
        <f t="shared" si="108"/>
        <v>After Discount</v>
      </c>
      <c r="AB1384" s="6">
        <v>28.182599999999997</v>
      </c>
      <c r="AC1384">
        <v>11</v>
      </c>
      <c r="AD1384" s="6">
        <v>201.77</v>
      </c>
      <c r="AE1384">
        <v>86900</v>
      </c>
      <c r="AF1384" s="9">
        <f>IF(COUNTIF(AE$2:AE3335,AE1384)=1,1,0)</f>
        <v>1</v>
      </c>
      <c r="AG1384" t="str">
        <f>_xlfn.XLOOKUP(AE1384,Returns!A:A,Returns!B:B,"Not Returned",0,1)</f>
        <v>Not Returned</v>
      </c>
      <c r="AH1384">
        <f t="shared" si="109"/>
        <v>0</v>
      </c>
    </row>
    <row r="1385" spans="1:34" x14ac:dyDescent="0.3">
      <c r="A1385">
        <v>21772</v>
      </c>
      <c r="B1385" t="s">
        <v>47</v>
      </c>
      <c r="C1385" s="8">
        <v>0</v>
      </c>
      <c r="D1385" s="6">
        <v>7.28</v>
      </c>
      <c r="E1385" s="7">
        <v>1.77</v>
      </c>
      <c r="F1385">
        <v>2359</v>
      </c>
      <c r="G1385" t="s">
        <v>2211</v>
      </c>
      <c r="H1385" t="str">
        <f>IF(COUNTIF(G$2:G1385,G1385)=1,"New Customer","Returning Customer")</f>
        <v>New Customer</v>
      </c>
      <c r="I1385">
        <f t="shared" si="105"/>
        <v>1</v>
      </c>
      <c r="J1385" t="s">
        <v>49</v>
      </c>
      <c r="K1385" t="s">
        <v>40</v>
      </c>
      <c r="L1385" t="s">
        <v>29</v>
      </c>
      <c r="M1385" t="s">
        <v>93</v>
      </c>
      <c r="N1385" t="s">
        <v>31</v>
      </c>
      <c r="O1385" t="s">
        <v>2212</v>
      </c>
      <c r="P1385">
        <v>0.37</v>
      </c>
      <c r="Q1385" t="s">
        <v>33</v>
      </c>
      <c r="R1385" t="s">
        <v>135</v>
      </c>
      <c r="S1385" t="str">
        <f>VLOOKUP(R1385,Users!$A$1:$B$5,2,0)</f>
        <v>Sam</v>
      </c>
      <c r="T1385" t="s">
        <v>356</v>
      </c>
      <c r="U1385" t="s">
        <v>2213</v>
      </c>
      <c r="V1385">
        <v>33917</v>
      </c>
      <c r="W1385" s="2">
        <v>42040</v>
      </c>
      <c r="X1385" s="2" t="str">
        <f t="shared" si="106"/>
        <v>Thu</v>
      </c>
      <c r="Y1385" s="2">
        <v>42040</v>
      </c>
      <c r="Z1385" s="9">
        <f t="shared" si="107"/>
        <v>0</v>
      </c>
      <c r="AA1385" s="9" t="str">
        <f t="shared" si="108"/>
        <v>No Discount</v>
      </c>
      <c r="AB1385" s="6">
        <v>167.16000000000003</v>
      </c>
      <c r="AC1385">
        <v>7</v>
      </c>
      <c r="AD1385" s="6">
        <v>53.42</v>
      </c>
      <c r="AE1385">
        <v>88265</v>
      </c>
      <c r="AF1385" s="9">
        <f>IF(COUNTIF(AE$2:AE3336,AE1385)=1,1,0)</f>
        <v>1</v>
      </c>
      <c r="AG1385" t="str">
        <f>_xlfn.XLOOKUP(AE1385,Returns!A:A,Returns!B:B,"Not Returned",0,1)</f>
        <v>Not Returned</v>
      </c>
      <c r="AH1385">
        <f t="shared" si="109"/>
        <v>0</v>
      </c>
    </row>
    <row r="1386" spans="1:34" x14ac:dyDescent="0.3">
      <c r="A1386">
        <v>22938</v>
      </c>
      <c r="B1386" t="s">
        <v>47</v>
      </c>
      <c r="C1386" s="8">
        <v>7.0000000000000007E-2</v>
      </c>
      <c r="D1386" s="6">
        <v>2.94</v>
      </c>
      <c r="E1386" s="7">
        <v>0.81</v>
      </c>
      <c r="F1386">
        <v>2655</v>
      </c>
      <c r="G1386" t="s">
        <v>2445</v>
      </c>
      <c r="H1386" t="str">
        <f>IF(COUNTIF(G$2:G1386,G1386)=1,"New Customer","Returning Customer")</f>
        <v>Returning Customer</v>
      </c>
      <c r="I1386">
        <f t="shared" si="105"/>
        <v>0</v>
      </c>
      <c r="J1386" t="s">
        <v>49</v>
      </c>
      <c r="K1386" t="s">
        <v>28</v>
      </c>
      <c r="L1386" t="s">
        <v>29</v>
      </c>
      <c r="M1386" t="s">
        <v>30</v>
      </c>
      <c r="N1386" t="s">
        <v>31</v>
      </c>
      <c r="O1386" t="s">
        <v>2447</v>
      </c>
      <c r="P1386">
        <v>0.4</v>
      </c>
      <c r="Q1386" t="s">
        <v>33</v>
      </c>
      <c r="R1386" t="s">
        <v>135</v>
      </c>
      <c r="S1386" t="str">
        <f>VLOOKUP(R1386,Users!$A$1:$B$5,2,0)</f>
        <v>Sam</v>
      </c>
      <c r="T1386" t="s">
        <v>381</v>
      </c>
      <c r="U1386" t="s">
        <v>573</v>
      </c>
      <c r="V1386">
        <v>30318</v>
      </c>
      <c r="W1386" s="2">
        <v>42102</v>
      </c>
      <c r="X1386" s="2" t="str">
        <f t="shared" si="106"/>
        <v>Wed</v>
      </c>
      <c r="Y1386" s="2">
        <v>42103</v>
      </c>
      <c r="Z1386" s="9">
        <f t="shared" si="107"/>
        <v>1</v>
      </c>
      <c r="AA1386" s="9" t="str">
        <f t="shared" si="108"/>
        <v>After Discount</v>
      </c>
      <c r="AB1386" s="6">
        <v>-93.927400000000006</v>
      </c>
      <c r="AC1386">
        <v>10</v>
      </c>
      <c r="AD1386" s="6">
        <v>29.88</v>
      </c>
      <c r="AE1386">
        <v>86064</v>
      </c>
      <c r="AF1386" s="9">
        <f>IF(COUNTIF(AE$2:AE3337,AE1386)=1,1,0)</f>
        <v>1</v>
      </c>
      <c r="AG1386" t="str">
        <f>_xlfn.XLOOKUP(AE1386,Returns!A:A,Returns!B:B,"Not Returned",0,1)</f>
        <v>Not Returned</v>
      </c>
      <c r="AH1386">
        <f t="shared" si="109"/>
        <v>0</v>
      </c>
    </row>
    <row r="1387" spans="1:34" x14ac:dyDescent="0.3">
      <c r="A1387">
        <v>20634</v>
      </c>
      <c r="B1387" t="s">
        <v>37</v>
      </c>
      <c r="C1387" s="8">
        <v>0.03</v>
      </c>
      <c r="D1387" s="6">
        <v>2.78</v>
      </c>
      <c r="E1387" s="7">
        <v>1.34</v>
      </c>
      <c r="F1387">
        <v>721</v>
      </c>
      <c r="G1387" t="s">
        <v>841</v>
      </c>
      <c r="H1387" t="str">
        <f>IF(COUNTIF(G$2:G1387,G1387)=1,"New Customer","Returning Customer")</f>
        <v>Returning Customer</v>
      </c>
      <c r="I1387">
        <f t="shared" si="105"/>
        <v>0</v>
      </c>
      <c r="J1387" t="s">
        <v>27</v>
      </c>
      <c r="K1387" t="s">
        <v>28</v>
      </c>
      <c r="L1387" t="s">
        <v>29</v>
      </c>
      <c r="M1387" t="s">
        <v>30</v>
      </c>
      <c r="N1387" t="s">
        <v>31</v>
      </c>
      <c r="O1387" t="s">
        <v>844</v>
      </c>
      <c r="P1387">
        <v>0.45</v>
      </c>
      <c r="Q1387" t="s">
        <v>33</v>
      </c>
      <c r="R1387" t="s">
        <v>61</v>
      </c>
      <c r="S1387" t="str">
        <f>VLOOKUP(R1387,Users!$A$1:$B$5,2,0)</f>
        <v>Chris</v>
      </c>
      <c r="T1387" t="s">
        <v>695</v>
      </c>
      <c r="U1387" t="s">
        <v>843</v>
      </c>
      <c r="V1387">
        <v>46041</v>
      </c>
      <c r="W1387" s="2">
        <v>42179</v>
      </c>
      <c r="X1387" s="2" t="str">
        <f t="shared" si="106"/>
        <v>Wed</v>
      </c>
      <c r="Y1387" s="2">
        <v>42181</v>
      </c>
      <c r="Z1387" s="9">
        <f t="shared" si="107"/>
        <v>2</v>
      </c>
      <c r="AA1387" s="9" t="str">
        <f t="shared" si="108"/>
        <v>After Discount</v>
      </c>
      <c r="AB1387" s="6">
        <v>6.9719999999999995</v>
      </c>
      <c r="AC1387">
        <v>15</v>
      </c>
      <c r="AD1387" s="6">
        <v>43.13</v>
      </c>
      <c r="AE1387">
        <v>91053</v>
      </c>
      <c r="AF1387" s="9">
        <f>IF(COUNTIF(AE$2:AE3338,AE1387)=1,1,0)</f>
        <v>0</v>
      </c>
      <c r="AG1387" t="str">
        <f>_xlfn.XLOOKUP(AE1387,Returns!A:A,Returns!B:B,"Not Returned",0,1)</f>
        <v>Not Returned</v>
      </c>
      <c r="AH1387">
        <f t="shared" si="109"/>
        <v>0</v>
      </c>
    </row>
    <row r="1388" spans="1:34" x14ac:dyDescent="0.3">
      <c r="A1388">
        <v>24123</v>
      </c>
      <c r="B1388" t="s">
        <v>47</v>
      </c>
      <c r="C1388" s="8">
        <v>0.04</v>
      </c>
      <c r="D1388" s="6">
        <v>1.68</v>
      </c>
      <c r="E1388" s="7">
        <v>1</v>
      </c>
      <c r="F1388">
        <v>2776</v>
      </c>
      <c r="G1388" t="s">
        <v>2526</v>
      </c>
      <c r="H1388" t="str">
        <f>IF(COUNTIF(G$2:G1388,G1388)=1,"New Customer","Returning Customer")</f>
        <v>Returning Customer</v>
      </c>
      <c r="I1388">
        <f t="shared" si="105"/>
        <v>0</v>
      </c>
      <c r="J1388" t="s">
        <v>49</v>
      </c>
      <c r="K1388" t="s">
        <v>114</v>
      </c>
      <c r="L1388" t="s">
        <v>29</v>
      </c>
      <c r="M1388" t="s">
        <v>30</v>
      </c>
      <c r="N1388" t="s">
        <v>31</v>
      </c>
      <c r="O1388" t="s">
        <v>2528</v>
      </c>
      <c r="P1388">
        <v>0.35</v>
      </c>
      <c r="Q1388" t="s">
        <v>33</v>
      </c>
      <c r="R1388" t="s">
        <v>53</v>
      </c>
      <c r="S1388" t="str">
        <f>VLOOKUP(R1388,Users!$A$1:$B$5,2,0)</f>
        <v>Erin</v>
      </c>
      <c r="T1388" t="s">
        <v>409</v>
      </c>
      <c r="U1388" t="s">
        <v>2527</v>
      </c>
      <c r="V1388">
        <v>20877</v>
      </c>
      <c r="W1388" s="2">
        <v>42016</v>
      </c>
      <c r="X1388" s="2" t="str">
        <f t="shared" si="106"/>
        <v>Mon</v>
      </c>
      <c r="Y1388" s="2">
        <v>42018</v>
      </c>
      <c r="Z1388" s="9">
        <f t="shared" si="107"/>
        <v>2</v>
      </c>
      <c r="AA1388" s="9" t="str">
        <f t="shared" si="108"/>
        <v>After Discount</v>
      </c>
      <c r="AB1388" s="6">
        <v>2.0672000000000001</v>
      </c>
      <c r="AC1388">
        <v>8</v>
      </c>
      <c r="AD1388" s="6">
        <v>14.18</v>
      </c>
      <c r="AE1388">
        <v>91228</v>
      </c>
      <c r="AF1388" s="9">
        <f>IF(COUNTIF(AE$2:AE3339,AE1388)=1,1,0)</f>
        <v>0</v>
      </c>
      <c r="AG1388" t="str">
        <f>_xlfn.XLOOKUP(AE1388,Returns!A:A,Returns!B:B,"Not Returned",0,1)</f>
        <v>Not Returned</v>
      </c>
      <c r="AH1388">
        <f t="shared" si="109"/>
        <v>0</v>
      </c>
    </row>
    <row r="1389" spans="1:34" x14ac:dyDescent="0.3">
      <c r="A1389">
        <v>22086</v>
      </c>
      <c r="B1389" t="s">
        <v>47</v>
      </c>
      <c r="C1389" s="8">
        <v>0.06</v>
      </c>
      <c r="D1389" s="6">
        <v>1.68</v>
      </c>
      <c r="E1389" s="7">
        <v>1</v>
      </c>
      <c r="F1389">
        <v>3177</v>
      </c>
      <c r="G1389" t="s">
        <v>2843</v>
      </c>
      <c r="H1389" t="str">
        <f>IF(COUNTIF(G$2:G1389,G1389)=1,"New Customer","Returning Customer")</f>
        <v>Returning Customer</v>
      </c>
      <c r="I1389">
        <f t="shared" si="105"/>
        <v>0</v>
      </c>
      <c r="J1389" t="s">
        <v>49</v>
      </c>
      <c r="K1389" t="s">
        <v>114</v>
      </c>
      <c r="L1389" t="s">
        <v>29</v>
      </c>
      <c r="M1389" t="s">
        <v>30</v>
      </c>
      <c r="N1389" t="s">
        <v>31</v>
      </c>
      <c r="O1389" t="s">
        <v>2528</v>
      </c>
      <c r="P1389">
        <v>0.35</v>
      </c>
      <c r="Q1389" t="s">
        <v>33</v>
      </c>
      <c r="R1389" t="s">
        <v>135</v>
      </c>
      <c r="S1389" t="str">
        <f>VLOOKUP(R1389,Users!$A$1:$B$5,2,0)</f>
        <v>Sam</v>
      </c>
      <c r="T1389" t="s">
        <v>356</v>
      </c>
      <c r="U1389" t="s">
        <v>2844</v>
      </c>
      <c r="V1389">
        <v>33458</v>
      </c>
      <c r="W1389" s="2">
        <v>42094</v>
      </c>
      <c r="X1389" s="2" t="str">
        <f t="shared" si="106"/>
        <v>Tue</v>
      </c>
      <c r="Y1389" s="2">
        <v>42096</v>
      </c>
      <c r="Z1389" s="9">
        <f t="shared" si="107"/>
        <v>2</v>
      </c>
      <c r="AA1389" s="9" t="str">
        <f t="shared" si="108"/>
        <v>After Discount</v>
      </c>
      <c r="AB1389" s="6">
        <v>-1319.5</v>
      </c>
      <c r="AC1389">
        <v>5</v>
      </c>
      <c r="AD1389" s="6">
        <v>8.65</v>
      </c>
      <c r="AE1389">
        <v>90819</v>
      </c>
      <c r="AF1389" s="9">
        <f>IF(COUNTIF(AE$2:AE3340,AE1389)=1,1,0)</f>
        <v>1</v>
      </c>
      <c r="AG1389" t="str">
        <f>_xlfn.XLOOKUP(AE1389,Returns!A:A,Returns!B:B,"Not Returned",0,1)</f>
        <v>Not Returned</v>
      </c>
      <c r="AH1389">
        <f t="shared" si="109"/>
        <v>0</v>
      </c>
    </row>
    <row r="1390" spans="1:34" x14ac:dyDescent="0.3">
      <c r="A1390">
        <v>23351</v>
      </c>
      <c r="B1390" t="s">
        <v>56</v>
      </c>
      <c r="C1390" s="8">
        <v>0.02</v>
      </c>
      <c r="D1390" s="6">
        <v>30.44</v>
      </c>
      <c r="E1390" s="7">
        <v>1.49</v>
      </c>
      <c r="F1390">
        <v>2796</v>
      </c>
      <c r="G1390" t="s">
        <v>2549</v>
      </c>
      <c r="H1390" t="str">
        <f>IF(COUNTIF(G$2:G1390,G1390)=1,"New Customer","Returning Customer")</f>
        <v>New Customer</v>
      </c>
      <c r="I1390">
        <f t="shared" si="105"/>
        <v>1</v>
      </c>
      <c r="J1390" t="s">
        <v>49</v>
      </c>
      <c r="K1390" t="s">
        <v>28</v>
      </c>
      <c r="L1390" t="s">
        <v>29</v>
      </c>
      <c r="M1390" t="s">
        <v>109</v>
      </c>
      <c r="N1390" t="s">
        <v>59</v>
      </c>
      <c r="O1390" t="s">
        <v>2550</v>
      </c>
      <c r="P1390">
        <v>0.37</v>
      </c>
      <c r="Q1390" t="s">
        <v>33</v>
      </c>
      <c r="R1390" t="s">
        <v>61</v>
      </c>
      <c r="S1390" t="str">
        <f>VLOOKUP(R1390,Users!$A$1:$B$5,2,0)</f>
        <v>Chris</v>
      </c>
      <c r="T1390" t="s">
        <v>324</v>
      </c>
      <c r="U1390" t="s">
        <v>2551</v>
      </c>
      <c r="V1390">
        <v>51106</v>
      </c>
      <c r="W1390" s="2">
        <v>42025</v>
      </c>
      <c r="X1390" s="2" t="str">
        <f t="shared" si="106"/>
        <v>Wed</v>
      </c>
      <c r="Y1390" s="2">
        <v>42027</v>
      </c>
      <c r="Z1390" s="9">
        <f t="shared" si="107"/>
        <v>2</v>
      </c>
      <c r="AA1390" s="9" t="str">
        <f t="shared" si="108"/>
        <v>After Discount</v>
      </c>
      <c r="AB1390" s="6">
        <v>266.76089999999999</v>
      </c>
      <c r="AC1390">
        <v>12</v>
      </c>
      <c r="AD1390" s="6">
        <v>386.61</v>
      </c>
      <c r="AE1390">
        <v>87553</v>
      </c>
      <c r="AF1390" s="9">
        <f>IF(COUNTIF(AE$2:AE3341,AE1390)=1,1,0)</f>
        <v>0</v>
      </c>
      <c r="AG1390" t="str">
        <f>_xlfn.XLOOKUP(AE1390,Returns!A:A,Returns!B:B,"Not Returned",0,1)</f>
        <v>Not Returned</v>
      </c>
      <c r="AH1390">
        <f t="shared" si="109"/>
        <v>0</v>
      </c>
    </row>
    <row r="1391" spans="1:34" x14ac:dyDescent="0.3">
      <c r="A1391">
        <v>22341</v>
      </c>
      <c r="B1391" t="s">
        <v>106</v>
      </c>
      <c r="C1391" s="8">
        <v>0.04</v>
      </c>
      <c r="D1391" s="6">
        <v>2.98</v>
      </c>
      <c r="E1391" s="7">
        <v>2.0299999999999998</v>
      </c>
      <c r="F1391">
        <v>3385</v>
      </c>
      <c r="G1391" t="s">
        <v>2992</v>
      </c>
      <c r="H1391" t="str">
        <f>IF(COUNTIF(G$2:G1391,G1391)=1,"New Customer","Returning Customer")</f>
        <v>Returning Customer</v>
      </c>
      <c r="I1391">
        <f t="shared" si="105"/>
        <v>0</v>
      </c>
      <c r="J1391" t="s">
        <v>27</v>
      </c>
      <c r="K1391" t="s">
        <v>28</v>
      </c>
      <c r="L1391" t="s">
        <v>29</v>
      </c>
      <c r="M1391" t="s">
        <v>30</v>
      </c>
      <c r="N1391" t="s">
        <v>31</v>
      </c>
      <c r="O1391" t="s">
        <v>2993</v>
      </c>
      <c r="P1391">
        <v>0.56999999999999995</v>
      </c>
      <c r="Q1391" t="s">
        <v>33</v>
      </c>
      <c r="R1391" t="s">
        <v>53</v>
      </c>
      <c r="S1391" t="str">
        <f>VLOOKUP(R1391,Users!$A$1:$B$5,2,0)</f>
        <v>Erin</v>
      </c>
      <c r="T1391" t="s">
        <v>152</v>
      </c>
      <c r="U1391" t="s">
        <v>2994</v>
      </c>
      <c r="V1391">
        <v>44512</v>
      </c>
      <c r="W1391" s="2">
        <v>42020</v>
      </c>
      <c r="X1391" s="2" t="str">
        <f t="shared" si="106"/>
        <v>Fri</v>
      </c>
      <c r="Y1391" s="2">
        <v>42020</v>
      </c>
      <c r="Z1391" s="9">
        <f t="shared" si="107"/>
        <v>0</v>
      </c>
      <c r="AA1391" s="9" t="str">
        <f t="shared" si="108"/>
        <v>After Discount</v>
      </c>
      <c r="AB1391" s="6">
        <v>-22.009999999999998</v>
      </c>
      <c r="AC1391">
        <v>5</v>
      </c>
      <c r="AD1391" s="6">
        <v>15.7</v>
      </c>
      <c r="AE1391">
        <v>88745</v>
      </c>
      <c r="AF1391" s="9">
        <f>IF(COUNTIF(AE$2:AE3342,AE1391)=1,1,0)</f>
        <v>0</v>
      </c>
      <c r="AG1391" t="str">
        <f>_xlfn.XLOOKUP(AE1391,Returns!A:A,Returns!B:B,"Not Returned",0,1)</f>
        <v>Not Returned</v>
      </c>
      <c r="AH1391">
        <f t="shared" si="109"/>
        <v>0</v>
      </c>
    </row>
    <row r="1392" spans="1:34" x14ac:dyDescent="0.3">
      <c r="A1392">
        <v>22528</v>
      </c>
      <c r="B1392" t="s">
        <v>25</v>
      </c>
      <c r="C1392" s="8">
        <v>0.08</v>
      </c>
      <c r="D1392" s="6">
        <v>4.91</v>
      </c>
      <c r="E1392" s="7">
        <v>4.97</v>
      </c>
      <c r="F1392">
        <v>1212</v>
      </c>
      <c r="G1392" t="s">
        <v>1294</v>
      </c>
      <c r="H1392" t="str">
        <f>IF(COUNTIF(G$2:G1392,G1392)=1,"New Customer","Returning Customer")</f>
        <v>Returning Customer</v>
      </c>
      <c r="I1392">
        <f t="shared" si="105"/>
        <v>0</v>
      </c>
      <c r="J1392" t="s">
        <v>49</v>
      </c>
      <c r="K1392" t="s">
        <v>28</v>
      </c>
      <c r="L1392" t="s">
        <v>29</v>
      </c>
      <c r="M1392" t="s">
        <v>109</v>
      </c>
      <c r="N1392" t="s">
        <v>59</v>
      </c>
      <c r="O1392" t="s">
        <v>1295</v>
      </c>
      <c r="P1392">
        <v>0.38</v>
      </c>
      <c r="Q1392" t="s">
        <v>33</v>
      </c>
      <c r="R1392" t="s">
        <v>61</v>
      </c>
      <c r="S1392" t="str">
        <f>VLOOKUP(R1392,Users!$A$1:$B$5,2,0)</f>
        <v>Chris</v>
      </c>
      <c r="T1392" t="s">
        <v>695</v>
      </c>
      <c r="U1392" t="s">
        <v>1296</v>
      </c>
      <c r="V1392">
        <v>46404</v>
      </c>
      <c r="W1392" s="2">
        <v>42019</v>
      </c>
      <c r="X1392" s="2" t="str">
        <f t="shared" si="106"/>
        <v>Thu</v>
      </c>
      <c r="Y1392" s="2">
        <v>42020</v>
      </c>
      <c r="Z1392" s="9">
        <f t="shared" si="107"/>
        <v>1</v>
      </c>
      <c r="AA1392" s="9" t="str">
        <f t="shared" si="108"/>
        <v>After Discount</v>
      </c>
      <c r="AB1392" s="6">
        <v>-99.762500000000003</v>
      </c>
      <c r="AC1392">
        <v>12</v>
      </c>
      <c r="AD1392" s="6">
        <v>58.95</v>
      </c>
      <c r="AE1392">
        <v>88600</v>
      </c>
      <c r="AF1392" s="9">
        <f>IF(COUNTIF(AE$2:AE3343,AE1392)=1,1,0)</f>
        <v>0</v>
      </c>
      <c r="AG1392" t="str">
        <f>_xlfn.XLOOKUP(AE1392,Returns!A:A,Returns!B:B,"Not Returned",0,1)</f>
        <v>Not Returned</v>
      </c>
      <c r="AH1392">
        <f t="shared" si="109"/>
        <v>0</v>
      </c>
    </row>
    <row r="1393" spans="1:34" x14ac:dyDescent="0.3">
      <c r="A1393">
        <v>21281</v>
      </c>
      <c r="B1393" t="s">
        <v>47</v>
      </c>
      <c r="C1393" s="8">
        <v>0.06</v>
      </c>
      <c r="D1393" s="6">
        <v>5.34</v>
      </c>
      <c r="E1393" s="7">
        <v>5.63</v>
      </c>
      <c r="F1393">
        <v>383</v>
      </c>
      <c r="G1393" t="s">
        <v>484</v>
      </c>
      <c r="H1393" t="str">
        <f>IF(COUNTIF(G$2:G1393,G1393)=1,"New Customer","Returning Customer")</f>
        <v>Returning Customer</v>
      </c>
      <c r="I1393">
        <f t="shared" si="105"/>
        <v>0</v>
      </c>
      <c r="J1393" t="s">
        <v>49</v>
      </c>
      <c r="K1393" t="s">
        <v>28</v>
      </c>
      <c r="L1393" t="s">
        <v>29</v>
      </c>
      <c r="M1393" t="s">
        <v>109</v>
      </c>
      <c r="N1393" t="s">
        <v>59</v>
      </c>
      <c r="O1393" t="s">
        <v>485</v>
      </c>
      <c r="P1393">
        <v>0.39</v>
      </c>
      <c r="Q1393" t="s">
        <v>33</v>
      </c>
      <c r="R1393" t="s">
        <v>53</v>
      </c>
      <c r="S1393" t="str">
        <f>VLOOKUP(R1393,Users!$A$1:$B$5,2,0)</f>
        <v>Erin</v>
      </c>
      <c r="T1393" t="s">
        <v>229</v>
      </c>
      <c r="U1393" t="s">
        <v>486</v>
      </c>
      <c r="V1393">
        <v>19026</v>
      </c>
      <c r="W1393" s="2">
        <v>42082</v>
      </c>
      <c r="X1393" s="2" t="str">
        <f t="shared" si="106"/>
        <v>Thu</v>
      </c>
      <c r="Y1393" s="2">
        <v>42082</v>
      </c>
      <c r="Z1393" s="9">
        <f t="shared" si="107"/>
        <v>0</v>
      </c>
      <c r="AA1393" s="9" t="str">
        <f t="shared" si="108"/>
        <v>After Discount</v>
      </c>
      <c r="AB1393" s="6">
        <v>-82.822999999999993</v>
      </c>
      <c r="AC1393">
        <v>7</v>
      </c>
      <c r="AD1393" s="6">
        <v>38.65</v>
      </c>
      <c r="AE1393">
        <v>88928</v>
      </c>
      <c r="AF1393" s="9">
        <f>IF(COUNTIF(AE$2:AE3344,AE1393)=1,1,0)</f>
        <v>0</v>
      </c>
      <c r="AG1393" t="str">
        <f>_xlfn.XLOOKUP(AE1393,Returns!A:A,Returns!B:B,"Not Returned",0,1)</f>
        <v>Not Returned</v>
      </c>
      <c r="AH1393">
        <f t="shared" si="109"/>
        <v>0</v>
      </c>
    </row>
    <row r="1394" spans="1:34" x14ac:dyDescent="0.3">
      <c r="A1394">
        <v>18628</v>
      </c>
      <c r="B1394" t="s">
        <v>56</v>
      </c>
      <c r="C1394" s="8">
        <v>7.0000000000000007E-2</v>
      </c>
      <c r="D1394" s="6">
        <v>5.34</v>
      </c>
      <c r="E1394" s="7">
        <v>5.63</v>
      </c>
      <c r="F1394">
        <v>3356</v>
      </c>
      <c r="G1394" t="s">
        <v>2969</v>
      </c>
      <c r="H1394" t="str">
        <f>IF(COUNTIF(G$2:G1394,G1394)=1,"New Customer","Returning Customer")</f>
        <v>Returning Customer</v>
      </c>
      <c r="I1394">
        <f t="shared" si="105"/>
        <v>0</v>
      </c>
      <c r="J1394" t="s">
        <v>49</v>
      </c>
      <c r="K1394" t="s">
        <v>28</v>
      </c>
      <c r="L1394" t="s">
        <v>29</v>
      </c>
      <c r="M1394" t="s">
        <v>109</v>
      </c>
      <c r="N1394" t="s">
        <v>59</v>
      </c>
      <c r="O1394" t="s">
        <v>485</v>
      </c>
      <c r="P1394">
        <v>0.39</v>
      </c>
      <c r="Q1394" t="s">
        <v>33</v>
      </c>
      <c r="R1394" t="s">
        <v>34</v>
      </c>
      <c r="S1394" t="str">
        <f>VLOOKUP(R1394,Users!$A$1:$B$5,2,0)</f>
        <v>William</v>
      </c>
      <c r="T1394" t="s">
        <v>1727</v>
      </c>
      <c r="U1394" t="s">
        <v>2970</v>
      </c>
      <c r="V1394">
        <v>83616</v>
      </c>
      <c r="W1394" s="2">
        <v>42128</v>
      </c>
      <c r="X1394" s="2" t="str">
        <f t="shared" si="106"/>
        <v>Mon</v>
      </c>
      <c r="Y1394" s="2">
        <v>42130</v>
      </c>
      <c r="Z1394" s="9">
        <f t="shared" si="107"/>
        <v>2</v>
      </c>
      <c r="AA1394" s="9" t="str">
        <f t="shared" si="108"/>
        <v>After Discount</v>
      </c>
      <c r="AB1394" s="6">
        <v>-116.3455</v>
      </c>
      <c r="AC1394">
        <v>13</v>
      </c>
      <c r="AD1394" s="6">
        <v>66.650000000000006</v>
      </c>
      <c r="AE1394">
        <v>88588</v>
      </c>
      <c r="AF1394" s="9">
        <f>IF(COUNTIF(AE$2:AE3345,AE1394)=1,1,0)</f>
        <v>0</v>
      </c>
      <c r="AG1394" t="str">
        <f>_xlfn.XLOOKUP(AE1394,Returns!A:A,Returns!B:B,"Not Returned",0,1)</f>
        <v>Not Returned</v>
      </c>
      <c r="AH1394">
        <f t="shared" si="109"/>
        <v>0</v>
      </c>
    </row>
    <row r="1395" spans="1:34" x14ac:dyDescent="0.3">
      <c r="A1395">
        <v>26034</v>
      </c>
      <c r="B1395" t="s">
        <v>56</v>
      </c>
      <c r="C1395" s="8">
        <v>0.09</v>
      </c>
      <c r="D1395" s="6">
        <v>4.55</v>
      </c>
      <c r="E1395" s="7">
        <v>1.49</v>
      </c>
      <c r="F1395">
        <v>1368</v>
      </c>
      <c r="G1395" t="s">
        <v>1427</v>
      </c>
      <c r="H1395" t="str">
        <f>IF(COUNTIF(G$2:G1395,G1395)=1,"New Customer","Returning Customer")</f>
        <v>New Customer</v>
      </c>
      <c r="I1395">
        <f t="shared" si="105"/>
        <v>1</v>
      </c>
      <c r="J1395" t="s">
        <v>49</v>
      </c>
      <c r="K1395" t="s">
        <v>114</v>
      </c>
      <c r="L1395" t="s">
        <v>29</v>
      </c>
      <c r="M1395" t="s">
        <v>109</v>
      </c>
      <c r="N1395" t="s">
        <v>59</v>
      </c>
      <c r="O1395" t="s">
        <v>1428</v>
      </c>
      <c r="P1395">
        <v>0.35</v>
      </c>
      <c r="Q1395" t="s">
        <v>33</v>
      </c>
      <c r="R1395" t="s">
        <v>61</v>
      </c>
      <c r="S1395" t="str">
        <f>VLOOKUP(R1395,Users!$A$1:$B$5,2,0)</f>
        <v>Chris</v>
      </c>
      <c r="T1395" t="s">
        <v>129</v>
      </c>
      <c r="U1395" t="s">
        <v>1429</v>
      </c>
      <c r="V1395">
        <v>75901</v>
      </c>
      <c r="W1395" s="2">
        <v>42086</v>
      </c>
      <c r="X1395" s="2" t="str">
        <f t="shared" si="106"/>
        <v>Mon</v>
      </c>
      <c r="Y1395" s="2">
        <v>42088</v>
      </c>
      <c r="Z1395" s="9">
        <f t="shared" si="107"/>
        <v>2</v>
      </c>
      <c r="AA1395" s="9" t="str">
        <f t="shared" si="108"/>
        <v>After Discount</v>
      </c>
      <c r="AB1395" s="6">
        <v>16.898</v>
      </c>
      <c r="AC1395">
        <v>6</v>
      </c>
      <c r="AD1395" s="6">
        <v>25.45</v>
      </c>
      <c r="AE1395">
        <v>90514</v>
      </c>
      <c r="AF1395" s="9">
        <f>IF(COUNTIF(AE$2:AE3346,AE1395)=1,1,0)</f>
        <v>0</v>
      </c>
      <c r="AG1395" t="str">
        <f>_xlfn.XLOOKUP(AE1395,Returns!A:A,Returns!B:B,"Not Returned",0,1)</f>
        <v>Not Returned</v>
      </c>
      <c r="AH1395">
        <f t="shared" si="109"/>
        <v>0</v>
      </c>
    </row>
    <row r="1396" spans="1:34" x14ac:dyDescent="0.3">
      <c r="A1396">
        <v>20198</v>
      </c>
      <c r="B1396" t="s">
        <v>47</v>
      </c>
      <c r="C1396" s="8">
        <v>0.03</v>
      </c>
      <c r="D1396" s="6">
        <v>4.55</v>
      </c>
      <c r="E1396" s="7">
        <v>1.49</v>
      </c>
      <c r="F1396">
        <v>2394</v>
      </c>
      <c r="G1396" t="s">
        <v>2237</v>
      </c>
      <c r="H1396" t="str">
        <f>IF(COUNTIF(G$2:G1396,G1396)=1,"New Customer","Returning Customer")</f>
        <v>Returning Customer</v>
      </c>
      <c r="I1396">
        <f t="shared" si="105"/>
        <v>0</v>
      </c>
      <c r="J1396" t="s">
        <v>49</v>
      </c>
      <c r="K1396" t="s">
        <v>28</v>
      </c>
      <c r="L1396" t="s">
        <v>29</v>
      </c>
      <c r="M1396" t="s">
        <v>109</v>
      </c>
      <c r="N1396" t="s">
        <v>59</v>
      </c>
      <c r="O1396" t="s">
        <v>1428</v>
      </c>
      <c r="P1396">
        <v>0.35</v>
      </c>
      <c r="Q1396" t="s">
        <v>33</v>
      </c>
      <c r="R1396" t="s">
        <v>135</v>
      </c>
      <c r="S1396" t="str">
        <f>VLOOKUP(R1396,Users!$A$1:$B$5,2,0)</f>
        <v>Sam</v>
      </c>
      <c r="T1396" t="s">
        <v>381</v>
      </c>
      <c r="U1396" t="s">
        <v>2239</v>
      </c>
      <c r="V1396">
        <v>30328</v>
      </c>
      <c r="W1396" s="2">
        <v>42125</v>
      </c>
      <c r="X1396" s="2" t="str">
        <f t="shared" si="106"/>
        <v>Fri</v>
      </c>
      <c r="Y1396" s="2">
        <v>42125</v>
      </c>
      <c r="Z1396" s="9">
        <f t="shared" si="107"/>
        <v>0</v>
      </c>
      <c r="AA1396" s="9" t="str">
        <f t="shared" si="108"/>
        <v>After Discount</v>
      </c>
      <c r="AB1396" s="6">
        <v>100.38000000000001</v>
      </c>
      <c r="AC1396">
        <v>9</v>
      </c>
      <c r="AD1396" s="6">
        <v>40.28</v>
      </c>
      <c r="AE1396">
        <v>86949</v>
      </c>
      <c r="AF1396" s="9">
        <f>IF(COUNTIF(AE$2:AE3347,AE1396)=1,1,0)</f>
        <v>0</v>
      </c>
      <c r="AG1396" t="str">
        <f>_xlfn.XLOOKUP(AE1396,Returns!A:A,Returns!B:B,"Not Returned",0,1)</f>
        <v>Not Returned</v>
      </c>
      <c r="AH1396">
        <f t="shared" si="109"/>
        <v>0</v>
      </c>
    </row>
    <row r="1397" spans="1:34" x14ac:dyDescent="0.3">
      <c r="A1397">
        <v>22374</v>
      </c>
      <c r="B1397" t="s">
        <v>37</v>
      </c>
      <c r="C1397" s="8">
        <v>0.08</v>
      </c>
      <c r="D1397" s="6">
        <v>4.55</v>
      </c>
      <c r="E1397" s="7">
        <v>1.49</v>
      </c>
      <c r="F1397">
        <v>2563</v>
      </c>
      <c r="G1397" t="s">
        <v>2380</v>
      </c>
      <c r="H1397" t="str">
        <f>IF(COUNTIF(G$2:G1397,G1397)=1,"New Customer","Returning Customer")</f>
        <v>New Customer</v>
      </c>
      <c r="I1397">
        <f t="shared" si="105"/>
        <v>1</v>
      </c>
      <c r="J1397" t="s">
        <v>49</v>
      </c>
      <c r="K1397" t="s">
        <v>40</v>
      </c>
      <c r="L1397" t="s">
        <v>29</v>
      </c>
      <c r="M1397" t="s">
        <v>109</v>
      </c>
      <c r="N1397" t="s">
        <v>59</v>
      </c>
      <c r="O1397" t="s">
        <v>1428</v>
      </c>
      <c r="P1397">
        <v>0.35</v>
      </c>
      <c r="Q1397" t="s">
        <v>33</v>
      </c>
      <c r="R1397" t="s">
        <v>61</v>
      </c>
      <c r="S1397" t="str">
        <f>VLOOKUP(R1397,Users!$A$1:$B$5,2,0)</f>
        <v>Chris</v>
      </c>
      <c r="T1397" t="s">
        <v>62</v>
      </c>
      <c r="U1397" t="s">
        <v>2381</v>
      </c>
      <c r="V1397">
        <v>55432</v>
      </c>
      <c r="W1397" s="2">
        <v>42102</v>
      </c>
      <c r="X1397" s="2" t="str">
        <f t="shared" si="106"/>
        <v>Wed</v>
      </c>
      <c r="Y1397" s="2">
        <v>42103</v>
      </c>
      <c r="Z1397" s="9">
        <f t="shared" si="107"/>
        <v>1</v>
      </c>
      <c r="AA1397" s="9" t="str">
        <f t="shared" si="108"/>
        <v>After Discount</v>
      </c>
      <c r="AB1397" s="6">
        <v>27.0273</v>
      </c>
      <c r="AC1397">
        <v>9</v>
      </c>
      <c r="AD1397" s="6">
        <v>39.17</v>
      </c>
      <c r="AE1397">
        <v>91447</v>
      </c>
      <c r="AF1397" s="9">
        <f>IF(COUNTIF(AE$2:AE3348,AE1397)=1,1,0)</f>
        <v>1</v>
      </c>
      <c r="AG1397" t="str">
        <f>_xlfn.XLOOKUP(AE1397,Returns!A:A,Returns!B:B,"Not Returned",0,1)</f>
        <v>Not Returned</v>
      </c>
      <c r="AH1397">
        <f t="shared" si="109"/>
        <v>0</v>
      </c>
    </row>
    <row r="1398" spans="1:34" x14ac:dyDescent="0.3">
      <c r="A1398">
        <v>19575</v>
      </c>
      <c r="B1398" t="s">
        <v>106</v>
      </c>
      <c r="C1398" s="8">
        <v>0.04</v>
      </c>
      <c r="D1398" s="6">
        <v>4.55</v>
      </c>
      <c r="E1398" s="7">
        <v>1.49</v>
      </c>
      <c r="F1398">
        <v>2944</v>
      </c>
      <c r="G1398" t="s">
        <v>2657</v>
      </c>
      <c r="H1398" t="str">
        <f>IF(COUNTIF(G$2:G1398,G1398)=1,"New Customer","Returning Customer")</f>
        <v>New Customer</v>
      </c>
      <c r="I1398">
        <f t="shared" si="105"/>
        <v>1</v>
      </c>
      <c r="J1398" t="s">
        <v>49</v>
      </c>
      <c r="K1398" t="s">
        <v>28</v>
      </c>
      <c r="L1398" t="s">
        <v>29</v>
      </c>
      <c r="M1398" t="s">
        <v>109</v>
      </c>
      <c r="N1398" t="s">
        <v>59</v>
      </c>
      <c r="O1398" t="s">
        <v>1428</v>
      </c>
      <c r="P1398">
        <v>0.35</v>
      </c>
      <c r="Q1398" t="s">
        <v>33</v>
      </c>
      <c r="R1398" t="s">
        <v>61</v>
      </c>
      <c r="S1398" t="str">
        <f>VLOOKUP(R1398,Users!$A$1:$B$5,2,0)</f>
        <v>Chris</v>
      </c>
      <c r="T1398" t="s">
        <v>295</v>
      </c>
      <c r="U1398" t="s">
        <v>1914</v>
      </c>
      <c r="V1398">
        <v>48640</v>
      </c>
      <c r="W1398" s="2">
        <v>42068</v>
      </c>
      <c r="X1398" s="2" t="str">
        <f t="shared" si="106"/>
        <v>Thu</v>
      </c>
      <c r="Y1398" s="2">
        <v>42070</v>
      </c>
      <c r="Z1398" s="9">
        <f t="shared" si="107"/>
        <v>2</v>
      </c>
      <c r="AA1398" s="9" t="str">
        <f t="shared" si="108"/>
        <v>After Discount</v>
      </c>
      <c r="AB1398" s="6">
        <v>28.288</v>
      </c>
      <c r="AC1398">
        <v>13</v>
      </c>
      <c r="AD1398" s="6">
        <v>59.75</v>
      </c>
      <c r="AE1398">
        <v>90309</v>
      </c>
      <c r="AF1398" s="9">
        <f>IF(COUNTIF(AE$2:AE3349,AE1398)=1,1,0)</f>
        <v>1</v>
      </c>
      <c r="AG1398" t="str">
        <f>_xlfn.XLOOKUP(AE1398,Returns!A:A,Returns!B:B,"Not Returned",0,1)</f>
        <v>Not Returned</v>
      </c>
      <c r="AH1398">
        <f t="shared" si="109"/>
        <v>0</v>
      </c>
    </row>
    <row r="1399" spans="1:34" x14ac:dyDescent="0.3">
      <c r="A1399">
        <v>23071</v>
      </c>
      <c r="B1399" t="s">
        <v>25</v>
      </c>
      <c r="C1399" s="8">
        <v>7.0000000000000007E-2</v>
      </c>
      <c r="D1399" s="6">
        <v>19.84</v>
      </c>
      <c r="E1399" s="7">
        <v>4.0999999999999996</v>
      </c>
      <c r="F1399">
        <v>91</v>
      </c>
      <c r="G1399" t="s">
        <v>162</v>
      </c>
      <c r="H1399" t="str">
        <f>IF(COUNTIF(G$2:G1399,G1399)=1,"New Customer","Returning Customer")</f>
        <v>Returning Customer</v>
      </c>
      <c r="I1399">
        <f t="shared" si="105"/>
        <v>0</v>
      </c>
      <c r="J1399" t="s">
        <v>49</v>
      </c>
      <c r="K1399" t="s">
        <v>40</v>
      </c>
      <c r="L1399" t="s">
        <v>29</v>
      </c>
      <c r="M1399" t="s">
        <v>30</v>
      </c>
      <c r="N1399" t="s">
        <v>31</v>
      </c>
      <c r="O1399" t="s">
        <v>163</v>
      </c>
      <c r="P1399">
        <v>0.44</v>
      </c>
      <c r="Q1399" t="s">
        <v>33</v>
      </c>
      <c r="R1399" t="s">
        <v>34</v>
      </c>
      <c r="S1399" t="str">
        <f>VLOOKUP(R1399,Users!$A$1:$B$5,2,0)</f>
        <v>William</v>
      </c>
      <c r="T1399" t="s">
        <v>45</v>
      </c>
      <c r="U1399" t="s">
        <v>164</v>
      </c>
      <c r="V1399">
        <v>94591</v>
      </c>
      <c r="W1399" s="2">
        <v>42141</v>
      </c>
      <c r="X1399" s="2" t="str">
        <f t="shared" si="106"/>
        <v>Sun</v>
      </c>
      <c r="Y1399" s="2">
        <v>42142</v>
      </c>
      <c r="Z1399" s="9">
        <f t="shared" si="107"/>
        <v>1</v>
      </c>
      <c r="AA1399" s="9" t="str">
        <f t="shared" si="108"/>
        <v>After Discount</v>
      </c>
      <c r="AB1399" s="6">
        <v>117.852</v>
      </c>
      <c r="AC1399">
        <v>9</v>
      </c>
      <c r="AD1399" s="6">
        <v>170.8</v>
      </c>
      <c r="AE1399">
        <v>87175</v>
      </c>
      <c r="AF1399" s="9">
        <f>IF(COUNTIF(AE$2:AE3350,AE1399)=1,1,0)</f>
        <v>0</v>
      </c>
      <c r="AG1399" t="str">
        <f>_xlfn.XLOOKUP(AE1399,Returns!A:A,Returns!B:B,"Not Returned",0,1)</f>
        <v>Not Returned</v>
      </c>
      <c r="AH1399">
        <f t="shared" si="109"/>
        <v>0</v>
      </c>
    </row>
    <row r="1400" spans="1:34" x14ac:dyDescent="0.3">
      <c r="A1400">
        <v>23237</v>
      </c>
      <c r="B1400" t="s">
        <v>25</v>
      </c>
      <c r="C1400" s="8">
        <v>0.01</v>
      </c>
      <c r="D1400" s="6">
        <v>26.17</v>
      </c>
      <c r="E1400" s="7">
        <v>1.39</v>
      </c>
      <c r="F1400">
        <v>1894</v>
      </c>
      <c r="G1400" t="s">
        <v>1842</v>
      </c>
      <c r="H1400" t="str">
        <f>IF(COUNTIF(G$2:G1400,G1400)=1,"New Customer","Returning Customer")</f>
        <v>Returning Customer</v>
      </c>
      <c r="I1400">
        <f t="shared" si="105"/>
        <v>0</v>
      </c>
      <c r="J1400" t="s">
        <v>49</v>
      </c>
      <c r="K1400" t="s">
        <v>114</v>
      </c>
      <c r="L1400" t="s">
        <v>29</v>
      </c>
      <c r="M1400" t="s">
        <v>69</v>
      </c>
      <c r="N1400" t="s">
        <v>59</v>
      </c>
      <c r="O1400" t="s">
        <v>1845</v>
      </c>
      <c r="P1400">
        <v>0.38</v>
      </c>
      <c r="Q1400" t="s">
        <v>33</v>
      </c>
      <c r="R1400" t="s">
        <v>61</v>
      </c>
      <c r="S1400" t="str">
        <f>VLOOKUP(R1400,Users!$A$1:$B$5,2,0)</f>
        <v>Chris</v>
      </c>
      <c r="T1400" t="s">
        <v>1843</v>
      </c>
      <c r="U1400" t="s">
        <v>1844</v>
      </c>
      <c r="V1400">
        <v>54915</v>
      </c>
      <c r="W1400" s="2">
        <v>42081</v>
      </c>
      <c r="X1400" s="2" t="str">
        <f t="shared" si="106"/>
        <v>Wed</v>
      </c>
      <c r="Y1400" s="2">
        <v>42082</v>
      </c>
      <c r="Z1400" s="9">
        <f t="shared" si="107"/>
        <v>1</v>
      </c>
      <c r="AA1400" s="9" t="str">
        <f t="shared" si="108"/>
        <v>After Discount</v>
      </c>
      <c r="AB1400" s="6">
        <v>237.04259999999999</v>
      </c>
      <c r="AC1400">
        <v>13</v>
      </c>
      <c r="AD1400" s="6">
        <v>343.54</v>
      </c>
      <c r="AE1400">
        <v>91263</v>
      </c>
      <c r="AF1400" s="9">
        <f>IF(COUNTIF(AE$2:AE3351,AE1400)=1,1,0)</f>
        <v>1</v>
      </c>
      <c r="AG1400" t="str">
        <f>_xlfn.XLOOKUP(AE1400,Returns!A:A,Returns!B:B,"Not Returned",0,1)</f>
        <v>Not Returned</v>
      </c>
      <c r="AH1400">
        <f t="shared" si="109"/>
        <v>0</v>
      </c>
    </row>
    <row r="1401" spans="1:34" x14ac:dyDescent="0.3">
      <c r="A1401">
        <v>6807</v>
      </c>
      <c r="B1401" t="s">
        <v>47</v>
      </c>
      <c r="C1401" s="8">
        <v>0</v>
      </c>
      <c r="D1401" s="6">
        <v>2.21</v>
      </c>
      <c r="E1401" s="7">
        <v>1</v>
      </c>
      <c r="F1401">
        <v>3079</v>
      </c>
      <c r="G1401" t="s">
        <v>2759</v>
      </c>
      <c r="H1401" t="str">
        <f>IF(COUNTIF(G$2:G1401,G1401)=1,"New Customer","Returning Customer")</f>
        <v>Returning Customer</v>
      </c>
      <c r="I1401">
        <f t="shared" si="105"/>
        <v>0</v>
      </c>
      <c r="J1401" t="s">
        <v>27</v>
      </c>
      <c r="K1401" t="s">
        <v>58</v>
      </c>
      <c r="L1401" t="s">
        <v>29</v>
      </c>
      <c r="M1401" t="s">
        <v>30</v>
      </c>
      <c r="N1401" t="s">
        <v>31</v>
      </c>
      <c r="O1401" t="s">
        <v>2760</v>
      </c>
      <c r="P1401">
        <v>0.38</v>
      </c>
      <c r="Q1401" t="s">
        <v>33</v>
      </c>
      <c r="R1401" t="s">
        <v>53</v>
      </c>
      <c r="S1401" t="str">
        <f>VLOOKUP(R1401,Users!$A$1:$B$5,2,0)</f>
        <v>Erin</v>
      </c>
      <c r="T1401" t="s">
        <v>229</v>
      </c>
      <c r="U1401" t="s">
        <v>1307</v>
      </c>
      <c r="V1401">
        <v>19112</v>
      </c>
      <c r="W1401" s="2">
        <v>42165</v>
      </c>
      <c r="X1401" s="2" t="str">
        <f t="shared" si="106"/>
        <v>Wed</v>
      </c>
      <c r="Y1401" s="2">
        <v>42166</v>
      </c>
      <c r="Z1401" s="9">
        <f t="shared" si="107"/>
        <v>1</v>
      </c>
      <c r="AA1401" s="9" t="str">
        <f t="shared" si="108"/>
        <v>No Discount</v>
      </c>
      <c r="AB1401" s="6">
        <v>10.01</v>
      </c>
      <c r="AC1401">
        <v>33</v>
      </c>
      <c r="AD1401" s="6">
        <v>87.18</v>
      </c>
      <c r="AE1401">
        <v>48483</v>
      </c>
      <c r="AF1401" s="9">
        <f>IF(COUNTIF(AE$2:AE3352,AE1401)=1,1,0)</f>
        <v>1</v>
      </c>
      <c r="AG1401" t="str">
        <f>_xlfn.XLOOKUP(AE1401,Returns!A:A,Returns!B:B,"Not Returned",0,1)</f>
        <v>Not Returned</v>
      </c>
      <c r="AH1401">
        <f t="shared" si="109"/>
        <v>0</v>
      </c>
    </row>
    <row r="1402" spans="1:34" x14ac:dyDescent="0.3">
      <c r="A1402">
        <v>18868</v>
      </c>
      <c r="B1402" t="s">
        <v>106</v>
      </c>
      <c r="C1402" s="8">
        <v>0.08</v>
      </c>
      <c r="D1402" s="6">
        <v>5.84</v>
      </c>
      <c r="E1402" s="7">
        <v>1</v>
      </c>
      <c r="F1402">
        <v>1502</v>
      </c>
      <c r="G1402" t="s">
        <v>1525</v>
      </c>
      <c r="H1402" t="str">
        <f>IF(COUNTIF(G$2:G1402,G1402)=1,"New Customer","Returning Customer")</f>
        <v>Returning Customer</v>
      </c>
      <c r="I1402">
        <f t="shared" si="105"/>
        <v>0</v>
      </c>
      <c r="J1402" t="s">
        <v>27</v>
      </c>
      <c r="K1402" t="s">
        <v>58</v>
      </c>
      <c r="L1402" t="s">
        <v>29</v>
      </c>
      <c r="M1402" t="s">
        <v>30</v>
      </c>
      <c r="N1402" t="s">
        <v>31</v>
      </c>
      <c r="O1402" t="s">
        <v>1528</v>
      </c>
      <c r="P1402">
        <v>0.38</v>
      </c>
      <c r="Q1402" t="s">
        <v>33</v>
      </c>
      <c r="R1402" t="s">
        <v>135</v>
      </c>
      <c r="S1402" t="str">
        <f>VLOOKUP(R1402,Users!$A$1:$B$5,2,0)</f>
        <v>Sam</v>
      </c>
      <c r="T1402" t="s">
        <v>356</v>
      </c>
      <c r="U1402" t="s">
        <v>1527</v>
      </c>
      <c r="V1402">
        <v>33065</v>
      </c>
      <c r="W1402" s="2">
        <v>42184</v>
      </c>
      <c r="X1402" s="2" t="str">
        <f t="shared" si="106"/>
        <v>Mon</v>
      </c>
      <c r="Y1402" s="2">
        <v>42188</v>
      </c>
      <c r="Z1402" s="9">
        <f t="shared" si="107"/>
        <v>4</v>
      </c>
      <c r="AA1402" s="9" t="str">
        <f t="shared" si="108"/>
        <v>After Discount</v>
      </c>
      <c r="AB1402" s="6">
        <v>731.92199999999991</v>
      </c>
      <c r="AC1402">
        <v>11</v>
      </c>
      <c r="AD1402" s="6">
        <v>61.39</v>
      </c>
      <c r="AE1402">
        <v>89194</v>
      </c>
      <c r="AF1402" s="9">
        <f>IF(COUNTIF(AE$2:AE3353,AE1402)=1,1,0)</f>
        <v>0</v>
      </c>
      <c r="AG1402" t="str">
        <f>_xlfn.XLOOKUP(AE1402,Returns!A:A,Returns!B:B,"Not Returned",0,1)</f>
        <v>Not Returned</v>
      </c>
      <c r="AH1402">
        <f t="shared" si="109"/>
        <v>0</v>
      </c>
    </row>
    <row r="1403" spans="1:34" x14ac:dyDescent="0.3">
      <c r="A1403">
        <v>19424</v>
      </c>
      <c r="B1403" t="s">
        <v>106</v>
      </c>
      <c r="C1403" s="8">
        <v>0.1</v>
      </c>
      <c r="D1403" s="6">
        <v>195.99</v>
      </c>
      <c r="E1403" s="7">
        <v>3.99</v>
      </c>
      <c r="F1403">
        <v>672</v>
      </c>
      <c r="G1403" t="s">
        <v>784</v>
      </c>
      <c r="H1403" t="str">
        <f>IF(COUNTIF(G$2:G1403,G1403)=1,"New Customer","Returning Customer")</f>
        <v>New Customer</v>
      </c>
      <c r="I1403">
        <f t="shared" si="105"/>
        <v>1</v>
      </c>
      <c r="J1403" t="s">
        <v>49</v>
      </c>
      <c r="K1403" t="s">
        <v>58</v>
      </c>
      <c r="L1403" t="s">
        <v>77</v>
      </c>
      <c r="M1403" t="s">
        <v>78</v>
      </c>
      <c r="N1403" t="s">
        <v>59</v>
      </c>
      <c r="O1403" t="s">
        <v>786</v>
      </c>
      <c r="P1403">
        <v>0.57999999999999996</v>
      </c>
      <c r="Q1403" t="s">
        <v>33</v>
      </c>
      <c r="R1403" t="s">
        <v>61</v>
      </c>
      <c r="S1403" t="str">
        <f>VLOOKUP(R1403,Users!$A$1:$B$5,2,0)</f>
        <v>Chris</v>
      </c>
      <c r="T1403" t="s">
        <v>324</v>
      </c>
      <c r="U1403" t="s">
        <v>325</v>
      </c>
      <c r="V1403">
        <v>50208</v>
      </c>
      <c r="W1403" s="2">
        <v>42040</v>
      </c>
      <c r="X1403" s="2" t="str">
        <f t="shared" si="106"/>
        <v>Thu</v>
      </c>
      <c r="Y1403" s="2">
        <v>42047</v>
      </c>
      <c r="Z1403" s="9">
        <f t="shared" si="107"/>
        <v>7</v>
      </c>
      <c r="AA1403" s="9" t="str">
        <f t="shared" si="108"/>
        <v>After Discount</v>
      </c>
      <c r="AB1403" s="6">
        <v>-655.42399999999998</v>
      </c>
      <c r="AC1403">
        <v>2</v>
      </c>
      <c r="AD1403" s="6">
        <v>308.86</v>
      </c>
      <c r="AE1403">
        <v>88173</v>
      </c>
      <c r="AF1403" s="9">
        <f>IF(COUNTIF(AE$2:AE3354,AE1403)=1,1,0)</f>
        <v>0</v>
      </c>
      <c r="AG1403" t="str">
        <f>_xlfn.XLOOKUP(AE1403,Returns!A:A,Returns!B:B,"Not Returned",0,1)</f>
        <v>Not Returned</v>
      </c>
      <c r="AH1403">
        <f t="shared" si="109"/>
        <v>0</v>
      </c>
    </row>
    <row r="1404" spans="1:34" x14ac:dyDescent="0.3">
      <c r="A1404">
        <v>7544</v>
      </c>
      <c r="B1404" t="s">
        <v>37</v>
      </c>
      <c r="C1404" s="8">
        <v>7.0000000000000007E-2</v>
      </c>
      <c r="D1404" s="6">
        <v>8.9499999999999993</v>
      </c>
      <c r="E1404" s="7">
        <v>2.0099999999999998</v>
      </c>
      <c r="F1404">
        <v>1481</v>
      </c>
      <c r="G1404" t="s">
        <v>1505</v>
      </c>
      <c r="H1404" t="str">
        <f>IF(COUNTIF(G$2:G1404,G1404)=1,"New Customer","Returning Customer")</f>
        <v>New Customer</v>
      </c>
      <c r="I1404">
        <f t="shared" si="105"/>
        <v>1</v>
      </c>
      <c r="J1404" t="s">
        <v>49</v>
      </c>
      <c r="K1404" t="s">
        <v>28</v>
      </c>
      <c r="L1404" t="s">
        <v>29</v>
      </c>
      <c r="M1404" t="s">
        <v>93</v>
      </c>
      <c r="N1404" t="s">
        <v>31</v>
      </c>
      <c r="O1404" t="s">
        <v>1506</v>
      </c>
      <c r="P1404">
        <v>0.39</v>
      </c>
      <c r="Q1404" t="s">
        <v>33</v>
      </c>
      <c r="R1404" t="s">
        <v>34</v>
      </c>
      <c r="S1404" t="str">
        <f>VLOOKUP(R1404,Users!$A$1:$B$5,2,0)</f>
        <v>William</v>
      </c>
      <c r="T1404" t="s">
        <v>45</v>
      </c>
      <c r="U1404" t="s">
        <v>655</v>
      </c>
      <c r="V1404">
        <v>90049</v>
      </c>
      <c r="W1404" s="2">
        <v>42090</v>
      </c>
      <c r="X1404" s="2" t="str">
        <f t="shared" si="106"/>
        <v>Fri</v>
      </c>
      <c r="Y1404" s="2">
        <v>42091</v>
      </c>
      <c r="Z1404" s="9">
        <f t="shared" si="107"/>
        <v>1</v>
      </c>
      <c r="AA1404" s="9" t="str">
        <f t="shared" si="108"/>
        <v>After Discount</v>
      </c>
      <c r="AB1404" s="6">
        <v>91.73</v>
      </c>
      <c r="AC1404">
        <v>36</v>
      </c>
      <c r="AD1404" s="6">
        <v>307.64999999999998</v>
      </c>
      <c r="AE1404">
        <v>53953</v>
      </c>
      <c r="AF1404" s="9">
        <f>IF(COUNTIF(AE$2:AE3355,AE1404)=1,1,0)</f>
        <v>1</v>
      </c>
      <c r="AG1404" t="str">
        <f>_xlfn.XLOOKUP(AE1404,Returns!A:A,Returns!B:B,"Not Returned",0,1)</f>
        <v>Not Returned</v>
      </c>
      <c r="AH1404">
        <f t="shared" si="109"/>
        <v>0</v>
      </c>
    </row>
    <row r="1405" spans="1:34" x14ac:dyDescent="0.3">
      <c r="A1405">
        <v>25544</v>
      </c>
      <c r="B1405" t="s">
        <v>37</v>
      </c>
      <c r="C1405" s="8">
        <v>7.0000000000000007E-2</v>
      </c>
      <c r="D1405" s="6">
        <v>8.9499999999999993</v>
      </c>
      <c r="E1405" s="7">
        <v>2.0099999999999998</v>
      </c>
      <c r="F1405">
        <v>1482</v>
      </c>
      <c r="G1405" t="s">
        <v>1507</v>
      </c>
      <c r="H1405" t="str">
        <f>IF(COUNTIF(G$2:G1405,G1405)=1,"New Customer","Returning Customer")</f>
        <v>Returning Customer</v>
      </c>
      <c r="I1405">
        <f t="shared" si="105"/>
        <v>0</v>
      </c>
      <c r="J1405" t="s">
        <v>49</v>
      </c>
      <c r="K1405" t="s">
        <v>28</v>
      </c>
      <c r="L1405" t="s">
        <v>29</v>
      </c>
      <c r="M1405" t="s">
        <v>93</v>
      </c>
      <c r="N1405" t="s">
        <v>31</v>
      </c>
      <c r="O1405" t="s">
        <v>1506</v>
      </c>
      <c r="P1405">
        <v>0.39</v>
      </c>
      <c r="Q1405" t="s">
        <v>33</v>
      </c>
      <c r="R1405" t="s">
        <v>61</v>
      </c>
      <c r="S1405" t="str">
        <f>VLOOKUP(R1405,Users!$A$1:$B$5,2,0)</f>
        <v>Chris</v>
      </c>
      <c r="T1405" t="s">
        <v>295</v>
      </c>
      <c r="U1405" t="s">
        <v>1472</v>
      </c>
      <c r="V1405">
        <v>48708</v>
      </c>
      <c r="W1405" s="2">
        <v>42090</v>
      </c>
      <c r="X1405" s="2" t="str">
        <f t="shared" si="106"/>
        <v>Fri</v>
      </c>
      <c r="Y1405" s="2">
        <v>42091</v>
      </c>
      <c r="Z1405" s="9">
        <f t="shared" si="107"/>
        <v>1</v>
      </c>
      <c r="AA1405" s="9" t="str">
        <f t="shared" si="108"/>
        <v>After Discount</v>
      </c>
      <c r="AB1405" s="6">
        <v>53.067899999999995</v>
      </c>
      <c r="AC1405">
        <v>9</v>
      </c>
      <c r="AD1405" s="6">
        <v>76.91</v>
      </c>
      <c r="AE1405">
        <v>91362</v>
      </c>
      <c r="AF1405" s="9">
        <f>IF(COUNTIF(AE$2:AE3356,AE1405)=1,1,0)</f>
        <v>1</v>
      </c>
      <c r="AG1405" t="str">
        <f>_xlfn.XLOOKUP(AE1405,Returns!A:A,Returns!B:B,"Not Returned",0,1)</f>
        <v>Not Returned</v>
      </c>
      <c r="AH1405">
        <f t="shared" si="109"/>
        <v>0</v>
      </c>
    </row>
    <row r="1406" spans="1:34" x14ac:dyDescent="0.3">
      <c r="A1406">
        <v>20163</v>
      </c>
      <c r="B1406" t="s">
        <v>106</v>
      </c>
      <c r="C1406" s="8">
        <v>7.0000000000000007E-2</v>
      </c>
      <c r="D1406" s="6">
        <v>12.28</v>
      </c>
      <c r="E1406" s="7">
        <v>6.13</v>
      </c>
      <c r="F1406">
        <v>1391</v>
      </c>
      <c r="G1406" t="s">
        <v>1446</v>
      </c>
      <c r="H1406" t="str">
        <f>IF(COUNTIF(G$2:G1406,G1406)=1,"New Customer","Returning Customer")</f>
        <v>Returning Customer</v>
      </c>
      <c r="I1406">
        <f t="shared" si="105"/>
        <v>0</v>
      </c>
      <c r="J1406" t="s">
        <v>49</v>
      </c>
      <c r="K1406" t="s">
        <v>58</v>
      </c>
      <c r="L1406" t="s">
        <v>29</v>
      </c>
      <c r="M1406" t="s">
        <v>139</v>
      </c>
      <c r="N1406" t="s">
        <v>59</v>
      </c>
      <c r="O1406" t="s">
        <v>1448</v>
      </c>
      <c r="P1406">
        <v>0.56999999999999995</v>
      </c>
      <c r="Q1406" t="s">
        <v>33</v>
      </c>
      <c r="R1406" t="s">
        <v>34</v>
      </c>
      <c r="S1406" t="str">
        <f>VLOOKUP(R1406,Users!$A$1:$B$5,2,0)</f>
        <v>William</v>
      </c>
      <c r="T1406" t="s">
        <v>45</v>
      </c>
      <c r="U1406" t="s">
        <v>1447</v>
      </c>
      <c r="V1406">
        <v>94086</v>
      </c>
      <c r="W1406" s="2">
        <v>42127</v>
      </c>
      <c r="X1406" s="2" t="str">
        <f t="shared" si="106"/>
        <v>Sun</v>
      </c>
      <c r="Y1406" s="2">
        <v>42134</v>
      </c>
      <c r="Z1406" s="9">
        <f t="shared" si="107"/>
        <v>7</v>
      </c>
      <c r="AA1406" s="9" t="str">
        <f t="shared" si="108"/>
        <v>After Discount</v>
      </c>
      <c r="AB1406" s="6">
        <v>15.236000000000018</v>
      </c>
      <c r="AC1406">
        <v>33</v>
      </c>
      <c r="AD1406" s="6">
        <v>389.59</v>
      </c>
      <c r="AE1406">
        <v>88730</v>
      </c>
      <c r="AF1406" s="9">
        <f>IF(COUNTIF(AE$2:AE3357,AE1406)=1,1,0)</f>
        <v>1</v>
      </c>
      <c r="AG1406" t="str">
        <f>_xlfn.XLOOKUP(AE1406,Returns!A:A,Returns!B:B,"Not Returned",0,1)</f>
        <v>Not Returned</v>
      </c>
      <c r="AH1406">
        <f t="shared" si="109"/>
        <v>0</v>
      </c>
    </row>
    <row r="1407" spans="1:34" x14ac:dyDescent="0.3">
      <c r="A1407">
        <v>23752</v>
      </c>
      <c r="B1407" t="s">
        <v>25</v>
      </c>
      <c r="C1407" s="8">
        <v>0.05</v>
      </c>
      <c r="D1407" s="6">
        <v>12.28</v>
      </c>
      <c r="E1407" s="7">
        <v>6.13</v>
      </c>
      <c r="F1407">
        <v>1623</v>
      </c>
      <c r="G1407" t="s">
        <v>1613</v>
      </c>
      <c r="H1407" t="str">
        <f>IF(COUNTIF(G$2:G1407,G1407)=1,"New Customer","Returning Customer")</f>
        <v>Returning Customer</v>
      </c>
      <c r="I1407">
        <f t="shared" si="105"/>
        <v>0</v>
      </c>
      <c r="J1407" t="s">
        <v>49</v>
      </c>
      <c r="K1407" t="s">
        <v>58</v>
      </c>
      <c r="L1407" t="s">
        <v>29</v>
      </c>
      <c r="M1407" t="s">
        <v>139</v>
      </c>
      <c r="N1407" t="s">
        <v>59</v>
      </c>
      <c r="O1407" t="s">
        <v>1448</v>
      </c>
      <c r="P1407">
        <v>0.56999999999999995</v>
      </c>
      <c r="Q1407" t="s">
        <v>33</v>
      </c>
      <c r="R1407" t="s">
        <v>61</v>
      </c>
      <c r="S1407" t="str">
        <f>VLOOKUP(R1407,Users!$A$1:$B$5,2,0)</f>
        <v>Chris</v>
      </c>
      <c r="T1407" t="s">
        <v>695</v>
      </c>
      <c r="U1407" t="s">
        <v>1615</v>
      </c>
      <c r="V1407">
        <v>46375</v>
      </c>
      <c r="W1407" s="2">
        <v>42148</v>
      </c>
      <c r="X1407" s="2" t="str">
        <f t="shared" si="106"/>
        <v>Sun</v>
      </c>
      <c r="Y1407" s="2">
        <v>42149</v>
      </c>
      <c r="Z1407" s="9">
        <f t="shared" si="107"/>
        <v>1</v>
      </c>
      <c r="AA1407" s="9" t="str">
        <f t="shared" si="108"/>
        <v>After Discount</v>
      </c>
      <c r="AB1407" s="6">
        <v>1.3360000000000003</v>
      </c>
      <c r="AC1407">
        <v>1</v>
      </c>
      <c r="AD1407" s="6">
        <v>18.73</v>
      </c>
      <c r="AE1407">
        <v>87611</v>
      </c>
      <c r="AF1407" s="9">
        <f>IF(COUNTIF(AE$2:AE3358,AE1407)=1,1,0)</f>
        <v>0</v>
      </c>
      <c r="AG1407" t="str">
        <f>_xlfn.XLOOKUP(AE1407,Returns!A:A,Returns!B:B,"Not Returned",0,1)</f>
        <v>Not Returned</v>
      </c>
      <c r="AH1407">
        <f t="shared" si="109"/>
        <v>0</v>
      </c>
    </row>
    <row r="1408" spans="1:34" x14ac:dyDescent="0.3">
      <c r="A1408">
        <v>22180</v>
      </c>
      <c r="B1408" t="s">
        <v>37</v>
      </c>
      <c r="C1408" s="8">
        <v>0.09</v>
      </c>
      <c r="D1408" s="6">
        <v>15.28</v>
      </c>
      <c r="E1408" s="7">
        <v>10.91</v>
      </c>
      <c r="F1408">
        <v>275</v>
      </c>
      <c r="G1408" t="s">
        <v>385</v>
      </c>
      <c r="H1408" t="str">
        <f>IF(COUNTIF(G$2:G1408,G1408)=1,"New Customer","Returning Customer")</f>
        <v>New Customer</v>
      </c>
      <c r="I1408">
        <f t="shared" si="105"/>
        <v>1</v>
      </c>
      <c r="J1408" t="s">
        <v>49</v>
      </c>
      <c r="K1408" t="s">
        <v>28</v>
      </c>
      <c r="L1408" t="s">
        <v>29</v>
      </c>
      <c r="M1408" t="s">
        <v>109</v>
      </c>
      <c r="N1408" t="s">
        <v>59</v>
      </c>
      <c r="O1408" t="s">
        <v>386</v>
      </c>
      <c r="P1408">
        <v>0.36</v>
      </c>
      <c r="Q1408" t="s">
        <v>33</v>
      </c>
      <c r="R1408" t="s">
        <v>53</v>
      </c>
      <c r="S1408" t="str">
        <f>VLOOKUP(R1408,Users!$A$1:$B$5,2,0)</f>
        <v>Erin</v>
      </c>
      <c r="T1408" t="s">
        <v>223</v>
      </c>
      <c r="U1408" t="s">
        <v>387</v>
      </c>
      <c r="V1408">
        <v>6824</v>
      </c>
      <c r="W1408" s="2">
        <v>42028</v>
      </c>
      <c r="X1408" s="2" t="str">
        <f t="shared" si="106"/>
        <v>Sat</v>
      </c>
      <c r="Y1408" s="2">
        <v>42029</v>
      </c>
      <c r="Z1408" s="9">
        <f t="shared" si="107"/>
        <v>1</v>
      </c>
      <c r="AA1408" s="9" t="str">
        <f t="shared" si="108"/>
        <v>After Discount</v>
      </c>
      <c r="AB1408" s="6">
        <v>-51.75</v>
      </c>
      <c r="AC1408">
        <v>4</v>
      </c>
      <c r="AD1408" s="6">
        <v>61.52</v>
      </c>
      <c r="AE1408">
        <v>89292</v>
      </c>
      <c r="AF1408" s="9">
        <f>IF(COUNTIF(AE$2:AE3359,AE1408)=1,1,0)</f>
        <v>1</v>
      </c>
      <c r="AG1408" t="str">
        <f>_xlfn.XLOOKUP(AE1408,Returns!A:A,Returns!B:B,"Not Returned",0,1)</f>
        <v>Not Returned</v>
      </c>
      <c r="AH1408">
        <f t="shared" si="109"/>
        <v>0</v>
      </c>
    </row>
    <row r="1409" spans="1:34" x14ac:dyDescent="0.3">
      <c r="A1409">
        <v>23069</v>
      </c>
      <c r="B1409" t="s">
        <v>25</v>
      </c>
      <c r="C1409" s="8">
        <v>7.0000000000000007E-2</v>
      </c>
      <c r="D1409" s="6">
        <v>8.34</v>
      </c>
      <c r="E1409" s="7">
        <v>1.43</v>
      </c>
      <c r="F1409">
        <v>92</v>
      </c>
      <c r="G1409" t="s">
        <v>166</v>
      </c>
      <c r="H1409" t="str">
        <f>IF(COUNTIF(G$2:G1409,G1409)=1,"New Customer","Returning Customer")</f>
        <v>Returning Customer</v>
      </c>
      <c r="I1409">
        <f t="shared" si="105"/>
        <v>0</v>
      </c>
      <c r="J1409" t="s">
        <v>49</v>
      </c>
      <c r="K1409" t="s">
        <v>40</v>
      </c>
      <c r="L1409" t="s">
        <v>29</v>
      </c>
      <c r="M1409" t="s">
        <v>93</v>
      </c>
      <c r="N1409" t="s">
        <v>31</v>
      </c>
      <c r="O1409" t="s">
        <v>167</v>
      </c>
      <c r="P1409">
        <v>0.35</v>
      </c>
      <c r="Q1409" t="s">
        <v>33</v>
      </c>
      <c r="R1409" t="s">
        <v>135</v>
      </c>
      <c r="S1409" t="str">
        <f>VLOOKUP(R1409,Users!$A$1:$B$5,2,0)</f>
        <v>Sam</v>
      </c>
      <c r="T1409" t="s">
        <v>168</v>
      </c>
      <c r="U1409" t="s">
        <v>169</v>
      </c>
      <c r="V1409">
        <v>70056</v>
      </c>
      <c r="W1409" s="2">
        <v>42141</v>
      </c>
      <c r="X1409" s="2" t="str">
        <f t="shared" si="106"/>
        <v>Sun</v>
      </c>
      <c r="Y1409" s="2">
        <v>42143</v>
      </c>
      <c r="Z1409" s="9">
        <f t="shared" si="107"/>
        <v>2</v>
      </c>
      <c r="AA1409" s="9" t="str">
        <f t="shared" si="108"/>
        <v>After Discount</v>
      </c>
      <c r="AB1409" s="6">
        <v>-190.67999999999998</v>
      </c>
      <c r="AC1409">
        <v>16</v>
      </c>
      <c r="AD1409" s="6">
        <v>132.08000000000001</v>
      </c>
      <c r="AE1409">
        <v>87175</v>
      </c>
      <c r="AF1409" s="9">
        <f>IF(COUNTIF(AE$2:AE3360,AE1409)=1,1,0)</f>
        <v>0</v>
      </c>
      <c r="AG1409" t="str">
        <f>_xlfn.XLOOKUP(AE1409,Returns!A:A,Returns!B:B,"Not Returned",0,1)</f>
        <v>Not Returned</v>
      </c>
      <c r="AH1409">
        <f t="shared" si="109"/>
        <v>0</v>
      </c>
    </row>
    <row r="1410" spans="1:34" x14ac:dyDescent="0.3">
      <c r="A1410">
        <v>21570</v>
      </c>
      <c r="B1410" t="s">
        <v>25</v>
      </c>
      <c r="C1410" s="8">
        <v>0.03</v>
      </c>
      <c r="D1410" s="6">
        <v>4.9800000000000004</v>
      </c>
      <c r="E1410" s="7">
        <v>0.8</v>
      </c>
      <c r="F1410">
        <v>406</v>
      </c>
      <c r="G1410" t="s">
        <v>514</v>
      </c>
      <c r="H1410" t="str">
        <f>IF(COUNTIF(G$2:G1410,G1410)=1,"New Customer","Returning Customer")</f>
        <v>New Customer</v>
      </c>
      <c r="I1410">
        <f t="shared" ref="I1410:I1473" si="110">IF(H1410="New Customer",1,0)</f>
        <v>1</v>
      </c>
      <c r="J1410" t="s">
        <v>49</v>
      </c>
      <c r="K1410" t="s">
        <v>58</v>
      </c>
      <c r="L1410" t="s">
        <v>29</v>
      </c>
      <c r="M1410" t="s">
        <v>93</v>
      </c>
      <c r="N1410" t="s">
        <v>31</v>
      </c>
      <c r="O1410" t="s">
        <v>515</v>
      </c>
      <c r="P1410">
        <v>0.36</v>
      </c>
      <c r="Q1410" t="s">
        <v>33</v>
      </c>
      <c r="R1410" t="s">
        <v>53</v>
      </c>
      <c r="S1410" t="str">
        <f>VLOOKUP(R1410,Users!$A$1:$B$5,2,0)</f>
        <v>Erin</v>
      </c>
      <c r="T1410" t="s">
        <v>54</v>
      </c>
      <c r="U1410" t="s">
        <v>516</v>
      </c>
      <c r="V1410">
        <v>8360</v>
      </c>
      <c r="W1410" s="2">
        <v>42145</v>
      </c>
      <c r="X1410" s="2" t="str">
        <f t="shared" ref="X1410:X1473" si="111">TEXT(W1410,"ddd")</f>
        <v>Thu</v>
      </c>
      <c r="Y1410" s="2">
        <v>42146</v>
      </c>
      <c r="Z1410" s="9">
        <f t="shared" ref="Z1410:Z1473" si="112">Y1410-W1410</f>
        <v>1</v>
      </c>
      <c r="AA1410" s="9" t="str">
        <f t="shared" ref="AA1410:AA1473" si="113">IF(C1410=0,"No Discount","After Discount")</f>
        <v>After Discount</v>
      </c>
      <c r="AB1410" s="6">
        <v>50.2044</v>
      </c>
      <c r="AC1410">
        <v>15</v>
      </c>
      <c r="AD1410" s="6">
        <v>72.760000000000005</v>
      </c>
      <c r="AE1410">
        <v>87804</v>
      </c>
      <c r="AF1410" s="9">
        <f>IF(COUNTIF(AE$2:AE3361,AE1410)=1,1,0)</f>
        <v>1</v>
      </c>
      <c r="AG1410" t="str">
        <f>_xlfn.XLOOKUP(AE1410,Returns!A:A,Returns!B:B,"Not Returned",0,1)</f>
        <v>Not Returned</v>
      </c>
      <c r="AH1410">
        <f t="shared" ref="AH1410:AH1473" si="114">IF(AG1410="Not Returned",0,1)</f>
        <v>0</v>
      </c>
    </row>
    <row r="1411" spans="1:34" x14ac:dyDescent="0.3">
      <c r="A1411">
        <v>22261</v>
      </c>
      <c r="B1411" t="s">
        <v>106</v>
      </c>
      <c r="C1411" s="8">
        <v>0</v>
      </c>
      <c r="D1411" s="6">
        <v>4.9800000000000004</v>
      </c>
      <c r="E1411" s="7">
        <v>0.8</v>
      </c>
      <c r="F1411">
        <v>2202</v>
      </c>
      <c r="G1411" t="s">
        <v>2082</v>
      </c>
      <c r="H1411" t="str">
        <f>IF(COUNTIF(G$2:G1411,G1411)=1,"New Customer","Returning Customer")</f>
        <v>Returning Customer</v>
      </c>
      <c r="I1411">
        <f t="shared" si="110"/>
        <v>0</v>
      </c>
      <c r="J1411" t="s">
        <v>49</v>
      </c>
      <c r="K1411" t="s">
        <v>40</v>
      </c>
      <c r="L1411" t="s">
        <v>29</v>
      </c>
      <c r="M1411" t="s">
        <v>93</v>
      </c>
      <c r="N1411" t="s">
        <v>31</v>
      </c>
      <c r="O1411" t="s">
        <v>515</v>
      </c>
      <c r="P1411">
        <v>0.36</v>
      </c>
      <c r="Q1411" t="s">
        <v>33</v>
      </c>
      <c r="R1411" t="s">
        <v>61</v>
      </c>
      <c r="S1411" t="str">
        <f>VLOOKUP(R1411,Users!$A$1:$B$5,2,0)</f>
        <v>Chris</v>
      </c>
      <c r="T1411" t="s">
        <v>62</v>
      </c>
      <c r="U1411" t="s">
        <v>2083</v>
      </c>
      <c r="V1411">
        <v>55429</v>
      </c>
      <c r="W1411" s="2">
        <v>42035</v>
      </c>
      <c r="X1411" s="2" t="str">
        <f t="shared" si="111"/>
        <v>Sat</v>
      </c>
      <c r="Y1411" s="2">
        <v>42042</v>
      </c>
      <c r="Z1411" s="9">
        <f t="shared" si="112"/>
        <v>7</v>
      </c>
      <c r="AA1411" s="9" t="str">
        <f t="shared" si="113"/>
        <v>No Discount</v>
      </c>
      <c r="AB1411" s="6">
        <v>27.634499999999996</v>
      </c>
      <c r="AC1411">
        <v>8</v>
      </c>
      <c r="AD1411" s="6">
        <v>40.049999999999997</v>
      </c>
      <c r="AE1411">
        <v>86050</v>
      </c>
      <c r="AF1411" s="9">
        <f>IF(COUNTIF(AE$2:AE3362,AE1411)=1,1,0)</f>
        <v>0</v>
      </c>
      <c r="AG1411" t="str">
        <f>_xlfn.XLOOKUP(AE1411,Returns!A:A,Returns!B:B,"Not Returned",0,1)</f>
        <v>Not Returned</v>
      </c>
      <c r="AH1411">
        <f t="shared" si="114"/>
        <v>0</v>
      </c>
    </row>
    <row r="1412" spans="1:34" x14ac:dyDescent="0.3">
      <c r="A1412">
        <v>25356</v>
      </c>
      <c r="B1412" t="s">
        <v>37</v>
      </c>
      <c r="C1412" s="8">
        <v>0.05</v>
      </c>
      <c r="D1412" s="6">
        <v>7.64</v>
      </c>
      <c r="E1412" s="7">
        <v>5.83</v>
      </c>
      <c r="F1412">
        <v>911</v>
      </c>
      <c r="G1412" t="s">
        <v>1015</v>
      </c>
      <c r="H1412" t="str">
        <f>IF(COUNTIF(G$2:G1412,G1412)=1,"New Customer","Returning Customer")</f>
        <v>Returning Customer</v>
      </c>
      <c r="I1412">
        <f t="shared" si="110"/>
        <v>0</v>
      </c>
      <c r="J1412" t="s">
        <v>49</v>
      </c>
      <c r="K1412" t="s">
        <v>28</v>
      </c>
      <c r="L1412" t="s">
        <v>29</v>
      </c>
      <c r="M1412" t="s">
        <v>93</v>
      </c>
      <c r="N1412" t="s">
        <v>31</v>
      </c>
      <c r="O1412" t="s">
        <v>1016</v>
      </c>
      <c r="P1412">
        <v>0.36</v>
      </c>
      <c r="Q1412" t="s">
        <v>33</v>
      </c>
      <c r="R1412" t="s">
        <v>53</v>
      </c>
      <c r="S1412" t="str">
        <f>VLOOKUP(R1412,Users!$A$1:$B$5,2,0)</f>
        <v>Erin</v>
      </c>
      <c r="T1412" t="s">
        <v>641</v>
      </c>
      <c r="U1412" t="s">
        <v>1017</v>
      </c>
      <c r="V1412">
        <v>26003</v>
      </c>
      <c r="W1412" s="2">
        <v>42035</v>
      </c>
      <c r="X1412" s="2" t="str">
        <f t="shared" si="111"/>
        <v>Sat</v>
      </c>
      <c r="Y1412" s="2">
        <v>42037</v>
      </c>
      <c r="Z1412" s="9">
        <f t="shared" si="112"/>
        <v>2</v>
      </c>
      <c r="AA1412" s="9" t="str">
        <f t="shared" si="113"/>
        <v>After Discount</v>
      </c>
      <c r="AB1412" s="6">
        <v>-21.018000000000001</v>
      </c>
      <c r="AC1412">
        <v>2</v>
      </c>
      <c r="AD1412" s="6">
        <v>16.600000000000001</v>
      </c>
      <c r="AE1412">
        <v>90185</v>
      </c>
      <c r="AF1412" s="9">
        <f>IF(COUNTIF(AE$2:AE3363,AE1412)=1,1,0)</f>
        <v>0</v>
      </c>
      <c r="AG1412" t="str">
        <f>_xlfn.XLOOKUP(AE1412,Returns!A:A,Returns!B:B,"Not Returned",0,1)</f>
        <v>Not Returned</v>
      </c>
      <c r="AH1412">
        <f t="shared" si="114"/>
        <v>0</v>
      </c>
    </row>
    <row r="1413" spans="1:34" x14ac:dyDescent="0.3">
      <c r="A1413">
        <v>23840</v>
      </c>
      <c r="B1413" t="s">
        <v>106</v>
      </c>
      <c r="C1413" s="8">
        <v>0.09</v>
      </c>
      <c r="D1413" s="6">
        <v>7.64</v>
      </c>
      <c r="E1413" s="7">
        <v>5.83</v>
      </c>
      <c r="F1413">
        <v>995</v>
      </c>
      <c r="G1413" t="s">
        <v>1084</v>
      </c>
      <c r="H1413" t="str">
        <f>IF(COUNTIF(G$2:G1413,G1413)=1,"New Customer","Returning Customer")</f>
        <v>New Customer</v>
      </c>
      <c r="I1413">
        <f t="shared" si="110"/>
        <v>1</v>
      </c>
      <c r="J1413" t="s">
        <v>49</v>
      </c>
      <c r="K1413" t="s">
        <v>58</v>
      </c>
      <c r="L1413" t="s">
        <v>29</v>
      </c>
      <c r="M1413" t="s">
        <v>93</v>
      </c>
      <c r="N1413" t="s">
        <v>31</v>
      </c>
      <c r="O1413" t="s">
        <v>1016</v>
      </c>
      <c r="P1413">
        <v>0.36</v>
      </c>
      <c r="Q1413" t="s">
        <v>33</v>
      </c>
      <c r="R1413" t="s">
        <v>53</v>
      </c>
      <c r="S1413" t="str">
        <f>VLOOKUP(R1413,Users!$A$1:$B$5,2,0)</f>
        <v>Erin</v>
      </c>
      <c r="T1413" t="s">
        <v>184</v>
      </c>
      <c r="U1413" t="s">
        <v>1085</v>
      </c>
      <c r="V1413">
        <v>4070</v>
      </c>
      <c r="W1413" s="2">
        <v>42134</v>
      </c>
      <c r="X1413" s="2" t="str">
        <f t="shared" si="111"/>
        <v>Sun</v>
      </c>
      <c r="Y1413" s="2">
        <v>42139</v>
      </c>
      <c r="Z1413" s="9">
        <f t="shared" si="112"/>
        <v>5</v>
      </c>
      <c r="AA1413" s="9" t="str">
        <f t="shared" si="113"/>
        <v>After Discount</v>
      </c>
      <c r="AB1413" s="6">
        <v>4.0320000000000036</v>
      </c>
      <c r="AC1413">
        <v>9</v>
      </c>
      <c r="AD1413" s="6">
        <v>72.83</v>
      </c>
      <c r="AE1413">
        <v>89434</v>
      </c>
      <c r="AF1413" s="9">
        <f>IF(COUNTIF(AE$2:AE3364,AE1413)=1,1,0)</f>
        <v>1</v>
      </c>
      <c r="AG1413" t="str">
        <f>_xlfn.XLOOKUP(AE1413,Returns!A:A,Returns!B:B,"Not Returned",0,1)</f>
        <v>Not Returned</v>
      </c>
      <c r="AH1413">
        <f t="shared" si="114"/>
        <v>0</v>
      </c>
    </row>
    <row r="1414" spans="1:34" x14ac:dyDescent="0.3">
      <c r="A1414">
        <v>20669</v>
      </c>
      <c r="B1414" t="s">
        <v>47</v>
      </c>
      <c r="C1414" s="8">
        <v>0.1</v>
      </c>
      <c r="D1414" s="6">
        <v>7.64</v>
      </c>
      <c r="E1414" s="7">
        <v>5.83</v>
      </c>
      <c r="F1414">
        <v>1038</v>
      </c>
      <c r="G1414" t="s">
        <v>1142</v>
      </c>
      <c r="H1414" t="str">
        <f>IF(COUNTIF(G$2:G1414,G1414)=1,"New Customer","Returning Customer")</f>
        <v>New Customer</v>
      </c>
      <c r="I1414">
        <f t="shared" si="110"/>
        <v>1</v>
      </c>
      <c r="J1414" t="s">
        <v>49</v>
      </c>
      <c r="K1414" t="s">
        <v>28</v>
      </c>
      <c r="L1414" t="s">
        <v>29</v>
      </c>
      <c r="M1414" t="s">
        <v>93</v>
      </c>
      <c r="N1414" t="s">
        <v>31</v>
      </c>
      <c r="O1414" t="s">
        <v>1016</v>
      </c>
      <c r="P1414">
        <v>0.36</v>
      </c>
      <c r="Q1414" t="s">
        <v>33</v>
      </c>
      <c r="R1414" t="s">
        <v>135</v>
      </c>
      <c r="S1414" t="str">
        <f>VLOOKUP(R1414,Users!$A$1:$B$5,2,0)</f>
        <v>Sam</v>
      </c>
      <c r="T1414" t="s">
        <v>356</v>
      </c>
      <c r="U1414" t="s">
        <v>1143</v>
      </c>
      <c r="V1414">
        <v>33430</v>
      </c>
      <c r="W1414" s="2">
        <v>42171</v>
      </c>
      <c r="X1414" s="2" t="str">
        <f t="shared" si="111"/>
        <v>Tue</v>
      </c>
      <c r="Y1414" s="2">
        <v>42172</v>
      </c>
      <c r="Z1414" s="9">
        <f t="shared" si="112"/>
        <v>1</v>
      </c>
      <c r="AA1414" s="9" t="str">
        <f t="shared" si="113"/>
        <v>After Discount</v>
      </c>
      <c r="AB1414" s="6">
        <v>-403.18739999999997</v>
      </c>
      <c r="AC1414">
        <v>5</v>
      </c>
      <c r="AD1414" s="6">
        <v>39.36</v>
      </c>
      <c r="AE1414">
        <v>90641</v>
      </c>
      <c r="AF1414" s="9">
        <f>IF(COUNTIF(AE$2:AE3365,AE1414)=1,1,0)</f>
        <v>1</v>
      </c>
      <c r="AG1414" t="str">
        <f>_xlfn.XLOOKUP(AE1414,Returns!A:A,Returns!B:B,"Not Returned",0,1)</f>
        <v>Not Returned</v>
      </c>
      <c r="AH1414">
        <f t="shared" si="114"/>
        <v>0</v>
      </c>
    </row>
    <row r="1415" spans="1:34" x14ac:dyDescent="0.3">
      <c r="A1415">
        <v>18047</v>
      </c>
      <c r="B1415" t="s">
        <v>37</v>
      </c>
      <c r="C1415" s="8">
        <v>0.05</v>
      </c>
      <c r="D1415" s="6">
        <v>7.64</v>
      </c>
      <c r="E1415" s="7">
        <v>5.83</v>
      </c>
      <c r="F1415">
        <v>1085</v>
      </c>
      <c r="G1415" t="s">
        <v>1183</v>
      </c>
      <c r="H1415" t="str">
        <f>IF(COUNTIF(G$2:G1415,G1415)=1,"New Customer","Returning Customer")</f>
        <v>Returning Customer</v>
      </c>
      <c r="I1415">
        <f t="shared" si="110"/>
        <v>0</v>
      </c>
      <c r="J1415" t="s">
        <v>49</v>
      </c>
      <c r="K1415" t="s">
        <v>40</v>
      </c>
      <c r="L1415" t="s">
        <v>29</v>
      </c>
      <c r="M1415" t="s">
        <v>93</v>
      </c>
      <c r="N1415" t="s">
        <v>31</v>
      </c>
      <c r="O1415" t="s">
        <v>1016</v>
      </c>
      <c r="P1415">
        <v>0.36</v>
      </c>
      <c r="Q1415" t="s">
        <v>33</v>
      </c>
      <c r="R1415" t="s">
        <v>53</v>
      </c>
      <c r="S1415" t="str">
        <f>VLOOKUP(R1415,Users!$A$1:$B$5,2,0)</f>
        <v>Erin</v>
      </c>
      <c r="T1415" t="s">
        <v>71</v>
      </c>
      <c r="U1415" t="s">
        <v>1184</v>
      </c>
      <c r="V1415">
        <v>11729</v>
      </c>
      <c r="W1415" s="2">
        <v>42009</v>
      </c>
      <c r="X1415" s="2" t="str">
        <f t="shared" si="111"/>
        <v>Mon</v>
      </c>
      <c r="Y1415" s="2">
        <v>42010</v>
      </c>
      <c r="Z1415" s="9">
        <f t="shared" si="112"/>
        <v>1</v>
      </c>
      <c r="AA1415" s="9" t="str">
        <f t="shared" si="113"/>
        <v>After Discount</v>
      </c>
      <c r="AB1415" s="6">
        <v>-40.275199999999998</v>
      </c>
      <c r="AC1415">
        <v>6</v>
      </c>
      <c r="AD1415" s="6">
        <v>47.18</v>
      </c>
      <c r="AE1415">
        <v>86122</v>
      </c>
      <c r="AF1415" s="9">
        <f>IF(COUNTIF(AE$2:AE3366,AE1415)=1,1,0)</f>
        <v>1</v>
      </c>
      <c r="AG1415" t="str">
        <f>_xlfn.XLOOKUP(AE1415,Returns!A:A,Returns!B:B,"Not Returned",0,1)</f>
        <v>Not Returned</v>
      </c>
      <c r="AH1415">
        <f t="shared" si="114"/>
        <v>0</v>
      </c>
    </row>
    <row r="1416" spans="1:34" x14ac:dyDescent="0.3">
      <c r="A1416">
        <v>22369</v>
      </c>
      <c r="B1416" t="s">
        <v>37</v>
      </c>
      <c r="C1416" s="8">
        <v>0.03</v>
      </c>
      <c r="D1416" s="6">
        <v>7.64</v>
      </c>
      <c r="E1416" s="7">
        <v>5.83</v>
      </c>
      <c r="F1416">
        <v>2398</v>
      </c>
      <c r="G1416" t="s">
        <v>2242</v>
      </c>
      <c r="H1416" t="str">
        <f>IF(COUNTIF(G$2:G1416,G1416)=1,"New Customer","Returning Customer")</f>
        <v>New Customer</v>
      </c>
      <c r="I1416">
        <f t="shared" si="110"/>
        <v>1</v>
      </c>
      <c r="J1416" t="s">
        <v>49</v>
      </c>
      <c r="K1416" t="s">
        <v>28</v>
      </c>
      <c r="L1416" t="s">
        <v>29</v>
      </c>
      <c r="M1416" t="s">
        <v>93</v>
      </c>
      <c r="N1416" t="s">
        <v>31</v>
      </c>
      <c r="O1416" t="s">
        <v>1016</v>
      </c>
      <c r="P1416">
        <v>0.36</v>
      </c>
      <c r="Q1416" t="s">
        <v>33</v>
      </c>
      <c r="R1416" t="s">
        <v>61</v>
      </c>
      <c r="S1416" t="str">
        <f>VLOOKUP(R1416,Users!$A$1:$B$5,2,0)</f>
        <v>Chris</v>
      </c>
      <c r="T1416" t="s">
        <v>175</v>
      </c>
      <c r="U1416" t="s">
        <v>2243</v>
      </c>
      <c r="V1416">
        <v>60103</v>
      </c>
      <c r="W1416" s="2">
        <v>42059</v>
      </c>
      <c r="X1416" s="2" t="str">
        <f t="shared" si="111"/>
        <v>Tue</v>
      </c>
      <c r="Y1416" s="2">
        <v>42061</v>
      </c>
      <c r="Z1416" s="9">
        <f t="shared" si="112"/>
        <v>2</v>
      </c>
      <c r="AA1416" s="9" t="str">
        <f t="shared" si="113"/>
        <v>After Discount</v>
      </c>
      <c r="AB1416" s="6">
        <v>-15.090400000000001</v>
      </c>
      <c r="AC1416">
        <v>12</v>
      </c>
      <c r="AD1416" s="6">
        <v>96.86</v>
      </c>
      <c r="AE1416">
        <v>86373</v>
      </c>
      <c r="AF1416" s="9">
        <f>IF(COUNTIF(AE$2:AE3367,AE1416)=1,1,0)</f>
        <v>1</v>
      </c>
      <c r="AG1416" t="str">
        <f>_xlfn.XLOOKUP(AE1416,Returns!A:A,Returns!B:B,"Not Returned",0,1)</f>
        <v>Not Returned</v>
      </c>
      <c r="AH1416">
        <f t="shared" si="114"/>
        <v>0</v>
      </c>
    </row>
    <row r="1417" spans="1:34" x14ac:dyDescent="0.3">
      <c r="A1417">
        <v>25609</v>
      </c>
      <c r="B1417" t="s">
        <v>25</v>
      </c>
      <c r="C1417" s="8">
        <v>0.08</v>
      </c>
      <c r="D1417" s="6">
        <v>1.76</v>
      </c>
      <c r="E1417" s="7">
        <v>4.8600000000000003</v>
      </c>
      <c r="F1417">
        <v>1764</v>
      </c>
      <c r="G1417" t="s">
        <v>1757</v>
      </c>
      <c r="H1417" t="str">
        <f>IF(COUNTIF(G$2:G1417,G1417)=1,"New Customer","Returning Customer")</f>
        <v>Returning Customer</v>
      </c>
      <c r="I1417">
        <f t="shared" si="110"/>
        <v>0</v>
      </c>
      <c r="J1417" t="s">
        <v>49</v>
      </c>
      <c r="K1417" t="s">
        <v>114</v>
      </c>
      <c r="L1417" t="s">
        <v>41</v>
      </c>
      <c r="M1417" t="s">
        <v>50</v>
      </c>
      <c r="N1417" t="s">
        <v>59</v>
      </c>
      <c r="O1417" t="s">
        <v>1760</v>
      </c>
      <c r="P1417">
        <v>0.41</v>
      </c>
      <c r="Q1417" t="s">
        <v>33</v>
      </c>
      <c r="R1417" t="s">
        <v>135</v>
      </c>
      <c r="S1417" t="str">
        <f>VLOOKUP(R1417,Users!$A$1:$B$5,2,0)</f>
        <v>Sam</v>
      </c>
      <c r="T1417" t="s">
        <v>356</v>
      </c>
      <c r="U1417" t="s">
        <v>1758</v>
      </c>
      <c r="V1417">
        <v>34698</v>
      </c>
      <c r="W1417" s="2">
        <v>42064</v>
      </c>
      <c r="X1417" s="2" t="str">
        <f t="shared" si="111"/>
        <v>Sun</v>
      </c>
      <c r="Y1417" s="2">
        <v>42065</v>
      </c>
      <c r="Z1417" s="9">
        <f t="shared" si="112"/>
        <v>1</v>
      </c>
      <c r="AA1417" s="9" t="str">
        <f t="shared" si="113"/>
        <v>After Discount</v>
      </c>
      <c r="AB1417" s="6">
        <v>235.65599999999998</v>
      </c>
      <c r="AC1417">
        <v>23</v>
      </c>
      <c r="AD1417" s="6">
        <v>40.22</v>
      </c>
      <c r="AE1417">
        <v>89776</v>
      </c>
      <c r="AF1417" s="9">
        <f>IF(COUNTIF(AE$2:AE3368,AE1417)=1,1,0)</f>
        <v>0</v>
      </c>
      <c r="AG1417" t="str">
        <f>_xlfn.XLOOKUP(AE1417,Returns!A:A,Returns!B:B,"Not Returned",0,1)</f>
        <v>Not Returned</v>
      </c>
      <c r="AH1417">
        <f t="shared" si="114"/>
        <v>0</v>
      </c>
    </row>
    <row r="1418" spans="1:34" x14ac:dyDescent="0.3">
      <c r="A1418">
        <v>22508</v>
      </c>
      <c r="B1418" t="s">
        <v>56</v>
      </c>
      <c r="C1418" s="8">
        <v>7.0000000000000007E-2</v>
      </c>
      <c r="D1418" s="6">
        <v>1.76</v>
      </c>
      <c r="E1418" s="7">
        <v>4.8600000000000003</v>
      </c>
      <c r="F1418">
        <v>2579</v>
      </c>
      <c r="G1418" t="s">
        <v>2390</v>
      </c>
      <c r="H1418" t="str">
        <f>IF(COUNTIF(G$2:G1418,G1418)=1,"New Customer","Returning Customer")</f>
        <v>Returning Customer</v>
      </c>
      <c r="I1418">
        <f t="shared" si="110"/>
        <v>0</v>
      </c>
      <c r="J1418" t="s">
        <v>49</v>
      </c>
      <c r="K1418" t="s">
        <v>40</v>
      </c>
      <c r="L1418" t="s">
        <v>41</v>
      </c>
      <c r="M1418" t="s">
        <v>50</v>
      </c>
      <c r="N1418" t="s">
        <v>59</v>
      </c>
      <c r="O1418" t="s">
        <v>1760</v>
      </c>
      <c r="P1418">
        <v>0.41</v>
      </c>
      <c r="Q1418" t="s">
        <v>33</v>
      </c>
      <c r="R1418" t="s">
        <v>135</v>
      </c>
      <c r="S1418" t="str">
        <f>VLOOKUP(R1418,Users!$A$1:$B$5,2,0)</f>
        <v>Sam</v>
      </c>
      <c r="T1418" t="s">
        <v>1266</v>
      </c>
      <c r="U1418" t="s">
        <v>2391</v>
      </c>
      <c r="V1418">
        <v>36869</v>
      </c>
      <c r="W1418" s="2">
        <v>42021</v>
      </c>
      <c r="X1418" s="2" t="str">
        <f t="shared" si="111"/>
        <v>Sat</v>
      </c>
      <c r="Y1418" s="2">
        <v>42021</v>
      </c>
      <c r="Z1418" s="9">
        <f t="shared" si="112"/>
        <v>0</v>
      </c>
      <c r="AA1418" s="9" t="str">
        <f t="shared" si="113"/>
        <v>After Discount</v>
      </c>
      <c r="AB1418" s="6">
        <v>0.58800000000001096</v>
      </c>
      <c r="AC1418">
        <v>15</v>
      </c>
      <c r="AD1418" s="6">
        <v>26.01</v>
      </c>
      <c r="AE1418">
        <v>88297</v>
      </c>
      <c r="AF1418" s="9">
        <f>IF(COUNTIF(AE$2:AE3369,AE1418)=1,1,0)</f>
        <v>1</v>
      </c>
      <c r="AG1418" t="str">
        <f>_xlfn.XLOOKUP(AE1418,Returns!A:A,Returns!B:B,"Not Returned",0,1)</f>
        <v>Not Returned</v>
      </c>
      <c r="AH1418">
        <f t="shared" si="114"/>
        <v>0</v>
      </c>
    </row>
    <row r="1419" spans="1:34" x14ac:dyDescent="0.3">
      <c r="A1419">
        <v>25918</v>
      </c>
      <c r="B1419" t="s">
        <v>47</v>
      </c>
      <c r="C1419" s="8">
        <v>0.1</v>
      </c>
      <c r="D1419" s="6">
        <v>1.89</v>
      </c>
      <c r="E1419" s="7">
        <v>0.76</v>
      </c>
      <c r="F1419">
        <v>2035</v>
      </c>
      <c r="G1419" t="s">
        <v>1941</v>
      </c>
      <c r="H1419" t="str">
        <f>IF(COUNTIF(G$2:G1419,G1419)=1,"New Customer","Returning Customer")</f>
        <v>New Customer</v>
      </c>
      <c r="I1419">
        <f t="shared" si="110"/>
        <v>1</v>
      </c>
      <c r="J1419" t="s">
        <v>49</v>
      </c>
      <c r="K1419" t="s">
        <v>114</v>
      </c>
      <c r="L1419" t="s">
        <v>29</v>
      </c>
      <c r="M1419" t="s">
        <v>66</v>
      </c>
      <c r="N1419" t="s">
        <v>31</v>
      </c>
      <c r="O1419" t="s">
        <v>1942</v>
      </c>
      <c r="P1419">
        <v>0.83</v>
      </c>
      <c r="Q1419" t="s">
        <v>33</v>
      </c>
      <c r="R1419" t="s">
        <v>135</v>
      </c>
      <c r="S1419" t="str">
        <f>VLOOKUP(R1419,Users!$A$1:$B$5,2,0)</f>
        <v>Sam</v>
      </c>
      <c r="T1419" t="s">
        <v>356</v>
      </c>
      <c r="U1419" t="s">
        <v>1826</v>
      </c>
      <c r="V1419">
        <v>33403</v>
      </c>
      <c r="W1419" s="2">
        <v>42142</v>
      </c>
      <c r="X1419" s="2" t="str">
        <f t="shared" si="111"/>
        <v>Mon</v>
      </c>
      <c r="Y1419" s="2">
        <v>42144</v>
      </c>
      <c r="Z1419" s="9">
        <f t="shared" si="112"/>
        <v>2</v>
      </c>
      <c r="AA1419" s="9" t="str">
        <f t="shared" si="113"/>
        <v>After Discount</v>
      </c>
      <c r="AB1419" s="6">
        <v>-40.432000000000002</v>
      </c>
      <c r="AC1419">
        <v>20</v>
      </c>
      <c r="AD1419" s="6">
        <v>36.72</v>
      </c>
      <c r="AE1419">
        <v>87117</v>
      </c>
      <c r="AF1419" s="9">
        <f>IF(COUNTIF(AE$2:AE3370,AE1419)=1,1,0)</f>
        <v>1</v>
      </c>
      <c r="AG1419" t="str">
        <f>_xlfn.XLOOKUP(AE1419,Returns!A:A,Returns!B:B,"Not Returned",0,1)</f>
        <v>Not Returned</v>
      </c>
      <c r="AH1419">
        <f t="shared" si="114"/>
        <v>0</v>
      </c>
    </row>
    <row r="1420" spans="1:34" x14ac:dyDescent="0.3">
      <c r="A1420">
        <v>18521</v>
      </c>
      <c r="B1420" t="s">
        <v>25</v>
      </c>
      <c r="C1420" s="8">
        <v>7.0000000000000007E-2</v>
      </c>
      <c r="D1420" s="6">
        <v>10.06</v>
      </c>
      <c r="E1420" s="7">
        <v>2.06</v>
      </c>
      <c r="F1420">
        <v>188</v>
      </c>
      <c r="G1420" t="s">
        <v>274</v>
      </c>
      <c r="H1420" t="str">
        <f>IF(COUNTIF(G$2:G1420,G1420)=1,"New Customer","Returning Customer")</f>
        <v>Returning Customer</v>
      </c>
      <c r="I1420">
        <f t="shared" si="110"/>
        <v>0</v>
      </c>
      <c r="J1420" t="s">
        <v>49</v>
      </c>
      <c r="K1420" t="s">
        <v>28</v>
      </c>
      <c r="L1420" t="s">
        <v>29</v>
      </c>
      <c r="M1420" t="s">
        <v>93</v>
      </c>
      <c r="N1420" t="s">
        <v>31</v>
      </c>
      <c r="O1420" t="s">
        <v>275</v>
      </c>
      <c r="P1420">
        <v>0.39</v>
      </c>
      <c r="Q1420" t="s">
        <v>33</v>
      </c>
      <c r="R1420" t="s">
        <v>61</v>
      </c>
      <c r="S1420" t="str">
        <f>VLOOKUP(R1420,Users!$A$1:$B$5,2,0)</f>
        <v>Chris</v>
      </c>
      <c r="T1420" t="s">
        <v>129</v>
      </c>
      <c r="U1420" t="s">
        <v>276</v>
      </c>
      <c r="V1420">
        <v>76240</v>
      </c>
      <c r="W1420" s="2">
        <v>42146</v>
      </c>
      <c r="X1420" s="2" t="str">
        <f t="shared" si="111"/>
        <v>Fri</v>
      </c>
      <c r="Y1420" s="2">
        <v>42146</v>
      </c>
      <c r="Z1420" s="9">
        <f t="shared" si="112"/>
        <v>0</v>
      </c>
      <c r="AA1420" s="9" t="str">
        <f t="shared" si="113"/>
        <v>After Discount</v>
      </c>
      <c r="AB1420" s="6">
        <v>152.65559999999999</v>
      </c>
      <c r="AC1420">
        <v>23</v>
      </c>
      <c r="AD1420" s="6">
        <v>221.24</v>
      </c>
      <c r="AE1420">
        <v>88361</v>
      </c>
      <c r="AF1420" s="9">
        <f>IF(COUNTIF(AE$2:AE3371,AE1420)=1,1,0)</f>
        <v>0</v>
      </c>
      <c r="AG1420" t="str">
        <f>_xlfn.XLOOKUP(AE1420,Returns!A:A,Returns!B:B,"Not Returned",0,1)</f>
        <v>Not Returned</v>
      </c>
      <c r="AH1420">
        <f t="shared" si="114"/>
        <v>0</v>
      </c>
    </row>
    <row r="1421" spans="1:34" x14ac:dyDescent="0.3">
      <c r="A1421">
        <v>23605</v>
      </c>
      <c r="B1421" t="s">
        <v>56</v>
      </c>
      <c r="C1421" s="8">
        <v>0.01</v>
      </c>
      <c r="D1421" s="6">
        <v>10.06</v>
      </c>
      <c r="E1421" s="7">
        <v>2.06</v>
      </c>
      <c r="F1421">
        <v>211</v>
      </c>
      <c r="G1421" t="s">
        <v>308</v>
      </c>
      <c r="H1421" t="str">
        <f>IF(COUNTIF(G$2:G1421,G1421)=1,"New Customer","Returning Customer")</f>
        <v>Returning Customer</v>
      </c>
      <c r="I1421">
        <f t="shared" si="110"/>
        <v>0</v>
      </c>
      <c r="J1421" t="s">
        <v>49</v>
      </c>
      <c r="K1421" t="s">
        <v>114</v>
      </c>
      <c r="L1421" t="s">
        <v>29</v>
      </c>
      <c r="M1421" t="s">
        <v>93</v>
      </c>
      <c r="N1421" t="s">
        <v>31</v>
      </c>
      <c r="O1421" t="s">
        <v>275</v>
      </c>
      <c r="P1421">
        <v>0.39</v>
      </c>
      <c r="Q1421" t="s">
        <v>33</v>
      </c>
      <c r="R1421" t="s">
        <v>53</v>
      </c>
      <c r="S1421" t="str">
        <f>VLOOKUP(R1421,Users!$A$1:$B$5,2,0)</f>
        <v>Erin</v>
      </c>
      <c r="T1421" t="s">
        <v>71</v>
      </c>
      <c r="U1421" t="s">
        <v>309</v>
      </c>
      <c r="V1421">
        <v>13501</v>
      </c>
      <c r="W1421" s="2">
        <v>42010</v>
      </c>
      <c r="X1421" s="2" t="str">
        <f t="shared" si="111"/>
        <v>Tue</v>
      </c>
      <c r="Y1421" s="2">
        <v>42012</v>
      </c>
      <c r="Z1421" s="9">
        <f t="shared" si="112"/>
        <v>2</v>
      </c>
      <c r="AA1421" s="9" t="str">
        <f t="shared" si="113"/>
        <v>After Discount</v>
      </c>
      <c r="AB1421" s="6">
        <v>7.59</v>
      </c>
      <c r="AC1421">
        <v>2</v>
      </c>
      <c r="AD1421" s="6">
        <v>21.2</v>
      </c>
      <c r="AE1421">
        <v>85964</v>
      </c>
      <c r="AF1421" s="9">
        <f>IF(COUNTIF(AE$2:AE3372,AE1421)=1,1,0)</f>
        <v>0</v>
      </c>
      <c r="AG1421" t="str">
        <f>_xlfn.XLOOKUP(AE1421,Returns!A:A,Returns!B:B,"Not Returned",0,1)</f>
        <v>Not Returned</v>
      </c>
      <c r="AH1421">
        <f t="shared" si="114"/>
        <v>0</v>
      </c>
    </row>
    <row r="1422" spans="1:34" x14ac:dyDescent="0.3">
      <c r="A1422">
        <v>21597</v>
      </c>
      <c r="B1422" t="s">
        <v>25</v>
      </c>
      <c r="C1422" s="8">
        <v>7.0000000000000007E-2</v>
      </c>
      <c r="D1422" s="6">
        <v>10.06</v>
      </c>
      <c r="E1422" s="7">
        <v>2.06</v>
      </c>
      <c r="F1422">
        <v>1533</v>
      </c>
      <c r="G1422" t="s">
        <v>1550</v>
      </c>
      <c r="H1422" t="str">
        <f>IF(COUNTIF(G$2:G1422,G1422)=1,"New Customer","Returning Customer")</f>
        <v>Returning Customer</v>
      </c>
      <c r="I1422">
        <f t="shared" si="110"/>
        <v>0</v>
      </c>
      <c r="J1422" t="s">
        <v>49</v>
      </c>
      <c r="K1422" t="s">
        <v>28</v>
      </c>
      <c r="L1422" t="s">
        <v>29</v>
      </c>
      <c r="M1422" t="s">
        <v>93</v>
      </c>
      <c r="N1422" t="s">
        <v>31</v>
      </c>
      <c r="O1422" t="s">
        <v>275</v>
      </c>
      <c r="P1422">
        <v>0.39</v>
      </c>
      <c r="Q1422" t="s">
        <v>33</v>
      </c>
      <c r="R1422" t="s">
        <v>61</v>
      </c>
      <c r="S1422" t="str">
        <f>VLOOKUP(R1422,Users!$A$1:$B$5,2,0)</f>
        <v>Chris</v>
      </c>
      <c r="T1422" t="s">
        <v>499</v>
      </c>
      <c r="U1422" t="s">
        <v>1551</v>
      </c>
      <c r="V1422">
        <v>63130</v>
      </c>
      <c r="W1422" s="2">
        <v>42041</v>
      </c>
      <c r="X1422" s="2" t="str">
        <f t="shared" si="111"/>
        <v>Fri</v>
      </c>
      <c r="Y1422" s="2">
        <v>42042</v>
      </c>
      <c r="Z1422" s="9">
        <f t="shared" si="112"/>
        <v>1</v>
      </c>
      <c r="AA1422" s="9" t="str">
        <f t="shared" si="113"/>
        <v>After Discount</v>
      </c>
      <c r="AB1422" s="6">
        <v>33.189</v>
      </c>
      <c r="AC1422">
        <v>5</v>
      </c>
      <c r="AD1422" s="6">
        <v>48.1</v>
      </c>
      <c r="AE1422">
        <v>91328</v>
      </c>
      <c r="AF1422" s="9">
        <f>IF(COUNTIF(AE$2:AE3373,AE1422)=1,1,0)</f>
        <v>0</v>
      </c>
      <c r="AG1422" t="str">
        <f>_xlfn.XLOOKUP(AE1422,Returns!A:A,Returns!B:B,"Not Returned",0,1)</f>
        <v>Not Returned</v>
      </c>
      <c r="AH1422">
        <f t="shared" si="114"/>
        <v>0</v>
      </c>
    </row>
    <row r="1423" spans="1:34" x14ac:dyDescent="0.3">
      <c r="A1423">
        <v>21163</v>
      </c>
      <c r="B1423" t="s">
        <v>106</v>
      </c>
      <c r="C1423" s="8">
        <v>0.02</v>
      </c>
      <c r="D1423" s="6">
        <v>10.06</v>
      </c>
      <c r="E1423" s="7">
        <v>2.06</v>
      </c>
      <c r="F1423">
        <v>1777</v>
      </c>
      <c r="G1423" t="s">
        <v>1770</v>
      </c>
      <c r="H1423" t="str">
        <f>IF(COUNTIF(G$2:G1423,G1423)=1,"New Customer","Returning Customer")</f>
        <v>New Customer</v>
      </c>
      <c r="I1423">
        <f t="shared" si="110"/>
        <v>1</v>
      </c>
      <c r="J1423" t="s">
        <v>49</v>
      </c>
      <c r="K1423" t="s">
        <v>114</v>
      </c>
      <c r="L1423" t="s">
        <v>29</v>
      </c>
      <c r="M1423" t="s">
        <v>93</v>
      </c>
      <c r="N1423" t="s">
        <v>31</v>
      </c>
      <c r="O1423" t="s">
        <v>275</v>
      </c>
      <c r="P1423">
        <v>0.39</v>
      </c>
      <c r="Q1423" t="s">
        <v>33</v>
      </c>
      <c r="R1423" t="s">
        <v>61</v>
      </c>
      <c r="S1423" t="str">
        <f>VLOOKUP(R1423,Users!$A$1:$B$5,2,0)</f>
        <v>Chris</v>
      </c>
      <c r="T1423" t="s">
        <v>695</v>
      </c>
      <c r="U1423" t="s">
        <v>1771</v>
      </c>
      <c r="V1423">
        <v>46383</v>
      </c>
      <c r="W1423" s="2">
        <v>42007</v>
      </c>
      <c r="X1423" s="2" t="str">
        <f t="shared" si="111"/>
        <v>Sat</v>
      </c>
      <c r="Y1423" s="2">
        <v>42012</v>
      </c>
      <c r="Z1423" s="9">
        <f t="shared" si="112"/>
        <v>5</v>
      </c>
      <c r="AA1423" s="9" t="str">
        <f t="shared" si="113"/>
        <v>After Discount</v>
      </c>
      <c r="AB1423" s="6">
        <v>90.624600000000001</v>
      </c>
      <c r="AC1423">
        <v>13</v>
      </c>
      <c r="AD1423" s="6">
        <v>131.34</v>
      </c>
      <c r="AE1423">
        <v>89940</v>
      </c>
      <c r="AF1423" s="9">
        <f>IF(COUNTIF(AE$2:AE3374,AE1423)=1,1,0)</f>
        <v>1</v>
      </c>
      <c r="AG1423" t="str">
        <f>_xlfn.XLOOKUP(AE1423,Returns!A:A,Returns!B:B,"Not Returned",0,1)</f>
        <v>Not Returned</v>
      </c>
      <c r="AH1423">
        <f t="shared" si="114"/>
        <v>0</v>
      </c>
    </row>
    <row r="1424" spans="1:34" x14ac:dyDescent="0.3">
      <c r="A1424">
        <v>22661</v>
      </c>
      <c r="B1424" t="s">
        <v>106</v>
      </c>
      <c r="C1424" s="8">
        <v>0.08</v>
      </c>
      <c r="D1424" s="6">
        <v>10.06</v>
      </c>
      <c r="E1424" s="7">
        <v>2.06</v>
      </c>
      <c r="F1424">
        <v>2825</v>
      </c>
      <c r="G1424" t="s">
        <v>2569</v>
      </c>
      <c r="H1424" t="str">
        <f>IF(COUNTIF(G$2:G1424,G1424)=1,"New Customer","Returning Customer")</f>
        <v>Returning Customer</v>
      </c>
      <c r="I1424">
        <f t="shared" si="110"/>
        <v>0</v>
      </c>
      <c r="J1424" t="s">
        <v>49</v>
      </c>
      <c r="K1424" t="s">
        <v>114</v>
      </c>
      <c r="L1424" t="s">
        <v>29</v>
      </c>
      <c r="M1424" t="s">
        <v>93</v>
      </c>
      <c r="N1424" t="s">
        <v>31</v>
      </c>
      <c r="O1424" t="s">
        <v>275</v>
      </c>
      <c r="P1424">
        <v>0.39</v>
      </c>
      <c r="Q1424" t="s">
        <v>33</v>
      </c>
      <c r="R1424" t="s">
        <v>34</v>
      </c>
      <c r="S1424" t="str">
        <f>VLOOKUP(R1424,Users!$A$1:$B$5,2,0)</f>
        <v>William</v>
      </c>
      <c r="T1424" t="s">
        <v>1727</v>
      </c>
      <c r="U1424" t="s">
        <v>2434</v>
      </c>
      <c r="V1424">
        <v>83701</v>
      </c>
      <c r="W1424" s="2">
        <v>42144</v>
      </c>
      <c r="X1424" s="2" t="str">
        <f t="shared" si="111"/>
        <v>Wed</v>
      </c>
      <c r="Y1424" s="2">
        <v>42148</v>
      </c>
      <c r="Z1424" s="9">
        <f t="shared" si="112"/>
        <v>4</v>
      </c>
      <c r="AA1424" s="9" t="str">
        <f t="shared" si="113"/>
        <v>After Discount</v>
      </c>
      <c r="AB1424" s="6">
        <v>0.32999999999999691</v>
      </c>
      <c r="AC1424">
        <v>4</v>
      </c>
      <c r="AD1424" s="6">
        <v>40.15</v>
      </c>
      <c r="AE1424">
        <v>89497</v>
      </c>
      <c r="AF1424" s="9">
        <f>IF(COUNTIF(AE$2:AE3375,AE1424)=1,1,0)</f>
        <v>0</v>
      </c>
      <c r="AG1424" t="str">
        <f>_xlfn.XLOOKUP(AE1424,Returns!A:A,Returns!B:B,"Not Returned",0,1)</f>
        <v>Not Returned</v>
      </c>
      <c r="AH1424">
        <f t="shared" si="114"/>
        <v>0</v>
      </c>
    </row>
    <row r="1425" spans="1:34" x14ac:dyDescent="0.3">
      <c r="A1425">
        <v>23433</v>
      </c>
      <c r="B1425" t="s">
        <v>106</v>
      </c>
      <c r="C1425" s="8">
        <v>0.04</v>
      </c>
      <c r="D1425" s="6">
        <v>880.98</v>
      </c>
      <c r="E1425" s="7">
        <v>44.55</v>
      </c>
      <c r="F1425">
        <v>651</v>
      </c>
      <c r="G1425" t="s">
        <v>758</v>
      </c>
      <c r="H1425" t="str">
        <f>IF(COUNTIF(G$2:G1425,G1425)=1,"New Customer","Returning Customer")</f>
        <v>Returning Customer</v>
      </c>
      <c r="I1425">
        <f t="shared" si="110"/>
        <v>0</v>
      </c>
      <c r="J1425" t="s">
        <v>39</v>
      </c>
      <c r="K1425" t="s">
        <v>114</v>
      </c>
      <c r="L1425" t="s">
        <v>41</v>
      </c>
      <c r="M1425" t="s">
        <v>187</v>
      </c>
      <c r="N1425" t="s">
        <v>120</v>
      </c>
      <c r="O1425" t="s">
        <v>760</v>
      </c>
      <c r="P1425">
        <v>0.62</v>
      </c>
      <c r="Q1425" t="s">
        <v>33</v>
      </c>
      <c r="R1425" t="s">
        <v>34</v>
      </c>
      <c r="S1425" t="str">
        <f>VLOOKUP(R1425,Users!$A$1:$B$5,2,0)</f>
        <v>William</v>
      </c>
      <c r="T1425" t="s">
        <v>526</v>
      </c>
      <c r="U1425" t="s">
        <v>759</v>
      </c>
      <c r="V1425">
        <v>89115</v>
      </c>
      <c r="W1425" s="2">
        <v>42050</v>
      </c>
      <c r="X1425" s="2" t="str">
        <f t="shared" si="111"/>
        <v>Sun</v>
      </c>
      <c r="Y1425" s="2">
        <v>42054</v>
      </c>
      <c r="Z1425" s="9">
        <f t="shared" si="112"/>
        <v>4</v>
      </c>
      <c r="AA1425" s="9" t="str">
        <f t="shared" si="113"/>
        <v>After Discount</v>
      </c>
      <c r="AB1425" s="6">
        <v>4233.2587999999996</v>
      </c>
      <c r="AC1425">
        <v>8</v>
      </c>
      <c r="AD1425" s="6">
        <v>6901.25</v>
      </c>
      <c r="AE1425">
        <v>91576</v>
      </c>
      <c r="AF1425" s="9">
        <f>IF(COUNTIF(AE$2:AE3376,AE1425)=1,1,0)</f>
        <v>0</v>
      </c>
      <c r="AG1425" t="str">
        <f>_xlfn.XLOOKUP(AE1425,Returns!A:A,Returns!B:B,"Not Returned",0,1)</f>
        <v>Not Returned</v>
      </c>
      <c r="AH1425">
        <f t="shared" si="114"/>
        <v>0</v>
      </c>
    </row>
    <row r="1426" spans="1:34" x14ac:dyDescent="0.3">
      <c r="A1426">
        <v>21284</v>
      </c>
      <c r="B1426" t="s">
        <v>47</v>
      </c>
      <c r="C1426" s="8">
        <v>0.04</v>
      </c>
      <c r="D1426" s="6">
        <v>880.98</v>
      </c>
      <c r="E1426" s="7">
        <v>44.55</v>
      </c>
      <c r="F1426">
        <v>1793</v>
      </c>
      <c r="G1426" t="s">
        <v>1781</v>
      </c>
      <c r="H1426" t="str">
        <f>IF(COUNTIF(G$2:G1426,G1426)=1,"New Customer","Returning Customer")</f>
        <v>New Customer</v>
      </c>
      <c r="I1426">
        <f t="shared" si="110"/>
        <v>1</v>
      </c>
      <c r="J1426" t="s">
        <v>39</v>
      </c>
      <c r="K1426" t="s">
        <v>40</v>
      </c>
      <c r="L1426" t="s">
        <v>41</v>
      </c>
      <c r="M1426" t="s">
        <v>187</v>
      </c>
      <c r="N1426" t="s">
        <v>120</v>
      </c>
      <c r="O1426" t="s">
        <v>760</v>
      </c>
      <c r="P1426">
        <v>0.62</v>
      </c>
      <c r="Q1426" t="s">
        <v>33</v>
      </c>
      <c r="R1426" t="s">
        <v>61</v>
      </c>
      <c r="S1426" t="str">
        <f>VLOOKUP(R1426,Users!$A$1:$B$5,2,0)</f>
        <v>Chris</v>
      </c>
      <c r="T1426" t="s">
        <v>175</v>
      </c>
      <c r="U1426" t="s">
        <v>1782</v>
      </c>
      <c r="V1426">
        <v>61401</v>
      </c>
      <c r="W1426" s="2">
        <v>42010</v>
      </c>
      <c r="X1426" s="2" t="str">
        <f t="shared" si="111"/>
        <v>Tue</v>
      </c>
      <c r="Y1426" s="2">
        <v>42011</v>
      </c>
      <c r="Z1426" s="9">
        <f t="shared" si="112"/>
        <v>1</v>
      </c>
      <c r="AA1426" s="9" t="str">
        <f t="shared" si="113"/>
        <v>After Discount</v>
      </c>
      <c r="AB1426" s="6">
        <v>-13706.464</v>
      </c>
      <c r="AC1426">
        <v>8</v>
      </c>
      <c r="AD1426" s="6">
        <v>6968.9</v>
      </c>
      <c r="AE1426">
        <v>87853</v>
      </c>
      <c r="AF1426" s="9">
        <f>IF(COUNTIF(AE$2:AE3377,AE1426)=1,1,0)</f>
        <v>1</v>
      </c>
      <c r="AG1426" t="str">
        <f>_xlfn.XLOOKUP(AE1426,Returns!A:A,Returns!B:B,"Not Returned",0,1)</f>
        <v>Not Returned</v>
      </c>
      <c r="AH1426">
        <f t="shared" si="114"/>
        <v>0</v>
      </c>
    </row>
    <row r="1427" spans="1:34" x14ac:dyDescent="0.3">
      <c r="A1427">
        <v>19909</v>
      </c>
      <c r="B1427" t="s">
        <v>106</v>
      </c>
      <c r="C1427" s="8">
        <v>0.02</v>
      </c>
      <c r="D1427" s="6">
        <v>880.98</v>
      </c>
      <c r="E1427" s="7">
        <v>44.55</v>
      </c>
      <c r="F1427">
        <v>2896</v>
      </c>
      <c r="G1427" t="s">
        <v>2626</v>
      </c>
      <c r="H1427" t="str">
        <f>IF(COUNTIF(G$2:G1427,G1427)=1,"New Customer","Returning Customer")</f>
        <v>New Customer</v>
      </c>
      <c r="I1427">
        <f t="shared" si="110"/>
        <v>1</v>
      </c>
      <c r="J1427" t="s">
        <v>39</v>
      </c>
      <c r="K1427" t="s">
        <v>40</v>
      </c>
      <c r="L1427" t="s">
        <v>41</v>
      </c>
      <c r="M1427" t="s">
        <v>187</v>
      </c>
      <c r="N1427" t="s">
        <v>120</v>
      </c>
      <c r="O1427" t="s">
        <v>760</v>
      </c>
      <c r="P1427">
        <v>0.62</v>
      </c>
      <c r="Q1427" t="s">
        <v>33</v>
      </c>
      <c r="R1427" t="s">
        <v>61</v>
      </c>
      <c r="S1427" t="str">
        <f>VLOOKUP(R1427,Users!$A$1:$B$5,2,0)</f>
        <v>Chris</v>
      </c>
      <c r="T1427" t="s">
        <v>62</v>
      </c>
      <c r="U1427" t="s">
        <v>2627</v>
      </c>
      <c r="V1427">
        <v>56001</v>
      </c>
      <c r="W1427" s="2">
        <v>42026</v>
      </c>
      <c r="X1427" s="2" t="str">
        <f t="shared" si="111"/>
        <v>Thu</v>
      </c>
      <c r="Y1427" s="2">
        <v>42030</v>
      </c>
      <c r="Z1427" s="9">
        <f t="shared" si="112"/>
        <v>4</v>
      </c>
      <c r="AA1427" s="9" t="str">
        <f t="shared" si="113"/>
        <v>After Discount</v>
      </c>
      <c r="AB1427" s="6">
        <v>4861.0637999999999</v>
      </c>
      <c r="AC1427">
        <v>8</v>
      </c>
      <c r="AD1427" s="6">
        <v>7045.02</v>
      </c>
      <c r="AE1427">
        <v>86925</v>
      </c>
      <c r="AF1427" s="9">
        <f>IF(COUNTIF(AE$2:AE3378,AE1427)=1,1,0)</f>
        <v>1</v>
      </c>
      <c r="AG1427" t="str">
        <f>_xlfn.XLOOKUP(AE1427,Returns!A:A,Returns!B:B,"Not Returned",0,1)</f>
        <v>Not Returned</v>
      </c>
      <c r="AH1427">
        <f t="shared" si="114"/>
        <v>0</v>
      </c>
    </row>
    <row r="1428" spans="1:34" x14ac:dyDescent="0.3">
      <c r="A1428">
        <v>22732</v>
      </c>
      <c r="B1428" t="s">
        <v>106</v>
      </c>
      <c r="C1428" s="8">
        <v>7.0000000000000007E-2</v>
      </c>
      <c r="D1428" s="6">
        <v>16.739999999999998</v>
      </c>
      <c r="E1428" s="7">
        <v>7.04</v>
      </c>
      <c r="F1428">
        <v>3307</v>
      </c>
      <c r="G1428" t="s">
        <v>2927</v>
      </c>
      <c r="H1428" t="str">
        <f>IF(COUNTIF(G$2:G1428,G1428)=1,"New Customer","Returning Customer")</f>
        <v>New Customer</v>
      </c>
      <c r="I1428">
        <f t="shared" si="110"/>
        <v>1</v>
      </c>
      <c r="J1428" t="s">
        <v>49</v>
      </c>
      <c r="K1428" t="s">
        <v>58</v>
      </c>
      <c r="L1428" t="s">
        <v>29</v>
      </c>
      <c r="M1428" t="s">
        <v>139</v>
      </c>
      <c r="N1428" t="s">
        <v>59</v>
      </c>
      <c r="O1428" t="s">
        <v>2928</v>
      </c>
      <c r="P1428">
        <v>0.81</v>
      </c>
      <c r="Q1428" t="s">
        <v>33</v>
      </c>
      <c r="R1428" t="s">
        <v>53</v>
      </c>
      <c r="S1428" t="str">
        <f>VLOOKUP(R1428,Users!$A$1:$B$5,2,0)</f>
        <v>Erin</v>
      </c>
      <c r="T1428" t="s">
        <v>189</v>
      </c>
      <c r="U1428" t="s">
        <v>2929</v>
      </c>
      <c r="V1428">
        <v>1001</v>
      </c>
      <c r="W1428" s="2">
        <v>42030</v>
      </c>
      <c r="X1428" s="2" t="str">
        <f t="shared" si="111"/>
        <v>Mon</v>
      </c>
      <c r="Y1428" s="2">
        <v>42037</v>
      </c>
      <c r="Z1428" s="9">
        <f t="shared" si="112"/>
        <v>7</v>
      </c>
      <c r="AA1428" s="9" t="str">
        <f t="shared" si="113"/>
        <v>After Discount</v>
      </c>
      <c r="AB1428" s="6">
        <v>-114.2</v>
      </c>
      <c r="AC1428">
        <v>5</v>
      </c>
      <c r="AD1428" s="6">
        <v>80.58</v>
      </c>
      <c r="AE1428">
        <v>90462</v>
      </c>
      <c r="AF1428" s="9">
        <f>IF(COUNTIF(AE$2:AE3379,AE1428)=1,1,0)</f>
        <v>0</v>
      </c>
      <c r="AG1428" t="str">
        <f>_xlfn.XLOOKUP(AE1428,Returns!A:A,Returns!B:B,"Not Returned",0,1)</f>
        <v>Not Returned</v>
      </c>
      <c r="AH1428">
        <f t="shared" si="114"/>
        <v>0</v>
      </c>
    </row>
    <row r="1429" spans="1:34" x14ac:dyDescent="0.3">
      <c r="A1429">
        <v>1311</v>
      </c>
      <c r="B1429" t="s">
        <v>37</v>
      </c>
      <c r="C1429" s="8">
        <v>0.02</v>
      </c>
      <c r="D1429" s="6">
        <v>12.53</v>
      </c>
      <c r="E1429" s="7">
        <v>0.49</v>
      </c>
      <c r="F1429">
        <v>898</v>
      </c>
      <c r="G1429" t="s">
        <v>1004</v>
      </c>
      <c r="H1429" t="str">
        <f>IF(COUNTIF(G$2:G1429,G1429)=1,"New Customer","Returning Customer")</f>
        <v>Returning Customer</v>
      </c>
      <c r="I1429">
        <f t="shared" si="110"/>
        <v>0</v>
      </c>
      <c r="J1429" t="s">
        <v>49</v>
      </c>
      <c r="K1429" t="s">
        <v>58</v>
      </c>
      <c r="L1429" t="s">
        <v>29</v>
      </c>
      <c r="M1429" t="s">
        <v>133</v>
      </c>
      <c r="N1429" t="s">
        <v>59</v>
      </c>
      <c r="O1429" t="s">
        <v>1006</v>
      </c>
      <c r="P1429">
        <v>0.38</v>
      </c>
      <c r="Q1429" t="s">
        <v>33</v>
      </c>
      <c r="R1429" t="s">
        <v>53</v>
      </c>
      <c r="S1429" t="str">
        <f>VLOOKUP(R1429,Users!$A$1:$B$5,2,0)</f>
        <v>Erin</v>
      </c>
      <c r="T1429" t="s">
        <v>71</v>
      </c>
      <c r="U1429" t="s">
        <v>90</v>
      </c>
      <c r="V1429">
        <v>10039</v>
      </c>
      <c r="W1429" s="2">
        <v>42031</v>
      </c>
      <c r="X1429" s="2" t="str">
        <f t="shared" si="111"/>
        <v>Tue</v>
      </c>
      <c r="Y1429" s="2">
        <v>42031</v>
      </c>
      <c r="Z1429" s="9">
        <f t="shared" si="112"/>
        <v>0</v>
      </c>
      <c r="AA1429" s="9" t="str">
        <f t="shared" si="113"/>
        <v>After Discount</v>
      </c>
      <c r="AB1429" s="6">
        <v>263.39999999999998</v>
      </c>
      <c r="AC1429">
        <v>47</v>
      </c>
      <c r="AD1429" s="6">
        <v>594.44000000000005</v>
      </c>
      <c r="AE1429">
        <v>9606</v>
      </c>
      <c r="AF1429" s="9">
        <f>IF(COUNTIF(AE$2:AE3380,AE1429)=1,1,0)</f>
        <v>0</v>
      </c>
      <c r="AG1429" t="str">
        <f>_xlfn.XLOOKUP(AE1429,Returns!A:A,Returns!B:B,"Not Returned",0,1)</f>
        <v>Not Returned</v>
      </c>
      <c r="AH1429">
        <f t="shared" si="114"/>
        <v>0</v>
      </c>
    </row>
    <row r="1430" spans="1:34" x14ac:dyDescent="0.3">
      <c r="A1430">
        <v>19311</v>
      </c>
      <c r="B1430" t="s">
        <v>37</v>
      </c>
      <c r="C1430" s="8">
        <v>0.02</v>
      </c>
      <c r="D1430" s="6">
        <v>12.53</v>
      </c>
      <c r="E1430" s="7">
        <v>0.49</v>
      </c>
      <c r="F1430">
        <v>899</v>
      </c>
      <c r="G1430" t="s">
        <v>1007</v>
      </c>
      <c r="H1430" t="str">
        <f>IF(COUNTIF(G$2:G1430,G1430)=1,"New Customer","Returning Customer")</f>
        <v>Returning Customer</v>
      </c>
      <c r="I1430">
        <f t="shared" si="110"/>
        <v>0</v>
      </c>
      <c r="J1430" t="s">
        <v>49</v>
      </c>
      <c r="K1430" t="s">
        <v>58</v>
      </c>
      <c r="L1430" t="s">
        <v>29</v>
      </c>
      <c r="M1430" t="s">
        <v>133</v>
      </c>
      <c r="N1430" t="s">
        <v>59</v>
      </c>
      <c r="O1430" t="s">
        <v>1006</v>
      </c>
      <c r="P1430">
        <v>0.38</v>
      </c>
      <c r="Q1430" t="s">
        <v>33</v>
      </c>
      <c r="R1430" t="s">
        <v>53</v>
      </c>
      <c r="S1430" t="str">
        <f>VLOOKUP(R1430,Users!$A$1:$B$5,2,0)</f>
        <v>Erin</v>
      </c>
      <c r="T1430" t="s">
        <v>229</v>
      </c>
      <c r="U1430" t="s">
        <v>1008</v>
      </c>
      <c r="V1430">
        <v>16602</v>
      </c>
      <c r="W1430" s="2">
        <v>42031</v>
      </c>
      <c r="X1430" s="2" t="str">
        <f t="shared" si="111"/>
        <v>Tue</v>
      </c>
      <c r="Y1430" s="2">
        <v>42031</v>
      </c>
      <c r="Z1430" s="9">
        <f t="shared" si="112"/>
        <v>0</v>
      </c>
      <c r="AA1430" s="9" t="str">
        <f t="shared" si="113"/>
        <v>After Discount</v>
      </c>
      <c r="AB1430" s="6">
        <v>104.7213</v>
      </c>
      <c r="AC1430">
        <v>12</v>
      </c>
      <c r="AD1430" s="6">
        <v>151.77000000000001</v>
      </c>
      <c r="AE1430">
        <v>86264</v>
      </c>
      <c r="AF1430" s="9">
        <f>IF(COUNTIF(AE$2:AE3381,AE1430)=1,1,0)</f>
        <v>0</v>
      </c>
      <c r="AG1430" t="str">
        <f>_xlfn.XLOOKUP(AE1430,Returns!A:A,Returns!B:B,"Not Returned",0,1)</f>
        <v>Not Returned</v>
      </c>
      <c r="AH1430">
        <f t="shared" si="114"/>
        <v>0</v>
      </c>
    </row>
    <row r="1431" spans="1:34" x14ac:dyDescent="0.3">
      <c r="A1431">
        <v>23344</v>
      </c>
      <c r="B1431" t="s">
        <v>25</v>
      </c>
      <c r="C1431" s="8">
        <v>0.1</v>
      </c>
      <c r="D1431" s="6">
        <v>12.53</v>
      </c>
      <c r="E1431" s="7">
        <v>0.49</v>
      </c>
      <c r="F1431">
        <v>2302</v>
      </c>
      <c r="G1431" t="s">
        <v>2169</v>
      </c>
      <c r="H1431" t="str">
        <f>IF(COUNTIF(G$2:G1431,G1431)=1,"New Customer","Returning Customer")</f>
        <v>Returning Customer</v>
      </c>
      <c r="I1431">
        <f t="shared" si="110"/>
        <v>0</v>
      </c>
      <c r="J1431" t="s">
        <v>49</v>
      </c>
      <c r="K1431" t="s">
        <v>28</v>
      </c>
      <c r="L1431" t="s">
        <v>29</v>
      </c>
      <c r="M1431" t="s">
        <v>133</v>
      </c>
      <c r="N1431" t="s">
        <v>59</v>
      </c>
      <c r="O1431" t="s">
        <v>1006</v>
      </c>
      <c r="P1431">
        <v>0.38</v>
      </c>
      <c r="Q1431" t="s">
        <v>33</v>
      </c>
      <c r="R1431" t="s">
        <v>135</v>
      </c>
      <c r="S1431" t="str">
        <f>VLOOKUP(R1431,Users!$A$1:$B$5,2,0)</f>
        <v>Sam</v>
      </c>
      <c r="T1431" t="s">
        <v>356</v>
      </c>
      <c r="U1431" t="s">
        <v>2171</v>
      </c>
      <c r="V1431">
        <v>32404</v>
      </c>
      <c r="W1431" s="2">
        <v>42007</v>
      </c>
      <c r="X1431" s="2" t="str">
        <f t="shared" si="111"/>
        <v>Sat</v>
      </c>
      <c r="Y1431" s="2">
        <v>42008</v>
      </c>
      <c r="Z1431" s="9">
        <f t="shared" si="112"/>
        <v>1</v>
      </c>
      <c r="AA1431" s="9" t="str">
        <f t="shared" si="113"/>
        <v>After Discount</v>
      </c>
      <c r="AB1431" s="6">
        <v>244.464</v>
      </c>
      <c r="AC1431">
        <v>8</v>
      </c>
      <c r="AD1431" s="6">
        <v>92.02</v>
      </c>
      <c r="AE1431">
        <v>87696</v>
      </c>
      <c r="AF1431" s="9">
        <f>IF(COUNTIF(AE$2:AE3382,AE1431)=1,1,0)</f>
        <v>0</v>
      </c>
      <c r="AG1431" t="str">
        <f>_xlfn.XLOOKUP(AE1431,Returns!A:A,Returns!B:B,"Not Returned",0,1)</f>
        <v>Not Returned</v>
      </c>
      <c r="AH1431">
        <f t="shared" si="114"/>
        <v>0</v>
      </c>
    </row>
    <row r="1432" spans="1:34" x14ac:dyDescent="0.3">
      <c r="A1432">
        <v>24952</v>
      </c>
      <c r="B1432" t="s">
        <v>106</v>
      </c>
      <c r="C1432" s="8">
        <v>0.06</v>
      </c>
      <c r="D1432" s="6">
        <v>3.74</v>
      </c>
      <c r="E1432" s="7">
        <v>0.94</v>
      </c>
      <c r="F1432">
        <v>2334</v>
      </c>
      <c r="G1432" t="s">
        <v>2186</v>
      </c>
      <c r="H1432" t="str">
        <f>IF(COUNTIF(G$2:G1432,G1432)=1,"New Customer","Returning Customer")</f>
        <v>Returning Customer</v>
      </c>
      <c r="I1432">
        <f t="shared" si="110"/>
        <v>0</v>
      </c>
      <c r="J1432" t="s">
        <v>49</v>
      </c>
      <c r="K1432" t="s">
        <v>40</v>
      </c>
      <c r="L1432" t="s">
        <v>29</v>
      </c>
      <c r="M1432" t="s">
        <v>66</v>
      </c>
      <c r="N1432" t="s">
        <v>31</v>
      </c>
      <c r="O1432" t="s">
        <v>2189</v>
      </c>
      <c r="P1432">
        <v>0.83</v>
      </c>
      <c r="Q1432" t="s">
        <v>33</v>
      </c>
      <c r="R1432" t="s">
        <v>61</v>
      </c>
      <c r="S1432" t="str">
        <f>VLOOKUP(R1432,Users!$A$1:$B$5,2,0)</f>
        <v>Chris</v>
      </c>
      <c r="T1432" t="s">
        <v>1843</v>
      </c>
      <c r="U1432" t="s">
        <v>2187</v>
      </c>
      <c r="V1432">
        <v>53220</v>
      </c>
      <c r="W1432" s="2">
        <v>42157</v>
      </c>
      <c r="X1432" s="2" t="str">
        <f t="shared" si="111"/>
        <v>Tue</v>
      </c>
      <c r="Y1432" s="2">
        <v>42164</v>
      </c>
      <c r="Z1432" s="9">
        <f t="shared" si="112"/>
        <v>7</v>
      </c>
      <c r="AA1432" s="9" t="str">
        <f t="shared" si="113"/>
        <v>After Discount</v>
      </c>
      <c r="AB1432" s="6">
        <v>-7.6849999999999996</v>
      </c>
      <c r="AC1432">
        <v>12</v>
      </c>
      <c r="AD1432" s="6">
        <v>44.75</v>
      </c>
      <c r="AE1432">
        <v>89610</v>
      </c>
      <c r="AF1432" s="9">
        <f>IF(COUNTIF(AE$2:AE3383,AE1432)=1,1,0)</f>
        <v>1</v>
      </c>
      <c r="AG1432" t="str">
        <f>_xlfn.XLOOKUP(AE1432,Returns!A:A,Returns!B:B,"Not Returned",0,1)</f>
        <v>Not Returned</v>
      </c>
      <c r="AH1432">
        <f t="shared" si="114"/>
        <v>0</v>
      </c>
    </row>
    <row r="1433" spans="1:34" x14ac:dyDescent="0.3">
      <c r="A1433">
        <v>19699</v>
      </c>
      <c r="B1433" t="s">
        <v>106</v>
      </c>
      <c r="C1433" s="8">
        <v>0.01</v>
      </c>
      <c r="D1433" s="6">
        <v>110.98</v>
      </c>
      <c r="E1433" s="7">
        <v>13.99</v>
      </c>
      <c r="F1433">
        <v>1935</v>
      </c>
      <c r="G1433" t="s">
        <v>1872</v>
      </c>
      <c r="H1433" t="str">
        <f>IF(COUNTIF(G$2:G1433,G1433)=1,"New Customer","Returning Customer")</f>
        <v>Returning Customer</v>
      </c>
      <c r="I1433">
        <f t="shared" si="110"/>
        <v>0</v>
      </c>
      <c r="J1433" t="s">
        <v>49</v>
      </c>
      <c r="K1433" t="s">
        <v>40</v>
      </c>
      <c r="L1433" t="s">
        <v>41</v>
      </c>
      <c r="M1433" t="s">
        <v>50</v>
      </c>
      <c r="N1433" t="s">
        <v>86</v>
      </c>
      <c r="O1433" t="s">
        <v>1876</v>
      </c>
      <c r="P1433">
        <v>0.69</v>
      </c>
      <c r="Q1433" t="s">
        <v>33</v>
      </c>
      <c r="R1433" t="s">
        <v>61</v>
      </c>
      <c r="S1433" t="str">
        <f>VLOOKUP(R1433,Users!$A$1:$B$5,2,0)</f>
        <v>Chris</v>
      </c>
      <c r="T1433" t="s">
        <v>129</v>
      </c>
      <c r="U1433" t="s">
        <v>1874</v>
      </c>
      <c r="V1433">
        <v>75051</v>
      </c>
      <c r="W1433" s="2">
        <v>42154</v>
      </c>
      <c r="X1433" s="2" t="str">
        <f t="shared" si="111"/>
        <v>Sat</v>
      </c>
      <c r="Y1433" s="2">
        <v>42159</v>
      </c>
      <c r="Z1433" s="9">
        <f t="shared" si="112"/>
        <v>5</v>
      </c>
      <c r="AA1433" s="9" t="str">
        <f t="shared" si="113"/>
        <v>After Discount</v>
      </c>
      <c r="AB1433" s="6">
        <v>1448.7309</v>
      </c>
      <c r="AC1433">
        <v>19</v>
      </c>
      <c r="AD1433" s="6">
        <v>2099.61</v>
      </c>
      <c r="AE1433">
        <v>86688</v>
      </c>
      <c r="AF1433" s="9">
        <f>IF(COUNTIF(AE$2:AE3384,AE1433)=1,1,0)</f>
        <v>0</v>
      </c>
      <c r="AG1433" t="str">
        <f>_xlfn.XLOOKUP(AE1433,Returns!A:A,Returns!B:B,"Not Returned",0,1)</f>
        <v>Not Returned</v>
      </c>
      <c r="AH1433">
        <f t="shared" si="114"/>
        <v>0</v>
      </c>
    </row>
    <row r="1434" spans="1:34" x14ac:dyDescent="0.3">
      <c r="A1434">
        <v>18345</v>
      </c>
      <c r="B1434" t="s">
        <v>47</v>
      </c>
      <c r="C1434" s="8">
        <v>0.02</v>
      </c>
      <c r="D1434" s="6">
        <v>110.98</v>
      </c>
      <c r="E1434" s="7">
        <v>13.99</v>
      </c>
      <c r="F1434">
        <v>2924</v>
      </c>
      <c r="G1434" t="s">
        <v>2644</v>
      </c>
      <c r="H1434" t="str">
        <f>IF(COUNTIF(G$2:G1434,G1434)=1,"New Customer","Returning Customer")</f>
        <v>New Customer</v>
      </c>
      <c r="I1434">
        <f t="shared" si="110"/>
        <v>1</v>
      </c>
      <c r="J1434" t="s">
        <v>49</v>
      </c>
      <c r="K1434" t="s">
        <v>114</v>
      </c>
      <c r="L1434" t="s">
        <v>41</v>
      </c>
      <c r="M1434" t="s">
        <v>50</v>
      </c>
      <c r="N1434" t="s">
        <v>86</v>
      </c>
      <c r="O1434" t="s">
        <v>1876</v>
      </c>
      <c r="P1434">
        <v>0.69</v>
      </c>
      <c r="Q1434" t="s">
        <v>33</v>
      </c>
      <c r="R1434" t="s">
        <v>53</v>
      </c>
      <c r="S1434" t="str">
        <f>VLOOKUP(R1434,Users!$A$1:$B$5,2,0)</f>
        <v>Erin</v>
      </c>
      <c r="T1434" t="s">
        <v>409</v>
      </c>
      <c r="U1434" t="s">
        <v>2645</v>
      </c>
      <c r="V1434">
        <v>20707</v>
      </c>
      <c r="W1434" s="2">
        <v>42020</v>
      </c>
      <c r="X1434" s="2" t="str">
        <f t="shared" si="111"/>
        <v>Fri</v>
      </c>
      <c r="Y1434" s="2">
        <v>42022</v>
      </c>
      <c r="Z1434" s="9">
        <f t="shared" si="112"/>
        <v>2</v>
      </c>
      <c r="AA1434" s="9" t="str">
        <f t="shared" si="113"/>
        <v>After Discount</v>
      </c>
      <c r="AB1434" s="6">
        <v>-106.3424</v>
      </c>
      <c r="AC1434">
        <v>2</v>
      </c>
      <c r="AD1434" s="6">
        <v>226.53</v>
      </c>
      <c r="AE1434">
        <v>86591</v>
      </c>
      <c r="AF1434" s="9">
        <f>IF(COUNTIF(AE$2:AE3385,AE1434)=1,1,0)</f>
        <v>0</v>
      </c>
      <c r="AG1434" t="str">
        <f>_xlfn.XLOOKUP(AE1434,Returns!A:A,Returns!B:B,"Not Returned",0,1)</f>
        <v>Not Returned</v>
      </c>
      <c r="AH1434">
        <f t="shared" si="114"/>
        <v>0</v>
      </c>
    </row>
    <row r="1435" spans="1:34" x14ac:dyDescent="0.3">
      <c r="A1435">
        <v>19974</v>
      </c>
      <c r="B1435" t="s">
        <v>47</v>
      </c>
      <c r="C1435" s="8">
        <v>0.01</v>
      </c>
      <c r="D1435" s="6">
        <v>170.98</v>
      </c>
      <c r="E1435" s="7">
        <v>35.89</v>
      </c>
      <c r="F1435">
        <v>929</v>
      </c>
      <c r="G1435" t="s">
        <v>1035</v>
      </c>
      <c r="H1435" t="str">
        <f>IF(COUNTIF(G$2:G1435,G1435)=1,"New Customer","Returning Customer")</f>
        <v>New Customer</v>
      </c>
      <c r="I1435">
        <f t="shared" si="110"/>
        <v>1</v>
      </c>
      <c r="J1435" t="s">
        <v>39</v>
      </c>
      <c r="K1435" t="s">
        <v>58</v>
      </c>
      <c r="L1435" t="s">
        <v>41</v>
      </c>
      <c r="M1435" t="s">
        <v>187</v>
      </c>
      <c r="N1435" t="s">
        <v>120</v>
      </c>
      <c r="O1435" t="s">
        <v>1036</v>
      </c>
      <c r="P1435">
        <v>0.66</v>
      </c>
      <c r="Q1435" t="s">
        <v>33</v>
      </c>
      <c r="R1435" t="s">
        <v>53</v>
      </c>
      <c r="S1435" t="str">
        <f>VLOOKUP(R1435,Users!$A$1:$B$5,2,0)</f>
        <v>Erin</v>
      </c>
      <c r="T1435" t="s">
        <v>54</v>
      </c>
      <c r="U1435" t="s">
        <v>1037</v>
      </c>
      <c r="V1435">
        <v>8857</v>
      </c>
      <c r="W1435" s="2">
        <v>42100</v>
      </c>
      <c r="X1435" s="2" t="str">
        <f t="shared" si="111"/>
        <v>Mon</v>
      </c>
      <c r="Y1435" s="2">
        <v>42102</v>
      </c>
      <c r="Z1435" s="9">
        <f t="shared" si="112"/>
        <v>2</v>
      </c>
      <c r="AA1435" s="9" t="str">
        <f t="shared" si="113"/>
        <v>After Discount</v>
      </c>
      <c r="AB1435" s="6">
        <v>538.52</v>
      </c>
      <c r="AC1435">
        <v>10</v>
      </c>
      <c r="AD1435" s="6">
        <v>1719.07</v>
      </c>
      <c r="AE1435">
        <v>87134</v>
      </c>
      <c r="AF1435" s="9">
        <f>IF(COUNTIF(AE$2:AE3386,AE1435)=1,1,0)</f>
        <v>0</v>
      </c>
      <c r="AG1435" t="str">
        <f>_xlfn.XLOOKUP(AE1435,Returns!A:A,Returns!B:B,"Not Returned",0,1)</f>
        <v>Not Returned</v>
      </c>
      <c r="AH1435">
        <f t="shared" si="114"/>
        <v>0</v>
      </c>
    </row>
    <row r="1436" spans="1:34" x14ac:dyDescent="0.3">
      <c r="A1436">
        <v>25093</v>
      </c>
      <c r="B1436" t="s">
        <v>56</v>
      </c>
      <c r="C1436" s="8">
        <v>0</v>
      </c>
      <c r="D1436" s="6">
        <v>170.98</v>
      </c>
      <c r="E1436" s="7">
        <v>35.89</v>
      </c>
      <c r="F1436">
        <v>970</v>
      </c>
      <c r="G1436" t="s">
        <v>1069</v>
      </c>
      <c r="H1436" t="str">
        <f>IF(COUNTIF(G$2:G1436,G1436)=1,"New Customer","Returning Customer")</f>
        <v>New Customer</v>
      </c>
      <c r="I1436">
        <f t="shared" si="110"/>
        <v>1</v>
      </c>
      <c r="J1436" t="s">
        <v>39</v>
      </c>
      <c r="K1436" t="s">
        <v>114</v>
      </c>
      <c r="L1436" t="s">
        <v>41</v>
      </c>
      <c r="M1436" t="s">
        <v>187</v>
      </c>
      <c r="N1436" t="s">
        <v>120</v>
      </c>
      <c r="O1436" t="s">
        <v>1036</v>
      </c>
      <c r="P1436">
        <v>0.66</v>
      </c>
      <c r="Q1436" t="s">
        <v>33</v>
      </c>
      <c r="R1436" t="s">
        <v>135</v>
      </c>
      <c r="S1436" t="str">
        <f>VLOOKUP(R1436,Users!$A$1:$B$5,2,0)</f>
        <v>Sam</v>
      </c>
      <c r="T1436" t="s">
        <v>136</v>
      </c>
      <c r="U1436" t="s">
        <v>790</v>
      </c>
      <c r="V1436">
        <v>24281</v>
      </c>
      <c r="W1436" s="2">
        <v>42114</v>
      </c>
      <c r="X1436" s="2" t="str">
        <f t="shared" si="111"/>
        <v>Mon</v>
      </c>
      <c r="Y1436" s="2">
        <v>42115</v>
      </c>
      <c r="Z1436" s="9">
        <f t="shared" si="112"/>
        <v>1</v>
      </c>
      <c r="AA1436" s="9" t="str">
        <f t="shared" si="113"/>
        <v>No Discount</v>
      </c>
      <c r="AB1436" s="6">
        <v>-102.66200000000001</v>
      </c>
      <c r="AC1436">
        <v>8</v>
      </c>
      <c r="AD1436" s="6">
        <v>1452.18</v>
      </c>
      <c r="AE1436">
        <v>86173</v>
      </c>
      <c r="AF1436" s="9">
        <f>IF(COUNTIF(AE$2:AE3387,AE1436)=1,1,0)</f>
        <v>1</v>
      </c>
      <c r="AG1436" t="str">
        <f>_xlfn.XLOOKUP(AE1436,Returns!A:A,Returns!B:B,"Not Returned",0,1)</f>
        <v>Not Returned</v>
      </c>
      <c r="AH1436">
        <f t="shared" si="114"/>
        <v>0</v>
      </c>
    </row>
    <row r="1437" spans="1:34" x14ac:dyDescent="0.3">
      <c r="A1437">
        <v>24464</v>
      </c>
      <c r="B1437" t="s">
        <v>25</v>
      </c>
      <c r="C1437" s="8">
        <v>0.08</v>
      </c>
      <c r="D1437" s="6">
        <v>170.98</v>
      </c>
      <c r="E1437" s="7">
        <v>35.89</v>
      </c>
      <c r="F1437">
        <v>3187</v>
      </c>
      <c r="G1437" t="s">
        <v>2847</v>
      </c>
      <c r="H1437" t="str">
        <f>IF(COUNTIF(G$2:G1437,G1437)=1,"New Customer","Returning Customer")</f>
        <v>New Customer</v>
      </c>
      <c r="I1437">
        <f t="shared" si="110"/>
        <v>1</v>
      </c>
      <c r="J1437" t="s">
        <v>39</v>
      </c>
      <c r="K1437" t="s">
        <v>58</v>
      </c>
      <c r="L1437" t="s">
        <v>41</v>
      </c>
      <c r="M1437" t="s">
        <v>187</v>
      </c>
      <c r="N1437" t="s">
        <v>120</v>
      </c>
      <c r="O1437" t="s">
        <v>1036</v>
      </c>
      <c r="P1437">
        <v>0.66</v>
      </c>
      <c r="Q1437" t="s">
        <v>33</v>
      </c>
      <c r="R1437" t="s">
        <v>135</v>
      </c>
      <c r="S1437" t="str">
        <f>VLOOKUP(R1437,Users!$A$1:$B$5,2,0)</f>
        <v>Sam</v>
      </c>
      <c r="T1437" t="s">
        <v>356</v>
      </c>
      <c r="U1437" t="s">
        <v>2848</v>
      </c>
      <c r="V1437">
        <v>33569</v>
      </c>
      <c r="W1437" s="2">
        <v>42065</v>
      </c>
      <c r="X1437" s="2" t="str">
        <f t="shared" si="111"/>
        <v>Mon</v>
      </c>
      <c r="Y1437" s="2">
        <v>42067</v>
      </c>
      <c r="Z1437" s="9">
        <f t="shared" si="112"/>
        <v>2</v>
      </c>
      <c r="AA1437" s="9" t="str">
        <f t="shared" si="113"/>
        <v>After Discount</v>
      </c>
      <c r="AB1437" s="6">
        <v>-119.812</v>
      </c>
      <c r="AC1437">
        <v>1</v>
      </c>
      <c r="AD1437" s="6">
        <v>199.48</v>
      </c>
      <c r="AE1437">
        <v>89025</v>
      </c>
      <c r="AF1437" s="9">
        <f>IF(COUNTIF(AE$2:AE3388,AE1437)=1,1,0)</f>
        <v>1</v>
      </c>
      <c r="AG1437" t="str">
        <f>_xlfn.XLOOKUP(AE1437,Returns!A:A,Returns!B:B,"Not Returned",0,1)</f>
        <v>Not Returned</v>
      </c>
      <c r="AH1437">
        <f t="shared" si="114"/>
        <v>0</v>
      </c>
    </row>
    <row r="1438" spans="1:34" x14ac:dyDescent="0.3">
      <c r="A1438">
        <v>19539</v>
      </c>
      <c r="B1438" t="s">
        <v>106</v>
      </c>
      <c r="C1438" s="8">
        <v>0.06</v>
      </c>
      <c r="D1438" s="6">
        <v>160.97999999999999</v>
      </c>
      <c r="E1438" s="7">
        <v>35.020000000000003</v>
      </c>
      <c r="F1438">
        <v>637</v>
      </c>
      <c r="G1438" t="s">
        <v>739</v>
      </c>
      <c r="H1438" t="str">
        <f>IF(COUNTIF(G$2:G1438,G1438)=1,"New Customer","Returning Customer")</f>
        <v>New Customer</v>
      </c>
      <c r="I1438">
        <f t="shared" si="110"/>
        <v>1</v>
      </c>
      <c r="J1438" t="s">
        <v>39</v>
      </c>
      <c r="K1438" t="s">
        <v>114</v>
      </c>
      <c r="L1438" t="s">
        <v>41</v>
      </c>
      <c r="M1438" t="s">
        <v>187</v>
      </c>
      <c r="N1438" t="s">
        <v>120</v>
      </c>
      <c r="O1438" t="s">
        <v>740</v>
      </c>
      <c r="P1438">
        <v>0.72</v>
      </c>
      <c r="Q1438" t="s">
        <v>33</v>
      </c>
      <c r="R1438" t="s">
        <v>34</v>
      </c>
      <c r="S1438" t="str">
        <f>VLOOKUP(R1438,Users!$A$1:$B$5,2,0)</f>
        <v>William</v>
      </c>
      <c r="T1438" t="s">
        <v>45</v>
      </c>
      <c r="U1438" t="s">
        <v>741</v>
      </c>
      <c r="V1438">
        <v>95051</v>
      </c>
      <c r="W1438" s="2">
        <v>42083</v>
      </c>
      <c r="X1438" s="2" t="str">
        <f t="shared" si="111"/>
        <v>Fri</v>
      </c>
      <c r="Y1438" s="2">
        <v>42087</v>
      </c>
      <c r="Z1438" s="9">
        <f t="shared" si="112"/>
        <v>4</v>
      </c>
      <c r="AA1438" s="9" t="str">
        <f t="shared" si="113"/>
        <v>After Discount</v>
      </c>
      <c r="AB1438" s="6">
        <v>-229.68</v>
      </c>
      <c r="AC1438">
        <v>8</v>
      </c>
      <c r="AD1438" s="6">
        <v>1232.01</v>
      </c>
      <c r="AE1438">
        <v>87953</v>
      </c>
      <c r="AF1438" s="9">
        <f>IF(COUNTIF(AE$2:AE3389,AE1438)=1,1,0)</f>
        <v>1</v>
      </c>
      <c r="AG1438" t="str">
        <f>_xlfn.XLOOKUP(AE1438,Returns!A:A,Returns!B:B,"Not Returned",0,1)</f>
        <v>Not Returned</v>
      </c>
      <c r="AH1438">
        <f t="shared" si="114"/>
        <v>0</v>
      </c>
    </row>
    <row r="1439" spans="1:34" x14ac:dyDescent="0.3">
      <c r="A1439">
        <v>1539</v>
      </c>
      <c r="B1439" t="s">
        <v>106</v>
      </c>
      <c r="C1439" s="8">
        <v>0.06</v>
      </c>
      <c r="D1439" s="6">
        <v>160.97999999999999</v>
      </c>
      <c r="E1439" s="7">
        <v>35.020000000000003</v>
      </c>
      <c r="F1439">
        <v>640</v>
      </c>
      <c r="G1439" t="s">
        <v>748</v>
      </c>
      <c r="H1439" t="str">
        <f>IF(COUNTIF(G$2:G1439,G1439)=1,"New Customer","Returning Customer")</f>
        <v>Returning Customer</v>
      </c>
      <c r="I1439">
        <f t="shared" si="110"/>
        <v>0</v>
      </c>
      <c r="J1439" t="s">
        <v>39</v>
      </c>
      <c r="K1439" t="s">
        <v>114</v>
      </c>
      <c r="L1439" t="s">
        <v>41</v>
      </c>
      <c r="M1439" t="s">
        <v>187</v>
      </c>
      <c r="N1439" t="s">
        <v>120</v>
      </c>
      <c r="O1439" t="s">
        <v>740</v>
      </c>
      <c r="P1439">
        <v>0.72</v>
      </c>
      <c r="Q1439" t="s">
        <v>33</v>
      </c>
      <c r="R1439" t="s">
        <v>34</v>
      </c>
      <c r="S1439" t="str">
        <f>VLOOKUP(R1439,Users!$A$1:$B$5,2,0)</f>
        <v>William</v>
      </c>
      <c r="T1439" t="s">
        <v>35</v>
      </c>
      <c r="U1439" t="s">
        <v>205</v>
      </c>
      <c r="V1439">
        <v>98119</v>
      </c>
      <c r="W1439" s="2">
        <v>42083</v>
      </c>
      <c r="X1439" s="2" t="str">
        <f t="shared" si="111"/>
        <v>Fri</v>
      </c>
      <c r="Y1439" s="2">
        <v>42087</v>
      </c>
      <c r="Z1439" s="9">
        <f t="shared" si="112"/>
        <v>4</v>
      </c>
      <c r="AA1439" s="9" t="str">
        <f t="shared" si="113"/>
        <v>After Discount</v>
      </c>
      <c r="AB1439" s="6">
        <v>-229.68</v>
      </c>
      <c r="AC1439">
        <v>30</v>
      </c>
      <c r="AD1439" s="6">
        <v>4620.05</v>
      </c>
      <c r="AE1439">
        <v>11077</v>
      </c>
      <c r="AF1439" s="9">
        <f>IF(COUNTIF(AE$2:AE3390,AE1439)=1,1,0)</f>
        <v>1</v>
      </c>
      <c r="AG1439" t="str">
        <f>_xlfn.XLOOKUP(AE1439,Returns!A:A,Returns!B:B,"Not Returned",0,1)</f>
        <v>Not Returned</v>
      </c>
      <c r="AH1439">
        <f t="shared" si="114"/>
        <v>0</v>
      </c>
    </row>
    <row r="1440" spans="1:34" x14ac:dyDescent="0.3">
      <c r="A1440">
        <v>18211</v>
      </c>
      <c r="B1440" t="s">
        <v>25</v>
      </c>
      <c r="C1440" s="8">
        <v>0.09</v>
      </c>
      <c r="D1440" s="6">
        <v>160.97999999999999</v>
      </c>
      <c r="E1440" s="7">
        <v>35.020000000000003</v>
      </c>
      <c r="F1440">
        <v>1124</v>
      </c>
      <c r="G1440" t="s">
        <v>1217</v>
      </c>
      <c r="H1440" t="str">
        <f>IF(COUNTIF(G$2:G1440,G1440)=1,"New Customer","Returning Customer")</f>
        <v>New Customer</v>
      </c>
      <c r="I1440">
        <f t="shared" si="110"/>
        <v>1</v>
      </c>
      <c r="J1440" t="s">
        <v>39</v>
      </c>
      <c r="K1440" t="s">
        <v>58</v>
      </c>
      <c r="L1440" t="s">
        <v>41</v>
      </c>
      <c r="M1440" t="s">
        <v>187</v>
      </c>
      <c r="N1440" t="s">
        <v>120</v>
      </c>
      <c r="O1440" t="s">
        <v>740</v>
      </c>
      <c r="P1440">
        <v>0.72</v>
      </c>
      <c r="Q1440" t="s">
        <v>33</v>
      </c>
      <c r="R1440" t="s">
        <v>53</v>
      </c>
      <c r="S1440" t="str">
        <f>VLOOKUP(R1440,Users!$A$1:$B$5,2,0)</f>
        <v>Erin</v>
      </c>
      <c r="T1440" t="s">
        <v>223</v>
      </c>
      <c r="U1440" t="s">
        <v>1218</v>
      </c>
      <c r="V1440">
        <v>6360</v>
      </c>
      <c r="W1440" s="2">
        <v>42175</v>
      </c>
      <c r="X1440" s="2" t="str">
        <f t="shared" si="111"/>
        <v>Sat</v>
      </c>
      <c r="Y1440" s="2">
        <v>42176</v>
      </c>
      <c r="Z1440" s="9">
        <f t="shared" si="112"/>
        <v>1</v>
      </c>
      <c r="AA1440" s="9" t="str">
        <f t="shared" si="113"/>
        <v>After Discount</v>
      </c>
      <c r="AB1440" s="6">
        <v>-229.93</v>
      </c>
      <c r="AC1440">
        <v>18</v>
      </c>
      <c r="AD1440" s="6">
        <v>2653.02</v>
      </c>
      <c r="AE1440">
        <v>87016</v>
      </c>
      <c r="AF1440" s="9">
        <f>IF(COUNTIF(AE$2:AE3391,AE1440)=1,1,0)</f>
        <v>0</v>
      </c>
      <c r="AG1440" t="str">
        <f>_xlfn.XLOOKUP(AE1440,Returns!A:A,Returns!B:B,"Not Returned",0,1)</f>
        <v>Not Returned</v>
      </c>
      <c r="AH1440">
        <f t="shared" si="114"/>
        <v>0</v>
      </c>
    </row>
    <row r="1441" spans="1:34" x14ac:dyDescent="0.3">
      <c r="A1441">
        <v>18261</v>
      </c>
      <c r="B1441" t="s">
        <v>47</v>
      </c>
      <c r="C1441" s="8">
        <v>0.06</v>
      </c>
      <c r="D1441" s="6">
        <v>276.2</v>
      </c>
      <c r="E1441" s="7">
        <v>24.49</v>
      </c>
      <c r="F1441">
        <v>335</v>
      </c>
      <c r="G1441" t="s">
        <v>431</v>
      </c>
      <c r="H1441" t="str">
        <f>IF(COUNTIF(G$2:G1441,G1441)=1,"New Customer","Returning Customer")</f>
        <v>Returning Customer</v>
      </c>
      <c r="I1441">
        <f t="shared" si="110"/>
        <v>0</v>
      </c>
      <c r="J1441" t="s">
        <v>49</v>
      </c>
      <c r="K1441" t="s">
        <v>28</v>
      </c>
      <c r="L1441" t="s">
        <v>41</v>
      </c>
      <c r="M1441" t="s">
        <v>42</v>
      </c>
      <c r="N1441" t="s">
        <v>231</v>
      </c>
      <c r="O1441" t="s">
        <v>432</v>
      </c>
      <c r="P1441">
        <f>0</f>
        <v>0</v>
      </c>
      <c r="Q1441" t="s">
        <v>33</v>
      </c>
      <c r="R1441" t="s">
        <v>34</v>
      </c>
      <c r="S1441" t="str">
        <f>VLOOKUP(R1441,Users!$A$1:$B$5,2,0)</f>
        <v>William</v>
      </c>
      <c r="T1441" t="s">
        <v>102</v>
      </c>
      <c r="U1441" t="s">
        <v>433</v>
      </c>
      <c r="V1441">
        <v>97504</v>
      </c>
      <c r="W1441" s="2">
        <v>42128</v>
      </c>
      <c r="X1441" s="2" t="str">
        <f t="shared" si="111"/>
        <v>Mon</v>
      </c>
      <c r="Y1441" s="2">
        <v>42129</v>
      </c>
      <c r="Z1441" s="9">
        <f t="shared" si="112"/>
        <v>1</v>
      </c>
      <c r="AA1441" s="9" t="str">
        <f t="shared" si="113"/>
        <v>After Discount</v>
      </c>
      <c r="AB1441" s="6">
        <v>2639.4708000000001</v>
      </c>
      <c r="AC1441">
        <v>14</v>
      </c>
      <c r="AD1441" s="6">
        <v>3825.32</v>
      </c>
      <c r="AE1441">
        <v>87277</v>
      </c>
      <c r="AF1441" s="9">
        <f>IF(COUNTIF(AE$2:AE3392,AE1441)=1,1,0)</f>
        <v>0</v>
      </c>
      <c r="AG1441" t="str">
        <f>_xlfn.XLOOKUP(AE1441,Returns!A:A,Returns!B:B,"Not Returned",0,1)</f>
        <v>Not Returned</v>
      </c>
      <c r="AH1441">
        <f t="shared" si="114"/>
        <v>0</v>
      </c>
    </row>
    <row r="1442" spans="1:34" x14ac:dyDescent="0.3">
      <c r="A1442">
        <v>23188</v>
      </c>
      <c r="B1442" t="s">
        <v>25</v>
      </c>
      <c r="C1442" s="8">
        <v>0.06</v>
      </c>
      <c r="D1442" s="6">
        <v>276.2</v>
      </c>
      <c r="E1442" s="7">
        <v>24.49</v>
      </c>
      <c r="F1442">
        <v>3048</v>
      </c>
      <c r="G1442" t="s">
        <v>2736</v>
      </c>
      <c r="H1442" t="str">
        <f>IF(COUNTIF(G$2:G1442,G1442)=1,"New Customer","Returning Customer")</f>
        <v>New Customer</v>
      </c>
      <c r="I1442">
        <f t="shared" si="110"/>
        <v>1</v>
      </c>
      <c r="J1442" t="s">
        <v>27</v>
      </c>
      <c r="K1442" t="s">
        <v>28</v>
      </c>
      <c r="L1442" t="s">
        <v>41</v>
      </c>
      <c r="M1442" t="s">
        <v>42</v>
      </c>
      <c r="N1442" t="s">
        <v>231</v>
      </c>
      <c r="O1442" t="s">
        <v>432</v>
      </c>
      <c r="P1442">
        <f>0</f>
        <v>0</v>
      </c>
      <c r="Q1442" t="s">
        <v>33</v>
      </c>
      <c r="R1442" t="s">
        <v>34</v>
      </c>
      <c r="S1442" t="str">
        <f>VLOOKUP(R1442,Users!$A$1:$B$5,2,0)</f>
        <v>William</v>
      </c>
      <c r="T1442" t="s">
        <v>45</v>
      </c>
      <c r="U1442" t="s">
        <v>2737</v>
      </c>
      <c r="V1442">
        <v>94704</v>
      </c>
      <c r="W1442" s="2">
        <v>42068</v>
      </c>
      <c r="X1442" s="2" t="str">
        <f t="shared" si="111"/>
        <v>Thu</v>
      </c>
      <c r="Y1442" s="2">
        <v>42070</v>
      </c>
      <c r="Z1442" s="9">
        <f t="shared" si="112"/>
        <v>2</v>
      </c>
      <c r="AA1442" s="9" t="str">
        <f t="shared" si="113"/>
        <v>After Discount</v>
      </c>
      <c r="AB1442" s="6">
        <v>1167.3800000000001</v>
      </c>
      <c r="AC1442">
        <v>10</v>
      </c>
      <c r="AD1442" s="6">
        <v>2610.56</v>
      </c>
      <c r="AE1442">
        <v>89789</v>
      </c>
      <c r="AF1442" s="9">
        <f>IF(COUNTIF(AE$2:AE3393,AE1442)=1,1,0)</f>
        <v>1</v>
      </c>
      <c r="AG1442" t="str">
        <f>_xlfn.XLOOKUP(AE1442,Returns!A:A,Returns!B:B,"Not Returned",0,1)</f>
        <v>Not Returned</v>
      </c>
      <c r="AH1442">
        <f t="shared" si="114"/>
        <v>0</v>
      </c>
    </row>
    <row r="1443" spans="1:34" x14ac:dyDescent="0.3">
      <c r="A1443">
        <v>23182</v>
      </c>
      <c r="B1443" t="s">
        <v>47</v>
      </c>
      <c r="C1443" s="8">
        <v>0.09</v>
      </c>
      <c r="D1443" s="6">
        <v>276.2</v>
      </c>
      <c r="E1443" s="7">
        <v>24.49</v>
      </c>
      <c r="F1443">
        <v>3380</v>
      </c>
      <c r="G1443" t="s">
        <v>2987</v>
      </c>
      <c r="H1443" t="str">
        <f>IF(COUNTIF(G$2:G1443,G1443)=1,"New Customer","Returning Customer")</f>
        <v>Returning Customer</v>
      </c>
      <c r="I1443">
        <f t="shared" si="110"/>
        <v>0</v>
      </c>
      <c r="J1443" t="s">
        <v>49</v>
      </c>
      <c r="K1443" t="s">
        <v>40</v>
      </c>
      <c r="L1443" t="s">
        <v>41</v>
      </c>
      <c r="M1443" t="s">
        <v>42</v>
      </c>
      <c r="N1443" t="s">
        <v>231</v>
      </c>
      <c r="O1443" t="s">
        <v>432</v>
      </c>
      <c r="P1443">
        <f>0</f>
        <v>0</v>
      </c>
      <c r="Q1443" t="s">
        <v>33</v>
      </c>
      <c r="R1443" t="s">
        <v>135</v>
      </c>
      <c r="S1443" t="str">
        <f>VLOOKUP(R1443,Users!$A$1:$B$5,2,0)</f>
        <v>Sam</v>
      </c>
      <c r="T1443" t="s">
        <v>381</v>
      </c>
      <c r="U1443" t="s">
        <v>2988</v>
      </c>
      <c r="V1443">
        <v>30240</v>
      </c>
      <c r="W1443" s="2">
        <v>42114</v>
      </c>
      <c r="X1443" s="2" t="str">
        <f t="shared" si="111"/>
        <v>Mon</v>
      </c>
      <c r="Y1443" s="2">
        <v>42115</v>
      </c>
      <c r="Z1443" s="9">
        <f t="shared" si="112"/>
        <v>1</v>
      </c>
      <c r="AA1443" s="9" t="str">
        <f t="shared" si="113"/>
        <v>After Discount</v>
      </c>
      <c r="AB1443" s="6">
        <v>3193.2840000000001</v>
      </c>
      <c r="AC1443">
        <v>11</v>
      </c>
      <c r="AD1443" s="6">
        <v>2941.42</v>
      </c>
      <c r="AE1443">
        <v>88838</v>
      </c>
      <c r="AF1443" s="9">
        <f>IF(COUNTIF(AE$2:AE3394,AE1443)=1,1,0)</f>
        <v>0</v>
      </c>
      <c r="AG1443" t="str">
        <f>_xlfn.XLOOKUP(AE1443,Returns!A:A,Returns!B:B,"Not Returned",0,1)</f>
        <v>Not Returned</v>
      </c>
      <c r="AH1443">
        <f t="shared" si="114"/>
        <v>0</v>
      </c>
    </row>
    <row r="1444" spans="1:34" x14ac:dyDescent="0.3">
      <c r="A1444">
        <v>19525</v>
      </c>
      <c r="B1444" t="s">
        <v>47</v>
      </c>
      <c r="C1444" s="8">
        <v>0.01</v>
      </c>
      <c r="D1444" s="6">
        <v>138.13999999999999</v>
      </c>
      <c r="E1444" s="7">
        <v>35</v>
      </c>
      <c r="F1444">
        <v>2660</v>
      </c>
      <c r="G1444" t="s">
        <v>2448</v>
      </c>
      <c r="H1444" t="str">
        <f>IF(COUNTIF(G$2:G1444,G1444)=1,"New Customer","Returning Customer")</f>
        <v>New Customer</v>
      </c>
      <c r="I1444">
        <f t="shared" si="110"/>
        <v>1</v>
      </c>
      <c r="J1444" t="s">
        <v>49</v>
      </c>
      <c r="K1444" t="s">
        <v>58</v>
      </c>
      <c r="L1444" t="s">
        <v>29</v>
      </c>
      <c r="M1444" t="s">
        <v>139</v>
      </c>
      <c r="N1444" t="s">
        <v>231</v>
      </c>
      <c r="O1444" t="s">
        <v>2449</v>
      </c>
      <c r="P1444">
        <f>0</f>
        <v>0</v>
      </c>
      <c r="Q1444" t="s">
        <v>33</v>
      </c>
      <c r="R1444" t="s">
        <v>53</v>
      </c>
      <c r="S1444" t="str">
        <f>VLOOKUP(R1444,Users!$A$1:$B$5,2,0)</f>
        <v>Erin</v>
      </c>
      <c r="T1444" t="s">
        <v>184</v>
      </c>
      <c r="U1444" t="s">
        <v>1098</v>
      </c>
      <c r="V1444">
        <v>4038</v>
      </c>
      <c r="W1444" s="2">
        <v>42059</v>
      </c>
      <c r="X1444" s="2" t="str">
        <f t="shared" si="111"/>
        <v>Tue</v>
      </c>
      <c r="Y1444" s="2">
        <v>42061</v>
      </c>
      <c r="Z1444" s="9">
        <f t="shared" si="112"/>
        <v>2</v>
      </c>
      <c r="AA1444" s="9" t="str">
        <f t="shared" si="113"/>
        <v>After Discount</v>
      </c>
      <c r="AB1444" s="6">
        <v>-321.51</v>
      </c>
      <c r="AC1444">
        <v>4</v>
      </c>
      <c r="AD1444" s="6">
        <v>599.03</v>
      </c>
      <c r="AE1444">
        <v>86486</v>
      </c>
      <c r="AF1444" s="9">
        <f>IF(COUNTIF(AE$2:AE3395,AE1444)=1,1,0)</f>
        <v>1</v>
      </c>
      <c r="AG1444" t="str">
        <f>_xlfn.XLOOKUP(AE1444,Returns!A:A,Returns!B:B,"Not Returned",0,1)</f>
        <v>Not Returned</v>
      </c>
      <c r="AH1444">
        <f t="shared" si="114"/>
        <v>0</v>
      </c>
    </row>
    <row r="1445" spans="1:34" x14ac:dyDescent="0.3">
      <c r="A1445">
        <v>22125</v>
      </c>
      <c r="B1445" t="s">
        <v>106</v>
      </c>
      <c r="C1445" s="8">
        <v>0.1</v>
      </c>
      <c r="D1445" s="6">
        <v>238.4</v>
      </c>
      <c r="E1445" s="7">
        <v>24.49</v>
      </c>
      <c r="F1445">
        <v>1281</v>
      </c>
      <c r="G1445" t="s">
        <v>1364</v>
      </c>
      <c r="H1445" t="str">
        <f>IF(COUNTIF(G$2:G1445,G1445)=1,"New Customer","Returning Customer")</f>
        <v>Returning Customer</v>
      </c>
      <c r="I1445">
        <f t="shared" si="110"/>
        <v>0</v>
      </c>
      <c r="J1445" t="s">
        <v>49</v>
      </c>
      <c r="K1445" t="s">
        <v>58</v>
      </c>
      <c r="L1445" t="s">
        <v>41</v>
      </c>
      <c r="M1445" t="s">
        <v>42</v>
      </c>
      <c r="N1445" t="s">
        <v>231</v>
      </c>
      <c r="O1445" t="s">
        <v>1365</v>
      </c>
      <c r="P1445">
        <f>0</f>
        <v>0</v>
      </c>
      <c r="Q1445" t="s">
        <v>33</v>
      </c>
      <c r="R1445" t="s">
        <v>61</v>
      </c>
      <c r="S1445" t="str">
        <f>VLOOKUP(R1445,Users!$A$1:$B$5,2,0)</f>
        <v>Chris</v>
      </c>
      <c r="T1445" t="s">
        <v>695</v>
      </c>
      <c r="U1445" t="s">
        <v>1366</v>
      </c>
      <c r="V1445">
        <v>47591</v>
      </c>
      <c r="W1445" s="2">
        <v>42028</v>
      </c>
      <c r="X1445" s="2" t="str">
        <f t="shared" si="111"/>
        <v>Sat</v>
      </c>
      <c r="Y1445" s="2">
        <v>42030</v>
      </c>
      <c r="Z1445" s="9">
        <f t="shared" si="112"/>
        <v>2</v>
      </c>
      <c r="AA1445" s="9" t="str">
        <f t="shared" si="113"/>
        <v>After Discount</v>
      </c>
      <c r="AB1445" s="6">
        <v>875.28440000000001</v>
      </c>
      <c r="AC1445">
        <v>8</v>
      </c>
      <c r="AD1445" s="6">
        <v>1774.5</v>
      </c>
      <c r="AE1445">
        <v>89112</v>
      </c>
      <c r="AF1445" s="9">
        <f>IF(COUNTIF(AE$2:AE3396,AE1445)=1,1,0)</f>
        <v>0</v>
      </c>
      <c r="AG1445" t="str">
        <f>_xlfn.XLOOKUP(AE1445,Returns!A:A,Returns!B:B,"Not Returned",0,1)</f>
        <v>Not Returned</v>
      </c>
      <c r="AH1445">
        <f t="shared" si="114"/>
        <v>0</v>
      </c>
    </row>
    <row r="1446" spans="1:34" x14ac:dyDescent="0.3">
      <c r="A1446">
        <v>4125</v>
      </c>
      <c r="B1446" t="s">
        <v>106</v>
      </c>
      <c r="C1446" s="8">
        <v>0.1</v>
      </c>
      <c r="D1446" s="6">
        <v>238.4</v>
      </c>
      <c r="E1446" s="7">
        <v>24.49</v>
      </c>
      <c r="F1446">
        <v>1282</v>
      </c>
      <c r="G1446" t="s">
        <v>1368</v>
      </c>
      <c r="H1446" t="str">
        <f>IF(COUNTIF(G$2:G1446,G1446)=1,"New Customer","Returning Customer")</f>
        <v>Returning Customer</v>
      </c>
      <c r="I1446">
        <f t="shared" si="110"/>
        <v>0</v>
      </c>
      <c r="J1446" t="s">
        <v>49</v>
      </c>
      <c r="K1446" t="s">
        <v>58</v>
      </c>
      <c r="L1446" t="s">
        <v>41</v>
      </c>
      <c r="M1446" t="s">
        <v>42</v>
      </c>
      <c r="N1446" t="s">
        <v>231</v>
      </c>
      <c r="O1446" t="s">
        <v>1365</v>
      </c>
      <c r="P1446">
        <f>0</f>
        <v>0</v>
      </c>
      <c r="Q1446" t="s">
        <v>33</v>
      </c>
      <c r="R1446" t="s">
        <v>53</v>
      </c>
      <c r="S1446" t="str">
        <f>VLOOKUP(R1446,Users!$A$1:$B$5,2,0)</f>
        <v>Erin</v>
      </c>
      <c r="T1446" t="s">
        <v>229</v>
      </c>
      <c r="U1446" t="s">
        <v>1307</v>
      </c>
      <c r="V1446">
        <v>19134</v>
      </c>
      <c r="W1446" s="2">
        <v>42028</v>
      </c>
      <c r="X1446" s="2" t="str">
        <f t="shared" si="111"/>
        <v>Sat</v>
      </c>
      <c r="Y1446" s="2">
        <v>42030</v>
      </c>
      <c r="Z1446" s="9">
        <f t="shared" si="112"/>
        <v>2</v>
      </c>
      <c r="AA1446" s="9" t="str">
        <f t="shared" si="113"/>
        <v>After Discount</v>
      </c>
      <c r="AB1446" s="6">
        <v>460.67600000000004</v>
      </c>
      <c r="AC1446">
        <v>30</v>
      </c>
      <c r="AD1446" s="6">
        <v>6654.39</v>
      </c>
      <c r="AE1446">
        <v>29319</v>
      </c>
      <c r="AF1446" s="9">
        <f>IF(COUNTIF(AE$2:AE3397,AE1446)=1,1,0)</f>
        <v>0</v>
      </c>
      <c r="AG1446" t="str">
        <f>_xlfn.XLOOKUP(AE1446,Returns!A:A,Returns!B:B,"Not Returned",0,1)</f>
        <v>Not Returned</v>
      </c>
      <c r="AH1446">
        <f t="shared" si="114"/>
        <v>0</v>
      </c>
    </row>
    <row r="1447" spans="1:34" x14ac:dyDescent="0.3">
      <c r="A1447">
        <v>18305</v>
      </c>
      <c r="B1447" t="s">
        <v>47</v>
      </c>
      <c r="C1447" s="8">
        <v>0.01</v>
      </c>
      <c r="D1447" s="6">
        <v>128.24</v>
      </c>
      <c r="E1447" s="7">
        <v>12.65</v>
      </c>
      <c r="F1447">
        <v>508</v>
      </c>
      <c r="G1447" t="s">
        <v>609</v>
      </c>
      <c r="H1447" t="str">
        <f>IF(COUNTIF(G$2:G1447,G1447)=1,"New Customer","Returning Customer")</f>
        <v>New Customer</v>
      </c>
      <c r="I1447">
        <f t="shared" si="110"/>
        <v>1</v>
      </c>
      <c r="J1447" t="s">
        <v>49</v>
      </c>
      <c r="K1447" t="s">
        <v>28</v>
      </c>
      <c r="L1447" t="s">
        <v>41</v>
      </c>
      <c r="M1447" t="s">
        <v>42</v>
      </c>
      <c r="N1447" t="s">
        <v>86</v>
      </c>
      <c r="O1447" t="s">
        <v>612</v>
      </c>
      <c r="P1447">
        <f>0</f>
        <v>0</v>
      </c>
      <c r="Q1447" t="s">
        <v>33</v>
      </c>
      <c r="R1447" t="s">
        <v>135</v>
      </c>
      <c r="S1447" t="str">
        <f>VLOOKUP(R1447,Users!$A$1:$B$5,2,0)</f>
        <v>Sam</v>
      </c>
      <c r="T1447" t="s">
        <v>606</v>
      </c>
      <c r="U1447" t="s">
        <v>611</v>
      </c>
      <c r="V1447">
        <v>41011</v>
      </c>
      <c r="W1447" s="2">
        <v>42112</v>
      </c>
      <c r="X1447" s="2" t="str">
        <f t="shared" si="111"/>
        <v>Sat</v>
      </c>
      <c r="Y1447" s="2">
        <v>42115</v>
      </c>
      <c r="Z1447" s="9">
        <f t="shared" si="112"/>
        <v>3</v>
      </c>
      <c r="AA1447" s="9" t="str">
        <f t="shared" si="113"/>
        <v>After Discount</v>
      </c>
      <c r="AB1447" s="6">
        <v>140.1354</v>
      </c>
      <c r="AC1447">
        <v>4</v>
      </c>
      <c r="AD1447" s="6">
        <v>554.08000000000004</v>
      </c>
      <c r="AE1447">
        <v>87357</v>
      </c>
      <c r="AF1447" s="9">
        <f>IF(COUNTIF(AE$2:AE3398,AE1447)=1,1,0)</f>
        <v>0</v>
      </c>
      <c r="AG1447" t="str">
        <f>_xlfn.XLOOKUP(AE1447,Returns!A:A,Returns!B:B,"Not Returned",0,1)</f>
        <v>Not Returned</v>
      </c>
      <c r="AH1447">
        <f t="shared" si="114"/>
        <v>0</v>
      </c>
    </row>
    <row r="1448" spans="1:34" x14ac:dyDescent="0.3">
      <c r="A1448">
        <v>20592</v>
      </c>
      <c r="B1448" t="s">
        <v>56</v>
      </c>
      <c r="C1448" s="8">
        <v>0.03</v>
      </c>
      <c r="D1448" s="6">
        <v>128.24</v>
      </c>
      <c r="E1448" s="7">
        <v>12.65</v>
      </c>
      <c r="F1448">
        <v>1237</v>
      </c>
      <c r="G1448" t="s">
        <v>1313</v>
      </c>
      <c r="H1448" t="str">
        <f>IF(COUNTIF(G$2:G1448,G1448)=1,"New Customer","Returning Customer")</f>
        <v>Returning Customer</v>
      </c>
      <c r="I1448">
        <f t="shared" si="110"/>
        <v>0</v>
      </c>
      <c r="J1448" t="s">
        <v>49</v>
      </c>
      <c r="K1448" t="s">
        <v>28</v>
      </c>
      <c r="L1448" t="s">
        <v>41</v>
      </c>
      <c r="M1448" t="s">
        <v>42</v>
      </c>
      <c r="N1448" t="s">
        <v>86</v>
      </c>
      <c r="O1448" t="s">
        <v>612</v>
      </c>
      <c r="P1448">
        <f>0</f>
        <v>0</v>
      </c>
      <c r="Q1448" t="s">
        <v>33</v>
      </c>
      <c r="R1448" t="s">
        <v>61</v>
      </c>
      <c r="S1448" t="str">
        <f>VLOOKUP(R1448,Users!$A$1:$B$5,2,0)</f>
        <v>Chris</v>
      </c>
      <c r="T1448" t="s">
        <v>129</v>
      </c>
      <c r="U1448" t="s">
        <v>1314</v>
      </c>
      <c r="V1448">
        <v>75007</v>
      </c>
      <c r="W1448" s="2">
        <v>42035</v>
      </c>
      <c r="X1448" s="2" t="str">
        <f t="shared" si="111"/>
        <v>Sat</v>
      </c>
      <c r="Y1448" s="2">
        <v>42037</v>
      </c>
      <c r="Z1448" s="9">
        <f t="shared" si="112"/>
        <v>2</v>
      </c>
      <c r="AA1448" s="9" t="str">
        <f t="shared" si="113"/>
        <v>After Discount</v>
      </c>
      <c r="AB1448" s="6">
        <v>790.46399999999983</v>
      </c>
      <c r="AC1448">
        <v>9</v>
      </c>
      <c r="AD1448" s="6">
        <v>1145.5999999999999</v>
      </c>
      <c r="AE1448">
        <v>86075</v>
      </c>
      <c r="AF1448" s="9">
        <f>IF(COUNTIF(AE$2:AE3399,AE1448)=1,1,0)</f>
        <v>0</v>
      </c>
      <c r="AG1448" t="str">
        <f>_xlfn.XLOOKUP(AE1448,Returns!A:A,Returns!B:B,"Not Returned",0,1)</f>
        <v>Not Returned</v>
      </c>
      <c r="AH1448">
        <f t="shared" si="114"/>
        <v>0</v>
      </c>
    </row>
    <row r="1449" spans="1:34" x14ac:dyDescent="0.3">
      <c r="A1449">
        <v>21848</v>
      </c>
      <c r="B1449" t="s">
        <v>37</v>
      </c>
      <c r="C1449" s="8">
        <v>0.08</v>
      </c>
      <c r="D1449" s="6">
        <v>128.24</v>
      </c>
      <c r="E1449" s="7">
        <v>12.65</v>
      </c>
      <c r="F1449">
        <v>1267</v>
      </c>
      <c r="G1449" t="s">
        <v>1353</v>
      </c>
      <c r="H1449" t="str">
        <f>IF(COUNTIF(G$2:G1449,G1449)=1,"New Customer","Returning Customer")</f>
        <v>Returning Customer</v>
      </c>
      <c r="I1449">
        <f t="shared" si="110"/>
        <v>0</v>
      </c>
      <c r="J1449" t="s">
        <v>49</v>
      </c>
      <c r="K1449" t="s">
        <v>28</v>
      </c>
      <c r="L1449" t="s">
        <v>41</v>
      </c>
      <c r="M1449" t="s">
        <v>42</v>
      </c>
      <c r="N1449" t="s">
        <v>86</v>
      </c>
      <c r="O1449" t="s">
        <v>612</v>
      </c>
      <c r="P1449">
        <f>0</f>
        <v>0</v>
      </c>
      <c r="Q1449" t="s">
        <v>33</v>
      </c>
      <c r="R1449" t="s">
        <v>135</v>
      </c>
      <c r="S1449" t="str">
        <f>VLOOKUP(R1449,Users!$A$1:$B$5,2,0)</f>
        <v>Sam</v>
      </c>
      <c r="T1449" t="s">
        <v>356</v>
      </c>
      <c r="U1449" t="s">
        <v>1355</v>
      </c>
      <c r="V1449">
        <v>33433</v>
      </c>
      <c r="W1449" s="2">
        <v>42136</v>
      </c>
      <c r="X1449" s="2" t="str">
        <f t="shared" si="111"/>
        <v>Tue</v>
      </c>
      <c r="Y1449" s="2">
        <v>42137</v>
      </c>
      <c r="Z1449" s="9">
        <f t="shared" si="112"/>
        <v>1</v>
      </c>
      <c r="AA1449" s="9" t="str">
        <f t="shared" si="113"/>
        <v>After Discount</v>
      </c>
      <c r="AB1449" s="6">
        <v>-379.34399999999999</v>
      </c>
      <c r="AC1449">
        <v>3</v>
      </c>
      <c r="AD1449" s="6">
        <v>366.44</v>
      </c>
      <c r="AE1449">
        <v>89515</v>
      </c>
      <c r="AF1449" s="9">
        <f>IF(COUNTIF(AE$2:AE3400,AE1449)=1,1,0)</f>
        <v>0</v>
      </c>
      <c r="AG1449" t="str">
        <f>_xlfn.XLOOKUP(AE1449,Returns!A:A,Returns!B:B,"Not Returned",0,1)</f>
        <v>Not Returned</v>
      </c>
      <c r="AH1449">
        <f t="shared" si="114"/>
        <v>0</v>
      </c>
    </row>
    <row r="1450" spans="1:34" x14ac:dyDescent="0.3">
      <c r="A1450">
        <v>19914</v>
      </c>
      <c r="B1450" t="s">
        <v>37</v>
      </c>
      <c r="C1450" s="8">
        <v>0.08</v>
      </c>
      <c r="D1450" s="6">
        <v>95.99</v>
      </c>
      <c r="E1450" s="7">
        <v>35</v>
      </c>
      <c r="F1450">
        <v>2211</v>
      </c>
      <c r="G1450" t="s">
        <v>2092</v>
      </c>
      <c r="H1450" t="str">
        <f>IF(COUNTIF(G$2:G1450,G1450)=1,"New Customer","Returning Customer")</f>
        <v>New Customer</v>
      </c>
      <c r="I1450">
        <f t="shared" si="110"/>
        <v>1</v>
      </c>
      <c r="J1450" t="s">
        <v>27</v>
      </c>
      <c r="K1450" t="s">
        <v>40</v>
      </c>
      <c r="L1450" t="s">
        <v>29</v>
      </c>
      <c r="M1450" t="s">
        <v>139</v>
      </c>
      <c r="N1450" t="s">
        <v>231</v>
      </c>
      <c r="O1450" t="s">
        <v>2093</v>
      </c>
      <c r="P1450">
        <f>0</f>
        <v>0</v>
      </c>
      <c r="Q1450" t="s">
        <v>33</v>
      </c>
      <c r="R1450" t="s">
        <v>53</v>
      </c>
      <c r="S1450" t="str">
        <f>VLOOKUP(R1450,Users!$A$1:$B$5,2,0)</f>
        <v>Erin</v>
      </c>
      <c r="T1450" t="s">
        <v>409</v>
      </c>
      <c r="U1450" t="s">
        <v>2094</v>
      </c>
      <c r="V1450">
        <v>20715</v>
      </c>
      <c r="W1450" s="2">
        <v>42005</v>
      </c>
      <c r="X1450" s="2" t="str">
        <f t="shared" si="111"/>
        <v>Thu</v>
      </c>
      <c r="Y1450" s="2">
        <v>42007</v>
      </c>
      <c r="Z1450" s="9">
        <f t="shared" si="112"/>
        <v>2</v>
      </c>
      <c r="AA1450" s="9" t="str">
        <f t="shared" si="113"/>
        <v>After Discount</v>
      </c>
      <c r="AB1450" s="6">
        <v>-425.20840000000004</v>
      </c>
      <c r="AC1450">
        <v>2</v>
      </c>
      <c r="AD1450" s="6">
        <v>193.88</v>
      </c>
      <c r="AE1450">
        <v>88028</v>
      </c>
      <c r="AF1450" s="9">
        <f>IF(COUNTIF(AE$2:AE3401,AE1450)=1,1,0)</f>
        <v>1</v>
      </c>
      <c r="AG1450" t="str">
        <f>_xlfn.XLOOKUP(AE1450,Returns!A:A,Returns!B:B,"Not Returned",0,1)</f>
        <v>Not Returned</v>
      </c>
      <c r="AH1450">
        <f t="shared" si="114"/>
        <v>0</v>
      </c>
    </row>
    <row r="1451" spans="1:34" x14ac:dyDescent="0.3">
      <c r="A1451">
        <v>19464</v>
      </c>
      <c r="B1451" t="s">
        <v>37</v>
      </c>
      <c r="C1451" s="8">
        <v>0.03</v>
      </c>
      <c r="D1451" s="6">
        <v>95.99</v>
      </c>
      <c r="E1451" s="7">
        <v>35</v>
      </c>
      <c r="F1451">
        <v>3388</v>
      </c>
      <c r="G1451" t="s">
        <v>2996</v>
      </c>
      <c r="H1451" t="str">
        <f>IF(COUNTIF(G$2:G1451,G1451)=1,"New Customer","Returning Customer")</f>
        <v>New Customer</v>
      </c>
      <c r="I1451">
        <f t="shared" si="110"/>
        <v>1</v>
      </c>
      <c r="J1451" t="s">
        <v>49</v>
      </c>
      <c r="K1451" t="s">
        <v>28</v>
      </c>
      <c r="L1451" t="s">
        <v>29</v>
      </c>
      <c r="M1451" t="s">
        <v>139</v>
      </c>
      <c r="N1451" t="s">
        <v>231</v>
      </c>
      <c r="O1451" t="s">
        <v>2093</v>
      </c>
      <c r="P1451">
        <f>0</f>
        <v>0</v>
      </c>
      <c r="Q1451" t="s">
        <v>33</v>
      </c>
      <c r="R1451" t="s">
        <v>34</v>
      </c>
      <c r="S1451" t="str">
        <f>VLOOKUP(R1451,Users!$A$1:$B$5,2,0)</f>
        <v>William</v>
      </c>
      <c r="T1451" t="s">
        <v>45</v>
      </c>
      <c r="U1451" t="s">
        <v>387</v>
      </c>
      <c r="V1451">
        <v>94533</v>
      </c>
      <c r="W1451" s="2">
        <v>42135</v>
      </c>
      <c r="X1451" s="2" t="str">
        <f t="shared" si="111"/>
        <v>Mon</v>
      </c>
      <c r="Y1451" s="2">
        <v>42136</v>
      </c>
      <c r="Z1451" s="9">
        <f t="shared" si="112"/>
        <v>1</v>
      </c>
      <c r="AA1451" s="9" t="str">
        <f t="shared" si="113"/>
        <v>After Discount</v>
      </c>
      <c r="AB1451" s="6">
        <v>67.012000000000057</v>
      </c>
      <c r="AC1451">
        <v>9</v>
      </c>
      <c r="AD1451" s="6">
        <v>894.64</v>
      </c>
      <c r="AE1451">
        <v>90154</v>
      </c>
      <c r="AF1451" s="9">
        <f>IF(COUNTIF(AE$2:AE3402,AE1451)=1,1,0)</f>
        <v>1</v>
      </c>
      <c r="AG1451" t="str">
        <f>_xlfn.XLOOKUP(AE1451,Returns!A:A,Returns!B:B,"Not Returned",0,1)</f>
        <v>Not Returned</v>
      </c>
      <c r="AH1451">
        <f t="shared" si="114"/>
        <v>0</v>
      </c>
    </row>
    <row r="1452" spans="1:34" x14ac:dyDescent="0.3">
      <c r="A1452">
        <v>24764</v>
      </c>
      <c r="B1452" t="s">
        <v>47</v>
      </c>
      <c r="C1452" s="8">
        <v>0.09</v>
      </c>
      <c r="D1452" s="6">
        <v>349.45</v>
      </c>
      <c r="E1452" s="7">
        <v>60</v>
      </c>
      <c r="F1452">
        <v>868</v>
      </c>
      <c r="G1452" t="s">
        <v>975</v>
      </c>
      <c r="H1452" t="str">
        <f>IF(COUNTIF(G$2:G1452,G1452)=1,"New Customer","Returning Customer")</f>
        <v>Returning Customer</v>
      </c>
      <c r="I1452">
        <f t="shared" si="110"/>
        <v>0</v>
      </c>
      <c r="J1452" t="s">
        <v>39</v>
      </c>
      <c r="K1452" t="s">
        <v>28</v>
      </c>
      <c r="L1452" t="s">
        <v>41</v>
      </c>
      <c r="M1452" t="s">
        <v>150</v>
      </c>
      <c r="N1452" t="s">
        <v>43</v>
      </c>
      <c r="O1452" t="s">
        <v>980</v>
      </c>
      <c r="P1452">
        <f>0</f>
        <v>0</v>
      </c>
      <c r="Q1452" t="s">
        <v>33</v>
      </c>
      <c r="R1452" t="s">
        <v>61</v>
      </c>
      <c r="S1452" t="str">
        <f>VLOOKUP(R1452,Users!$A$1:$B$5,2,0)</f>
        <v>Chris</v>
      </c>
      <c r="T1452" t="s">
        <v>62</v>
      </c>
      <c r="U1452" t="s">
        <v>977</v>
      </c>
      <c r="V1452">
        <v>55126</v>
      </c>
      <c r="W1452" s="2">
        <v>42069</v>
      </c>
      <c r="X1452" s="2" t="str">
        <f t="shared" si="111"/>
        <v>Fri</v>
      </c>
      <c r="Y1452" s="2">
        <v>42070</v>
      </c>
      <c r="Z1452" s="9">
        <f t="shared" si="112"/>
        <v>1</v>
      </c>
      <c r="AA1452" s="9" t="str">
        <f t="shared" si="113"/>
        <v>After Discount</v>
      </c>
      <c r="AB1452" s="6">
        <v>-2946.0509999999999</v>
      </c>
      <c r="AC1452">
        <v>12</v>
      </c>
      <c r="AD1452" s="6">
        <v>3918.98</v>
      </c>
      <c r="AE1452">
        <v>91195</v>
      </c>
      <c r="AF1452" s="9">
        <f>IF(COUNTIF(AE$2:AE3403,AE1452)=1,1,0)</f>
        <v>0</v>
      </c>
      <c r="AG1452" t="str">
        <f>_xlfn.XLOOKUP(AE1452,Returns!A:A,Returns!B:B,"Not Returned",0,1)</f>
        <v>Not Returned</v>
      </c>
      <c r="AH1452">
        <f t="shared" si="114"/>
        <v>0</v>
      </c>
    </row>
    <row r="1453" spans="1:34" x14ac:dyDescent="0.3">
      <c r="A1453">
        <v>19185</v>
      </c>
      <c r="B1453" t="s">
        <v>25</v>
      </c>
      <c r="C1453" s="8">
        <v>0.09</v>
      </c>
      <c r="D1453" s="6">
        <v>349.45</v>
      </c>
      <c r="E1453" s="7">
        <v>60</v>
      </c>
      <c r="F1453">
        <v>1178</v>
      </c>
      <c r="G1453" t="s">
        <v>1255</v>
      </c>
      <c r="H1453" t="str">
        <f>IF(COUNTIF(G$2:G1453,G1453)=1,"New Customer","Returning Customer")</f>
        <v>Returning Customer</v>
      </c>
      <c r="I1453">
        <f t="shared" si="110"/>
        <v>0</v>
      </c>
      <c r="J1453" t="s">
        <v>39</v>
      </c>
      <c r="K1453" t="s">
        <v>114</v>
      </c>
      <c r="L1453" t="s">
        <v>41</v>
      </c>
      <c r="M1453" t="s">
        <v>150</v>
      </c>
      <c r="N1453" t="s">
        <v>43</v>
      </c>
      <c r="O1453" t="s">
        <v>980</v>
      </c>
      <c r="P1453">
        <f>0</f>
        <v>0</v>
      </c>
      <c r="Q1453" t="s">
        <v>33</v>
      </c>
      <c r="R1453" t="s">
        <v>135</v>
      </c>
      <c r="S1453" t="str">
        <f>VLOOKUP(R1453,Users!$A$1:$B$5,2,0)</f>
        <v>Sam</v>
      </c>
      <c r="T1453" t="s">
        <v>356</v>
      </c>
      <c r="U1453" t="s">
        <v>1256</v>
      </c>
      <c r="V1453">
        <v>32701</v>
      </c>
      <c r="W1453" s="2">
        <v>42103</v>
      </c>
      <c r="X1453" s="2" t="str">
        <f t="shared" si="111"/>
        <v>Thu</v>
      </c>
      <c r="Y1453" s="2">
        <v>42104</v>
      </c>
      <c r="Z1453" s="9">
        <f t="shared" si="112"/>
        <v>1</v>
      </c>
      <c r="AA1453" s="9" t="str">
        <f t="shared" si="113"/>
        <v>After Discount</v>
      </c>
      <c r="AB1453" s="6">
        <v>-369.10999999999996</v>
      </c>
      <c r="AC1453">
        <v>7</v>
      </c>
      <c r="AD1453" s="6">
        <v>2307.2600000000002</v>
      </c>
      <c r="AE1453">
        <v>89787</v>
      </c>
      <c r="AF1453" s="9">
        <f>IF(COUNTIF(AE$2:AE3404,AE1453)=1,1,0)</f>
        <v>0</v>
      </c>
      <c r="AG1453" t="str">
        <f>_xlfn.XLOOKUP(AE1453,Returns!A:A,Returns!B:B,"Not Returned",0,1)</f>
        <v>Not Returned</v>
      </c>
      <c r="AH1453">
        <f t="shared" si="114"/>
        <v>0</v>
      </c>
    </row>
    <row r="1454" spans="1:34" x14ac:dyDescent="0.3">
      <c r="A1454">
        <v>22593</v>
      </c>
      <c r="B1454" t="s">
        <v>25</v>
      </c>
      <c r="C1454" s="8">
        <v>0.09</v>
      </c>
      <c r="D1454" s="6">
        <v>349.45</v>
      </c>
      <c r="E1454" s="7">
        <v>60</v>
      </c>
      <c r="F1454">
        <v>1739</v>
      </c>
      <c r="G1454" t="s">
        <v>1741</v>
      </c>
      <c r="H1454" t="str">
        <f>IF(COUNTIF(G$2:G1454,G1454)=1,"New Customer","Returning Customer")</f>
        <v>New Customer</v>
      </c>
      <c r="I1454">
        <f t="shared" si="110"/>
        <v>1</v>
      </c>
      <c r="J1454" t="s">
        <v>39</v>
      </c>
      <c r="K1454" t="s">
        <v>28</v>
      </c>
      <c r="L1454" t="s">
        <v>41</v>
      </c>
      <c r="M1454" t="s">
        <v>150</v>
      </c>
      <c r="N1454" t="s">
        <v>43</v>
      </c>
      <c r="O1454" t="s">
        <v>980</v>
      </c>
      <c r="P1454">
        <f>0</f>
        <v>0</v>
      </c>
      <c r="Q1454" t="s">
        <v>33</v>
      </c>
      <c r="R1454" t="s">
        <v>135</v>
      </c>
      <c r="S1454" t="str">
        <f>VLOOKUP(R1454,Users!$A$1:$B$5,2,0)</f>
        <v>Sam</v>
      </c>
      <c r="T1454" t="s">
        <v>316</v>
      </c>
      <c r="U1454" t="s">
        <v>1742</v>
      </c>
      <c r="V1454">
        <v>27534</v>
      </c>
      <c r="W1454" s="2">
        <v>42127</v>
      </c>
      <c r="X1454" s="2" t="str">
        <f t="shared" si="111"/>
        <v>Sun</v>
      </c>
      <c r="Y1454" s="2">
        <v>42128</v>
      </c>
      <c r="Z1454" s="9">
        <f t="shared" si="112"/>
        <v>1</v>
      </c>
      <c r="AA1454" s="9" t="str">
        <f t="shared" si="113"/>
        <v>After Discount</v>
      </c>
      <c r="AB1454" s="6">
        <v>-90.74799999999999</v>
      </c>
      <c r="AC1454">
        <v>17</v>
      </c>
      <c r="AD1454" s="6">
        <v>5835.41</v>
      </c>
      <c r="AE1454">
        <v>85867</v>
      </c>
      <c r="AF1454" s="9">
        <f>IF(COUNTIF(AE$2:AE3405,AE1454)=1,1,0)</f>
        <v>1</v>
      </c>
      <c r="AG1454" t="str">
        <f>_xlfn.XLOOKUP(AE1454,Returns!A:A,Returns!B:B,"Not Returned",0,1)</f>
        <v>Not Returned</v>
      </c>
      <c r="AH1454">
        <f t="shared" si="114"/>
        <v>0</v>
      </c>
    </row>
    <row r="1455" spans="1:34" x14ac:dyDescent="0.3">
      <c r="A1455">
        <v>20795</v>
      </c>
      <c r="B1455" t="s">
        <v>47</v>
      </c>
      <c r="C1455" s="8">
        <v>0.08</v>
      </c>
      <c r="D1455" s="6">
        <v>349.45</v>
      </c>
      <c r="E1455" s="7">
        <v>60</v>
      </c>
      <c r="F1455">
        <v>3119</v>
      </c>
      <c r="G1455" t="s">
        <v>2784</v>
      </c>
      <c r="H1455" t="str">
        <f>IF(COUNTIF(G$2:G1455,G1455)=1,"New Customer","Returning Customer")</f>
        <v>New Customer</v>
      </c>
      <c r="I1455">
        <f t="shared" si="110"/>
        <v>1</v>
      </c>
      <c r="J1455" t="s">
        <v>39</v>
      </c>
      <c r="K1455" t="s">
        <v>28</v>
      </c>
      <c r="L1455" t="s">
        <v>41</v>
      </c>
      <c r="M1455" t="s">
        <v>150</v>
      </c>
      <c r="N1455" t="s">
        <v>43</v>
      </c>
      <c r="O1455" t="s">
        <v>980</v>
      </c>
      <c r="P1455">
        <f>0</f>
        <v>0</v>
      </c>
      <c r="Q1455" t="s">
        <v>33</v>
      </c>
      <c r="R1455" t="s">
        <v>135</v>
      </c>
      <c r="S1455" t="str">
        <f>VLOOKUP(R1455,Users!$A$1:$B$5,2,0)</f>
        <v>Sam</v>
      </c>
      <c r="T1455" t="s">
        <v>356</v>
      </c>
      <c r="U1455" t="s">
        <v>2785</v>
      </c>
      <c r="V1455">
        <v>32839</v>
      </c>
      <c r="W1455" s="2">
        <v>42185</v>
      </c>
      <c r="X1455" s="2" t="str">
        <f t="shared" si="111"/>
        <v>Tue</v>
      </c>
      <c r="Y1455" s="2">
        <v>42187</v>
      </c>
      <c r="Z1455" s="9">
        <f t="shared" si="112"/>
        <v>2</v>
      </c>
      <c r="AA1455" s="9" t="str">
        <f t="shared" si="113"/>
        <v>After Discount</v>
      </c>
      <c r="AB1455" s="6">
        <v>513.08399999999995</v>
      </c>
      <c r="AC1455">
        <v>11</v>
      </c>
      <c r="AD1455" s="6">
        <v>3772.19</v>
      </c>
      <c r="AE1455">
        <v>86432</v>
      </c>
      <c r="AF1455" s="9">
        <f>IF(COUNTIF(AE$2:AE3406,AE1455)=1,1,0)</f>
        <v>1</v>
      </c>
      <c r="AG1455" t="str">
        <f>_xlfn.XLOOKUP(AE1455,Returns!A:A,Returns!B:B,"Not Returned",0,1)</f>
        <v>Not Returned</v>
      </c>
      <c r="AH1455">
        <f t="shared" si="114"/>
        <v>0</v>
      </c>
    </row>
    <row r="1456" spans="1:34" x14ac:dyDescent="0.3">
      <c r="A1456">
        <v>18728</v>
      </c>
      <c r="B1456" t="s">
        <v>37</v>
      </c>
      <c r="C1456" s="8">
        <v>0.01</v>
      </c>
      <c r="D1456" s="6">
        <v>349.45</v>
      </c>
      <c r="E1456" s="7">
        <v>60</v>
      </c>
      <c r="F1456">
        <v>3257</v>
      </c>
      <c r="G1456" t="s">
        <v>2899</v>
      </c>
      <c r="H1456" t="str">
        <f>IF(COUNTIF(G$2:G1456,G1456)=1,"New Customer","Returning Customer")</f>
        <v>Returning Customer</v>
      </c>
      <c r="I1456">
        <f t="shared" si="110"/>
        <v>0</v>
      </c>
      <c r="J1456" t="s">
        <v>39</v>
      </c>
      <c r="K1456" t="s">
        <v>114</v>
      </c>
      <c r="L1456" t="s">
        <v>41</v>
      </c>
      <c r="M1456" t="s">
        <v>150</v>
      </c>
      <c r="N1456" t="s">
        <v>43</v>
      </c>
      <c r="O1456" t="s">
        <v>980</v>
      </c>
      <c r="P1456">
        <f>0</f>
        <v>0</v>
      </c>
      <c r="Q1456" t="s">
        <v>33</v>
      </c>
      <c r="R1456" t="s">
        <v>34</v>
      </c>
      <c r="S1456" t="str">
        <f>VLOOKUP(R1456,Users!$A$1:$B$5,2,0)</f>
        <v>William</v>
      </c>
      <c r="T1456" t="s">
        <v>35</v>
      </c>
      <c r="U1456" t="s">
        <v>2900</v>
      </c>
      <c r="V1456">
        <v>98632</v>
      </c>
      <c r="W1456" s="2">
        <v>42150</v>
      </c>
      <c r="X1456" s="2" t="str">
        <f t="shared" si="111"/>
        <v>Tue</v>
      </c>
      <c r="Y1456" s="2">
        <v>42151</v>
      </c>
      <c r="Z1456" s="9">
        <f t="shared" si="112"/>
        <v>1</v>
      </c>
      <c r="AA1456" s="9" t="str">
        <f t="shared" si="113"/>
        <v>After Discount</v>
      </c>
      <c r="AB1456" s="6">
        <v>3739.3928999999998</v>
      </c>
      <c r="AC1456">
        <v>15</v>
      </c>
      <c r="AD1456" s="6">
        <v>5419.41</v>
      </c>
      <c r="AE1456">
        <v>88825</v>
      </c>
      <c r="AF1456" s="9">
        <f>IF(COUNTIF(AE$2:AE3407,AE1456)=1,1,0)</f>
        <v>1</v>
      </c>
      <c r="AG1456" t="str">
        <f>_xlfn.XLOOKUP(AE1456,Returns!A:A,Returns!B:B,"Not Returned",0,1)</f>
        <v>Not Returned</v>
      </c>
      <c r="AH1456">
        <f t="shared" si="114"/>
        <v>0</v>
      </c>
    </row>
    <row r="1457" spans="1:34" x14ac:dyDescent="0.3">
      <c r="A1457">
        <v>26296</v>
      </c>
      <c r="B1457" t="s">
        <v>25</v>
      </c>
      <c r="C1457" s="8">
        <v>0.03</v>
      </c>
      <c r="D1457" s="6">
        <v>40.97</v>
      </c>
      <c r="E1457" s="7">
        <v>8.99</v>
      </c>
      <c r="F1457">
        <v>2621</v>
      </c>
      <c r="G1457" t="s">
        <v>2424</v>
      </c>
      <c r="H1457" t="str">
        <f>IF(COUNTIF(G$2:G1457,G1457)=1,"New Customer","Returning Customer")</f>
        <v>New Customer</v>
      </c>
      <c r="I1457">
        <f t="shared" si="110"/>
        <v>1</v>
      </c>
      <c r="J1457" t="s">
        <v>27</v>
      </c>
      <c r="K1457" t="s">
        <v>28</v>
      </c>
      <c r="L1457" t="s">
        <v>29</v>
      </c>
      <c r="M1457" t="s">
        <v>30</v>
      </c>
      <c r="N1457" t="s">
        <v>51</v>
      </c>
      <c r="O1457" t="s">
        <v>2425</v>
      </c>
      <c r="P1457">
        <v>0.59</v>
      </c>
      <c r="Q1457" t="s">
        <v>33</v>
      </c>
      <c r="R1457" t="s">
        <v>135</v>
      </c>
      <c r="S1457" t="str">
        <f>VLOOKUP(R1457,Users!$A$1:$B$5,2,0)</f>
        <v>Sam</v>
      </c>
      <c r="T1457" t="s">
        <v>239</v>
      </c>
      <c r="U1457" t="s">
        <v>2426</v>
      </c>
      <c r="V1457">
        <v>37027</v>
      </c>
      <c r="W1457" s="2">
        <v>42082</v>
      </c>
      <c r="X1457" s="2" t="str">
        <f t="shared" si="111"/>
        <v>Thu</v>
      </c>
      <c r="Y1457" s="2">
        <v>42083</v>
      </c>
      <c r="Z1457" s="9">
        <f t="shared" si="112"/>
        <v>1</v>
      </c>
      <c r="AA1457" s="9" t="str">
        <f t="shared" si="113"/>
        <v>After Discount</v>
      </c>
      <c r="AB1457" s="6">
        <v>-177.05799999999999</v>
      </c>
      <c r="AC1457">
        <v>5</v>
      </c>
      <c r="AD1457" s="6">
        <v>207.22</v>
      </c>
      <c r="AE1457">
        <v>88016</v>
      </c>
      <c r="AF1457" s="9">
        <f>IF(COUNTIF(AE$2:AE3408,AE1457)=1,1,0)</f>
        <v>1</v>
      </c>
      <c r="AG1457" t="str">
        <f>_xlfn.XLOOKUP(AE1457,Returns!A:A,Returns!B:B,"Not Returned",0,1)</f>
        <v>Not Returned</v>
      </c>
      <c r="AH1457">
        <f t="shared" si="114"/>
        <v>0</v>
      </c>
    </row>
    <row r="1458" spans="1:34" x14ac:dyDescent="0.3">
      <c r="A1458">
        <v>20204</v>
      </c>
      <c r="B1458" t="s">
        <v>37</v>
      </c>
      <c r="C1458" s="8">
        <v>0.09</v>
      </c>
      <c r="D1458" s="6">
        <v>40.97</v>
      </c>
      <c r="E1458" s="7">
        <v>8.99</v>
      </c>
      <c r="F1458">
        <v>3320</v>
      </c>
      <c r="G1458" t="s">
        <v>2938</v>
      </c>
      <c r="H1458" t="str">
        <f>IF(COUNTIF(G$2:G1458,G1458)=1,"New Customer","Returning Customer")</f>
        <v>Returning Customer</v>
      </c>
      <c r="I1458">
        <f t="shared" si="110"/>
        <v>0</v>
      </c>
      <c r="J1458" t="s">
        <v>27</v>
      </c>
      <c r="K1458" t="s">
        <v>58</v>
      </c>
      <c r="L1458" t="s">
        <v>29</v>
      </c>
      <c r="M1458" t="s">
        <v>30</v>
      </c>
      <c r="N1458" t="s">
        <v>51</v>
      </c>
      <c r="O1458" t="s">
        <v>2425</v>
      </c>
      <c r="P1458">
        <v>0.59</v>
      </c>
      <c r="Q1458" t="s">
        <v>33</v>
      </c>
      <c r="R1458" t="s">
        <v>135</v>
      </c>
      <c r="S1458" t="str">
        <f>VLOOKUP(R1458,Users!$A$1:$B$5,2,0)</f>
        <v>Sam</v>
      </c>
      <c r="T1458" t="s">
        <v>239</v>
      </c>
      <c r="U1458" t="s">
        <v>1631</v>
      </c>
      <c r="V1458">
        <v>38301</v>
      </c>
      <c r="W1458" s="2">
        <v>42121</v>
      </c>
      <c r="X1458" s="2" t="str">
        <f t="shared" si="111"/>
        <v>Mon</v>
      </c>
      <c r="Y1458" s="2">
        <v>42123</v>
      </c>
      <c r="Z1458" s="9">
        <f t="shared" si="112"/>
        <v>2</v>
      </c>
      <c r="AA1458" s="9" t="str">
        <f t="shared" si="113"/>
        <v>After Discount</v>
      </c>
      <c r="AB1458" s="6">
        <v>66.215999999999994</v>
      </c>
      <c r="AC1458">
        <v>22</v>
      </c>
      <c r="AD1458" s="6">
        <v>824.7</v>
      </c>
      <c r="AE1458">
        <v>90103</v>
      </c>
      <c r="AF1458" s="9">
        <f>IF(COUNTIF(AE$2:AE3409,AE1458)=1,1,0)</f>
        <v>0</v>
      </c>
      <c r="AG1458" t="str">
        <f>_xlfn.XLOOKUP(AE1458,Returns!A:A,Returns!B:B,"Not Returned",0,1)</f>
        <v>Not Returned</v>
      </c>
      <c r="AH1458">
        <f t="shared" si="114"/>
        <v>0</v>
      </c>
    </row>
    <row r="1459" spans="1:34" x14ac:dyDescent="0.3">
      <c r="A1459">
        <v>19423</v>
      </c>
      <c r="B1459" t="s">
        <v>106</v>
      </c>
      <c r="C1459" s="8">
        <v>7.0000000000000007E-2</v>
      </c>
      <c r="D1459" s="6">
        <v>2.88</v>
      </c>
      <c r="E1459" s="7">
        <v>1.01</v>
      </c>
      <c r="F1459">
        <v>672</v>
      </c>
      <c r="G1459" t="s">
        <v>784</v>
      </c>
      <c r="H1459" t="str">
        <f>IF(COUNTIF(G$2:G1459,G1459)=1,"New Customer","Returning Customer")</f>
        <v>Returning Customer</v>
      </c>
      <c r="I1459">
        <f t="shared" si="110"/>
        <v>0</v>
      </c>
      <c r="J1459" t="s">
        <v>49</v>
      </c>
      <c r="K1459" t="s">
        <v>58</v>
      </c>
      <c r="L1459" t="s">
        <v>29</v>
      </c>
      <c r="M1459" t="s">
        <v>30</v>
      </c>
      <c r="N1459" t="s">
        <v>31</v>
      </c>
      <c r="O1459" t="s">
        <v>785</v>
      </c>
      <c r="P1459">
        <v>0.55000000000000004</v>
      </c>
      <c r="Q1459" t="s">
        <v>33</v>
      </c>
      <c r="R1459" t="s">
        <v>61</v>
      </c>
      <c r="S1459" t="str">
        <f>VLOOKUP(R1459,Users!$A$1:$B$5,2,0)</f>
        <v>Chris</v>
      </c>
      <c r="T1459" t="s">
        <v>324</v>
      </c>
      <c r="U1459" t="s">
        <v>325</v>
      </c>
      <c r="V1459">
        <v>50208</v>
      </c>
      <c r="W1459" s="2">
        <v>42040</v>
      </c>
      <c r="X1459" s="2" t="str">
        <f t="shared" si="111"/>
        <v>Thu</v>
      </c>
      <c r="Y1459" s="2">
        <v>42044</v>
      </c>
      <c r="Z1459" s="9">
        <f t="shared" si="112"/>
        <v>4</v>
      </c>
      <c r="AA1459" s="9" t="str">
        <f t="shared" si="113"/>
        <v>After Discount</v>
      </c>
      <c r="AB1459" s="6">
        <v>9.59</v>
      </c>
      <c r="AC1459">
        <v>12</v>
      </c>
      <c r="AD1459" s="6">
        <v>34.97</v>
      </c>
      <c r="AE1459">
        <v>88173</v>
      </c>
      <c r="AF1459" s="9">
        <f>IF(COUNTIF(AE$2:AE3410,AE1459)=1,1,0)</f>
        <v>0</v>
      </c>
      <c r="AG1459" t="str">
        <f>_xlfn.XLOOKUP(AE1459,Returns!A:A,Returns!B:B,"Not Returned",0,1)</f>
        <v>Not Returned</v>
      </c>
      <c r="AH1459">
        <f t="shared" si="114"/>
        <v>0</v>
      </c>
    </row>
    <row r="1460" spans="1:34" x14ac:dyDescent="0.3">
      <c r="A1460">
        <v>23110</v>
      </c>
      <c r="B1460" t="s">
        <v>106</v>
      </c>
      <c r="C1460" s="8">
        <v>0.04</v>
      </c>
      <c r="D1460" s="6">
        <v>2.88</v>
      </c>
      <c r="E1460" s="7">
        <v>1.01</v>
      </c>
      <c r="F1460">
        <v>2980</v>
      </c>
      <c r="G1460" t="s">
        <v>2688</v>
      </c>
      <c r="H1460" t="str">
        <f>IF(COUNTIF(G$2:G1460,G1460)=1,"New Customer","Returning Customer")</f>
        <v>Returning Customer</v>
      </c>
      <c r="I1460">
        <f t="shared" si="110"/>
        <v>0</v>
      </c>
      <c r="J1460" t="s">
        <v>49</v>
      </c>
      <c r="K1460" t="s">
        <v>28</v>
      </c>
      <c r="L1460" t="s">
        <v>29</v>
      </c>
      <c r="M1460" t="s">
        <v>30</v>
      </c>
      <c r="N1460" t="s">
        <v>31</v>
      </c>
      <c r="O1460" t="s">
        <v>785</v>
      </c>
      <c r="P1460">
        <v>0.55000000000000004</v>
      </c>
      <c r="Q1460" t="s">
        <v>33</v>
      </c>
      <c r="R1460" t="s">
        <v>53</v>
      </c>
      <c r="S1460" t="str">
        <f>VLOOKUP(R1460,Users!$A$1:$B$5,2,0)</f>
        <v>Erin</v>
      </c>
      <c r="T1460" t="s">
        <v>152</v>
      </c>
      <c r="U1460" t="s">
        <v>2689</v>
      </c>
      <c r="V1460">
        <v>44870</v>
      </c>
      <c r="W1460" s="2">
        <v>42154</v>
      </c>
      <c r="X1460" s="2" t="str">
        <f t="shared" si="111"/>
        <v>Sat</v>
      </c>
      <c r="Y1460" s="2">
        <v>42159</v>
      </c>
      <c r="Z1460" s="9">
        <f t="shared" si="112"/>
        <v>5</v>
      </c>
      <c r="AA1460" s="9" t="str">
        <f t="shared" si="113"/>
        <v>After Discount</v>
      </c>
      <c r="AB1460" s="6">
        <v>15.246</v>
      </c>
      <c r="AC1460">
        <v>39</v>
      </c>
      <c r="AD1460" s="6">
        <v>111.92</v>
      </c>
      <c r="AE1460">
        <v>86548</v>
      </c>
      <c r="AF1460" s="9">
        <f>IF(COUNTIF(AE$2:AE3411,AE1460)=1,1,0)</f>
        <v>1</v>
      </c>
      <c r="AG1460" t="str">
        <f>_xlfn.XLOOKUP(AE1460,Returns!A:A,Returns!B:B,"Not Returned",0,1)</f>
        <v>Not Returned</v>
      </c>
      <c r="AH1460">
        <f t="shared" si="114"/>
        <v>0</v>
      </c>
    </row>
    <row r="1461" spans="1:34" x14ac:dyDescent="0.3">
      <c r="A1461">
        <v>20325</v>
      </c>
      <c r="B1461" t="s">
        <v>47</v>
      </c>
      <c r="C1461" s="8">
        <v>0.03</v>
      </c>
      <c r="D1461" s="6">
        <v>2.1</v>
      </c>
      <c r="E1461" s="7">
        <v>0.7</v>
      </c>
      <c r="F1461">
        <v>2418</v>
      </c>
      <c r="G1461" t="s">
        <v>2245</v>
      </c>
      <c r="H1461" t="str">
        <f>IF(COUNTIF(G$2:G1461,G1461)=1,"New Customer","Returning Customer")</f>
        <v>Returning Customer</v>
      </c>
      <c r="I1461">
        <f t="shared" si="110"/>
        <v>0</v>
      </c>
      <c r="J1461" t="s">
        <v>49</v>
      </c>
      <c r="K1461" t="s">
        <v>114</v>
      </c>
      <c r="L1461" t="s">
        <v>29</v>
      </c>
      <c r="M1461" t="s">
        <v>30</v>
      </c>
      <c r="N1461" t="s">
        <v>31</v>
      </c>
      <c r="O1461" t="s">
        <v>2246</v>
      </c>
      <c r="P1461">
        <v>0.56999999999999995</v>
      </c>
      <c r="Q1461" t="s">
        <v>33</v>
      </c>
      <c r="R1461" t="s">
        <v>135</v>
      </c>
      <c r="S1461" t="str">
        <f>VLOOKUP(R1461,Users!$A$1:$B$5,2,0)</f>
        <v>Sam</v>
      </c>
      <c r="T1461" t="s">
        <v>136</v>
      </c>
      <c r="U1461" t="s">
        <v>2247</v>
      </c>
      <c r="V1461">
        <v>23805</v>
      </c>
      <c r="W1461" s="2">
        <v>42010</v>
      </c>
      <c r="X1461" s="2" t="str">
        <f t="shared" si="111"/>
        <v>Tue</v>
      </c>
      <c r="Y1461" s="2">
        <v>42011</v>
      </c>
      <c r="Z1461" s="9">
        <f t="shared" si="112"/>
        <v>1</v>
      </c>
      <c r="AA1461" s="9" t="str">
        <f t="shared" si="113"/>
        <v>After Discount</v>
      </c>
      <c r="AB1461" s="6">
        <v>-1473.9059999999999</v>
      </c>
      <c r="AC1461">
        <v>4</v>
      </c>
      <c r="AD1461" s="6">
        <v>8.7200000000000006</v>
      </c>
      <c r="AE1461">
        <v>86750</v>
      </c>
      <c r="AF1461" s="9">
        <f>IF(COUNTIF(AE$2:AE3412,AE1461)=1,1,0)</f>
        <v>1</v>
      </c>
      <c r="AG1461" t="str">
        <f>_xlfn.XLOOKUP(AE1461,Returns!A:A,Returns!B:B,"Not Returned",0,1)</f>
        <v>Not Returned</v>
      </c>
      <c r="AH1461">
        <f t="shared" si="114"/>
        <v>0</v>
      </c>
    </row>
    <row r="1462" spans="1:34" x14ac:dyDescent="0.3">
      <c r="A1462">
        <v>18540</v>
      </c>
      <c r="B1462" t="s">
        <v>47</v>
      </c>
      <c r="C1462" s="8">
        <v>0.08</v>
      </c>
      <c r="D1462" s="6">
        <v>6.68</v>
      </c>
      <c r="E1462" s="7">
        <v>1.5</v>
      </c>
      <c r="F1462">
        <v>2114</v>
      </c>
      <c r="G1462" t="s">
        <v>2006</v>
      </c>
      <c r="H1462" t="str">
        <f>IF(COUNTIF(G$2:G1462,G1462)=1,"New Customer","Returning Customer")</f>
        <v>Returning Customer</v>
      </c>
      <c r="I1462">
        <f t="shared" si="110"/>
        <v>0</v>
      </c>
      <c r="J1462" t="s">
        <v>49</v>
      </c>
      <c r="K1462" t="s">
        <v>28</v>
      </c>
      <c r="L1462" t="s">
        <v>29</v>
      </c>
      <c r="M1462" t="s">
        <v>30</v>
      </c>
      <c r="N1462" t="s">
        <v>31</v>
      </c>
      <c r="O1462" t="s">
        <v>2007</v>
      </c>
      <c r="P1462">
        <v>0.48</v>
      </c>
      <c r="Q1462" t="s">
        <v>33</v>
      </c>
      <c r="R1462" t="s">
        <v>135</v>
      </c>
      <c r="S1462" t="str">
        <f>VLOOKUP(R1462,Users!$A$1:$B$5,2,0)</f>
        <v>Sam</v>
      </c>
      <c r="T1462" t="s">
        <v>136</v>
      </c>
      <c r="U1462" t="s">
        <v>536</v>
      </c>
      <c r="V1462">
        <v>23518</v>
      </c>
      <c r="W1462" s="2">
        <v>42089</v>
      </c>
      <c r="X1462" s="2" t="str">
        <f t="shared" si="111"/>
        <v>Thu</v>
      </c>
      <c r="Y1462" s="2">
        <v>42091</v>
      </c>
      <c r="Z1462" s="9">
        <f t="shared" si="112"/>
        <v>2</v>
      </c>
      <c r="AA1462" s="9" t="str">
        <f t="shared" si="113"/>
        <v>After Discount</v>
      </c>
      <c r="AB1462" s="6">
        <v>-601.80400000000009</v>
      </c>
      <c r="AC1462">
        <v>10</v>
      </c>
      <c r="AD1462" s="6">
        <v>66.12</v>
      </c>
      <c r="AE1462">
        <v>88403</v>
      </c>
      <c r="AF1462" s="9">
        <f>IF(COUNTIF(AE$2:AE3413,AE1462)=1,1,0)</f>
        <v>1</v>
      </c>
      <c r="AG1462" t="str">
        <f>_xlfn.XLOOKUP(AE1462,Returns!A:A,Returns!B:B,"Not Returned",0,1)</f>
        <v>Not Returned</v>
      </c>
      <c r="AH1462">
        <f t="shared" si="114"/>
        <v>0</v>
      </c>
    </row>
    <row r="1463" spans="1:34" x14ac:dyDescent="0.3">
      <c r="A1463">
        <v>23736</v>
      </c>
      <c r="B1463" t="s">
        <v>37</v>
      </c>
      <c r="C1463" s="8">
        <v>0.03</v>
      </c>
      <c r="D1463" s="6">
        <v>6.68</v>
      </c>
      <c r="E1463" s="7">
        <v>1.5</v>
      </c>
      <c r="F1463">
        <v>3221</v>
      </c>
      <c r="G1463" t="s">
        <v>2863</v>
      </c>
      <c r="H1463" t="str">
        <f>IF(COUNTIF(G$2:G1463,G1463)=1,"New Customer","Returning Customer")</f>
        <v>New Customer</v>
      </c>
      <c r="I1463">
        <f t="shared" si="110"/>
        <v>1</v>
      </c>
      <c r="J1463" t="s">
        <v>49</v>
      </c>
      <c r="K1463" t="s">
        <v>28</v>
      </c>
      <c r="L1463" t="s">
        <v>29</v>
      </c>
      <c r="M1463" t="s">
        <v>30</v>
      </c>
      <c r="N1463" t="s">
        <v>31</v>
      </c>
      <c r="O1463" t="s">
        <v>2007</v>
      </c>
      <c r="P1463">
        <v>0.48</v>
      </c>
      <c r="Q1463" t="s">
        <v>33</v>
      </c>
      <c r="R1463" t="s">
        <v>135</v>
      </c>
      <c r="S1463" t="str">
        <f>VLOOKUP(R1463,Users!$A$1:$B$5,2,0)</f>
        <v>Sam</v>
      </c>
      <c r="T1463" t="s">
        <v>356</v>
      </c>
      <c r="U1463" t="s">
        <v>2864</v>
      </c>
      <c r="V1463">
        <v>33322</v>
      </c>
      <c r="W1463" s="2">
        <v>42106</v>
      </c>
      <c r="X1463" s="2" t="str">
        <f t="shared" si="111"/>
        <v>Sun</v>
      </c>
      <c r="Y1463" s="2">
        <v>42107</v>
      </c>
      <c r="Z1463" s="9">
        <f t="shared" si="112"/>
        <v>1</v>
      </c>
      <c r="AA1463" s="9" t="str">
        <f t="shared" si="113"/>
        <v>After Discount</v>
      </c>
      <c r="AB1463" s="6">
        <v>-577.30400000000009</v>
      </c>
      <c r="AC1463">
        <v>7</v>
      </c>
      <c r="AD1463" s="6">
        <v>48.32</v>
      </c>
      <c r="AE1463">
        <v>90815</v>
      </c>
      <c r="AF1463" s="9">
        <f>IF(COUNTIF(AE$2:AE3414,AE1463)=1,1,0)</f>
        <v>1</v>
      </c>
      <c r="AG1463" t="str">
        <f>_xlfn.XLOOKUP(AE1463,Returns!A:A,Returns!B:B,"Not Returned",0,1)</f>
        <v>Not Returned</v>
      </c>
      <c r="AH1463">
        <f t="shared" si="114"/>
        <v>0</v>
      </c>
    </row>
    <row r="1464" spans="1:34" x14ac:dyDescent="0.3">
      <c r="A1464">
        <v>20847</v>
      </c>
      <c r="B1464" t="s">
        <v>25</v>
      </c>
      <c r="C1464" s="8">
        <v>0.01</v>
      </c>
      <c r="D1464" s="6">
        <v>2.84</v>
      </c>
      <c r="E1464" s="7">
        <v>0.93</v>
      </c>
      <c r="F1464">
        <v>3</v>
      </c>
      <c r="G1464" t="s">
        <v>26</v>
      </c>
      <c r="H1464" t="str">
        <f>IF(COUNTIF(G$2:G1464,G1464)=1,"New Customer","Returning Customer")</f>
        <v>New Customer</v>
      </c>
      <c r="I1464">
        <f t="shared" si="110"/>
        <v>1</v>
      </c>
      <c r="J1464" t="s">
        <v>27</v>
      </c>
      <c r="K1464" t="s">
        <v>28</v>
      </c>
      <c r="L1464" t="s">
        <v>29</v>
      </c>
      <c r="M1464" t="s">
        <v>30</v>
      </c>
      <c r="N1464" t="s">
        <v>31</v>
      </c>
      <c r="O1464" t="s">
        <v>32</v>
      </c>
      <c r="P1464">
        <v>0.54</v>
      </c>
      <c r="Q1464" t="s">
        <v>33</v>
      </c>
      <c r="R1464" t="s">
        <v>34</v>
      </c>
      <c r="S1464" t="str">
        <f>VLOOKUP(R1464,Users!$A$1:$B$5,2,0)</f>
        <v>William</v>
      </c>
      <c r="T1464" t="s">
        <v>35</v>
      </c>
      <c r="U1464" t="s">
        <v>36</v>
      </c>
      <c r="V1464">
        <v>98221</v>
      </c>
      <c r="W1464" s="2">
        <v>42011</v>
      </c>
      <c r="X1464" s="2" t="str">
        <f t="shared" si="111"/>
        <v>Wed</v>
      </c>
      <c r="Y1464" s="2">
        <v>42012</v>
      </c>
      <c r="Z1464" s="9">
        <f t="shared" si="112"/>
        <v>1</v>
      </c>
      <c r="AA1464" s="9" t="str">
        <f t="shared" si="113"/>
        <v>After Discount</v>
      </c>
      <c r="AB1464" s="6">
        <v>4.5599999999999996</v>
      </c>
      <c r="AC1464">
        <v>4</v>
      </c>
      <c r="AD1464" s="6">
        <v>13.01</v>
      </c>
      <c r="AE1464">
        <v>88522</v>
      </c>
      <c r="AF1464" s="9">
        <f>IF(COUNTIF(AE$2:AE3415,AE1464)=1,1,0)</f>
        <v>1</v>
      </c>
      <c r="AG1464" t="str">
        <f>_xlfn.XLOOKUP(AE1464,Returns!A:A,Returns!B:B,"Not Returned",0,1)</f>
        <v>Not Returned</v>
      </c>
      <c r="AH1464">
        <f t="shared" si="114"/>
        <v>0</v>
      </c>
    </row>
    <row r="1465" spans="1:34" x14ac:dyDescent="0.3">
      <c r="A1465">
        <v>7734</v>
      </c>
      <c r="B1465" t="s">
        <v>47</v>
      </c>
      <c r="C1465" s="8">
        <v>7.0000000000000007E-2</v>
      </c>
      <c r="D1465" s="6">
        <v>2.84</v>
      </c>
      <c r="E1465" s="7">
        <v>0.93</v>
      </c>
      <c r="F1465">
        <v>699</v>
      </c>
      <c r="G1465" t="s">
        <v>826</v>
      </c>
      <c r="H1465" t="str">
        <f>IF(COUNTIF(G$2:G1465,G1465)=1,"New Customer","Returning Customer")</f>
        <v>Returning Customer</v>
      </c>
      <c r="I1465">
        <f t="shared" si="110"/>
        <v>0</v>
      </c>
      <c r="J1465" t="s">
        <v>49</v>
      </c>
      <c r="K1465" t="s">
        <v>114</v>
      </c>
      <c r="L1465" t="s">
        <v>29</v>
      </c>
      <c r="M1465" t="s">
        <v>30</v>
      </c>
      <c r="N1465" t="s">
        <v>31</v>
      </c>
      <c r="O1465" t="s">
        <v>32</v>
      </c>
      <c r="P1465">
        <v>0.54</v>
      </c>
      <c r="Q1465" t="s">
        <v>33</v>
      </c>
      <c r="R1465" t="s">
        <v>34</v>
      </c>
      <c r="S1465" t="str">
        <f>VLOOKUP(R1465,Users!$A$1:$B$5,2,0)</f>
        <v>William</v>
      </c>
      <c r="T1465" t="s">
        <v>45</v>
      </c>
      <c r="U1465" t="s">
        <v>655</v>
      </c>
      <c r="V1465">
        <v>90041</v>
      </c>
      <c r="W1465" s="2">
        <v>42161</v>
      </c>
      <c r="X1465" s="2" t="str">
        <f t="shared" si="111"/>
        <v>Sat</v>
      </c>
      <c r="Y1465" s="2">
        <v>42163</v>
      </c>
      <c r="Z1465" s="9">
        <f t="shared" si="112"/>
        <v>2</v>
      </c>
      <c r="AA1465" s="9" t="str">
        <f t="shared" si="113"/>
        <v>After Discount</v>
      </c>
      <c r="AB1465" s="6">
        <v>3.21</v>
      </c>
      <c r="AC1465">
        <v>59</v>
      </c>
      <c r="AD1465" s="6">
        <v>158.80000000000001</v>
      </c>
      <c r="AE1465">
        <v>55392</v>
      </c>
      <c r="AF1465" s="9">
        <f>IF(COUNTIF(AE$2:AE3416,AE1465)=1,1,0)</f>
        <v>0</v>
      </c>
      <c r="AG1465" t="str">
        <f>_xlfn.XLOOKUP(AE1465,Returns!A:A,Returns!B:B,"Not Returned",0,1)</f>
        <v>Not Returned</v>
      </c>
      <c r="AH1465">
        <f t="shared" si="114"/>
        <v>0</v>
      </c>
    </row>
    <row r="1466" spans="1:34" x14ac:dyDescent="0.3">
      <c r="A1466">
        <v>25734</v>
      </c>
      <c r="B1466" t="s">
        <v>47</v>
      </c>
      <c r="C1466" s="8">
        <v>7.0000000000000007E-2</v>
      </c>
      <c r="D1466" s="6">
        <v>2.84</v>
      </c>
      <c r="E1466" s="7">
        <v>0.93</v>
      </c>
      <c r="F1466">
        <v>711</v>
      </c>
      <c r="G1466" t="s">
        <v>835</v>
      </c>
      <c r="H1466" t="str">
        <f>IF(COUNTIF(G$2:G1466,G1466)=1,"New Customer","Returning Customer")</f>
        <v>New Customer</v>
      </c>
      <c r="I1466">
        <f t="shared" si="110"/>
        <v>1</v>
      </c>
      <c r="J1466" t="s">
        <v>49</v>
      </c>
      <c r="K1466" t="s">
        <v>114</v>
      </c>
      <c r="L1466" t="s">
        <v>29</v>
      </c>
      <c r="M1466" t="s">
        <v>30</v>
      </c>
      <c r="N1466" t="s">
        <v>31</v>
      </c>
      <c r="O1466" t="s">
        <v>32</v>
      </c>
      <c r="P1466">
        <v>0.54</v>
      </c>
      <c r="Q1466" t="s">
        <v>33</v>
      </c>
      <c r="R1466" t="s">
        <v>53</v>
      </c>
      <c r="S1466" t="str">
        <f>VLOOKUP(R1466,Users!$A$1:$B$5,2,0)</f>
        <v>Erin</v>
      </c>
      <c r="T1466" t="s">
        <v>189</v>
      </c>
      <c r="U1466" t="s">
        <v>836</v>
      </c>
      <c r="V1466">
        <v>2152</v>
      </c>
      <c r="W1466" s="2">
        <v>42161</v>
      </c>
      <c r="X1466" s="2" t="str">
        <f t="shared" si="111"/>
        <v>Sat</v>
      </c>
      <c r="Y1466" s="2">
        <v>42163</v>
      </c>
      <c r="Z1466" s="9">
        <f t="shared" si="112"/>
        <v>2</v>
      </c>
      <c r="AA1466" s="9" t="str">
        <f t="shared" si="113"/>
        <v>After Discount</v>
      </c>
      <c r="AB1466" s="6">
        <v>3.8519999999999999</v>
      </c>
      <c r="AC1466">
        <v>15</v>
      </c>
      <c r="AD1466" s="6">
        <v>40.369999999999997</v>
      </c>
      <c r="AE1466">
        <v>87978</v>
      </c>
      <c r="AF1466" s="9">
        <f>IF(COUNTIF(AE$2:AE3417,AE1466)=1,1,0)</f>
        <v>1</v>
      </c>
      <c r="AG1466" t="str">
        <f>_xlfn.XLOOKUP(AE1466,Returns!A:A,Returns!B:B,"Not Returned",0,1)</f>
        <v>Not Returned</v>
      </c>
      <c r="AH1466">
        <f t="shared" si="114"/>
        <v>0</v>
      </c>
    </row>
    <row r="1467" spans="1:34" x14ac:dyDescent="0.3">
      <c r="A1467">
        <v>24325</v>
      </c>
      <c r="B1467" t="s">
        <v>56</v>
      </c>
      <c r="C1467" s="8">
        <v>7.0000000000000007E-2</v>
      </c>
      <c r="D1467" s="6">
        <v>7.08</v>
      </c>
      <c r="E1467" s="7">
        <v>2.35</v>
      </c>
      <c r="F1467">
        <v>1028</v>
      </c>
      <c r="G1467" t="s">
        <v>1132</v>
      </c>
      <c r="H1467" t="str">
        <f>IF(COUNTIF(G$2:G1467,G1467)=1,"New Customer","Returning Customer")</f>
        <v>Returning Customer</v>
      </c>
      <c r="I1467">
        <f t="shared" si="110"/>
        <v>0</v>
      </c>
      <c r="J1467" t="s">
        <v>27</v>
      </c>
      <c r="K1467" t="s">
        <v>58</v>
      </c>
      <c r="L1467" t="s">
        <v>29</v>
      </c>
      <c r="M1467" t="s">
        <v>30</v>
      </c>
      <c r="N1467" t="s">
        <v>31</v>
      </c>
      <c r="O1467" t="s">
        <v>1133</v>
      </c>
      <c r="P1467">
        <v>0.47</v>
      </c>
      <c r="Q1467" t="s">
        <v>33</v>
      </c>
      <c r="R1467" t="s">
        <v>53</v>
      </c>
      <c r="S1467" t="str">
        <f>VLOOKUP(R1467,Users!$A$1:$B$5,2,0)</f>
        <v>Erin</v>
      </c>
      <c r="T1467" t="s">
        <v>71</v>
      </c>
      <c r="U1467" t="s">
        <v>1134</v>
      </c>
      <c r="V1467">
        <v>11725</v>
      </c>
      <c r="W1467" s="2">
        <v>42092</v>
      </c>
      <c r="X1467" s="2" t="str">
        <f t="shared" si="111"/>
        <v>Sun</v>
      </c>
      <c r="Y1467" s="2">
        <v>42093</v>
      </c>
      <c r="Z1467" s="9">
        <f t="shared" si="112"/>
        <v>1</v>
      </c>
      <c r="AA1467" s="9" t="str">
        <f t="shared" si="113"/>
        <v>After Discount</v>
      </c>
      <c r="AB1467" s="6">
        <v>30.49</v>
      </c>
      <c r="AC1467">
        <v>13</v>
      </c>
      <c r="AD1467" s="6">
        <v>93.82</v>
      </c>
      <c r="AE1467">
        <v>89006</v>
      </c>
      <c r="AF1467" s="9">
        <f>IF(COUNTIF(AE$2:AE3418,AE1467)=1,1,0)</f>
        <v>1</v>
      </c>
      <c r="AG1467" t="str">
        <f>_xlfn.XLOOKUP(AE1467,Returns!A:A,Returns!B:B,"Not Returned",0,1)</f>
        <v>Not Returned</v>
      </c>
      <c r="AH1467">
        <f t="shared" si="114"/>
        <v>0</v>
      </c>
    </row>
    <row r="1468" spans="1:34" x14ac:dyDescent="0.3">
      <c r="A1468">
        <v>22105</v>
      </c>
      <c r="B1468" t="s">
        <v>37</v>
      </c>
      <c r="C1468" s="8">
        <v>0.04</v>
      </c>
      <c r="D1468" s="6">
        <v>7.08</v>
      </c>
      <c r="E1468" s="7">
        <v>2.35</v>
      </c>
      <c r="F1468">
        <v>2430</v>
      </c>
      <c r="G1468" t="s">
        <v>2263</v>
      </c>
      <c r="H1468" t="str">
        <f>IF(COUNTIF(G$2:G1468,G1468)=1,"New Customer","Returning Customer")</f>
        <v>Returning Customer</v>
      </c>
      <c r="I1468">
        <f t="shared" si="110"/>
        <v>0</v>
      </c>
      <c r="J1468" t="s">
        <v>49</v>
      </c>
      <c r="K1468" t="s">
        <v>40</v>
      </c>
      <c r="L1468" t="s">
        <v>29</v>
      </c>
      <c r="M1468" t="s">
        <v>30</v>
      </c>
      <c r="N1468" t="s">
        <v>31</v>
      </c>
      <c r="O1468" t="s">
        <v>1133</v>
      </c>
      <c r="P1468">
        <v>0.47</v>
      </c>
      <c r="Q1468" t="s">
        <v>33</v>
      </c>
      <c r="R1468" t="s">
        <v>61</v>
      </c>
      <c r="S1468" t="str">
        <f>VLOOKUP(R1468,Users!$A$1:$B$5,2,0)</f>
        <v>Chris</v>
      </c>
      <c r="T1468" t="s">
        <v>129</v>
      </c>
      <c r="U1468" t="s">
        <v>2264</v>
      </c>
      <c r="V1468">
        <v>76541</v>
      </c>
      <c r="W1468" s="2">
        <v>42104</v>
      </c>
      <c r="X1468" s="2" t="str">
        <f t="shared" si="111"/>
        <v>Fri</v>
      </c>
      <c r="Y1468" s="2">
        <v>42105</v>
      </c>
      <c r="Z1468" s="9">
        <f t="shared" si="112"/>
        <v>1</v>
      </c>
      <c r="AA1468" s="9" t="str">
        <f t="shared" si="113"/>
        <v>After Discount</v>
      </c>
      <c r="AB1468" s="6">
        <v>24.59</v>
      </c>
      <c r="AC1468">
        <v>7</v>
      </c>
      <c r="AD1468" s="6">
        <v>49.1</v>
      </c>
      <c r="AE1468">
        <v>91109</v>
      </c>
      <c r="AF1468" s="9">
        <f>IF(COUNTIF(AE$2:AE3419,AE1468)=1,1,0)</f>
        <v>1</v>
      </c>
      <c r="AG1468" t="str">
        <f>_xlfn.XLOOKUP(AE1468,Returns!A:A,Returns!B:B,"Not Returned",0,1)</f>
        <v>Not Returned</v>
      </c>
      <c r="AH1468">
        <f t="shared" si="114"/>
        <v>0</v>
      </c>
    </row>
    <row r="1469" spans="1:34" x14ac:dyDescent="0.3">
      <c r="A1469">
        <v>21723</v>
      </c>
      <c r="B1469" t="s">
        <v>56</v>
      </c>
      <c r="C1469" s="8">
        <v>0.1</v>
      </c>
      <c r="D1469" s="6">
        <v>1.6</v>
      </c>
      <c r="E1469" s="7">
        <v>1.29</v>
      </c>
      <c r="F1469">
        <v>1989</v>
      </c>
      <c r="G1469" t="s">
        <v>1917</v>
      </c>
      <c r="H1469" t="str">
        <f>IF(COUNTIF(G$2:G1469,G1469)=1,"New Customer","Returning Customer")</f>
        <v>Returning Customer</v>
      </c>
      <c r="I1469">
        <f t="shared" si="110"/>
        <v>0</v>
      </c>
      <c r="J1469" t="s">
        <v>49</v>
      </c>
      <c r="K1469" t="s">
        <v>40</v>
      </c>
      <c r="L1469" t="s">
        <v>29</v>
      </c>
      <c r="M1469" t="s">
        <v>30</v>
      </c>
      <c r="N1469" t="s">
        <v>31</v>
      </c>
      <c r="O1469" t="s">
        <v>1920</v>
      </c>
      <c r="P1469">
        <v>0.42</v>
      </c>
      <c r="Q1469" t="s">
        <v>33</v>
      </c>
      <c r="R1469" t="s">
        <v>34</v>
      </c>
      <c r="S1469" t="str">
        <f>VLOOKUP(R1469,Users!$A$1:$B$5,2,0)</f>
        <v>William</v>
      </c>
      <c r="T1469" t="s">
        <v>208</v>
      </c>
      <c r="U1469" t="s">
        <v>1918</v>
      </c>
      <c r="V1469">
        <v>84117</v>
      </c>
      <c r="W1469" s="2">
        <v>42124</v>
      </c>
      <c r="X1469" s="2" t="str">
        <f t="shared" si="111"/>
        <v>Thu</v>
      </c>
      <c r="Y1469" s="2">
        <v>42124</v>
      </c>
      <c r="Z1469" s="9">
        <f t="shared" si="112"/>
        <v>0</v>
      </c>
      <c r="AA1469" s="9" t="str">
        <f t="shared" si="113"/>
        <v>After Discount</v>
      </c>
      <c r="AB1469" s="6">
        <v>-14.990400000000001</v>
      </c>
      <c r="AC1469">
        <v>11</v>
      </c>
      <c r="AD1469" s="6">
        <v>16.88</v>
      </c>
      <c r="AE1469">
        <v>90003</v>
      </c>
      <c r="AF1469" s="9">
        <f>IF(COUNTIF(AE$2:AE3420,AE1469)=1,1,0)</f>
        <v>1</v>
      </c>
      <c r="AG1469" t="str">
        <f>_xlfn.XLOOKUP(AE1469,Returns!A:A,Returns!B:B,"Not Returned",0,1)</f>
        <v>Not Returned</v>
      </c>
      <c r="AH1469">
        <f t="shared" si="114"/>
        <v>0</v>
      </c>
    </row>
    <row r="1470" spans="1:34" x14ac:dyDescent="0.3">
      <c r="A1470">
        <v>23058</v>
      </c>
      <c r="B1470" t="s">
        <v>47</v>
      </c>
      <c r="C1470" s="8">
        <v>0.06</v>
      </c>
      <c r="D1470" s="6">
        <v>279.81</v>
      </c>
      <c r="E1470" s="7">
        <v>23.19</v>
      </c>
      <c r="F1470">
        <v>234</v>
      </c>
      <c r="G1470" t="s">
        <v>322</v>
      </c>
      <c r="H1470" t="str">
        <f>IF(COUNTIF(G$2:G1470,G1470)=1,"New Customer","Returning Customer")</f>
        <v>Returning Customer</v>
      </c>
      <c r="I1470">
        <f t="shared" si="110"/>
        <v>0</v>
      </c>
      <c r="J1470" t="s">
        <v>39</v>
      </c>
      <c r="K1470" t="s">
        <v>58</v>
      </c>
      <c r="L1470" t="s">
        <v>29</v>
      </c>
      <c r="M1470" t="s">
        <v>252</v>
      </c>
      <c r="N1470" t="s">
        <v>43</v>
      </c>
      <c r="O1470" t="s">
        <v>323</v>
      </c>
      <c r="P1470">
        <v>0.59</v>
      </c>
      <c r="Q1470" t="s">
        <v>33</v>
      </c>
      <c r="R1470" t="s">
        <v>61</v>
      </c>
      <c r="S1470" t="str">
        <f>VLOOKUP(R1470,Users!$A$1:$B$5,2,0)</f>
        <v>Chris</v>
      </c>
      <c r="T1470" t="s">
        <v>324</v>
      </c>
      <c r="U1470" t="s">
        <v>325</v>
      </c>
      <c r="V1470">
        <v>50208</v>
      </c>
      <c r="W1470" s="2">
        <v>42040</v>
      </c>
      <c r="X1470" s="2" t="str">
        <f t="shared" si="111"/>
        <v>Thu</v>
      </c>
      <c r="Y1470" s="2">
        <v>42041</v>
      </c>
      <c r="Z1470" s="9">
        <f t="shared" si="112"/>
        <v>1</v>
      </c>
      <c r="AA1470" s="9" t="str">
        <f t="shared" si="113"/>
        <v>After Discount</v>
      </c>
      <c r="AB1470" s="6">
        <v>1103.9723999999999</v>
      </c>
      <c r="AC1470">
        <v>6</v>
      </c>
      <c r="AD1470" s="6">
        <v>1599.96</v>
      </c>
      <c r="AE1470">
        <v>90236</v>
      </c>
      <c r="AF1470" s="9">
        <f>IF(COUNTIF(AE$2:AE3421,AE1470)=1,1,0)</f>
        <v>1</v>
      </c>
      <c r="AG1470" t="str">
        <f>_xlfn.XLOOKUP(AE1470,Returns!A:A,Returns!B:B,"Not Returned",0,1)</f>
        <v>Not Returned</v>
      </c>
      <c r="AH1470">
        <f t="shared" si="114"/>
        <v>0</v>
      </c>
    </row>
    <row r="1471" spans="1:34" x14ac:dyDescent="0.3">
      <c r="A1471">
        <v>18278</v>
      </c>
      <c r="B1471" t="s">
        <v>56</v>
      </c>
      <c r="C1471" s="8">
        <v>0.05</v>
      </c>
      <c r="D1471" s="6">
        <v>328.14</v>
      </c>
      <c r="E1471" s="7">
        <v>91.05</v>
      </c>
      <c r="F1471">
        <v>366</v>
      </c>
      <c r="G1471" t="s">
        <v>461</v>
      </c>
      <c r="H1471" t="str">
        <f>IF(COUNTIF(G$2:G1471,G1471)=1,"New Customer","Returning Customer")</f>
        <v>New Customer</v>
      </c>
      <c r="I1471">
        <f t="shared" si="110"/>
        <v>1</v>
      </c>
      <c r="J1471" t="s">
        <v>39</v>
      </c>
      <c r="K1471" t="s">
        <v>58</v>
      </c>
      <c r="L1471" t="s">
        <v>29</v>
      </c>
      <c r="M1471" t="s">
        <v>252</v>
      </c>
      <c r="N1471" t="s">
        <v>43</v>
      </c>
      <c r="O1471" t="s">
        <v>462</v>
      </c>
      <c r="P1471">
        <v>0.56999999999999995</v>
      </c>
      <c r="Q1471" t="s">
        <v>33</v>
      </c>
      <c r="R1471" t="s">
        <v>53</v>
      </c>
      <c r="S1471" t="str">
        <f>VLOOKUP(R1471,Users!$A$1:$B$5,2,0)</f>
        <v>Erin</v>
      </c>
      <c r="T1471" t="s">
        <v>463</v>
      </c>
      <c r="U1471" t="s">
        <v>464</v>
      </c>
      <c r="V1471">
        <v>2910</v>
      </c>
      <c r="W1471" s="2">
        <v>42021</v>
      </c>
      <c r="X1471" s="2" t="str">
        <f t="shared" si="111"/>
        <v>Sat</v>
      </c>
      <c r="Y1471" s="2">
        <v>42023</v>
      </c>
      <c r="Z1471" s="9">
        <f t="shared" si="112"/>
        <v>2</v>
      </c>
      <c r="AA1471" s="9" t="str">
        <f t="shared" si="113"/>
        <v>After Discount</v>
      </c>
      <c r="AB1471" s="6">
        <v>411.5172</v>
      </c>
      <c r="AC1471">
        <v>6</v>
      </c>
      <c r="AD1471" s="6">
        <v>1967.98</v>
      </c>
      <c r="AE1471">
        <v>87347</v>
      </c>
      <c r="AF1471" s="9">
        <f>IF(COUNTIF(AE$2:AE3422,AE1471)=1,1,0)</f>
        <v>1</v>
      </c>
      <c r="AG1471" t="str">
        <f>_xlfn.XLOOKUP(AE1471,Returns!A:A,Returns!B:B,"Not Returned",0,1)</f>
        <v>Not Returned</v>
      </c>
      <c r="AH1471">
        <f t="shared" si="114"/>
        <v>0</v>
      </c>
    </row>
    <row r="1472" spans="1:34" x14ac:dyDescent="0.3">
      <c r="A1472">
        <v>21847</v>
      </c>
      <c r="B1472" t="s">
        <v>37</v>
      </c>
      <c r="C1472" s="8">
        <v>0.05</v>
      </c>
      <c r="D1472" s="6">
        <v>328.14</v>
      </c>
      <c r="E1472" s="7">
        <v>91.05</v>
      </c>
      <c r="F1472">
        <v>1103</v>
      </c>
      <c r="G1472" t="s">
        <v>1191</v>
      </c>
      <c r="H1472" t="str">
        <f>IF(COUNTIF(G$2:G1472,G1472)=1,"New Customer","Returning Customer")</f>
        <v>New Customer</v>
      </c>
      <c r="I1472">
        <f t="shared" si="110"/>
        <v>1</v>
      </c>
      <c r="J1472" t="s">
        <v>39</v>
      </c>
      <c r="K1472" t="s">
        <v>40</v>
      </c>
      <c r="L1472" t="s">
        <v>29</v>
      </c>
      <c r="M1472" t="s">
        <v>252</v>
      </c>
      <c r="N1472" t="s">
        <v>43</v>
      </c>
      <c r="O1472" t="s">
        <v>462</v>
      </c>
      <c r="P1472">
        <v>0.56999999999999995</v>
      </c>
      <c r="Q1472" t="s">
        <v>33</v>
      </c>
      <c r="R1472" t="s">
        <v>61</v>
      </c>
      <c r="S1472" t="str">
        <f>VLOOKUP(R1472,Users!$A$1:$B$5,2,0)</f>
        <v>Chris</v>
      </c>
      <c r="T1472" t="s">
        <v>489</v>
      </c>
      <c r="U1472" t="s">
        <v>1192</v>
      </c>
      <c r="V1472">
        <v>68046</v>
      </c>
      <c r="W1472" s="2">
        <v>42104</v>
      </c>
      <c r="X1472" s="2" t="str">
        <f t="shared" si="111"/>
        <v>Fri</v>
      </c>
      <c r="Y1472" s="2">
        <v>42105</v>
      </c>
      <c r="Z1472" s="9">
        <f t="shared" si="112"/>
        <v>1</v>
      </c>
      <c r="AA1472" s="9" t="str">
        <f t="shared" si="113"/>
        <v>After Discount</v>
      </c>
      <c r="AB1472" s="6">
        <v>772.04</v>
      </c>
      <c r="AC1472">
        <v>7</v>
      </c>
      <c r="AD1472" s="6">
        <v>2291.39</v>
      </c>
      <c r="AE1472">
        <v>90977</v>
      </c>
      <c r="AF1472" s="9">
        <f>IF(COUNTIF(AE$2:AE3423,AE1472)=1,1,0)</f>
        <v>1</v>
      </c>
      <c r="AG1472" t="str">
        <f>_xlfn.XLOOKUP(AE1472,Returns!A:A,Returns!B:B,"Not Returned",0,1)</f>
        <v>Not Returned</v>
      </c>
      <c r="AH1472">
        <f t="shared" si="114"/>
        <v>0</v>
      </c>
    </row>
    <row r="1473" spans="1:34" x14ac:dyDescent="0.3">
      <c r="A1473">
        <v>3847</v>
      </c>
      <c r="B1473" t="s">
        <v>37</v>
      </c>
      <c r="C1473" s="8">
        <v>0.05</v>
      </c>
      <c r="D1473" s="6">
        <v>328.14</v>
      </c>
      <c r="E1473" s="7">
        <v>91.05</v>
      </c>
      <c r="F1473">
        <v>1104</v>
      </c>
      <c r="G1473" t="s">
        <v>1193</v>
      </c>
      <c r="H1473" t="str">
        <f>IF(COUNTIF(G$2:G1473,G1473)=1,"New Customer","Returning Customer")</f>
        <v>New Customer</v>
      </c>
      <c r="I1473">
        <f t="shared" si="110"/>
        <v>1</v>
      </c>
      <c r="J1473" t="s">
        <v>39</v>
      </c>
      <c r="K1473" t="s">
        <v>40</v>
      </c>
      <c r="L1473" t="s">
        <v>29</v>
      </c>
      <c r="M1473" t="s">
        <v>252</v>
      </c>
      <c r="N1473" t="s">
        <v>43</v>
      </c>
      <c r="O1473" t="s">
        <v>462</v>
      </c>
      <c r="P1473">
        <v>0.56999999999999995</v>
      </c>
      <c r="Q1473" t="s">
        <v>33</v>
      </c>
      <c r="R1473" t="s">
        <v>53</v>
      </c>
      <c r="S1473" t="str">
        <f>VLOOKUP(R1473,Users!$A$1:$B$5,2,0)</f>
        <v>Erin</v>
      </c>
      <c r="T1473" t="s">
        <v>71</v>
      </c>
      <c r="U1473" t="s">
        <v>90</v>
      </c>
      <c r="V1473">
        <v>10282</v>
      </c>
      <c r="W1473" s="2">
        <v>42104</v>
      </c>
      <c r="X1473" s="2" t="str">
        <f t="shared" si="111"/>
        <v>Fri</v>
      </c>
      <c r="Y1473" s="2">
        <v>42105</v>
      </c>
      <c r="Z1473" s="9">
        <f t="shared" si="112"/>
        <v>1</v>
      </c>
      <c r="AA1473" s="9" t="str">
        <f t="shared" si="113"/>
        <v>After Discount</v>
      </c>
      <c r="AB1473" s="6">
        <v>772.04</v>
      </c>
      <c r="AC1473">
        <v>29</v>
      </c>
      <c r="AD1473" s="6">
        <v>9492.92</v>
      </c>
      <c r="AE1473">
        <v>27456</v>
      </c>
      <c r="AF1473" s="9">
        <f>IF(COUNTIF(AE$2:AE3424,AE1473)=1,1,0)</f>
        <v>1</v>
      </c>
      <c r="AG1473" t="str">
        <f>_xlfn.XLOOKUP(AE1473,Returns!A:A,Returns!B:B,"Not Returned",0,1)</f>
        <v>Not Returned</v>
      </c>
      <c r="AH1473">
        <f t="shared" si="114"/>
        <v>0</v>
      </c>
    </row>
    <row r="1474" spans="1:34" x14ac:dyDescent="0.3">
      <c r="A1474">
        <v>19365</v>
      </c>
      <c r="B1474" t="s">
        <v>25</v>
      </c>
      <c r="C1474" s="8">
        <v>0.03</v>
      </c>
      <c r="D1474" s="6">
        <v>370.98</v>
      </c>
      <c r="E1474" s="7">
        <v>99</v>
      </c>
      <c r="F1474">
        <v>635</v>
      </c>
      <c r="G1474" t="s">
        <v>735</v>
      </c>
      <c r="H1474" t="str">
        <f>IF(COUNTIF(G$2:G1474,G1474)=1,"New Customer","Returning Customer")</f>
        <v>Returning Customer</v>
      </c>
      <c r="I1474">
        <f t="shared" ref="I1474:I1537" si="115">IF(H1474="New Customer",1,0)</f>
        <v>0</v>
      </c>
      <c r="J1474" t="s">
        <v>39</v>
      </c>
      <c r="K1474" t="s">
        <v>28</v>
      </c>
      <c r="L1474" t="s">
        <v>29</v>
      </c>
      <c r="M1474" t="s">
        <v>139</v>
      </c>
      <c r="N1474" t="s">
        <v>43</v>
      </c>
      <c r="O1474" t="s">
        <v>738</v>
      </c>
      <c r="P1474">
        <v>0.65</v>
      </c>
      <c r="Q1474" t="s">
        <v>33</v>
      </c>
      <c r="R1474" t="s">
        <v>61</v>
      </c>
      <c r="S1474" t="str">
        <f>VLOOKUP(R1474,Users!$A$1:$B$5,2,0)</f>
        <v>Chris</v>
      </c>
      <c r="T1474" t="s">
        <v>62</v>
      </c>
      <c r="U1474" t="s">
        <v>737</v>
      </c>
      <c r="V1474">
        <v>55106</v>
      </c>
      <c r="W1474" s="2">
        <v>42099</v>
      </c>
      <c r="X1474" s="2" t="str">
        <f t="shared" ref="X1474:X1537" si="116">TEXT(W1474,"ddd")</f>
        <v>Sun</v>
      </c>
      <c r="Y1474" s="2">
        <v>42100</v>
      </c>
      <c r="Z1474" s="9">
        <f t="shared" ref="Z1474:Z1537" si="117">Y1474-W1474</f>
        <v>1</v>
      </c>
      <c r="AA1474" s="9" t="str">
        <f t="shared" ref="AA1474:AA1537" si="118">IF(C1474=0,"No Discount","After Discount")</f>
        <v>After Discount</v>
      </c>
      <c r="AB1474" s="6">
        <v>-124.2864</v>
      </c>
      <c r="AC1474">
        <v>6</v>
      </c>
      <c r="AD1474" s="6">
        <v>2309.4899999999998</v>
      </c>
      <c r="AE1474">
        <v>89284</v>
      </c>
      <c r="AF1474" s="9">
        <f>IF(COUNTIF(AE$2:AE3425,AE1474)=1,1,0)</f>
        <v>0</v>
      </c>
      <c r="AG1474" t="str">
        <f>_xlfn.XLOOKUP(AE1474,Returns!A:A,Returns!B:B,"Not Returned",0,1)</f>
        <v>Not Returned</v>
      </c>
      <c r="AH1474">
        <f t="shared" ref="AH1474:AH1537" si="119">IF(AG1474="Not Returned",0,1)</f>
        <v>0</v>
      </c>
    </row>
    <row r="1475" spans="1:34" x14ac:dyDescent="0.3">
      <c r="A1475">
        <v>19323</v>
      </c>
      <c r="B1475" t="s">
        <v>106</v>
      </c>
      <c r="C1475" s="8">
        <v>0.05</v>
      </c>
      <c r="D1475" s="6">
        <v>140.97999999999999</v>
      </c>
      <c r="E1475" s="7">
        <v>36.090000000000003</v>
      </c>
      <c r="F1475">
        <v>1253</v>
      </c>
      <c r="G1475" t="s">
        <v>1332</v>
      </c>
      <c r="H1475" t="str">
        <f>IF(COUNTIF(G$2:G1475,G1475)=1,"New Customer","Returning Customer")</f>
        <v>Returning Customer</v>
      </c>
      <c r="I1475">
        <f t="shared" si="115"/>
        <v>0</v>
      </c>
      <c r="J1475" t="s">
        <v>39</v>
      </c>
      <c r="K1475" t="s">
        <v>40</v>
      </c>
      <c r="L1475" t="s">
        <v>41</v>
      </c>
      <c r="M1475" t="s">
        <v>187</v>
      </c>
      <c r="N1475" t="s">
        <v>120</v>
      </c>
      <c r="O1475" t="s">
        <v>1335</v>
      </c>
      <c r="P1475">
        <v>0.77</v>
      </c>
      <c r="Q1475" t="s">
        <v>33</v>
      </c>
      <c r="R1475" t="s">
        <v>61</v>
      </c>
      <c r="S1475" t="str">
        <f>VLOOKUP(R1475,Users!$A$1:$B$5,2,0)</f>
        <v>Chris</v>
      </c>
      <c r="T1475" t="s">
        <v>129</v>
      </c>
      <c r="U1475" t="s">
        <v>1334</v>
      </c>
      <c r="V1475">
        <v>78613</v>
      </c>
      <c r="W1475" s="2">
        <v>42117</v>
      </c>
      <c r="X1475" s="2" t="str">
        <f t="shared" si="116"/>
        <v>Thu</v>
      </c>
      <c r="Y1475" s="2">
        <v>42119</v>
      </c>
      <c r="Z1475" s="9">
        <f t="shared" si="117"/>
        <v>2</v>
      </c>
      <c r="AA1475" s="9" t="str">
        <f t="shared" si="118"/>
        <v>After Discount</v>
      </c>
      <c r="AB1475" s="6">
        <v>-373.09</v>
      </c>
      <c r="AC1475">
        <v>5</v>
      </c>
      <c r="AD1475" s="6">
        <v>699.24</v>
      </c>
      <c r="AE1475">
        <v>89981</v>
      </c>
      <c r="AF1475" s="9">
        <f>IF(COUNTIF(AE$2:AE3426,AE1475)=1,1,0)</f>
        <v>0</v>
      </c>
      <c r="AG1475" t="str">
        <f>_xlfn.XLOOKUP(AE1475,Returns!A:A,Returns!B:B,"Not Returned",0,1)</f>
        <v>Not Returned</v>
      </c>
      <c r="AH1475">
        <f t="shared" si="119"/>
        <v>0</v>
      </c>
    </row>
    <row r="1476" spans="1:34" x14ac:dyDescent="0.3">
      <c r="A1476">
        <v>20594</v>
      </c>
      <c r="B1476" t="s">
        <v>37</v>
      </c>
      <c r="C1476" s="8">
        <v>0.03</v>
      </c>
      <c r="D1476" s="6">
        <v>140.97999999999999</v>
      </c>
      <c r="E1476" s="7">
        <v>36.090000000000003</v>
      </c>
      <c r="F1476">
        <v>2833</v>
      </c>
      <c r="G1476" t="s">
        <v>2572</v>
      </c>
      <c r="H1476" t="str">
        <f>IF(COUNTIF(G$2:G1476,G1476)=1,"New Customer","Returning Customer")</f>
        <v>New Customer</v>
      </c>
      <c r="I1476">
        <f t="shared" si="115"/>
        <v>1</v>
      </c>
      <c r="J1476" t="s">
        <v>39</v>
      </c>
      <c r="K1476" t="s">
        <v>58</v>
      </c>
      <c r="L1476" t="s">
        <v>41</v>
      </c>
      <c r="M1476" t="s">
        <v>187</v>
      </c>
      <c r="N1476" t="s">
        <v>120</v>
      </c>
      <c r="O1476" t="s">
        <v>1335</v>
      </c>
      <c r="P1476">
        <v>0.77</v>
      </c>
      <c r="Q1476" t="s">
        <v>33</v>
      </c>
      <c r="R1476" t="s">
        <v>61</v>
      </c>
      <c r="S1476" t="str">
        <f>VLOOKUP(R1476,Users!$A$1:$B$5,2,0)</f>
        <v>Chris</v>
      </c>
      <c r="T1476" t="s">
        <v>62</v>
      </c>
      <c r="U1476" t="s">
        <v>2573</v>
      </c>
      <c r="V1476">
        <v>55076</v>
      </c>
      <c r="W1476" s="2">
        <v>42088</v>
      </c>
      <c r="X1476" s="2" t="str">
        <f t="shared" si="116"/>
        <v>Wed</v>
      </c>
      <c r="Y1476" s="2">
        <v>42090</v>
      </c>
      <c r="Z1476" s="9">
        <f t="shared" si="117"/>
        <v>2</v>
      </c>
      <c r="AA1476" s="9" t="str">
        <f t="shared" si="118"/>
        <v>After Discount</v>
      </c>
      <c r="AB1476" s="6">
        <v>-221.5</v>
      </c>
      <c r="AC1476">
        <v>4</v>
      </c>
      <c r="AD1476" s="6">
        <v>608.80999999999995</v>
      </c>
      <c r="AE1476">
        <v>91030</v>
      </c>
      <c r="AF1476" s="9">
        <f>IF(COUNTIF(AE$2:AE3427,AE1476)=1,1,0)</f>
        <v>0</v>
      </c>
      <c r="AG1476" t="str">
        <f>_xlfn.XLOOKUP(AE1476,Returns!A:A,Returns!B:B,"Not Returned",0,1)</f>
        <v>Not Returned</v>
      </c>
      <c r="AH1476">
        <f t="shared" si="119"/>
        <v>0</v>
      </c>
    </row>
    <row r="1477" spans="1:34" x14ac:dyDescent="0.3">
      <c r="A1477">
        <v>19601</v>
      </c>
      <c r="B1477" t="s">
        <v>56</v>
      </c>
      <c r="C1477" s="8">
        <v>0.09</v>
      </c>
      <c r="D1477" s="6">
        <v>125.99</v>
      </c>
      <c r="E1477" s="7">
        <v>8.99</v>
      </c>
      <c r="F1477">
        <v>724</v>
      </c>
      <c r="G1477" t="s">
        <v>846</v>
      </c>
      <c r="H1477" t="str">
        <f>IF(COUNTIF(G$2:G1477,G1477)=1,"New Customer","Returning Customer")</f>
        <v>New Customer</v>
      </c>
      <c r="I1477">
        <f t="shared" si="115"/>
        <v>1</v>
      </c>
      <c r="J1477" t="s">
        <v>49</v>
      </c>
      <c r="K1477" t="s">
        <v>114</v>
      </c>
      <c r="L1477" t="s">
        <v>77</v>
      </c>
      <c r="M1477" t="s">
        <v>78</v>
      </c>
      <c r="N1477" t="s">
        <v>59</v>
      </c>
      <c r="O1477" t="s">
        <v>847</v>
      </c>
      <c r="P1477">
        <v>0.55000000000000004</v>
      </c>
      <c r="Q1477" t="s">
        <v>33</v>
      </c>
      <c r="R1477" t="s">
        <v>53</v>
      </c>
      <c r="S1477" t="str">
        <f>VLOOKUP(R1477,Users!$A$1:$B$5,2,0)</f>
        <v>Erin</v>
      </c>
      <c r="T1477" t="s">
        <v>223</v>
      </c>
      <c r="U1477" t="s">
        <v>848</v>
      </c>
      <c r="V1477">
        <v>6614</v>
      </c>
      <c r="W1477" s="2">
        <v>42078</v>
      </c>
      <c r="X1477" s="2" t="str">
        <f t="shared" si="116"/>
        <v>Sun</v>
      </c>
      <c r="Y1477" s="2">
        <v>42079</v>
      </c>
      <c r="Z1477" s="9">
        <f t="shared" si="117"/>
        <v>1</v>
      </c>
      <c r="AA1477" s="9" t="str">
        <f t="shared" si="118"/>
        <v>After Discount</v>
      </c>
      <c r="AB1477" s="6">
        <v>-605.37400000000002</v>
      </c>
      <c r="AC1477">
        <v>1</v>
      </c>
      <c r="AD1477" s="6">
        <v>100.38</v>
      </c>
      <c r="AE1477">
        <v>90359</v>
      </c>
      <c r="AF1477" s="9">
        <f>IF(COUNTIF(AE$2:AE3428,AE1477)=1,1,0)</f>
        <v>0</v>
      </c>
      <c r="AG1477" t="str">
        <f>_xlfn.XLOOKUP(AE1477,Returns!A:A,Returns!B:B,"Not Returned",0,1)</f>
        <v>Not Returned</v>
      </c>
      <c r="AH1477">
        <f t="shared" si="119"/>
        <v>0</v>
      </c>
    </row>
    <row r="1478" spans="1:34" x14ac:dyDescent="0.3">
      <c r="A1478">
        <v>19505</v>
      </c>
      <c r="B1478" t="s">
        <v>106</v>
      </c>
      <c r="C1478" s="8">
        <v>0.09</v>
      </c>
      <c r="D1478" s="6">
        <v>125.99</v>
      </c>
      <c r="E1478" s="7">
        <v>8.99</v>
      </c>
      <c r="F1478">
        <v>744</v>
      </c>
      <c r="G1478" t="s">
        <v>863</v>
      </c>
      <c r="H1478" t="str">
        <f>IF(COUNTIF(G$2:G1478,G1478)=1,"New Customer","Returning Customer")</f>
        <v>Returning Customer</v>
      </c>
      <c r="I1478">
        <f t="shared" si="115"/>
        <v>0</v>
      </c>
      <c r="J1478" t="s">
        <v>49</v>
      </c>
      <c r="K1478" t="s">
        <v>114</v>
      </c>
      <c r="L1478" t="s">
        <v>77</v>
      </c>
      <c r="M1478" t="s">
        <v>78</v>
      </c>
      <c r="N1478" t="s">
        <v>59</v>
      </c>
      <c r="O1478" t="s">
        <v>847</v>
      </c>
      <c r="P1478">
        <v>0.55000000000000004</v>
      </c>
      <c r="Q1478" t="s">
        <v>33</v>
      </c>
      <c r="R1478" t="s">
        <v>34</v>
      </c>
      <c r="S1478" t="str">
        <f>VLOOKUP(R1478,Users!$A$1:$B$5,2,0)</f>
        <v>William</v>
      </c>
      <c r="T1478" t="s">
        <v>372</v>
      </c>
      <c r="U1478" t="s">
        <v>865</v>
      </c>
      <c r="V1478">
        <v>85737</v>
      </c>
      <c r="W1478" s="2">
        <v>42149</v>
      </c>
      <c r="X1478" s="2" t="str">
        <f t="shared" si="116"/>
        <v>Mon</v>
      </c>
      <c r="Y1478" s="2">
        <v>42157</v>
      </c>
      <c r="Z1478" s="9">
        <f t="shared" si="117"/>
        <v>8</v>
      </c>
      <c r="AA1478" s="9" t="str">
        <f t="shared" si="118"/>
        <v>After Discount</v>
      </c>
      <c r="AB1478" s="6">
        <v>916.68060000000014</v>
      </c>
      <c r="AC1478">
        <v>20</v>
      </c>
      <c r="AD1478" s="6">
        <v>2104.9899999999998</v>
      </c>
      <c r="AE1478">
        <v>87727</v>
      </c>
      <c r="AF1478" s="9">
        <f>IF(COUNTIF(AE$2:AE3429,AE1478)=1,1,0)</f>
        <v>1</v>
      </c>
      <c r="AG1478" t="str">
        <f>_xlfn.XLOOKUP(AE1478,Returns!A:A,Returns!B:B,"Not Returned",0,1)</f>
        <v>Not Returned</v>
      </c>
      <c r="AH1478">
        <f t="shared" si="119"/>
        <v>0</v>
      </c>
    </row>
    <row r="1479" spans="1:34" x14ac:dyDescent="0.3">
      <c r="A1479">
        <v>18016</v>
      </c>
      <c r="B1479" t="s">
        <v>25</v>
      </c>
      <c r="C1479" s="8">
        <v>0.01</v>
      </c>
      <c r="D1479" s="6">
        <v>125.99</v>
      </c>
      <c r="E1479" s="7">
        <v>8.99</v>
      </c>
      <c r="F1479">
        <v>1916</v>
      </c>
      <c r="G1479" t="s">
        <v>1852</v>
      </c>
      <c r="H1479" t="str">
        <f>IF(COUNTIF(G$2:G1479,G1479)=1,"New Customer","Returning Customer")</f>
        <v>New Customer</v>
      </c>
      <c r="I1479">
        <f t="shared" si="115"/>
        <v>1</v>
      </c>
      <c r="J1479" t="s">
        <v>49</v>
      </c>
      <c r="K1479" t="s">
        <v>40</v>
      </c>
      <c r="L1479" t="s">
        <v>77</v>
      </c>
      <c r="M1479" t="s">
        <v>78</v>
      </c>
      <c r="N1479" t="s">
        <v>59</v>
      </c>
      <c r="O1479" t="s">
        <v>847</v>
      </c>
      <c r="P1479">
        <v>0.55000000000000004</v>
      </c>
      <c r="Q1479" t="s">
        <v>33</v>
      </c>
      <c r="R1479" t="s">
        <v>135</v>
      </c>
      <c r="S1479" t="str">
        <f>VLOOKUP(R1479,Users!$A$1:$B$5,2,0)</f>
        <v>Sam</v>
      </c>
      <c r="T1479" t="s">
        <v>949</v>
      </c>
      <c r="U1479" t="s">
        <v>1854</v>
      </c>
      <c r="V1479">
        <v>72209</v>
      </c>
      <c r="W1479" s="2">
        <v>42110</v>
      </c>
      <c r="X1479" s="2" t="str">
        <f t="shared" si="116"/>
        <v>Thu</v>
      </c>
      <c r="Y1479" s="2">
        <v>42112</v>
      </c>
      <c r="Z1479" s="9">
        <f t="shared" si="117"/>
        <v>2</v>
      </c>
      <c r="AA1479" s="9" t="str">
        <f t="shared" si="118"/>
        <v>After Discount</v>
      </c>
      <c r="AB1479" s="6">
        <v>-45.471999999999994</v>
      </c>
      <c r="AC1479">
        <v>9</v>
      </c>
      <c r="AD1479" s="6">
        <v>1011.44</v>
      </c>
      <c r="AE1479">
        <v>85895</v>
      </c>
      <c r="AF1479" s="9">
        <f>IF(COUNTIF(AE$2:AE3430,AE1479)=1,1,0)</f>
        <v>1</v>
      </c>
      <c r="AG1479" t="str">
        <f>_xlfn.XLOOKUP(AE1479,Returns!A:A,Returns!B:B,"Not Returned",0,1)</f>
        <v>Not Returned</v>
      </c>
      <c r="AH1479">
        <f t="shared" si="119"/>
        <v>0</v>
      </c>
    </row>
    <row r="1480" spans="1:34" x14ac:dyDescent="0.3">
      <c r="A1480">
        <v>6585</v>
      </c>
      <c r="B1480" t="s">
        <v>56</v>
      </c>
      <c r="C1480" s="8">
        <v>0.1</v>
      </c>
      <c r="D1480" s="6">
        <v>7.64</v>
      </c>
      <c r="E1480" s="7">
        <v>1.39</v>
      </c>
      <c r="F1480">
        <v>2618</v>
      </c>
      <c r="G1480" t="s">
        <v>2418</v>
      </c>
      <c r="H1480" t="str">
        <f>IF(COUNTIF(G$2:G1480,G1480)=1,"New Customer","Returning Customer")</f>
        <v>Returning Customer</v>
      </c>
      <c r="I1480">
        <f t="shared" si="115"/>
        <v>0</v>
      </c>
      <c r="J1480" t="s">
        <v>49</v>
      </c>
      <c r="K1480" t="s">
        <v>28</v>
      </c>
      <c r="L1480" t="s">
        <v>29</v>
      </c>
      <c r="M1480" t="s">
        <v>69</v>
      </c>
      <c r="N1480" t="s">
        <v>59</v>
      </c>
      <c r="O1480" t="s">
        <v>2419</v>
      </c>
      <c r="P1480">
        <v>0.36</v>
      </c>
      <c r="Q1480" t="s">
        <v>33</v>
      </c>
      <c r="R1480" t="s">
        <v>53</v>
      </c>
      <c r="S1480" t="str">
        <f>VLOOKUP(R1480,Users!$A$1:$B$5,2,0)</f>
        <v>Erin</v>
      </c>
      <c r="T1480" t="s">
        <v>71</v>
      </c>
      <c r="U1480" t="s">
        <v>90</v>
      </c>
      <c r="V1480">
        <v>10004</v>
      </c>
      <c r="W1480" s="2">
        <v>42021</v>
      </c>
      <c r="X1480" s="2" t="str">
        <f t="shared" si="116"/>
        <v>Sat</v>
      </c>
      <c r="Y1480" s="2">
        <v>42023</v>
      </c>
      <c r="Z1480" s="9">
        <f t="shared" si="117"/>
        <v>2</v>
      </c>
      <c r="AA1480" s="9" t="str">
        <f t="shared" si="118"/>
        <v>After Discount</v>
      </c>
      <c r="AB1480" s="6">
        <v>16.12</v>
      </c>
      <c r="AC1480">
        <v>18</v>
      </c>
      <c r="AD1480" s="6">
        <v>130.11000000000001</v>
      </c>
      <c r="AE1480">
        <v>46884</v>
      </c>
      <c r="AF1480" s="9">
        <f>IF(COUNTIF(AE$2:AE3431,AE1480)=1,1,0)</f>
        <v>0</v>
      </c>
      <c r="AG1480" t="str">
        <f>_xlfn.XLOOKUP(AE1480,Returns!A:A,Returns!B:B,"Not Returned",0,1)</f>
        <v>Not Returned</v>
      </c>
      <c r="AH1480">
        <f t="shared" si="119"/>
        <v>0</v>
      </c>
    </row>
    <row r="1481" spans="1:34" x14ac:dyDescent="0.3">
      <c r="A1481">
        <v>26054</v>
      </c>
      <c r="B1481" t="s">
        <v>37</v>
      </c>
      <c r="C1481" s="8">
        <v>0.01</v>
      </c>
      <c r="D1481" s="6">
        <v>7.64</v>
      </c>
      <c r="E1481" s="7">
        <v>1.39</v>
      </c>
      <c r="F1481">
        <v>2947</v>
      </c>
      <c r="G1481" t="s">
        <v>2658</v>
      </c>
      <c r="H1481" t="str">
        <f>IF(COUNTIF(G$2:G1481,G1481)=1,"New Customer","Returning Customer")</f>
        <v>New Customer</v>
      </c>
      <c r="I1481">
        <f t="shared" si="115"/>
        <v>1</v>
      </c>
      <c r="J1481" t="s">
        <v>49</v>
      </c>
      <c r="K1481" t="s">
        <v>114</v>
      </c>
      <c r="L1481" t="s">
        <v>29</v>
      </c>
      <c r="M1481" t="s">
        <v>69</v>
      </c>
      <c r="N1481" t="s">
        <v>59</v>
      </c>
      <c r="O1481" t="s">
        <v>2419</v>
      </c>
      <c r="P1481">
        <v>0.36</v>
      </c>
      <c r="Q1481" t="s">
        <v>33</v>
      </c>
      <c r="R1481" t="s">
        <v>53</v>
      </c>
      <c r="S1481" t="str">
        <f>VLOOKUP(R1481,Users!$A$1:$B$5,2,0)</f>
        <v>Erin</v>
      </c>
      <c r="T1481" t="s">
        <v>71</v>
      </c>
      <c r="U1481" t="s">
        <v>2659</v>
      </c>
      <c r="V1481">
        <v>14043</v>
      </c>
      <c r="W1481" s="2">
        <v>42039</v>
      </c>
      <c r="X1481" s="2" t="str">
        <f t="shared" si="116"/>
        <v>Wed</v>
      </c>
      <c r="Y1481" s="2">
        <v>42042</v>
      </c>
      <c r="Z1481" s="9">
        <f t="shared" si="117"/>
        <v>3</v>
      </c>
      <c r="AA1481" s="9" t="str">
        <f t="shared" si="118"/>
        <v>After Discount</v>
      </c>
      <c r="AB1481" s="6">
        <v>112.1181</v>
      </c>
      <c r="AC1481">
        <v>20</v>
      </c>
      <c r="AD1481" s="6">
        <v>162.49</v>
      </c>
      <c r="AE1481">
        <v>87511</v>
      </c>
      <c r="AF1481" s="9">
        <f>IF(COUNTIF(AE$2:AE3432,AE1481)=1,1,0)</f>
        <v>1</v>
      </c>
      <c r="AG1481" t="str">
        <f>_xlfn.XLOOKUP(AE1481,Returns!A:A,Returns!B:B,"Not Returned",0,1)</f>
        <v>Not Returned</v>
      </c>
      <c r="AH1481">
        <f t="shared" si="119"/>
        <v>0</v>
      </c>
    </row>
    <row r="1482" spans="1:34" x14ac:dyDescent="0.3">
      <c r="A1482">
        <v>20073</v>
      </c>
      <c r="B1482" t="s">
        <v>106</v>
      </c>
      <c r="C1482" s="8">
        <v>0.1</v>
      </c>
      <c r="D1482" s="6">
        <v>7.31</v>
      </c>
      <c r="E1482" s="7">
        <v>0.49</v>
      </c>
      <c r="F1482">
        <v>954</v>
      </c>
      <c r="G1482" t="s">
        <v>1059</v>
      </c>
      <c r="H1482" t="str">
        <f>IF(COUNTIF(G$2:G1482,G1482)=1,"New Customer","Returning Customer")</f>
        <v>New Customer</v>
      </c>
      <c r="I1482">
        <f t="shared" si="115"/>
        <v>1</v>
      </c>
      <c r="J1482" t="s">
        <v>49</v>
      </c>
      <c r="K1482" t="s">
        <v>58</v>
      </c>
      <c r="L1482" t="s">
        <v>29</v>
      </c>
      <c r="M1482" t="s">
        <v>133</v>
      </c>
      <c r="N1482" t="s">
        <v>59</v>
      </c>
      <c r="O1482" t="s">
        <v>1060</v>
      </c>
      <c r="P1482">
        <v>0.38</v>
      </c>
      <c r="Q1482" t="s">
        <v>33</v>
      </c>
      <c r="R1482" t="s">
        <v>61</v>
      </c>
      <c r="S1482" t="str">
        <f>VLOOKUP(R1482,Users!$A$1:$B$5,2,0)</f>
        <v>Chris</v>
      </c>
      <c r="T1482" t="s">
        <v>129</v>
      </c>
      <c r="U1482" t="s">
        <v>1061</v>
      </c>
      <c r="V1482">
        <v>75067</v>
      </c>
      <c r="W1482" s="2">
        <v>42047</v>
      </c>
      <c r="X1482" s="2" t="str">
        <f t="shared" si="116"/>
        <v>Thu</v>
      </c>
      <c r="Y1482" s="2">
        <v>42056</v>
      </c>
      <c r="Z1482" s="9">
        <f t="shared" si="117"/>
        <v>9</v>
      </c>
      <c r="AA1482" s="9" t="str">
        <f t="shared" si="118"/>
        <v>After Discount</v>
      </c>
      <c r="AB1482" s="6">
        <v>19.064699999999998</v>
      </c>
      <c r="AC1482">
        <v>4</v>
      </c>
      <c r="AD1482" s="6">
        <v>27.63</v>
      </c>
      <c r="AE1482">
        <v>90771</v>
      </c>
      <c r="AF1482" s="9">
        <f>IF(COUNTIF(AE$2:AE3433,AE1482)=1,1,0)</f>
        <v>0</v>
      </c>
      <c r="AG1482" t="str">
        <f>_xlfn.XLOOKUP(AE1482,Returns!A:A,Returns!B:B,"Not Returned",0,1)</f>
        <v>Not Returned</v>
      </c>
      <c r="AH1482">
        <f t="shared" si="119"/>
        <v>0</v>
      </c>
    </row>
    <row r="1483" spans="1:34" x14ac:dyDescent="0.3">
      <c r="A1483">
        <v>22804</v>
      </c>
      <c r="B1483" t="s">
        <v>25</v>
      </c>
      <c r="C1483" s="8">
        <v>0.1</v>
      </c>
      <c r="D1483" s="6">
        <v>7.31</v>
      </c>
      <c r="E1483" s="7">
        <v>0.49</v>
      </c>
      <c r="F1483">
        <v>3211</v>
      </c>
      <c r="G1483" t="s">
        <v>2861</v>
      </c>
      <c r="H1483" t="str">
        <f>IF(COUNTIF(G$2:G1483,G1483)=1,"New Customer","Returning Customer")</f>
        <v>Returning Customer</v>
      </c>
      <c r="I1483">
        <f t="shared" si="115"/>
        <v>0</v>
      </c>
      <c r="J1483" t="s">
        <v>49</v>
      </c>
      <c r="K1483" t="s">
        <v>28</v>
      </c>
      <c r="L1483" t="s">
        <v>29</v>
      </c>
      <c r="M1483" t="s">
        <v>133</v>
      </c>
      <c r="N1483" t="s">
        <v>59</v>
      </c>
      <c r="O1483" t="s">
        <v>1060</v>
      </c>
      <c r="P1483">
        <v>0.38</v>
      </c>
      <c r="Q1483" t="s">
        <v>33</v>
      </c>
      <c r="R1483" t="s">
        <v>61</v>
      </c>
      <c r="S1483" t="str">
        <f>VLOOKUP(R1483,Users!$A$1:$B$5,2,0)</f>
        <v>Chris</v>
      </c>
      <c r="T1483" t="s">
        <v>175</v>
      </c>
      <c r="U1483" t="s">
        <v>2862</v>
      </c>
      <c r="V1483">
        <v>60101</v>
      </c>
      <c r="W1483" s="2">
        <v>42050</v>
      </c>
      <c r="X1483" s="2" t="str">
        <f t="shared" si="116"/>
        <v>Sun</v>
      </c>
      <c r="Y1483" s="2">
        <v>42051</v>
      </c>
      <c r="Z1483" s="9">
        <f t="shared" si="117"/>
        <v>1</v>
      </c>
      <c r="AA1483" s="9" t="str">
        <f t="shared" si="118"/>
        <v>After Discount</v>
      </c>
      <c r="AB1483" s="6">
        <v>55.020599999999995</v>
      </c>
      <c r="AC1483">
        <v>12</v>
      </c>
      <c r="AD1483" s="6">
        <v>79.739999999999995</v>
      </c>
      <c r="AE1483">
        <v>91522</v>
      </c>
      <c r="AF1483" s="9">
        <f>IF(COUNTIF(AE$2:AE3434,AE1483)=1,1,0)</f>
        <v>0</v>
      </c>
      <c r="AG1483" t="str">
        <f>_xlfn.XLOOKUP(AE1483,Returns!A:A,Returns!B:B,"Not Returned",0,1)</f>
        <v>Not Returned</v>
      </c>
      <c r="AH1483">
        <f t="shared" si="119"/>
        <v>0</v>
      </c>
    </row>
    <row r="1484" spans="1:34" x14ac:dyDescent="0.3">
      <c r="A1484">
        <v>18529</v>
      </c>
      <c r="B1484" t="s">
        <v>25</v>
      </c>
      <c r="C1484" s="8">
        <v>0.01</v>
      </c>
      <c r="D1484" s="6">
        <v>3.15</v>
      </c>
      <c r="E1484" s="7">
        <v>0.49</v>
      </c>
      <c r="F1484">
        <v>1008</v>
      </c>
      <c r="G1484" t="s">
        <v>1096</v>
      </c>
      <c r="H1484" t="str">
        <f>IF(COUNTIF(G$2:G1484,G1484)=1,"New Customer","Returning Customer")</f>
        <v>New Customer</v>
      </c>
      <c r="I1484">
        <f t="shared" si="115"/>
        <v>1</v>
      </c>
      <c r="J1484" t="s">
        <v>49</v>
      </c>
      <c r="K1484" t="s">
        <v>40</v>
      </c>
      <c r="L1484" t="s">
        <v>29</v>
      </c>
      <c r="M1484" t="s">
        <v>133</v>
      </c>
      <c r="N1484" t="s">
        <v>59</v>
      </c>
      <c r="O1484" t="s">
        <v>1097</v>
      </c>
      <c r="P1484">
        <v>0.37</v>
      </c>
      <c r="Q1484" t="s">
        <v>33</v>
      </c>
      <c r="R1484" t="s">
        <v>53</v>
      </c>
      <c r="S1484" t="str">
        <f>VLOOKUP(R1484,Users!$A$1:$B$5,2,0)</f>
        <v>Erin</v>
      </c>
      <c r="T1484" t="s">
        <v>184</v>
      </c>
      <c r="U1484" t="s">
        <v>1098</v>
      </c>
      <c r="V1484">
        <v>4038</v>
      </c>
      <c r="W1484" s="2">
        <v>42149</v>
      </c>
      <c r="X1484" s="2" t="str">
        <f t="shared" si="116"/>
        <v>Mon</v>
      </c>
      <c r="Y1484" s="2">
        <v>42151</v>
      </c>
      <c r="Z1484" s="9">
        <f t="shared" si="117"/>
        <v>2</v>
      </c>
      <c r="AA1484" s="9" t="str">
        <f t="shared" si="118"/>
        <v>After Discount</v>
      </c>
      <c r="AB1484" s="6">
        <v>17.505299999999998</v>
      </c>
      <c r="AC1484">
        <v>8</v>
      </c>
      <c r="AD1484" s="6">
        <v>25.37</v>
      </c>
      <c r="AE1484">
        <v>88371</v>
      </c>
      <c r="AF1484" s="9">
        <f>IF(COUNTIF(AE$2:AE3435,AE1484)=1,1,0)</f>
        <v>1</v>
      </c>
      <c r="AG1484" t="str">
        <f>_xlfn.XLOOKUP(AE1484,Returns!A:A,Returns!B:B,"Not Returned",0,1)</f>
        <v>Not Returned</v>
      </c>
      <c r="AH1484">
        <f t="shared" si="119"/>
        <v>0</v>
      </c>
    </row>
    <row r="1485" spans="1:34" x14ac:dyDescent="0.3">
      <c r="A1485">
        <v>21386</v>
      </c>
      <c r="B1485" t="s">
        <v>106</v>
      </c>
      <c r="C1485" s="8">
        <v>0.04</v>
      </c>
      <c r="D1485" s="6">
        <v>3.52</v>
      </c>
      <c r="E1485" s="7">
        <v>6.83</v>
      </c>
      <c r="F1485">
        <v>1829</v>
      </c>
      <c r="G1485" t="s">
        <v>1808</v>
      </c>
      <c r="H1485" t="str">
        <f>IF(COUNTIF(G$2:G1485,G1485)=1,"New Customer","Returning Customer")</f>
        <v>Returning Customer</v>
      </c>
      <c r="I1485">
        <f t="shared" si="115"/>
        <v>0</v>
      </c>
      <c r="J1485" t="s">
        <v>49</v>
      </c>
      <c r="K1485" t="s">
        <v>28</v>
      </c>
      <c r="L1485" t="s">
        <v>29</v>
      </c>
      <c r="M1485" t="s">
        <v>109</v>
      </c>
      <c r="N1485" t="s">
        <v>59</v>
      </c>
      <c r="O1485" t="s">
        <v>1810</v>
      </c>
      <c r="P1485">
        <v>0.38</v>
      </c>
      <c r="Q1485" t="s">
        <v>33</v>
      </c>
      <c r="R1485" t="s">
        <v>61</v>
      </c>
      <c r="S1485" t="str">
        <f>VLOOKUP(R1485,Users!$A$1:$B$5,2,0)</f>
        <v>Chris</v>
      </c>
      <c r="T1485" t="s">
        <v>324</v>
      </c>
      <c r="U1485" t="s">
        <v>1809</v>
      </c>
      <c r="V1485">
        <v>52402</v>
      </c>
      <c r="W1485" s="2">
        <v>42010</v>
      </c>
      <c r="X1485" s="2" t="str">
        <f t="shared" si="116"/>
        <v>Tue</v>
      </c>
      <c r="Y1485" s="2">
        <v>42019</v>
      </c>
      <c r="Z1485" s="9">
        <f t="shared" si="117"/>
        <v>9</v>
      </c>
      <c r="AA1485" s="9" t="str">
        <f t="shared" si="118"/>
        <v>After Discount</v>
      </c>
      <c r="AB1485" s="6">
        <v>-57.753</v>
      </c>
      <c r="AC1485">
        <v>4</v>
      </c>
      <c r="AD1485" s="6">
        <v>15.93</v>
      </c>
      <c r="AE1485">
        <v>86960</v>
      </c>
      <c r="AF1485" s="9">
        <f>IF(COUNTIF(AE$2:AE3436,AE1485)=1,1,0)</f>
        <v>0</v>
      </c>
      <c r="AG1485" t="str">
        <f>_xlfn.XLOOKUP(AE1485,Returns!A:A,Returns!B:B,"Not Returned",0,1)</f>
        <v>Not Returned</v>
      </c>
      <c r="AH1485">
        <f t="shared" si="119"/>
        <v>0</v>
      </c>
    </row>
    <row r="1486" spans="1:34" x14ac:dyDescent="0.3">
      <c r="A1486">
        <v>20828</v>
      </c>
      <c r="B1486" t="s">
        <v>37</v>
      </c>
      <c r="C1486" s="8">
        <v>0</v>
      </c>
      <c r="D1486" s="6">
        <v>3.14</v>
      </c>
      <c r="E1486" s="7">
        <v>1.92</v>
      </c>
      <c r="F1486">
        <v>2908</v>
      </c>
      <c r="G1486" t="s">
        <v>2635</v>
      </c>
      <c r="H1486" t="str">
        <f>IF(COUNTIF(G$2:G1486,G1486)=1,"New Customer","Returning Customer")</f>
        <v>Returning Customer</v>
      </c>
      <c r="I1486">
        <f t="shared" si="115"/>
        <v>0</v>
      </c>
      <c r="J1486" t="s">
        <v>49</v>
      </c>
      <c r="K1486" t="s">
        <v>40</v>
      </c>
      <c r="L1486" t="s">
        <v>29</v>
      </c>
      <c r="M1486" t="s">
        <v>171</v>
      </c>
      <c r="N1486" t="s">
        <v>31</v>
      </c>
      <c r="O1486" t="s">
        <v>2637</v>
      </c>
      <c r="P1486">
        <v>0.84</v>
      </c>
      <c r="Q1486" t="s">
        <v>33</v>
      </c>
      <c r="R1486" t="s">
        <v>53</v>
      </c>
      <c r="S1486" t="str">
        <f>VLOOKUP(R1486,Users!$A$1:$B$5,2,0)</f>
        <v>Erin</v>
      </c>
      <c r="T1486" t="s">
        <v>152</v>
      </c>
      <c r="U1486" t="s">
        <v>2636</v>
      </c>
      <c r="V1486">
        <v>44125</v>
      </c>
      <c r="W1486" s="2">
        <v>42063</v>
      </c>
      <c r="X1486" s="2" t="str">
        <f t="shared" si="116"/>
        <v>Sat</v>
      </c>
      <c r="Y1486" s="2">
        <v>42065</v>
      </c>
      <c r="Z1486" s="9">
        <f t="shared" si="117"/>
        <v>2</v>
      </c>
      <c r="AA1486" s="9" t="str">
        <f t="shared" si="118"/>
        <v>No Discount</v>
      </c>
      <c r="AB1486" s="6">
        <v>-13.135200000000001</v>
      </c>
      <c r="AC1486">
        <v>8</v>
      </c>
      <c r="AD1486" s="6">
        <v>27.53</v>
      </c>
      <c r="AE1486">
        <v>88157</v>
      </c>
      <c r="AF1486" s="9">
        <f>IF(COUNTIF(AE$2:AE3437,AE1486)=1,1,0)</f>
        <v>0</v>
      </c>
      <c r="AG1486" t="str">
        <f>_xlfn.XLOOKUP(AE1486,Returns!A:A,Returns!B:B,"Not Returned",0,1)</f>
        <v>Not Returned</v>
      </c>
      <c r="AH1486">
        <f t="shared" si="119"/>
        <v>0</v>
      </c>
    </row>
    <row r="1487" spans="1:34" x14ac:dyDescent="0.3">
      <c r="A1487">
        <v>20366</v>
      </c>
      <c r="B1487" t="s">
        <v>47</v>
      </c>
      <c r="C1487" s="8">
        <v>0.05</v>
      </c>
      <c r="D1487" s="6">
        <v>3.14</v>
      </c>
      <c r="E1487" s="7">
        <v>1.92</v>
      </c>
      <c r="F1487">
        <v>3379</v>
      </c>
      <c r="G1487" t="s">
        <v>2984</v>
      </c>
      <c r="H1487" t="str">
        <f>IF(COUNTIF(G$2:G1487,G1487)=1,"New Customer","Returning Customer")</f>
        <v>New Customer</v>
      </c>
      <c r="I1487">
        <f t="shared" si="115"/>
        <v>1</v>
      </c>
      <c r="J1487" t="s">
        <v>27</v>
      </c>
      <c r="K1487" t="s">
        <v>40</v>
      </c>
      <c r="L1487" t="s">
        <v>29</v>
      </c>
      <c r="M1487" t="s">
        <v>171</v>
      </c>
      <c r="N1487" t="s">
        <v>31</v>
      </c>
      <c r="O1487" t="s">
        <v>2637</v>
      </c>
      <c r="P1487">
        <v>0.84</v>
      </c>
      <c r="Q1487" t="s">
        <v>33</v>
      </c>
      <c r="R1487" t="s">
        <v>135</v>
      </c>
      <c r="S1487" t="str">
        <f>VLOOKUP(R1487,Users!$A$1:$B$5,2,0)</f>
        <v>Sam</v>
      </c>
      <c r="T1487" t="s">
        <v>381</v>
      </c>
      <c r="U1487" t="s">
        <v>2986</v>
      </c>
      <c r="V1487">
        <v>30144</v>
      </c>
      <c r="W1487" s="2">
        <v>42119</v>
      </c>
      <c r="X1487" s="2" t="str">
        <f t="shared" si="116"/>
        <v>Sat</v>
      </c>
      <c r="Y1487" s="2">
        <v>42120</v>
      </c>
      <c r="Z1487" s="9">
        <f t="shared" si="117"/>
        <v>1</v>
      </c>
      <c r="AA1487" s="9" t="str">
        <f t="shared" si="118"/>
        <v>After Discount</v>
      </c>
      <c r="AB1487" s="6">
        <v>1628.37</v>
      </c>
      <c r="AC1487">
        <v>18</v>
      </c>
      <c r="AD1487" s="6">
        <v>59.22</v>
      </c>
      <c r="AE1487">
        <v>88839</v>
      </c>
      <c r="AF1487" s="9">
        <f>IF(COUNTIF(AE$2:AE3438,AE1487)=1,1,0)</f>
        <v>1</v>
      </c>
      <c r="AG1487" t="str">
        <f>_xlfn.XLOOKUP(AE1487,Returns!A:A,Returns!B:B,"Not Returned",0,1)</f>
        <v>Not Returned</v>
      </c>
      <c r="AH1487">
        <f t="shared" si="119"/>
        <v>0</v>
      </c>
    </row>
    <row r="1488" spans="1:34" x14ac:dyDescent="0.3">
      <c r="A1488">
        <v>25981</v>
      </c>
      <c r="B1488" t="s">
        <v>106</v>
      </c>
      <c r="C1488" s="8">
        <v>0.06</v>
      </c>
      <c r="D1488" s="6">
        <v>17.78</v>
      </c>
      <c r="E1488" s="7">
        <v>5.03</v>
      </c>
      <c r="F1488">
        <v>1062</v>
      </c>
      <c r="G1488" t="s">
        <v>1162</v>
      </c>
      <c r="H1488" t="str">
        <f>IF(COUNTIF(G$2:G1488,G1488)=1,"New Customer","Returning Customer")</f>
        <v>Returning Customer</v>
      </c>
      <c r="I1488">
        <f t="shared" si="115"/>
        <v>0</v>
      </c>
      <c r="J1488" t="s">
        <v>49</v>
      </c>
      <c r="K1488" t="s">
        <v>58</v>
      </c>
      <c r="L1488" t="s">
        <v>41</v>
      </c>
      <c r="M1488" t="s">
        <v>50</v>
      </c>
      <c r="N1488" t="s">
        <v>59</v>
      </c>
      <c r="O1488" t="s">
        <v>1165</v>
      </c>
      <c r="P1488">
        <v>0.54</v>
      </c>
      <c r="Q1488" t="s">
        <v>33</v>
      </c>
      <c r="R1488" t="s">
        <v>53</v>
      </c>
      <c r="S1488" t="str">
        <f>VLOOKUP(R1488,Users!$A$1:$B$5,2,0)</f>
        <v>Erin</v>
      </c>
      <c r="T1488" t="s">
        <v>71</v>
      </c>
      <c r="U1488" t="s">
        <v>1163</v>
      </c>
      <c r="V1488">
        <v>11727</v>
      </c>
      <c r="W1488" s="2">
        <v>42154</v>
      </c>
      <c r="X1488" s="2" t="str">
        <f t="shared" si="116"/>
        <v>Sat</v>
      </c>
      <c r="Y1488" s="2">
        <v>42157</v>
      </c>
      <c r="Z1488" s="9">
        <f t="shared" si="117"/>
        <v>3</v>
      </c>
      <c r="AA1488" s="9" t="str">
        <f t="shared" si="118"/>
        <v>After Discount</v>
      </c>
      <c r="AB1488" s="6">
        <v>38.067299999999996</v>
      </c>
      <c r="AC1488">
        <v>3</v>
      </c>
      <c r="AD1488" s="6">
        <v>55.17</v>
      </c>
      <c r="AE1488">
        <v>91355</v>
      </c>
      <c r="AF1488" s="9">
        <f>IF(COUNTIF(AE$2:AE3439,AE1488)=1,1,0)</f>
        <v>0</v>
      </c>
      <c r="AG1488" t="str">
        <f>_xlfn.XLOOKUP(AE1488,Returns!A:A,Returns!B:B,"Not Returned",0,1)</f>
        <v>Not Returned</v>
      </c>
      <c r="AH1488">
        <f t="shared" si="119"/>
        <v>0</v>
      </c>
    </row>
    <row r="1489" spans="1:34" x14ac:dyDescent="0.3">
      <c r="A1489">
        <v>22318</v>
      </c>
      <c r="B1489" t="s">
        <v>37</v>
      </c>
      <c r="C1489" s="8">
        <v>0.03</v>
      </c>
      <c r="D1489" s="6">
        <v>29.34</v>
      </c>
      <c r="E1489" s="7">
        <v>7.87</v>
      </c>
      <c r="F1489">
        <v>453</v>
      </c>
      <c r="G1489" t="s">
        <v>548</v>
      </c>
      <c r="H1489" t="str">
        <f>IF(COUNTIF(G$2:G1489,G1489)=1,"New Customer","Returning Customer")</f>
        <v>New Customer</v>
      </c>
      <c r="I1489">
        <f t="shared" si="115"/>
        <v>1</v>
      </c>
      <c r="J1489" t="s">
        <v>49</v>
      </c>
      <c r="K1489" t="s">
        <v>28</v>
      </c>
      <c r="L1489" t="s">
        <v>41</v>
      </c>
      <c r="M1489" t="s">
        <v>50</v>
      </c>
      <c r="N1489" t="s">
        <v>59</v>
      </c>
      <c r="O1489" t="s">
        <v>549</v>
      </c>
      <c r="P1489">
        <v>0.54</v>
      </c>
      <c r="Q1489" t="s">
        <v>33</v>
      </c>
      <c r="R1489" t="s">
        <v>34</v>
      </c>
      <c r="S1489" t="str">
        <f>VLOOKUP(R1489,Users!$A$1:$B$5,2,0)</f>
        <v>William</v>
      </c>
      <c r="T1489" t="s">
        <v>45</v>
      </c>
      <c r="U1489" t="s">
        <v>550</v>
      </c>
      <c r="V1489">
        <v>95032</v>
      </c>
      <c r="W1489" s="2">
        <v>42132</v>
      </c>
      <c r="X1489" s="2" t="str">
        <f t="shared" si="116"/>
        <v>Fri</v>
      </c>
      <c r="Y1489" s="2">
        <v>42134</v>
      </c>
      <c r="Z1489" s="9">
        <f t="shared" si="117"/>
        <v>2</v>
      </c>
      <c r="AA1489" s="9" t="str">
        <f t="shared" si="118"/>
        <v>After Discount</v>
      </c>
      <c r="AB1489" s="6">
        <v>-41.32</v>
      </c>
      <c r="AC1489">
        <v>1</v>
      </c>
      <c r="AD1489" s="6">
        <v>32.4</v>
      </c>
      <c r="AE1489">
        <v>86011</v>
      </c>
      <c r="AF1489" s="9">
        <f>IF(COUNTIF(AE$2:AE3440,AE1489)=1,1,0)</f>
        <v>1</v>
      </c>
      <c r="AG1489" t="str">
        <f>_xlfn.XLOOKUP(AE1489,Returns!A:A,Returns!B:B,"Not Returned",0,1)</f>
        <v>Not Returned</v>
      </c>
      <c r="AH1489">
        <f t="shared" si="119"/>
        <v>0</v>
      </c>
    </row>
    <row r="1490" spans="1:34" x14ac:dyDescent="0.3">
      <c r="A1490">
        <v>24526</v>
      </c>
      <c r="B1490" t="s">
        <v>56</v>
      </c>
      <c r="C1490" s="8">
        <v>0</v>
      </c>
      <c r="D1490" s="6">
        <v>29.34</v>
      </c>
      <c r="E1490" s="7">
        <v>7.87</v>
      </c>
      <c r="F1490">
        <v>2356</v>
      </c>
      <c r="G1490" t="s">
        <v>2207</v>
      </c>
      <c r="H1490" t="str">
        <f>IF(COUNTIF(G$2:G1490,G1490)=1,"New Customer","Returning Customer")</f>
        <v>New Customer</v>
      </c>
      <c r="I1490">
        <f t="shared" si="115"/>
        <v>1</v>
      </c>
      <c r="J1490" t="s">
        <v>49</v>
      </c>
      <c r="K1490" t="s">
        <v>114</v>
      </c>
      <c r="L1490" t="s">
        <v>41</v>
      </c>
      <c r="M1490" t="s">
        <v>50</v>
      </c>
      <c r="N1490" t="s">
        <v>59</v>
      </c>
      <c r="O1490" t="s">
        <v>549</v>
      </c>
      <c r="P1490">
        <v>0.54</v>
      </c>
      <c r="Q1490" t="s">
        <v>33</v>
      </c>
      <c r="R1490" t="s">
        <v>34</v>
      </c>
      <c r="S1490" t="str">
        <f>VLOOKUP(R1490,Users!$A$1:$B$5,2,0)</f>
        <v>William</v>
      </c>
      <c r="T1490" t="s">
        <v>2208</v>
      </c>
      <c r="U1490" t="s">
        <v>2209</v>
      </c>
      <c r="V1490">
        <v>82901</v>
      </c>
      <c r="W1490" s="2">
        <v>42078</v>
      </c>
      <c r="X1490" s="2" t="str">
        <f t="shared" si="116"/>
        <v>Sun</v>
      </c>
      <c r="Y1490" s="2">
        <v>42080</v>
      </c>
      <c r="Z1490" s="9">
        <f t="shared" si="117"/>
        <v>2</v>
      </c>
      <c r="AA1490" s="9" t="str">
        <f t="shared" si="118"/>
        <v>No Discount</v>
      </c>
      <c r="AB1490" s="6">
        <v>385.37</v>
      </c>
      <c r="AC1490">
        <v>22</v>
      </c>
      <c r="AD1490" s="6">
        <v>668.38</v>
      </c>
      <c r="AE1490">
        <v>91305</v>
      </c>
      <c r="AF1490" s="9">
        <f>IF(COUNTIF(AE$2:AE3441,AE1490)=1,1,0)</f>
        <v>1</v>
      </c>
      <c r="AG1490" t="str">
        <f>_xlfn.XLOOKUP(AE1490,Returns!A:A,Returns!B:B,"Not Returned",0,1)</f>
        <v>Not Returned</v>
      </c>
      <c r="AH1490">
        <f t="shared" si="119"/>
        <v>0</v>
      </c>
    </row>
    <row r="1491" spans="1:34" x14ac:dyDescent="0.3">
      <c r="A1491">
        <v>23098</v>
      </c>
      <c r="B1491" t="s">
        <v>56</v>
      </c>
      <c r="C1491" s="8">
        <v>0.02</v>
      </c>
      <c r="D1491" s="6">
        <v>20.28</v>
      </c>
      <c r="E1491" s="7">
        <v>6.68</v>
      </c>
      <c r="F1491">
        <v>210</v>
      </c>
      <c r="G1491" t="s">
        <v>302</v>
      </c>
      <c r="H1491" t="str">
        <f>IF(COUNTIF(G$2:G1491,G1491)=1,"New Customer","Returning Customer")</f>
        <v>Returning Customer</v>
      </c>
      <c r="I1491">
        <f t="shared" si="115"/>
        <v>0</v>
      </c>
      <c r="J1491" t="s">
        <v>49</v>
      </c>
      <c r="K1491" t="s">
        <v>40</v>
      </c>
      <c r="L1491" t="s">
        <v>41</v>
      </c>
      <c r="M1491" t="s">
        <v>50</v>
      </c>
      <c r="N1491" t="s">
        <v>59</v>
      </c>
      <c r="O1491" t="s">
        <v>306</v>
      </c>
      <c r="P1491">
        <v>0.53</v>
      </c>
      <c r="Q1491" t="s">
        <v>33</v>
      </c>
      <c r="R1491" t="s">
        <v>53</v>
      </c>
      <c r="S1491" t="str">
        <f>VLOOKUP(R1491,Users!$A$1:$B$5,2,0)</f>
        <v>Erin</v>
      </c>
      <c r="T1491" t="s">
        <v>71</v>
      </c>
      <c r="U1491" t="s">
        <v>304</v>
      </c>
      <c r="V1491">
        <v>12180</v>
      </c>
      <c r="W1491" s="2">
        <v>42157</v>
      </c>
      <c r="X1491" s="2" t="str">
        <f t="shared" si="116"/>
        <v>Tue</v>
      </c>
      <c r="Y1491" s="2">
        <v>42157</v>
      </c>
      <c r="Z1491" s="9">
        <f t="shared" si="117"/>
        <v>0</v>
      </c>
      <c r="AA1491" s="9" t="str">
        <f t="shared" si="118"/>
        <v>After Discount</v>
      </c>
      <c r="AB1491" s="6">
        <v>44.677499999999995</v>
      </c>
      <c r="AC1491">
        <v>3</v>
      </c>
      <c r="AD1491" s="6">
        <v>64.75</v>
      </c>
      <c r="AE1491">
        <v>85966</v>
      </c>
      <c r="AF1491" s="9">
        <f>IF(COUNTIF(AE$2:AE3442,AE1491)=1,1,0)</f>
        <v>0</v>
      </c>
      <c r="AG1491" t="str">
        <f>_xlfn.XLOOKUP(AE1491,Returns!A:A,Returns!B:B,"Not Returned",0,1)</f>
        <v>Not Returned</v>
      </c>
      <c r="AH1491">
        <f t="shared" si="119"/>
        <v>0</v>
      </c>
    </row>
    <row r="1492" spans="1:34" x14ac:dyDescent="0.3">
      <c r="A1492">
        <v>23209</v>
      </c>
      <c r="B1492" t="s">
        <v>56</v>
      </c>
      <c r="C1492" s="8">
        <v>0.06</v>
      </c>
      <c r="D1492" s="6">
        <v>549.99</v>
      </c>
      <c r="E1492" s="7">
        <v>49</v>
      </c>
      <c r="F1492">
        <v>550</v>
      </c>
      <c r="G1492" t="s">
        <v>646</v>
      </c>
      <c r="H1492" t="str">
        <f>IF(COUNTIF(G$2:G1492,G1492)=1,"New Customer","Returning Customer")</f>
        <v>Returning Customer</v>
      </c>
      <c r="I1492">
        <f t="shared" si="115"/>
        <v>0</v>
      </c>
      <c r="J1492" t="s">
        <v>39</v>
      </c>
      <c r="K1492" t="s">
        <v>28</v>
      </c>
      <c r="L1492" t="s">
        <v>77</v>
      </c>
      <c r="M1492" t="s">
        <v>580</v>
      </c>
      <c r="N1492" t="s">
        <v>43</v>
      </c>
      <c r="O1492" t="s">
        <v>649</v>
      </c>
      <c r="P1492">
        <v>0.35</v>
      </c>
      <c r="Q1492" t="s">
        <v>33</v>
      </c>
      <c r="R1492" t="s">
        <v>61</v>
      </c>
      <c r="S1492" t="str">
        <f>VLOOKUP(R1492,Users!$A$1:$B$5,2,0)</f>
        <v>Chris</v>
      </c>
      <c r="T1492" t="s">
        <v>129</v>
      </c>
      <c r="U1492" t="s">
        <v>647</v>
      </c>
      <c r="V1492">
        <v>78155</v>
      </c>
      <c r="W1492" s="2">
        <v>42167</v>
      </c>
      <c r="X1492" s="2" t="str">
        <f t="shared" si="116"/>
        <v>Fri</v>
      </c>
      <c r="Y1492" s="2">
        <v>42168</v>
      </c>
      <c r="Z1492" s="9">
        <f t="shared" si="117"/>
        <v>1</v>
      </c>
      <c r="AA1492" s="9" t="str">
        <f t="shared" si="118"/>
        <v>After Discount</v>
      </c>
      <c r="AB1492" s="6">
        <v>4637.4071999999996</v>
      </c>
      <c r="AC1492">
        <v>13</v>
      </c>
      <c r="AD1492" s="6">
        <v>6720.88</v>
      </c>
      <c r="AE1492">
        <v>90910</v>
      </c>
      <c r="AF1492" s="9">
        <f>IF(COUNTIF(AE$2:AE3443,AE1492)=1,1,0)</f>
        <v>0</v>
      </c>
      <c r="AG1492" t="str">
        <f>_xlfn.XLOOKUP(AE1492,Returns!A:A,Returns!B:B,"Not Returned",0,1)</f>
        <v>Not Returned</v>
      </c>
      <c r="AH1492">
        <f t="shared" si="119"/>
        <v>0</v>
      </c>
    </row>
    <row r="1493" spans="1:34" x14ac:dyDescent="0.3">
      <c r="A1493">
        <v>18410</v>
      </c>
      <c r="B1493" t="s">
        <v>25</v>
      </c>
      <c r="C1493" s="8">
        <v>0.02</v>
      </c>
      <c r="D1493" s="6">
        <v>549.99</v>
      </c>
      <c r="E1493" s="7">
        <v>49</v>
      </c>
      <c r="F1493">
        <v>2141</v>
      </c>
      <c r="G1493" t="s">
        <v>2034</v>
      </c>
      <c r="H1493" t="str">
        <f>IF(COUNTIF(G$2:G1493,G1493)=1,"New Customer","Returning Customer")</f>
        <v>Returning Customer</v>
      </c>
      <c r="I1493">
        <f t="shared" si="115"/>
        <v>0</v>
      </c>
      <c r="J1493" t="s">
        <v>39</v>
      </c>
      <c r="K1493" t="s">
        <v>40</v>
      </c>
      <c r="L1493" t="s">
        <v>77</v>
      </c>
      <c r="M1493" t="s">
        <v>580</v>
      </c>
      <c r="N1493" t="s">
        <v>43</v>
      </c>
      <c r="O1493" t="s">
        <v>649</v>
      </c>
      <c r="P1493">
        <v>0.35</v>
      </c>
      <c r="Q1493" t="s">
        <v>33</v>
      </c>
      <c r="R1493" t="s">
        <v>34</v>
      </c>
      <c r="S1493" t="str">
        <f>VLOOKUP(R1493,Users!$A$1:$B$5,2,0)</f>
        <v>William</v>
      </c>
      <c r="T1493" t="s">
        <v>250</v>
      </c>
      <c r="U1493" t="s">
        <v>1931</v>
      </c>
      <c r="V1493">
        <v>81301</v>
      </c>
      <c r="W1493" s="2">
        <v>42053</v>
      </c>
      <c r="X1493" s="2" t="str">
        <f t="shared" si="116"/>
        <v>Wed</v>
      </c>
      <c r="Y1493" s="2">
        <v>42055</v>
      </c>
      <c r="Z1493" s="9">
        <f t="shared" si="117"/>
        <v>2</v>
      </c>
      <c r="AA1493" s="9" t="str">
        <f t="shared" si="118"/>
        <v>After Discount</v>
      </c>
      <c r="AB1493" s="6">
        <v>-381.84119999999996</v>
      </c>
      <c r="AC1493">
        <v>18</v>
      </c>
      <c r="AD1493" s="6">
        <v>9798.84</v>
      </c>
      <c r="AE1493">
        <v>87570</v>
      </c>
      <c r="AF1493" s="9">
        <f>IF(COUNTIF(AE$2:AE3444,AE1493)=1,1,0)</f>
        <v>0</v>
      </c>
      <c r="AG1493" t="str">
        <f>_xlfn.XLOOKUP(AE1493,Returns!A:A,Returns!B:B,"Not Returned",0,1)</f>
        <v>Not Returned</v>
      </c>
      <c r="AH1493">
        <f t="shared" si="119"/>
        <v>0</v>
      </c>
    </row>
    <row r="1494" spans="1:34" x14ac:dyDescent="0.3">
      <c r="A1494">
        <v>20517</v>
      </c>
      <c r="B1494" t="s">
        <v>56</v>
      </c>
      <c r="C1494" s="8">
        <v>0.03</v>
      </c>
      <c r="D1494" s="6">
        <v>499.99</v>
      </c>
      <c r="E1494" s="7">
        <v>24.49</v>
      </c>
      <c r="F1494">
        <v>3063</v>
      </c>
      <c r="G1494" t="s">
        <v>2739</v>
      </c>
      <c r="H1494" t="str">
        <f>IF(COUNTIF(G$2:G1494,G1494)=1,"New Customer","Returning Customer")</f>
        <v>Returning Customer</v>
      </c>
      <c r="I1494">
        <f t="shared" si="115"/>
        <v>0</v>
      </c>
      <c r="J1494" t="s">
        <v>49</v>
      </c>
      <c r="K1494" t="s">
        <v>114</v>
      </c>
      <c r="L1494" t="s">
        <v>77</v>
      </c>
      <c r="M1494" t="s">
        <v>580</v>
      </c>
      <c r="N1494" t="s">
        <v>231</v>
      </c>
      <c r="O1494" t="s">
        <v>2741</v>
      </c>
      <c r="P1494">
        <v>0.36</v>
      </c>
      <c r="Q1494" t="s">
        <v>33</v>
      </c>
      <c r="R1494" t="s">
        <v>34</v>
      </c>
      <c r="S1494" t="str">
        <f>VLOOKUP(R1494,Users!$A$1:$B$5,2,0)</f>
        <v>William</v>
      </c>
      <c r="T1494" t="s">
        <v>35</v>
      </c>
      <c r="U1494" t="s">
        <v>2740</v>
      </c>
      <c r="V1494">
        <v>98034</v>
      </c>
      <c r="W1494" s="2">
        <v>42061</v>
      </c>
      <c r="X1494" s="2" t="str">
        <f t="shared" si="116"/>
        <v>Thu</v>
      </c>
      <c r="Y1494" s="2">
        <v>42062</v>
      </c>
      <c r="Z1494" s="9">
        <f t="shared" si="117"/>
        <v>1</v>
      </c>
      <c r="AA1494" s="9" t="str">
        <f t="shared" si="118"/>
        <v>After Discount</v>
      </c>
      <c r="AB1494" s="6">
        <v>1773.6104999999998</v>
      </c>
      <c r="AC1494">
        <v>5</v>
      </c>
      <c r="AD1494" s="6">
        <v>2570.4499999999998</v>
      </c>
      <c r="AE1494">
        <v>88447</v>
      </c>
      <c r="AF1494" s="9">
        <f>IF(COUNTIF(AE$2:AE3445,AE1494)=1,1,0)</f>
        <v>0</v>
      </c>
      <c r="AG1494" t="str">
        <f>_xlfn.XLOOKUP(AE1494,Returns!A:A,Returns!B:B,"Not Returned",0,1)</f>
        <v>Not Returned</v>
      </c>
      <c r="AH1494">
        <f t="shared" si="119"/>
        <v>0</v>
      </c>
    </row>
    <row r="1495" spans="1:34" x14ac:dyDescent="0.3">
      <c r="A1495">
        <v>22363</v>
      </c>
      <c r="B1495" t="s">
        <v>47</v>
      </c>
      <c r="C1495" s="8">
        <v>0.01</v>
      </c>
      <c r="D1495" s="6">
        <v>13.99</v>
      </c>
      <c r="E1495" s="7">
        <v>7.51</v>
      </c>
      <c r="F1495">
        <v>1267</v>
      </c>
      <c r="G1495" t="s">
        <v>1353</v>
      </c>
      <c r="H1495" t="str">
        <f>IF(COUNTIF(G$2:G1495,G1495)=1,"New Customer","Returning Customer")</f>
        <v>Returning Customer</v>
      </c>
      <c r="I1495">
        <f t="shared" si="115"/>
        <v>0</v>
      </c>
      <c r="J1495" t="s">
        <v>49</v>
      </c>
      <c r="K1495" t="s">
        <v>28</v>
      </c>
      <c r="L1495" t="s">
        <v>77</v>
      </c>
      <c r="M1495" t="s">
        <v>85</v>
      </c>
      <c r="N1495" t="s">
        <v>86</v>
      </c>
      <c r="O1495" t="s">
        <v>1354</v>
      </c>
      <c r="P1495">
        <v>0.39</v>
      </c>
      <c r="Q1495" t="s">
        <v>33</v>
      </c>
      <c r="R1495" t="s">
        <v>135</v>
      </c>
      <c r="S1495" t="str">
        <f>VLOOKUP(R1495,Users!$A$1:$B$5,2,0)</f>
        <v>Sam</v>
      </c>
      <c r="T1495" t="s">
        <v>356</v>
      </c>
      <c r="U1495" t="s">
        <v>1355</v>
      </c>
      <c r="V1495">
        <v>33433</v>
      </c>
      <c r="W1495" s="2">
        <v>42045</v>
      </c>
      <c r="X1495" s="2" t="str">
        <f t="shared" si="116"/>
        <v>Tue</v>
      </c>
      <c r="Y1495" s="2">
        <v>42046</v>
      </c>
      <c r="Z1495" s="9">
        <f t="shared" si="117"/>
        <v>1</v>
      </c>
      <c r="AA1495" s="9" t="str">
        <f t="shared" si="118"/>
        <v>After Discount</v>
      </c>
      <c r="AB1495" s="6">
        <v>533.74199999999996</v>
      </c>
      <c r="AC1495">
        <v>2</v>
      </c>
      <c r="AD1495" s="6">
        <v>29.85</v>
      </c>
      <c r="AE1495">
        <v>89514</v>
      </c>
      <c r="AF1495" s="9">
        <f>IF(COUNTIF(AE$2:AE3446,AE1495)=1,1,0)</f>
        <v>1</v>
      </c>
      <c r="AG1495" t="str">
        <f>_xlfn.XLOOKUP(AE1495,Returns!A:A,Returns!B:B,"Not Returned",0,1)</f>
        <v>Not Returned</v>
      </c>
      <c r="AH1495">
        <f t="shared" si="119"/>
        <v>0</v>
      </c>
    </row>
    <row r="1496" spans="1:34" x14ac:dyDescent="0.3">
      <c r="A1496">
        <v>25498</v>
      </c>
      <c r="B1496" t="s">
        <v>25</v>
      </c>
      <c r="C1496" s="8">
        <v>0.06</v>
      </c>
      <c r="D1496" s="6">
        <v>13.99</v>
      </c>
      <c r="E1496" s="7">
        <v>7.51</v>
      </c>
      <c r="F1496">
        <v>1778</v>
      </c>
      <c r="G1496" t="s">
        <v>1772</v>
      </c>
      <c r="H1496" t="str">
        <f>IF(COUNTIF(G$2:G1496,G1496)=1,"New Customer","Returning Customer")</f>
        <v>New Customer</v>
      </c>
      <c r="I1496">
        <f t="shared" si="115"/>
        <v>1</v>
      </c>
      <c r="J1496" t="s">
        <v>49</v>
      </c>
      <c r="K1496" t="s">
        <v>114</v>
      </c>
      <c r="L1496" t="s">
        <v>77</v>
      </c>
      <c r="M1496" t="s">
        <v>85</v>
      </c>
      <c r="N1496" t="s">
        <v>86</v>
      </c>
      <c r="O1496" t="s">
        <v>1354</v>
      </c>
      <c r="P1496">
        <v>0.39</v>
      </c>
      <c r="Q1496" t="s">
        <v>33</v>
      </c>
      <c r="R1496" t="s">
        <v>61</v>
      </c>
      <c r="S1496" t="str">
        <f>VLOOKUP(R1496,Users!$A$1:$B$5,2,0)</f>
        <v>Chris</v>
      </c>
      <c r="T1496" t="s">
        <v>695</v>
      </c>
      <c r="U1496" t="s">
        <v>1773</v>
      </c>
      <c r="V1496">
        <v>47906</v>
      </c>
      <c r="W1496" s="2">
        <v>42134</v>
      </c>
      <c r="X1496" s="2" t="str">
        <f t="shared" si="116"/>
        <v>Sun</v>
      </c>
      <c r="Y1496" s="2">
        <v>42136</v>
      </c>
      <c r="Z1496" s="9">
        <f t="shared" si="117"/>
        <v>2</v>
      </c>
      <c r="AA1496" s="9" t="str">
        <f t="shared" si="118"/>
        <v>After Discount</v>
      </c>
      <c r="AB1496" s="6">
        <v>6.4832400000000021</v>
      </c>
      <c r="AC1496">
        <v>21</v>
      </c>
      <c r="AD1496" s="6">
        <v>287.99</v>
      </c>
      <c r="AE1496">
        <v>89943</v>
      </c>
      <c r="AF1496" s="9">
        <f>IF(COUNTIF(AE$2:AE3447,AE1496)=1,1,0)</f>
        <v>0</v>
      </c>
      <c r="AG1496" t="str">
        <f>_xlfn.XLOOKUP(AE1496,Returns!A:A,Returns!B:B,"Not Returned",0,1)</f>
        <v>Not Returned</v>
      </c>
      <c r="AH1496">
        <f t="shared" si="119"/>
        <v>0</v>
      </c>
    </row>
    <row r="1497" spans="1:34" x14ac:dyDescent="0.3">
      <c r="A1497">
        <v>20968</v>
      </c>
      <c r="B1497" t="s">
        <v>106</v>
      </c>
      <c r="C1497" s="8">
        <v>7.0000000000000007E-2</v>
      </c>
      <c r="D1497" s="6">
        <v>9.49</v>
      </c>
      <c r="E1497" s="7">
        <v>5.76</v>
      </c>
      <c r="F1497">
        <v>772</v>
      </c>
      <c r="G1497" t="s">
        <v>899</v>
      </c>
      <c r="H1497" t="str">
        <f>IF(COUNTIF(G$2:G1497,G1497)=1,"New Customer","Returning Customer")</f>
        <v>Returning Customer</v>
      </c>
      <c r="I1497">
        <f t="shared" si="115"/>
        <v>0</v>
      </c>
      <c r="J1497" t="s">
        <v>49</v>
      </c>
      <c r="K1497" t="s">
        <v>58</v>
      </c>
      <c r="L1497" t="s">
        <v>77</v>
      </c>
      <c r="M1497" t="s">
        <v>85</v>
      </c>
      <c r="N1497" t="s">
        <v>86</v>
      </c>
      <c r="O1497" t="s">
        <v>902</v>
      </c>
      <c r="P1497">
        <v>0.39</v>
      </c>
      <c r="Q1497" t="s">
        <v>33</v>
      </c>
      <c r="R1497" t="s">
        <v>53</v>
      </c>
      <c r="S1497" t="str">
        <f>VLOOKUP(R1497,Users!$A$1:$B$5,2,0)</f>
        <v>Erin</v>
      </c>
      <c r="T1497" t="s">
        <v>229</v>
      </c>
      <c r="U1497" t="s">
        <v>900</v>
      </c>
      <c r="V1497">
        <v>18103</v>
      </c>
      <c r="W1497" s="2">
        <v>42141</v>
      </c>
      <c r="X1497" s="2" t="str">
        <f t="shared" si="116"/>
        <v>Sun</v>
      </c>
      <c r="Y1497" s="2">
        <v>42145</v>
      </c>
      <c r="Z1497" s="9">
        <f t="shared" si="117"/>
        <v>4</v>
      </c>
      <c r="AA1497" s="9" t="str">
        <f t="shared" si="118"/>
        <v>After Discount</v>
      </c>
      <c r="AB1497" s="6">
        <v>7.7151600000000045</v>
      </c>
      <c r="AC1497">
        <v>37</v>
      </c>
      <c r="AD1497" s="6">
        <v>344.57</v>
      </c>
      <c r="AE1497">
        <v>88668</v>
      </c>
      <c r="AF1497" s="9">
        <f>IF(COUNTIF(AE$2:AE3448,AE1497)=1,1,0)</f>
        <v>0</v>
      </c>
      <c r="AG1497" t="str">
        <f>_xlfn.XLOOKUP(AE1497,Returns!A:A,Returns!B:B,"Not Returned",0,1)</f>
        <v>Not Returned</v>
      </c>
      <c r="AH1497">
        <f t="shared" si="119"/>
        <v>0</v>
      </c>
    </row>
    <row r="1498" spans="1:34" x14ac:dyDescent="0.3">
      <c r="A1498">
        <v>21718</v>
      </c>
      <c r="B1498" t="s">
        <v>56</v>
      </c>
      <c r="C1498" s="8">
        <v>0.02</v>
      </c>
      <c r="D1498" s="6">
        <v>419.19</v>
      </c>
      <c r="E1498" s="7">
        <v>19.989999999999998</v>
      </c>
      <c r="F1498">
        <v>627</v>
      </c>
      <c r="G1498" t="s">
        <v>732</v>
      </c>
      <c r="H1498" t="str">
        <f>IF(COUNTIF(G$2:G1498,G1498)=1,"New Customer","Returning Customer")</f>
        <v>New Customer</v>
      </c>
      <c r="I1498">
        <f t="shared" si="115"/>
        <v>1</v>
      </c>
      <c r="J1498" t="s">
        <v>49</v>
      </c>
      <c r="K1498" t="s">
        <v>28</v>
      </c>
      <c r="L1498" t="s">
        <v>29</v>
      </c>
      <c r="M1498" t="s">
        <v>139</v>
      </c>
      <c r="N1498" t="s">
        <v>59</v>
      </c>
      <c r="O1498" t="s">
        <v>733</v>
      </c>
      <c r="P1498">
        <v>0.57999999999999996</v>
      </c>
      <c r="Q1498" t="s">
        <v>33</v>
      </c>
      <c r="R1498" t="s">
        <v>53</v>
      </c>
      <c r="S1498" t="str">
        <f>VLOOKUP(R1498,Users!$A$1:$B$5,2,0)</f>
        <v>Erin</v>
      </c>
      <c r="T1498" t="s">
        <v>152</v>
      </c>
      <c r="U1498" t="s">
        <v>734</v>
      </c>
      <c r="V1498">
        <v>43952</v>
      </c>
      <c r="W1498" s="2">
        <v>42115</v>
      </c>
      <c r="X1498" s="2" t="str">
        <f t="shared" si="116"/>
        <v>Tue</v>
      </c>
      <c r="Y1498" s="2">
        <v>42116</v>
      </c>
      <c r="Z1498" s="9">
        <f t="shared" si="117"/>
        <v>1</v>
      </c>
      <c r="AA1498" s="9" t="str">
        <f t="shared" si="118"/>
        <v>After Discount</v>
      </c>
      <c r="AB1498" s="6">
        <v>6610.2</v>
      </c>
      <c r="AC1498">
        <v>22</v>
      </c>
      <c r="AD1498" s="6">
        <v>9580</v>
      </c>
      <c r="AE1498">
        <v>90469</v>
      </c>
      <c r="AF1498" s="9">
        <f>IF(COUNTIF(AE$2:AE3449,AE1498)=1,1,0)</f>
        <v>1</v>
      </c>
      <c r="AG1498" t="str">
        <f>_xlfn.XLOOKUP(AE1498,Returns!A:A,Returns!B:B,"Not Returned",0,1)</f>
        <v>Not Returned</v>
      </c>
      <c r="AH1498">
        <f t="shared" si="119"/>
        <v>0</v>
      </c>
    </row>
    <row r="1499" spans="1:34" x14ac:dyDescent="0.3">
      <c r="A1499">
        <v>21212</v>
      </c>
      <c r="B1499" t="s">
        <v>56</v>
      </c>
      <c r="C1499" s="8">
        <v>0.04</v>
      </c>
      <c r="D1499" s="6">
        <v>419.19</v>
      </c>
      <c r="E1499" s="7">
        <v>19.989999999999998</v>
      </c>
      <c r="F1499">
        <v>2489</v>
      </c>
      <c r="G1499" t="s">
        <v>2319</v>
      </c>
      <c r="H1499" t="str">
        <f>IF(COUNTIF(G$2:G1499,G1499)=1,"New Customer","Returning Customer")</f>
        <v>Returning Customer</v>
      </c>
      <c r="I1499">
        <f t="shared" si="115"/>
        <v>0</v>
      </c>
      <c r="J1499" t="s">
        <v>49</v>
      </c>
      <c r="K1499" t="s">
        <v>40</v>
      </c>
      <c r="L1499" t="s">
        <v>29</v>
      </c>
      <c r="M1499" t="s">
        <v>139</v>
      </c>
      <c r="N1499" t="s">
        <v>59</v>
      </c>
      <c r="O1499" t="s">
        <v>733</v>
      </c>
      <c r="P1499">
        <v>0.57999999999999996</v>
      </c>
      <c r="Q1499" t="s">
        <v>33</v>
      </c>
      <c r="R1499" t="s">
        <v>34</v>
      </c>
      <c r="S1499" t="str">
        <f>VLOOKUP(R1499,Users!$A$1:$B$5,2,0)</f>
        <v>William</v>
      </c>
      <c r="T1499" t="s">
        <v>45</v>
      </c>
      <c r="U1499" t="s">
        <v>687</v>
      </c>
      <c r="V1499">
        <v>94521</v>
      </c>
      <c r="W1499" s="2">
        <v>42120</v>
      </c>
      <c r="X1499" s="2" t="str">
        <f t="shared" si="116"/>
        <v>Sun</v>
      </c>
      <c r="Y1499" s="2">
        <v>42121</v>
      </c>
      <c r="Z1499" s="9">
        <f t="shared" si="117"/>
        <v>1</v>
      </c>
      <c r="AA1499" s="9" t="str">
        <f t="shared" si="118"/>
        <v>After Discount</v>
      </c>
      <c r="AB1499" s="6">
        <v>1388.3558999999998</v>
      </c>
      <c r="AC1499">
        <v>5</v>
      </c>
      <c r="AD1499" s="6">
        <v>2012.11</v>
      </c>
      <c r="AE1499">
        <v>86885</v>
      </c>
      <c r="AF1499" s="9">
        <f>IF(COUNTIF(AE$2:AE3450,AE1499)=1,1,0)</f>
        <v>0</v>
      </c>
      <c r="AG1499" t="str">
        <f>_xlfn.XLOOKUP(AE1499,Returns!A:A,Returns!B:B,"Not Returned",0,1)</f>
        <v>Not Returned</v>
      </c>
      <c r="AH1499">
        <f t="shared" si="119"/>
        <v>0</v>
      </c>
    </row>
    <row r="1500" spans="1:34" x14ac:dyDescent="0.3">
      <c r="A1500">
        <v>3212</v>
      </c>
      <c r="B1500" t="s">
        <v>56</v>
      </c>
      <c r="C1500" s="8">
        <v>0.04</v>
      </c>
      <c r="D1500" s="6">
        <v>419.19</v>
      </c>
      <c r="E1500" s="7">
        <v>19.989999999999998</v>
      </c>
      <c r="F1500">
        <v>2491</v>
      </c>
      <c r="G1500" t="s">
        <v>2323</v>
      </c>
      <c r="H1500" t="str">
        <f>IF(COUNTIF(G$2:G1500,G1500)=1,"New Customer","Returning Customer")</f>
        <v>Returning Customer</v>
      </c>
      <c r="I1500">
        <f t="shared" si="115"/>
        <v>0</v>
      </c>
      <c r="J1500" t="s">
        <v>49</v>
      </c>
      <c r="K1500" t="s">
        <v>40</v>
      </c>
      <c r="L1500" t="s">
        <v>29</v>
      </c>
      <c r="M1500" t="s">
        <v>139</v>
      </c>
      <c r="N1500" t="s">
        <v>59</v>
      </c>
      <c r="O1500" t="s">
        <v>733</v>
      </c>
      <c r="P1500">
        <v>0.57999999999999996</v>
      </c>
      <c r="Q1500" t="s">
        <v>33</v>
      </c>
      <c r="R1500" t="s">
        <v>34</v>
      </c>
      <c r="S1500" t="str">
        <f>VLOOKUP(R1500,Users!$A$1:$B$5,2,0)</f>
        <v>William</v>
      </c>
      <c r="T1500" t="s">
        <v>45</v>
      </c>
      <c r="U1500" t="s">
        <v>655</v>
      </c>
      <c r="V1500">
        <v>90045</v>
      </c>
      <c r="W1500" s="2">
        <v>42120</v>
      </c>
      <c r="X1500" s="2" t="str">
        <f t="shared" si="116"/>
        <v>Sun</v>
      </c>
      <c r="Y1500" s="2">
        <v>42121</v>
      </c>
      <c r="Z1500" s="9">
        <f t="shared" si="117"/>
        <v>1</v>
      </c>
      <c r="AA1500" s="9" t="str">
        <f t="shared" si="118"/>
        <v>After Discount</v>
      </c>
      <c r="AB1500" s="6">
        <v>1947.67</v>
      </c>
      <c r="AC1500">
        <v>20</v>
      </c>
      <c r="AD1500" s="6">
        <v>8048.45</v>
      </c>
      <c r="AE1500">
        <v>23042</v>
      </c>
      <c r="AF1500" s="9">
        <f>IF(COUNTIF(AE$2:AE3451,AE1500)=1,1,0)</f>
        <v>1</v>
      </c>
      <c r="AG1500" t="str">
        <f>_xlfn.XLOOKUP(AE1500,Returns!A:A,Returns!B:B,"Not Returned",0,1)</f>
        <v>Not Returned</v>
      </c>
      <c r="AH1500">
        <f t="shared" si="119"/>
        <v>0</v>
      </c>
    </row>
    <row r="1501" spans="1:34" x14ac:dyDescent="0.3">
      <c r="A1501">
        <v>22275</v>
      </c>
      <c r="B1501" t="s">
        <v>106</v>
      </c>
      <c r="C1501" s="8">
        <v>0.02</v>
      </c>
      <c r="D1501" s="6">
        <v>419.19</v>
      </c>
      <c r="E1501" s="7">
        <v>19.989999999999998</v>
      </c>
      <c r="F1501">
        <v>2593</v>
      </c>
      <c r="G1501" t="s">
        <v>2401</v>
      </c>
      <c r="H1501" t="str">
        <f>IF(COUNTIF(G$2:G1501,G1501)=1,"New Customer","Returning Customer")</f>
        <v>Returning Customer</v>
      </c>
      <c r="I1501">
        <f t="shared" si="115"/>
        <v>0</v>
      </c>
      <c r="J1501" t="s">
        <v>49</v>
      </c>
      <c r="K1501" t="s">
        <v>28</v>
      </c>
      <c r="L1501" t="s">
        <v>29</v>
      </c>
      <c r="M1501" t="s">
        <v>139</v>
      </c>
      <c r="N1501" t="s">
        <v>59</v>
      </c>
      <c r="O1501" t="s">
        <v>733</v>
      </c>
      <c r="P1501">
        <v>0.57999999999999996</v>
      </c>
      <c r="Q1501" t="s">
        <v>33</v>
      </c>
      <c r="R1501" t="s">
        <v>135</v>
      </c>
      <c r="S1501" t="str">
        <f>VLOOKUP(R1501,Users!$A$1:$B$5,2,0)</f>
        <v>Sam</v>
      </c>
      <c r="T1501" t="s">
        <v>381</v>
      </c>
      <c r="U1501" t="s">
        <v>2402</v>
      </c>
      <c r="V1501">
        <v>30605</v>
      </c>
      <c r="W1501" s="2">
        <v>42111</v>
      </c>
      <c r="X1501" s="2" t="str">
        <f t="shared" si="116"/>
        <v>Fri</v>
      </c>
      <c r="Y1501" s="2">
        <v>42111</v>
      </c>
      <c r="Z1501" s="9">
        <f t="shared" si="117"/>
        <v>0</v>
      </c>
      <c r="AA1501" s="9" t="str">
        <f t="shared" si="118"/>
        <v>After Discount</v>
      </c>
      <c r="AB1501" s="6">
        <v>-39.606000000000002</v>
      </c>
      <c r="AC1501">
        <v>10</v>
      </c>
      <c r="AD1501" s="6">
        <v>4354.55</v>
      </c>
      <c r="AE1501">
        <v>87772</v>
      </c>
      <c r="AF1501" s="9">
        <f>IF(COUNTIF(AE$2:AE3452,AE1501)=1,1,0)</f>
        <v>1</v>
      </c>
      <c r="AG1501" t="str">
        <f>_xlfn.XLOOKUP(AE1501,Returns!A:A,Returns!B:B,"Not Returned",0,1)</f>
        <v>Not Returned</v>
      </c>
      <c r="AH1501">
        <f t="shared" si="119"/>
        <v>0</v>
      </c>
    </row>
    <row r="1502" spans="1:34" x14ac:dyDescent="0.3">
      <c r="A1502">
        <v>25856</v>
      </c>
      <c r="B1502" t="s">
        <v>37</v>
      </c>
      <c r="C1502" s="8">
        <v>0.03</v>
      </c>
      <c r="D1502" s="6">
        <v>37.94</v>
      </c>
      <c r="E1502" s="7">
        <v>5.08</v>
      </c>
      <c r="F1502">
        <v>757</v>
      </c>
      <c r="G1502" t="s">
        <v>882</v>
      </c>
      <c r="H1502" t="str">
        <f>IF(COUNTIF(G$2:G1502,G1502)=1,"New Customer","Returning Customer")</f>
        <v>New Customer</v>
      </c>
      <c r="I1502">
        <f t="shared" si="115"/>
        <v>1</v>
      </c>
      <c r="J1502" t="s">
        <v>49</v>
      </c>
      <c r="K1502" t="s">
        <v>40</v>
      </c>
      <c r="L1502" t="s">
        <v>29</v>
      </c>
      <c r="M1502" t="s">
        <v>93</v>
      </c>
      <c r="N1502" t="s">
        <v>31</v>
      </c>
      <c r="O1502" t="s">
        <v>883</v>
      </c>
      <c r="P1502">
        <v>0.38</v>
      </c>
      <c r="Q1502" t="s">
        <v>33</v>
      </c>
      <c r="R1502" t="s">
        <v>34</v>
      </c>
      <c r="S1502" t="str">
        <f>VLOOKUP(R1502,Users!$A$1:$B$5,2,0)</f>
        <v>William</v>
      </c>
      <c r="T1502" t="s">
        <v>102</v>
      </c>
      <c r="U1502" t="s">
        <v>884</v>
      </c>
      <c r="V1502">
        <v>97062</v>
      </c>
      <c r="W1502" s="2">
        <v>42046</v>
      </c>
      <c r="X1502" s="2" t="str">
        <f t="shared" si="116"/>
        <v>Wed</v>
      </c>
      <c r="Y1502" s="2">
        <v>42048</v>
      </c>
      <c r="Z1502" s="9">
        <f t="shared" si="117"/>
        <v>2</v>
      </c>
      <c r="AA1502" s="9" t="str">
        <f t="shared" si="118"/>
        <v>After Discount</v>
      </c>
      <c r="AB1502" s="6">
        <v>-7.5244000000000009</v>
      </c>
      <c r="AC1502">
        <v>1</v>
      </c>
      <c r="AD1502" s="6">
        <v>39.97</v>
      </c>
      <c r="AE1502">
        <v>90258</v>
      </c>
      <c r="AF1502" s="9">
        <f>IF(COUNTIF(AE$2:AE3453,AE1502)=1,1,0)</f>
        <v>1</v>
      </c>
      <c r="AG1502" t="str">
        <f>_xlfn.XLOOKUP(AE1502,Returns!A:A,Returns!B:B,"Not Returned",0,1)</f>
        <v>Not Returned</v>
      </c>
      <c r="AH1502">
        <f t="shared" si="119"/>
        <v>0</v>
      </c>
    </row>
    <row r="1503" spans="1:34" x14ac:dyDescent="0.3">
      <c r="A1503">
        <v>23105</v>
      </c>
      <c r="B1503" t="s">
        <v>37</v>
      </c>
      <c r="C1503" s="8">
        <v>0.02</v>
      </c>
      <c r="D1503" s="6">
        <v>37.94</v>
      </c>
      <c r="E1503" s="7">
        <v>5.08</v>
      </c>
      <c r="F1503">
        <v>1085</v>
      </c>
      <c r="G1503" t="s">
        <v>1183</v>
      </c>
      <c r="H1503" t="str">
        <f>IF(COUNTIF(G$2:G1503,G1503)=1,"New Customer","Returning Customer")</f>
        <v>Returning Customer</v>
      </c>
      <c r="I1503">
        <f t="shared" si="115"/>
        <v>0</v>
      </c>
      <c r="J1503" t="s">
        <v>49</v>
      </c>
      <c r="K1503" t="s">
        <v>28</v>
      </c>
      <c r="L1503" t="s">
        <v>29</v>
      </c>
      <c r="M1503" t="s">
        <v>93</v>
      </c>
      <c r="N1503" t="s">
        <v>31</v>
      </c>
      <c r="O1503" t="s">
        <v>883</v>
      </c>
      <c r="P1503">
        <v>0.38</v>
      </c>
      <c r="Q1503" t="s">
        <v>33</v>
      </c>
      <c r="R1503" t="s">
        <v>53</v>
      </c>
      <c r="S1503" t="str">
        <f>VLOOKUP(R1503,Users!$A$1:$B$5,2,0)</f>
        <v>Erin</v>
      </c>
      <c r="T1503" t="s">
        <v>71</v>
      </c>
      <c r="U1503" t="s">
        <v>1184</v>
      </c>
      <c r="V1503">
        <v>11729</v>
      </c>
      <c r="W1503" s="2">
        <v>42137</v>
      </c>
      <c r="X1503" s="2" t="str">
        <f t="shared" si="116"/>
        <v>Wed</v>
      </c>
      <c r="Y1503" s="2">
        <v>42138</v>
      </c>
      <c r="Z1503" s="9">
        <f t="shared" si="117"/>
        <v>1</v>
      </c>
      <c r="AA1503" s="9" t="str">
        <f t="shared" si="118"/>
        <v>After Discount</v>
      </c>
      <c r="AB1503" s="6">
        <v>206.517</v>
      </c>
      <c r="AC1503">
        <v>8</v>
      </c>
      <c r="AD1503" s="6">
        <v>299.3</v>
      </c>
      <c r="AE1503">
        <v>86124</v>
      </c>
      <c r="AF1503" s="9">
        <f>IF(COUNTIF(AE$2:AE3454,AE1503)=1,1,0)</f>
        <v>0</v>
      </c>
      <c r="AG1503" t="str">
        <f>_xlfn.XLOOKUP(AE1503,Returns!A:A,Returns!B:B,"Not Returned",0,1)</f>
        <v>Not Returned</v>
      </c>
      <c r="AH1503">
        <f t="shared" si="119"/>
        <v>0</v>
      </c>
    </row>
    <row r="1504" spans="1:34" x14ac:dyDescent="0.3">
      <c r="A1504">
        <v>24817</v>
      </c>
      <c r="B1504" t="s">
        <v>56</v>
      </c>
      <c r="C1504" s="8">
        <v>0.1</v>
      </c>
      <c r="D1504" s="6">
        <v>37.94</v>
      </c>
      <c r="E1504" s="7">
        <v>5.08</v>
      </c>
      <c r="F1504">
        <v>2957</v>
      </c>
      <c r="G1504" t="s">
        <v>2665</v>
      </c>
      <c r="H1504" t="str">
        <f>IF(COUNTIF(G$2:G1504,G1504)=1,"New Customer","Returning Customer")</f>
        <v>New Customer</v>
      </c>
      <c r="I1504">
        <f t="shared" si="115"/>
        <v>1</v>
      </c>
      <c r="J1504" t="s">
        <v>27</v>
      </c>
      <c r="K1504" t="s">
        <v>28</v>
      </c>
      <c r="L1504" t="s">
        <v>29</v>
      </c>
      <c r="M1504" t="s">
        <v>93</v>
      </c>
      <c r="N1504" t="s">
        <v>31</v>
      </c>
      <c r="O1504" t="s">
        <v>883</v>
      </c>
      <c r="P1504">
        <v>0.38</v>
      </c>
      <c r="Q1504" t="s">
        <v>33</v>
      </c>
      <c r="R1504" t="s">
        <v>61</v>
      </c>
      <c r="S1504" t="str">
        <f>VLOOKUP(R1504,Users!$A$1:$B$5,2,0)</f>
        <v>Chris</v>
      </c>
      <c r="T1504" t="s">
        <v>1843</v>
      </c>
      <c r="U1504" t="s">
        <v>2666</v>
      </c>
      <c r="V1504">
        <v>53209</v>
      </c>
      <c r="W1504" s="2">
        <v>42096</v>
      </c>
      <c r="X1504" s="2" t="str">
        <f t="shared" si="116"/>
        <v>Thu</v>
      </c>
      <c r="Y1504" s="2">
        <v>42098</v>
      </c>
      <c r="Z1504" s="9">
        <f t="shared" si="117"/>
        <v>2</v>
      </c>
      <c r="AA1504" s="9" t="str">
        <f t="shared" si="118"/>
        <v>After Discount</v>
      </c>
      <c r="AB1504" s="6">
        <v>95.054399999999987</v>
      </c>
      <c r="AC1504">
        <v>4</v>
      </c>
      <c r="AD1504" s="6">
        <v>137.76</v>
      </c>
      <c r="AE1504">
        <v>90264</v>
      </c>
      <c r="AF1504" s="9">
        <f>IF(COUNTIF(AE$2:AE3455,AE1504)=1,1,0)</f>
        <v>1</v>
      </c>
      <c r="AG1504" t="str">
        <f>_xlfn.XLOOKUP(AE1504,Returns!A:A,Returns!B:B,"Not Returned",0,1)</f>
        <v>Not Returned</v>
      </c>
      <c r="AH1504">
        <f t="shared" si="119"/>
        <v>0</v>
      </c>
    </row>
    <row r="1505" spans="1:34" x14ac:dyDescent="0.3">
      <c r="A1505">
        <v>25354</v>
      </c>
      <c r="B1505" t="s">
        <v>25</v>
      </c>
      <c r="C1505" s="8">
        <v>0.04</v>
      </c>
      <c r="D1505" s="6">
        <v>29.14</v>
      </c>
      <c r="E1505" s="7">
        <v>4.8600000000000003</v>
      </c>
      <c r="F1505">
        <v>62</v>
      </c>
      <c r="G1505" t="s">
        <v>127</v>
      </c>
      <c r="H1505" t="str">
        <f>IF(COUNTIF(G$2:G1505,G1505)=1,"New Customer","Returning Customer")</f>
        <v>New Customer</v>
      </c>
      <c r="I1505">
        <f t="shared" si="115"/>
        <v>1</v>
      </c>
      <c r="J1505" t="s">
        <v>49</v>
      </c>
      <c r="K1505" t="s">
        <v>28</v>
      </c>
      <c r="L1505" t="s">
        <v>29</v>
      </c>
      <c r="M1505" t="s">
        <v>93</v>
      </c>
      <c r="N1505" t="s">
        <v>31</v>
      </c>
      <c r="O1505" t="s">
        <v>131</v>
      </c>
      <c r="P1505">
        <v>0.38</v>
      </c>
      <c r="Q1505" t="s">
        <v>33</v>
      </c>
      <c r="R1505" t="s">
        <v>61</v>
      </c>
      <c r="S1505" t="str">
        <f>VLOOKUP(R1505,Users!$A$1:$B$5,2,0)</f>
        <v>Chris</v>
      </c>
      <c r="T1505" t="s">
        <v>129</v>
      </c>
      <c r="U1505" t="s">
        <v>130</v>
      </c>
      <c r="V1505">
        <v>78664</v>
      </c>
      <c r="W1505" s="2">
        <v>42167</v>
      </c>
      <c r="X1505" s="2" t="str">
        <f t="shared" si="116"/>
        <v>Fri</v>
      </c>
      <c r="Y1505" s="2">
        <v>42169</v>
      </c>
      <c r="Z1505" s="9">
        <f t="shared" si="117"/>
        <v>2</v>
      </c>
      <c r="AA1505" s="9" t="str">
        <f t="shared" si="118"/>
        <v>After Discount</v>
      </c>
      <c r="AB1505" s="6">
        <v>349.40909999999997</v>
      </c>
      <c r="AC1505">
        <v>17</v>
      </c>
      <c r="AD1505" s="6">
        <v>506.39</v>
      </c>
      <c r="AE1505">
        <v>87408</v>
      </c>
      <c r="AF1505" s="9">
        <f>IF(COUNTIF(AE$2:AE3456,AE1505)=1,1,0)</f>
        <v>1</v>
      </c>
      <c r="AG1505" t="str">
        <f>_xlfn.XLOOKUP(AE1505,Returns!A:A,Returns!B:B,"Not Returned",0,1)</f>
        <v>Not Returned</v>
      </c>
      <c r="AH1505">
        <f t="shared" si="119"/>
        <v>0</v>
      </c>
    </row>
    <row r="1506" spans="1:34" x14ac:dyDescent="0.3">
      <c r="A1506">
        <v>24016</v>
      </c>
      <c r="B1506" t="s">
        <v>25</v>
      </c>
      <c r="C1506" s="8">
        <v>0.05</v>
      </c>
      <c r="D1506" s="6">
        <v>6.48</v>
      </c>
      <c r="E1506" s="7">
        <v>2.74</v>
      </c>
      <c r="F1506">
        <v>1650</v>
      </c>
      <c r="G1506" t="s">
        <v>1648</v>
      </c>
      <c r="H1506" t="str">
        <f>IF(COUNTIF(G$2:G1506,G1506)=1,"New Customer","Returning Customer")</f>
        <v>Returning Customer</v>
      </c>
      <c r="I1506">
        <f t="shared" si="115"/>
        <v>0</v>
      </c>
      <c r="J1506" t="s">
        <v>49</v>
      </c>
      <c r="K1506" t="s">
        <v>28</v>
      </c>
      <c r="L1506" t="s">
        <v>77</v>
      </c>
      <c r="M1506" t="s">
        <v>177</v>
      </c>
      <c r="N1506" t="s">
        <v>51</v>
      </c>
      <c r="O1506" t="s">
        <v>1649</v>
      </c>
      <c r="P1506">
        <v>0.71</v>
      </c>
      <c r="Q1506" t="s">
        <v>33</v>
      </c>
      <c r="R1506" t="s">
        <v>135</v>
      </c>
      <c r="S1506" t="str">
        <f>VLOOKUP(R1506,Users!$A$1:$B$5,2,0)</f>
        <v>Sam</v>
      </c>
      <c r="T1506" t="s">
        <v>316</v>
      </c>
      <c r="U1506" t="s">
        <v>1650</v>
      </c>
      <c r="V1506">
        <v>27203</v>
      </c>
      <c r="W1506" s="2">
        <v>42133</v>
      </c>
      <c r="X1506" s="2" t="str">
        <f t="shared" si="116"/>
        <v>Sat</v>
      </c>
      <c r="Y1506" s="2">
        <v>42133</v>
      </c>
      <c r="Z1506" s="9">
        <f t="shared" si="117"/>
        <v>0</v>
      </c>
      <c r="AA1506" s="9" t="str">
        <f t="shared" si="118"/>
        <v>After Discount</v>
      </c>
      <c r="AB1506" s="6">
        <v>15.096</v>
      </c>
      <c r="AC1506">
        <v>15</v>
      </c>
      <c r="AD1506" s="6">
        <v>94.27</v>
      </c>
      <c r="AE1506">
        <v>91042</v>
      </c>
      <c r="AF1506" s="9">
        <f>IF(COUNTIF(AE$2:AE3457,AE1506)=1,1,0)</f>
        <v>0</v>
      </c>
      <c r="AG1506" t="str">
        <f>_xlfn.XLOOKUP(AE1506,Returns!A:A,Returns!B:B,"Not Returned",0,1)</f>
        <v>Not Returned</v>
      </c>
      <c r="AH1506">
        <f t="shared" si="119"/>
        <v>0</v>
      </c>
    </row>
    <row r="1507" spans="1:34" x14ac:dyDescent="0.3">
      <c r="A1507">
        <v>24373</v>
      </c>
      <c r="B1507" t="s">
        <v>106</v>
      </c>
      <c r="C1507" s="8">
        <v>0.08</v>
      </c>
      <c r="D1507" s="6">
        <v>6.48</v>
      </c>
      <c r="E1507" s="7">
        <v>2.74</v>
      </c>
      <c r="F1507">
        <v>2820</v>
      </c>
      <c r="G1507" t="s">
        <v>2564</v>
      </c>
      <c r="H1507" t="str">
        <f>IF(COUNTIF(G$2:G1507,G1507)=1,"New Customer","Returning Customer")</f>
        <v>Returning Customer</v>
      </c>
      <c r="I1507">
        <f t="shared" si="115"/>
        <v>0</v>
      </c>
      <c r="J1507" t="s">
        <v>49</v>
      </c>
      <c r="K1507" t="s">
        <v>40</v>
      </c>
      <c r="L1507" t="s">
        <v>77</v>
      </c>
      <c r="M1507" t="s">
        <v>177</v>
      </c>
      <c r="N1507" t="s">
        <v>51</v>
      </c>
      <c r="O1507" t="s">
        <v>1649</v>
      </c>
      <c r="P1507">
        <v>0.71</v>
      </c>
      <c r="Q1507" t="s">
        <v>33</v>
      </c>
      <c r="R1507" t="s">
        <v>61</v>
      </c>
      <c r="S1507" t="str">
        <f>VLOOKUP(R1507,Users!$A$1:$B$5,2,0)</f>
        <v>Chris</v>
      </c>
      <c r="T1507" t="s">
        <v>499</v>
      </c>
      <c r="U1507" t="s">
        <v>2565</v>
      </c>
      <c r="V1507">
        <v>63129</v>
      </c>
      <c r="W1507" s="2">
        <v>42134</v>
      </c>
      <c r="X1507" s="2" t="str">
        <f t="shared" si="116"/>
        <v>Sun</v>
      </c>
      <c r="Y1507" s="2">
        <v>42136</v>
      </c>
      <c r="Z1507" s="9">
        <f t="shared" si="117"/>
        <v>2</v>
      </c>
      <c r="AA1507" s="9" t="str">
        <f t="shared" si="118"/>
        <v>After Discount</v>
      </c>
      <c r="AB1507" s="6">
        <v>-82.64</v>
      </c>
      <c r="AC1507">
        <v>18</v>
      </c>
      <c r="AD1507" s="6">
        <v>113.68</v>
      </c>
      <c r="AE1507">
        <v>87899</v>
      </c>
      <c r="AF1507" s="9">
        <f>IF(COUNTIF(AE$2:AE3458,AE1507)=1,1,0)</f>
        <v>1</v>
      </c>
      <c r="AG1507" t="str">
        <f>_xlfn.XLOOKUP(AE1507,Returns!A:A,Returns!B:B,"Not Returned",0,1)</f>
        <v>Not Returned</v>
      </c>
      <c r="AH1507">
        <f t="shared" si="119"/>
        <v>0</v>
      </c>
    </row>
    <row r="1508" spans="1:34" x14ac:dyDescent="0.3">
      <c r="A1508">
        <v>24783</v>
      </c>
      <c r="B1508" t="s">
        <v>56</v>
      </c>
      <c r="C1508" s="8">
        <v>0.05</v>
      </c>
      <c r="D1508" s="6">
        <v>204.1</v>
      </c>
      <c r="E1508" s="7">
        <v>13.99</v>
      </c>
      <c r="F1508">
        <v>540</v>
      </c>
      <c r="G1508" t="s">
        <v>635</v>
      </c>
      <c r="H1508" t="str">
        <f>IF(COUNTIF(G$2:G1508,G1508)=1,"New Customer","Returning Customer")</f>
        <v>Returning Customer</v>
      </c>
      <c r="I1508">
        <f t="shared" si="115"/>
        <v>0</v>
      </c>
      <c r="J1508" t="s">
        <v>49</v>
      </c>
      <c r="K1508" t="s">
        <v>58</v>
      </c>
      <c r="L1508" t="s">
        <v>77</v>
      </c>
      <c r="M1508" t="s">
        <v>85</v>
      </c>
      <c r="N1508" t="s">
        <v>86</v>
      </c>
      <c r="O1508" t="s">
        <v>638</v>
      </c>
      <c r="P1508">
        <v>0.37</v>
      </c>
      <c r="Q1508" t="s">
        <v>33</v>
      </c>
      <c r="R1508" t="s">
        <v>61</v>
      </c>
      <c r="S1508" t="str">
        <f>VLOOKUP(R1508,Users!$A$1:$B$5,2,0)</f>
        <v>Chris</v>
      </c>
      <c r="T1508" t="s">
        <v>175</v>
      </c>
      <c r="U1508" t="s">
        <v>637</v>
      </c>
      <c r="V1508">
        <v>60061</v>
      </c>
      <c r="W1508" s="2">
        <v>42147</v>
      </c>
      <c r="X1508" s="2" t="str">
        <f t="shared" si="116"/>
        <v>Sat</v>
      </c>
      <c r="Y1508" s="2">
        <v>42149</v>
      </c>
      <c r="Z1508" s="9">
        <f t="shared" si="117"/>
        <v>2</v>
      </c>
      <c r="AA1508" s="9" t="str">
        <f t="shared" si="118"/>
        <v>After Discount</v>
      </c>
      <c r="AB1508" s="6">
        <v>5924.1122999999998</v>
      </c>
      <c r="AC1508">
        <v>41</v>
      </c>
      <c r="AD1508" s="6">
        <v>8585.67</v>
      </c>
      <c r="AE1508">
        <v>91175</v>
      </c>
      <c r="AF1508" s="9">
        <f>IF(COUNTIF(AE$2:AE3459,AE1508)=1,1,0)</f>
        <v>1</v>
      </c>
      <c r="AG1508" t="str">
        <f>_xlfn.XLOOKUP(AE1508,Returns!A:A,Returns!B:B,"Not Returned",0,1)</f>
        <v>Not Returned</v>
      </c>
      <c r="AH1508">
        <f t="shared" si="119"/>
        <v>0</v>
      </c>
    </row>
    <row r="1509" spans="1:34" x14ac:dyDescent="0.3">
      <c r="A1509">
        <v>24348</v>
      </c>
      <c r="B1509" t="s">
        <v>25</v>
      </c>
      <c r="C1509" s="8">
        <v>0.01</v>
      </c>
      <c r="D1509" s="6">
        <v>28.99</v>
      </c>
      <c r="E1509" s="7">
        <v>8.59</v>
      </c>
      <c r="F1509">
        <v>2135</v>
      </c>
      <c r="G1509" t="s">
        <v>2028</v>
      </c>
      <c r="H1509" t="str">
        <f>IF(COUNTIF(G$2:G1509,G1509)=1,"New Customer","Returning Customer")</f>
        <v>New Customer</v>
      </c>
      <c r="I1509">
        <f t="shared" si="115"/>
        <v>1</v>
      </c>
      <c r="J1509" t="s">
        <v>49</v>
      </c>
      <c r="K1509" t="s">
        <v>40</v>
      </c>
      <c r="L1509" t="s">
        <v>77</v>
      </c>
      <c r="M1509" t="s">
        <v>78</v>
      </c>
      <c r="N1509" t="s">
        <v>86</v>
      </c>
      <c r="O1509" t="s">
        <v>2029</v>
      </c>
      <c r="P1509">
        <v>0.56000000000000005</v>
      </c>
      <c r="Q1509" t="s">
        <v>33</v>
      </c>
      <c r="R1509" t="s">
        <v>34</v>
      </c>
      <c r="S1509" t="str">
        <f>VLOOKUP(R1509,Users!$A$1:$B$5,2,0)</f>
        <v>William</v>
      </c>
      <c r="T1509" t="s">
        <v>360</v>
      </c>
      <c r="U1509" t="s">
        <v>2030</v>
      </c>
      <c r="V1509">
        <v>88101</v>
      </c>
      <c r="W1509" s="2">
        <v>42041</v>
      </c>
      <c r="X1509" s="2" t="str">
        <f t="shared" si="116"/>
        <v>Fri</v>
      </c>
      <c r="Y1509" s="2">
        <v>42042</v>
      </c>
      <c r="Z1509" s="9">
        <f t="shared" si="117"/>
        <v>1</v>
      </c>
      <c r="AA1509" s="9" t="str">
        <f t="shared" si="118"/>
        <v>After Discount</v>
      </c>
      <c r="AB1509" s="6">
        <v>196.52328</v>
      </c>
      <c r="AC1509">
        <v>21</v>
      </c>
      <c r="AD1509" s="6">
        <v>556.61</v>
      </c>
      <c r="AE1509">
        <v>91583</v>
      </c>
      <c r="AF1509" s="9">
        <f>IF(COUNTIF(AE$2:AE3460,AE1509)=1,1,0)</f>
        <v>1</v>
      </c>
      <c r="AG1509" t="str">
        <f>_xlfn.XLOOKUP(AE1509,Returns!A:A,Returns!B:B,"Not Returned",0,1)</f>
        <v>Not Returned</v>
      </c>
      <c r="AH1509">
        <f t="shared" si="119"/>
        <v>0</v>
      </c>
    </row>
    <row r="1510" spans="1:34" x14ac:dyDescent="0.3">
      <c r="A1510">
        <v>2314</v>
      </c>
      <c r="B1510" t="s">
        <v>25</v>
      </c>
      <c r="C1510" s="8">
        <v>7.0000000000000007E-2</v>
      </c>
      <c r="D1510" s="6">
        <v>28.99</v>
      </c>
      <c r="E1510" s="7">
        <v>8.59</v>
      </c>
      <c r="F1510">
        <v>2882</v>
      </c>
      <c r="G1510" t="s">
        <v>2612</v>
      </c>
      <c r="H1510" t="str">
        <f>IF(COUNTIF(G$2:G1510,G1510)=1,"New Customer","Returning Customer")</f>
        <v>Returning Customer</v>
      </c>
      <c r="I1510">
        <f t="shared" si="115"/>
        <v>0</v>
      </c>
      <c r="J1510" t="s">
        <v>49</v>
      </c>
      <c r="K1510" t="s">
        <v>114</v>
      </c>
      <c r="L1510" t="s">
        <v>77</v>
      </c>
      <c r="M1510" t="s">
        <v>78</v>
      </c>
      <c r="N1510" t="s">
        <v>86</v>
      </c>
      <c r="O1510" t="s">
        <v>2029</v>
      </c>
      <c r="P1510">
        <v>0.56000000000000005</v>
      </c>
      <c r="Q1510" t="s">
        <v>33</v>
      </c>
      <c r="R1510" t="s">
        <v>135</v>
      </c>
      <c r="S1510" t="str">
        <f>VLOOKUP(R1510,Users!$A$1:$B$5,2,0)</f>
        <v>Sam</v>
      </c>
      <c r="T1510" t="s">
        <v>316</v>
      </c>
      <c r="U1510" t="s">
        <v>384</v>
      </c>
      <c r="V1510">
        <v>28206</v>
      </c>
      <c r="W1510" s="2">
        <v>42082</v>
      </c>
      <c r="X1510" s="2" t="str">
        <f t="shared" si="116"/>
        <v>Thu</v>
      </c>
      <c r="Y1510" s="2">
        <v>42082</v>
      </c>
      <c r="Z1510" s="9">
        <f t="shared" si="117"/>
        <v>0</v>
      </c>
      <c r="AA1510" s="9" t="str">
        <f t="shared" si="118"/>
        <v>After Discount</v>
      </c>
      <c r="AB1510" s="6">
        <v>-16.063740000000003</v>
      </c>
      <c r="AC1510">
        <v>39</v>
      </c>
      <c r="AD1510" s="6">
        <v>936.8</v>
      </c>
      <c r="AE1510">
        <v>16676</v>
      </c>
      <c r="AF1510" s="9">
        <f>IF(COUNTIF(AE$2:AE3461,AE1510)=1,1,0)</f>
        <v>1</v>
      </c>
      <c r="AG1510" t="str">
        <f>_xlfn.XLOOKUP(AE1510,Returns!A:A,Returns!B:B,"Not Returned",0,1)</f>
        <v>Not Returned</v>
      </c>
      <c r="AH1510">
        <f t="shared" si="119"/>
        <v>0</v>
      </c>
    </row>
    <row r="1511" spans="1:34" x14ac:dyDescent="0.3">
      <c r="A1511">
        <v>20314</v>
      </c>
      <c r="B1511" t="s">
        <v>25</v>
      </c>
      <c r="C1511" s="8">
        <v>7.0000000000000007E-2</v>
      </c>
      <c r="D1511" s="6">
        <v>28.99</v>
      </c>
      <c r="E1511" s="7">
        <v>8.59</v>
      </c>
      <c r="F1511">
        <v>2884</v>
      </c>
      <c r="G1511" t="s">
        <v>2617</v>
      </c>
      <c r="H1511" t="str">
        <f>IF(COUNTIF(G$2:G1511,G1511)=1,"New Customer","Returning Customer")</f>
        <v>Returning Customer</v>
      </c>
      <c r="I1511">
        <f t="shared" si="115"/>
        <v>0</v>
      </c>
      <c r="J1511" t="s">
        <v>49</v>
      </c>
      <c r="K1511" t="s">
        <v>114</v>
      </c>
      <c r="L1511" t="s">
        <v>77</v>
      </c>
      <c r="M1511" t="s">
        <v>78</v>
      </c>
      <c r="N1511" t="s">
        <v>86</v>
      </c>
      <c r="O1511" t="s">
        <v>2029</v>
      </c>
      <c r="P1511">
        <v>0.56000000000000005</v>
      </c>
      <c r="Q1511" t="s">
        <v>33</v>
      </c>
      <c r="R1511" t="s">
        <v>53</v>
      </c>
      <c r="S1511" t="str">
        <f>VLOOKUP(R1511,Users!$A$1:$B$5,2,0)</f>
        <v>Erin</v>
      </c>
      <c r="T1511" t="s">
        <v>152</v>
      </c>
      <c r="U1511" t="s">
        <v>2618</v>
      </c>
      <c r="V1511">
        <v>44039</v>
      </c>
      <c r="W1511" s="2">
        <v>42082</v>
      </c>
      <c r="X1511" s="2" t="str">
        <f t="shared" si="116"/>
        <v>Thu</v>
      </c>
      <c r="Y1511" s="2">
        <v>42082</v>
      </c>
      <c r="Z1511" s="9">
        <f t="shared" si="117"/>
        <v>0</v>
      </c>
      <c r="AA1511" s="9" t="str">
        <f t="shared" si="118"/>
        <v>After Discount</v>
      </c>
      <c r="AB1511" s="6">
        <v>-12.078000000000001</v>
      </c>
      <c r="AC1511">
        <v>10</v>
      </c>
      <c r="AD1511" s="6">
        <v>240.21</v>
      </c>
      <c r="AE1511">
        <v>87631</v>
      </c>
      <c r="AF1511" s="9">
        <f>IF(COUNTIF(AE$2:AE3462,AE1511)=1,1,0)</f>
        <v>1</v>
      </c>
      <c r="AG1511" t="str">
        <f>_xlfn.XLOOKUP(AE1511,Returns!A:A,Returns!B:B,"Not Returned",0,1)</f>
        <v>Not Returned</v>
      </c>
      <c r="AH1511">
        <f t="shared" si="119"/>
        <v>0</v>
      </c>
    </row>
    <row r="1512" spans="1:34" x14ac:dyDescent="0.3">
      <c r="A1512">
        <v>22969</v>
      </c>
      <c r="B1512" t="s">
        <v>56</v>
      </c>
      <c r="C1512" s="8">
        <v>0</v>
      </c>
      <c r="D1512" s="6">
        <v>8.34</v>
      </c>
      <c r="E1512" s="7">
        <v>4.82</v>
      </c>
      <c r="F1512">
        <v>786</v>
      </c>
      <c r="G1512" t="s">
        <v>908</v>
      </c>
      <c r="H1512" t="str">
        <f>IF(COUNTIF(G$2:G1512,G1512)=1,"New Customer","Returning Customer")</f>
        <v>New Customer</v>
      </c>
      <c r="I1512">
        <f t="shared" si="115"/>
        <v>1</v>
      </c>
      <c r="J1512" t="s">
        <v>49</v>
      </c>
      <c r="K1512" t="s">
        <v>40</v>
      </c>
      <c r="L1512" t="s">
        <v>29</v>
      </c>
      <c r="M1512" t="s">
        <v>93</v>
      </c>
      <c r="N1512" t="s">
        <v>59</v>
      </c>
      <c r="O1512" t="s">
        <v>909</v>
      </c>
      <c r="P1512">
        <v>0.4</v>
      </c>
      <c r="Q1512" t="s">
        <v>33</v>
      </c>
      <c r="R1512" t="s">
        <v>34</v>
      </c>
      <c r="S1512" t="str">
        <f>VLOOKUP(R1512,Users!$A$1:$B$5,2,0)</f>
        <v>William</v>
      </c>
      <c r="T1512" t="s">
        <v>45</v>
      </c>
      <c r="U1512" t="s">
        <v>910</v>
      </c>
      <c r="V1512">
        <v>92691</v>
      </c>
      <c r="W1512" s="2">
        <v>42100</v>
      </c>
      <c r="X1512" s="2" t="str">
        <f t="shared" si="116"/>
        <v>Mon</v>
      </c>
      <c r="Y1512" s="2">
        <v>42101</v>
      </c>
      <c r="Z1512" s="9">
        <f t="shared" si="117"/>
        <v>1</v>
      </c>
      <c r="AA1512" s="9" t="str">
        <f t="shared" si="118"/>
        <v>No Discount</v>
      </c>
      <c r="AB1512" s="6">
        <v>-5.05</v>
      </c>
      <c r="AC1512">
        <v>9</v>
      </c>
      <c r="AD1512" s="6">
        <v>76.23</v>
      </c>
      <c r="AE1512">
        <v>91513</v>
      </c>
      <c r="AF1512" s="9">
        <f>IF(COUNTIF(AE$2:AE3463,AE1512)=1,1,0)</f>
        <v>1</v>
      </c>
      <c r="AG1512" t="str">
        <f>_xlfn.XLOOKUP(AE1512,Returns!A:A,Returns!B:B,"Not Returned",0,1)</f>
        <v>Not Returned</v>
      </c>
      <c r="AH1512">
        <f t="shared" si="119"/>
        <v>0</v>
      </c>
    </row>
    <row r="1513" spans="1:34" x14ac:dyDescent="0.3">
      <c r="A1513">
        <v>24271</v>
      </c>
      <c r="B1513" t="s">
        <v>106</v>
      </c>
      <c r="C1513" s="8">
        <v>0.03</v>
      </c>
      <c r="D1513" s="6">
        <v>8.34</v>
      </c>
      <c r="E1513" s="7">
        <v>4.82</v>
      </c>
      <c r="F1513">
        <v>1213</v>
      </c>
      <c r="G1513" t="s">
        <v>1298</v>
      </c>
      <c r="H1513" t="str">
        <f>IF(COUNTIF(G$2:G1513,G1513)=1,"New Customer","Returning Customer")</f>
        <v>Returning Customer</v>
      </c>
      <c r="I1513">
        <f t="shared" si="115"/>
        <v>0</v>
      </c>
      <c r="J1513" t="s">
        <v>49</v>
      </c>
      <c r="K1513" t="s">
        <v>28</v>
      </c>
      <c r="L1513" t="s">
        <v>29</v>
      </c>
      <c r="M1513" t="s">
        <v>93</v>
      </c>
      <c r="N1513" t="s">
        <v>59</v>
      </c>
      <c r="O1513" t="s">
        <v>909</v>
      </c>
      <c r="P1513">
        <v>0.4</v>
      </c>
      <c r="Q1513" t="s">
        <v>33</v>
      </c>
      <c r="R1513" t="s">
        <v>61</v>
      </c>
      <c r="S1513" t="str">
        <f>VLOOKUP(R1513,Users!$A$1:$B$5,2,0)</f>
        <v>Chris</v>
      </c>
      <c r="T1513" t="s">
        <v>695</v>
      </c>
      <c r="U1513" t="s">
        <v>1300</v>
      </c>
      <c r="V1513">
        <v>46530</v>
      </c>
      <c r="W1513" s="2">
        <v>42039</v>
      </c>
      <c r="X1513" s="2" t="str">
        <f t="shared" si="116"/>
        <v>Wed</v>
      </c>
      <c r="Y1513" s="2">
        <v>42043</v>
      </c>
      <c r="Z1513" s="9">
        <f t="shared" si="117"/>
        <v>4</v>
      </c>
      <c r="AA1513" s="9" t="str">
        <f t="shared" si="118"/>
        <v>After Discount</v>
      </c>
      <c r="AB1513" s="6">
        <v>-6.71</v>
      </c>
      <c r="AC1513">
        <v>5</v>
      </c>
      <c r="AD1513" s="6">
        <v>43.27</v>
      </c>
      <c r="AE1513">
        <v>88599</v>
      </c>
      <c r="AF1513" s="9">
        <f>IF(COUNTIF(AE$2:AE3464,AE1513)=1,1,0)</f>
        <v>0</v>
      </c>
      <c r="AG1513" t="str">
        <f>_xlfn.XLOOKUP(AE1513,Returns!A:A,Returns!B:B,"Not Returned",0,1)</f>
        <v>Not Returned</v>
      </c>
      <c r="AH1513">
        <f t="shared" si="119"/>
        <v>0</v>
      </c>
    </row>
    <row r="1514" spans="1:34" x14ac:dyDescent="0.3">
      <c r="A1514">
        <v>6046</v>
      </c>
      <c r="B1514" t="s">
        <v>37</v>
      </c>
      <c r="C1514" s="8">
        <v>0.02</v>
      </c>
      <c r="D1514" s="6">
        <v>9.06</v>
      </c>
      <c r="E1514" s="7">
        <v>9.86</v>
      </c>
      <c r="F1514">
        <v>491</v>
      </c>
      <c r="G1514" t="s">
        <v>591</v>
      </c>
      <c r="H1514" t="str">
        <f>IF(COUNTIF(G$2:G1514,G1514)=1,"New Customer","Returning Customer")</f>
        <v>Returning Customer</v>
      </c>
      <c r="I1514">
        <f t="shared" si="115"/>
        <v>0</v>
      </c>
      <c r="J1514" t="s">
        <v>49</v>
      </c>
      <c r="K1514" t="s">
        <v>114</v>
      </c>
      <c r="L1514" t="s">
        <v>29</v>
      </c>
      <c r="M1514" t="s">
        <v>93</v>
      </c>
      <c r="N1514" t="s">
        <v>59</v>
      </c>
      <c r="O1514" t="s">
        <v>594</v>
      </c>
      <c r="P1514">
        <v>0.4</v>
      </c>
      <c r="Q1514" t="s">
        <v>33</v>
      </c>
      <c r="R1514" t="s">
        <v>53</v>
      </c>
      <c r="S1514" t="str">
        <f>VLOOKUP(R1514,Users!$A$1:$B$5,2,0)</f>
        <v>Erin</v>
      </c>
      <c r="T1514" t="s">
        <v>71</v>
      </c>
      <c r="U1514" t="s">
        <v>90</v>
      </c>
      <c r="V1514">
        <v>10154</v>
      </c>
      <c r="W1514" s="2">
        <v>42175</v>
      </c>
      <c r="X1514" s="2" t="str">
        <f t="shared" si="116"/>
        <v>Sat</v>
      </c>
      <c r="Y1514" s="2">
        <v>42177</v>
      </c>
      <c r="Z1514" s="9">
        <f t="shared" si="117"/>
        <v>2</v>
      </c>
      <c r="AA1514" s="9" t="str">
        <f t="shared" si="118"/>
        <v>After Discount</v>
      </c>
      <c r="AB1514" s="6">
        <v>-63.51</v>
      </c>
      <c r="AC1514">
        <v>24</v>
      </c>
      <c r="AD1514" s="6">
        <v>239.82</v>
      </c>
      <c r="AE1514">
        <v>42852</v>
      </c>
      <c r="AF1514" s="9">
        <f>IF(COUNTIF(AE$2:AE3465,AE1514)=1,1,0)</f>
        <v>1</v>
      </c>
      <c r="AG1514" t="str">
        <f>_xlfn.XLOOKUP(AE1514,Returns!A:A,Returns!B:B,"Not Returned",0,1)</f>
        <v>Not Returned</v>
      </c>
      <c r="AH1514">
        <f t="shared" si="119"/>
        <v>0</v>
      </c>
    </row>
    <row r="1515" spans="1:34" x14ac:dyDescent="0.3">
      <c r="A1515">
        <v>24046</v>
      </c>
      <c r="B1515" t="s">
        <v>37</v>
      </c>
      <c r="C1515" s="8">
        <v>0.02</v>
      </c>
      <c r="D1515" s="6">
        <v>9.06</v>
      </c>
      <c r="E1515" s="7">
        <v>9.86</v>
      </c>
      <c r="F1515">
        <v>494</v>
      </c>
      <c r="G1515" t="s">
        <v>599</v>
      </c>
      <c r="H1515" t="str">
        <f>IF(COUNTIF(G$2:G1515,G1515)=1,"New Customer","Returning Customer")</f>
        <v>Returning Customer</v>
      </c>
      <c r="I1515">
        <f t="shared" si="115"/>
        <v>0</v>
      </c>
      <c r="J1515" t="s">
        <v>49</v>
      </c>
      <c r="K1515" t="s">
        <v>114</v>
      </c>
      <c r="L1515" t="s">
        <v>29</v>
      </c>
      <c r="M1515" t="s">
        <v>93</v>
      </c>
      <c r="N1515" t="s">
        <v>59</v>
      </c>
      <c r="O1515" t="s">
        <v>594</v>
      </c>
      <c r="P1515">
        <v>0.4</v>
      </c>
      <c r="Q1515" t="s">
        <v>33</v>
      </c>
      <c r="R1515" t="s">
        <v>34</v>
      </c>
      <c r="S1515" t="str">
        <f>VLOOKUP(R1515,Users!$A$1:$B$5,2,0)</f>
        <v>William</v>
      </c>
      <c r="T1515" t="s">
        <v>35</v>
      </c>
      <c r="U1515" t="s">
        <v>205</v>
      </c>
      <c r="V1515">
        <v>98115</v>
      </c>
      <c r="W1515" s="2">
        <v>42175</v>
      </c>
      <c r="X1515" s="2" t="str">
        <f t="shared" si="116"/>
        <v>Sat</v>
      </c>
      <c r="Y1515" s="2">
        <v>42177</v>
      </c>
      <c r="Z1515" s="9">
        <f t="shared" si="117"/>
        <v>2</v>
      </c>
      <c r="AA1515" s="9" t="str">
        <f t="shared" si="118"/>
        <v>After Discount</v>
      </c>
      <c r="AB1515" s="6">
        <v>-31.754999999999999</v>
      </c>
      <c r="AC1515">
        <v>6</v>
      </c>
      <c r="AD1515" s="6">
        <v>59.95</v>
      </c>
      <c r="AE1515">
        <v>88908</v>
      </c>
      <c r="AF1515" s="9">
        <f>IF(COUNTIF(AE$2:AE3466,AE1515)=1,1,0)</f>
        <v>0</v>
      </c>
      <c r="AG1515" t="str">
        <f>_xlfn.XLOOKUP(AE1515,Returns!A:A,Returns!B:B,"Not Returned",0,1)</f>
        <v>Not Returned</v>
      </c>
      <c r="AH1515">
        <f t="shared" si="119"/>
        <v>0</v>
      </c>
    </row>
    <row r="1516" spans="1:34" x14ac:dyDescent="0.3">
      <c r="A1516">
        <v>25279</v>
      </c>
      <c r="B1516" t="s">
        <v>25</v>
      </c>
      <c r="C1516" s="8">
        <v>0.04</v>
      </c>
      <c r="D1516" s="6">
        <v>9.06</v>
      </c>
      <c r="E1516" s="7">
        <v>9.86</v>
      </c>
      <c r="F1516">
        <v>1085</v>
      </c>
      <c r="G1516" t="s">
        <v>1183</v>
      </c>
      <c r="H1516" t="str">
        <f>IF(COUNTIF(G$2:G1516,G1516)=1,"New Customer","Returning Customer")</f>
        <v>Returning Customer</v>
      </c>
      <c r="I1516">
        <f t="shared" si="115"/>
        <v>0</v>
      </c>
      <c r="J1516" t="s">
        <v>49</v>
      </c>
      <c r="K1516" t="s">
        <v>40</v>
      </c>
      <c r="L1516" t="s">
        <v>29</v>
      </c>
      <c r="M1516" t="s">
        <v>93</v>
      </c>
      <c r="N1516" t="s">
        <v>59</v>
      </c>
      <c r="O1516" t="s">
        <v>594</v>
      </c>
      <c r="P1516">
        <v>0.4</v>
      </c>
      <c r="Q1516" t="s">
        <v>33</v>
      </c>
      <c r="R1516" t="s">
        <v>53</v>
      </c>
      <c r="S1516" t="str">
        <f>VLOOKUP(R1516,Users!$A$1:$B$5,2,0)</f>
        <v>Erin</v>
      </c>
      <c r="T1516" t="s">
        <v>71</v>
      </c>
      <c r="U1516" t="s">
        <v>1184</v>
      </c>
      <c r="V1516">
        <v>11729</v>
      </c>
      <c r="W1516" s="2">
        <v>42118</v>
      </c>
      <c r="X1516" s="2" t="str">
        <f t="shared" si="116"/>
        <v>Fri</v>
      </c>
      <c r="Y1516" s="2">
        <v>42119</v>
      </c>
      <c r="Z1516" s="9">
        <f t="shared" si="117"/>
        <v>1</v>
      </c>
      <c r="AA1516" s="9" t="str">
        <f t="shared" si="118"/>
        <v>After Discount</v>
      </c>
      <c r="AB1516" s="6">
        <v>-53.25</v>
      </c>
      <c r="AC1516">
        <v>3</v>
      </c>
      <c r="AD1516" s="6">
        <v>30.87</v>
      </c>
      <c r="AE1516">
        <v>86123</v>
      </c>
      <c r="AF1516" s="9">
        <f>IF(COUNTIF(AE$2:AE3467,AE1516)=1,1,0)</f>
        <v>0</v>
      </c>
      <c r="AG1516" t="str">
        <f>_xlfn.XLOOKUP(AE1516,Returns!A:A,Returns!B:B,"Not Returned",0,1)</f>
        <v>Not Returned</v>
      </c>
      <c r="AH1516">
        <f t="shared" si="119"/>
        <v>0</v>
      </c>
    </row>
    <row r="1517" spans="1:34" x14ac:dyDescent="0.3">
      <c r="A1517">
        <v>21329</v>
      </c>
      <c r="B1517" t="s">
        <v>106</v>
      </c>
      <c r="C1517" s="8">
        <v>0.04</v>
      </c>
      <c r="D1517" s="6">
        <v>19.98</v>
      </c>
      <c r="E1517" s="7">
        <v>8.68</v>
      </c>
      <c r="F1517">
        <v>1121</v>
      </c>
      <c r="G1517" t="s">
        <v>1211</v>
      </c>
      <c r="H1517" t="str">
        <f>IF(COUNTIF(G$2:G1517,G1517)=1,"New Customer","Returning Customer")</f>
        <v>New Customer</v>
      </c>
      <c r="I1517">
        <f t="shared" si="115"/>
        <v>1</v>
      </c>
      <c r="J1517" t="s">
        <v>49</v>
      </c>
      <c r="K1517" t="s">
        <v>114</v>
      </c>
      <c r="L1517" t="s">
        <v>29</v>
      </c>
      <c r="M1517" t="s">
        <v>93</v>
      </c>
      <c r="N1517" t="s">
        <v>59</v>
      </c>
      <c r="O1517" t="s">
        <v>1212</v>
      </c>
      <c r="P1517">
        <v>0.37</v>
      </c>
      <c r="Q1517" t="s">
        <v>33</v>
      </c>
      <c r="R1517" t="s">
        <v>34</v>
      </c>
      <c r="S1517" t="str">
        <f>VLOOKUP(R1517,Users!$A$1:$B$5,2,0)</f>
        <v>William</v>
      </c>
      <c r="T1517" t="s">
        <v>45</v>
      </c>
      <c r="U1517" t="s">
        <v>1213</v>
      </c>
      <c r="V1517">
        <v>92592</v>
      </c>
      <c r="W1517" s="2">
        <v>42042</v>
      </c>
      <c r="X1517" s="2" t="str">
        <f t="shared" si="116"/>
        <v>Sat</v>
      </c>
      <c r="Y1517" s="2">
        <v>42049</v>
      </c>
      <c r="Z1517" s="9">
        <f t="shared" si="117"/>
        <v>7</v>
      </c>
      <c r="AA1517" s="9" t="str">
        <f t="shared" si="118"/>
        <v>After Discount</v>
      </c>
      <c r="AB1517" s="6">
        <v>108</v>
      </c>
      <c r="AC1517">
        <v>8</v>
      </c>
      <c r="AD1517" s="6">
        <v>168.04</v>
      </c>
      <c r="AE1517">
        <v>86767</v>
      </c>
      <c r="AF1517" s="9">
        <f>IF(COUNTIF(AE$2:AE3468,AE1517)=1,1,0)</f>
        <v>0</v>
      </c>
      <c r="AG1517" t="str">
        <f>_xlfn.XLOOKUP(AE1517,Returns!A:A,Returns!B:B,"Not Returned",0,1)</f>
        <v>Not Returned</v>
      </c>
      <c r="AH1517">
        <f t="shared" si="119"/>
        <v>0</v>
      </c>
    </row>
    <row r="1518" spans="1:34" x14ac:dyDescent="0.3">
      <c r="A1518">
        <v>22601</v>
      </c>
      <c r="B1518" t="s">
        <v>37</v>
      </c>
      <c r="C1518" s="8">
        <v>0.09</v>
      </c>
      <c r="D1518" s="6">
        <v>19.98</v>
      </c>
      <c r="E1518" s="7">
        <v>8.68</v>
      </c>
      <c r="F1518">
        <v>1989</v>
      </c>
      <c r="G1518" t="s">
        <v>1917</v>
      </c>
      <c r="H1518" t="str">
        <f>IF(COUNTIF(G$2:G1518,G1518)=1,"New Customer","Returning Customer")</f>
        <v>Returning Customer</v>
      </c>
      <c r="I1518">
        <f t="shared" si="115"/>
        <v>0</v>
      </c>
      <c r="J1518" t="s">
        <v>49</v>
      </c>
      <c r="K1518" t="s">
        <v>40</v>
      </c>
      <c r="L1518" t="s">
        <v>29</v>
      </c>
      <c r="M1518" t="s">
        <v>93</v>
      </c>
      <c r="N1518" t="s">
        <v>59</v>
      </c>
      <c r="O1518" t="s">
        <v>1212</v>
      </c>
      <c r="P1518">
        <v>0.37</v>
      </c>
      <c r="Q1518" t="s">
        <v>33</v>
      </c>
      <c r="R1518" t="s">
        <v>34</v>
      </c>
      <c r="S1518" t="str">
        <f>VLOOKUP(R1518,Users!$A$1:$B$5,2,0)</f>
        <v>William</v>
      </c>
      <c r="T1518" t="s">
        <v>208</v>
      </c>
      <c r="U1518" t="s">
        <v>1918</v>
      </c>
      <c r="V1518">
        <v>84117</v>
      </c>
      <c r="W1518" s="2">
        <v>42025</v>
      </c>
      <c r="X1518" s="2" t="str">
        <f t="shared" si="116"/>
        <v>Wed</v>
      </c>
      <c r="Y1518" s="2">
        <v>42026</v>
      </c>
      <c r="Z1518" s="9">
        <f t="shared" si="117"/>
        <v>1</v>
      </c>
      <c r="AA1518" s="9" t="str">
        <f t="shared" si="118"/>
        <v>After Discount</v>
      </c>
      <c r="AB1518" s="6">
        <v>6.6803999999999988</v>
      </c>
      <c r="AC1518">
        <v>5</v>
      </c>
      <c r="AD1518" s="6">
        <v>93.19</v>
      </c>
      <c r="AE1518">
        <v>90000</v>
      </c>
      <c r="AF1518" s="9">
        <f>IF(COUNTIF(AE$2:AE3469,AE1518)=1,1,0)</f>
        <v>0</v>
      </c>
      <c r="AG1518" t="str">
        <f>_xlfn.XLOOKUP(AE1518,Returns!A:A,Returns!B:B,"Not Returned",0,1)</f>
        <v>Not Returned</v>
      </c>
      <c r="AH1518">
        <f t="shared" si="119"/>
        <v>0</v>
      </c>
    </row>
    <row r="1519" spans="1:34" x14ac:dyDescent="0.3">
      <c r="A1519">
        <v>26055</v>
      </c>
      <c r="B1519" t="s">
        <v>56</v>
      </c>
      <c r="C1519" s="8">
        <v>0.1</v>
      </c>
      <c r="D1519" s="6">
        <v>7.28</v>
      </c>
      <c r="E1519" s="7">
        <v>5.47</v>
      </c>
      <c r="F1519">
        <v>3170</v>
      </c>
      <c r="G1519" t="s">
        <v>2837</v>
      </c>
      <c r="H1519" t="str">
        <f>IF(COUNTIF(G$2:G1519,G1519)=1,"New Customer","Returning Customer")</f>
        <v>New Customer</v>
      </c>
      <c r="I1519">
        <f t="shared" si="115"/>
        <v>1</v>
      </c>
      <c r="J1519" t="s">
        <v>49</v>
      </c>
      <c r="K1519" t="s">
        <v>28</v>
      </c>
      <c r="L1519" t="s">
        <v>29</v>
      </c>
      <c r="M1519" t="s">
        <v>93</v>
      </c>
      <c r="N1519" t="s">
        <v>59</v>
      </c>
      <c r="O1519" t="s">
        <v>2838</v>
      </c>
      <c r="P1519">
        <v>0.35</v>
      </c>
      <c r="Q1519" t="s">
        <v>33</v>
      </c>
      <c r="R1519" t="s">
        <v>135</v>
      </c>
      <c r="S1519" t="str">
        <f>VLOOKUP(R1519,Users!$A$1:$B$5,2,0)</f>
        <v>Sam</v>
      </c>
      <c r="T1519" t="s">
        <v>356</v>
      </c>
      <c r="U1519" t="s">
        <v>2839</v>
      </c>
      <c r="V1519">
        <v>34952</v>
      </c>
      <c r="W1519" s="2">
        <v>42048</v>
      </c>
      <c r="X1519" s="2" t="str">
        <f t="shared" si="116"/>
        <v>Fri</v>
      </c>
      <c r="Y1519" s="2">
        <v>42048</v>
      </c>
      <c r="Z1519" s="9">
        <f t="shared" si="117"/>
        <v>0</v>
      </c>
      <c r="AA1519" s="9" t="str">
        <f t="shared" si="118"/>
        <v>After Discount</v>
      </c>
      <c r="AB1519" s="6">
        <v>167.334</v>
      </c>
      <c r="AC1519">
        <v>12</v>
      </c>
      <c r="AD1519" s="6">
        <v>83.14</v>
      </c>
      <c r="AE1519">
        <v>86489</v>
      </c>
      <c r="AF1519" s="9">
        <f>IF(COUNTIF(AE$2:AE3470,AE1519)=1,1,0)</f>
        <v>1</v>
      </c>
      <c r="AG1519" t="str">
        <f>_xlfn.XLOOKUP(AE1519,Returns!A:A,Returns!B:B,"Not Returned",0,1)</f>
        <v>Not Returned</v>
      </c>
      <c r="AH1519">
        <f t="shared" si="119"/>
        <v>0</v>
      </c>
    </row>
    <row r="1520" spans="1:34" x14ac:dyDescent="0.3">
      <c r="A1520">
        <v>19012</v>
      </c>
      <c r="B1520" t="s">
        <v>37</v>
      </c>
      <c r="C1520" s="8">
        <v>7.0000000000000007E-2</v>
      </c>
      <c r="D1520" s="6">
        <v>64.650000000000006</v>
      </c>
      <c r="E1520" s="7">
        <v>35</v>
      </c>
      <c r="F1520">
        <v>797</v>
      </c>
      <c r="G1520" t="s">
        <v>916</v>
      </c>
      <c r="H1520" t="str">
        <f>IF(COUNTIF(G$2:G1520,G1520)=1,"New Customer","Returning Customer")</f>
        <v>Returning Customer</v>
      </c>
      <c r="I1520">
        <f t="shared" si="115"/>
        <v>0</v>
      </c>
      <c r="J1520" t="s">
        <v>49</v>
      </c>
      <c r="K1520" t="s">
        <v>28</v>
      </c>
      <c r="L1520" t="s">
        <v>29</v>
      </c>
      <c r="M1520" t="s">
        <v>139</v>
      </c>
      <c r="N1520" t="s">
        <v>231</v>
      </c>
      <c r="O1520" t="s">
        <v>919</v>
      </c>
      <c r="P1520">
        <v>0.8</v>
      </c>
      <c r="Q1520" t="s">
        <v>33</v>
      </c>
      <c r="R1520" t="s">
        <v>34</v>
      </c>
      <c r="S1520" t="str">
        <f>VLOOKUP(R1520,Users!$A$1:$B$5,2,0)</f>
        <v>William</v>
      </c>
      <c r="T1520" t="s">
        <v>208</v>
      </c>
      <c r="U1520" t="s">
        <v>918</v>
      </c>
      <c r="V1520">
        <v>84067</v>
      </c>
      <c r="W1520" s="2">
        <v>42156</v>
      </c>
      <c r="X1520" s="2" t="str">
        <f t="shared" si="116"/>
        <v>Mon</v>
      </c>
      <c r="Y1520" s="2">
        <v>42158</v>
      </c>
      <c r="Z1520" s="9">
        <f t="shared" si="117"/>
        <v>2</v>
      </c>
      <c r="AA1520" s="9" t="str">
        <f t="shared" si="118"/>
        <v>After Discount</v>
      </c>
      <c r="AB1520" s="6">
        <v>-717.072</v>
      </c>
      <c r="AC1520">
        <v>13</v>
      </c>
      <c r="AD1520" s="6">
        <v>834.08</v>
      </c>
      <c r="AE1520">
        <v>86868</v>
      </c>
      <c r="AF1520" s="9">
        <f>IF(COUNTIF(AE$2:AE3471,AE1520)=1,1,0)</f>
        <v>0</v>
      </c>
      <c r="AG1520" t="str">
        <f>_xlfn.XLOOKUP(AE1520,Returns!A:A,Returns!B:B,"Not Returned",0,1)</f>
        <v>Not Returned</v>
      </c>
      <c r="AH1520">
        <f t="shared" si="119"/>
        <v>0</v>
      </c>
    </row>
    <row r="1521" spans="1:34" x14ac:dyDescent="0.3">
      <c r="A1521">
        <v>21579</v>
      </c>
      <c r="B1521" t="s">
        <v>37</v>
      </c>
      <c r="C1521" s="8">
        <v>0.06</v>
      </c>
      <c r="D1521" s="6">
        <v>64.650000000000006</v>
      </c>
      <c r="E1521" s="7">
        <v>35</v>
      </c>
      <c r="F1521">
        <v>1117</v>
      </c>
      <c r="G1521" t="s">
        <v>1209</v>
      </c>
      <c r="H1521" t="str">
        <f>IF(COUNTIF(G$2:G1521,G1521)=1,"New Customer","Returning Customer")</f>
        <v>New Customer</v>
      </c>
      <c r="I1521">
        <f t="shared" si="115"/>
        <v>1</v>
      </c>
      <c r="J1521" t="s">
        <v>49</v>
      </c>
      <c r="K1521" t="s">
        <v>40</v>
      </c>
      <c r="L1521" t="s">
        <v>29</v>
      </c>
      <c r="M1521" t="s">
        <v>139</v>
      </c>
      <c r="N1521" t="s">
        <v>231</v>
      </c>
      <c r="O1521" t="s">
        <v>919</v>
      </c>
      <c r="P1521">
        <v>0.8</v>
      </c>
      <c r="Q1521" t="s">
        <v>33</v>
      </c>
      <c r="R1521" t="s">
        <v>34</v>
      </c>
      <c r="S1521" t="str">
        <f>VLOOKUP(R1521,Users!$A$1:$B$5,2,0)</f>
        <v>William</v>
      </c>
      <c r="T1521" t="s">
        <v>372</v>
      </c>
      <c r="U1521" t="s">
        <v>1210</v>
      </c>
      <c r="V1521">
        <v>85705</v>
      </c>
      <c r="W1521" s="2">
        <v>42040</v>
      </c>
      <c r="X1521" s="2" t="str">
        <f t="shared" si="116"/>
        <v>Thu</v>
      </c>
      <c r="Y1521" s="2">
        <v>42041</v>
      </c>
      <c r="Z1521" s="9">
        <f t="shared" si="117"/>
        <v>1</v>
      </c>
      <c r="AA1521" s="9" t="str">
        <f t="shared" si="118"/>
        <v>After Discount</v>
      </c>
      <c r="AB1521" s="6">
        <v>-139.28720000000001</v>
      </c>
      <c r="AC1521">
        <v>4</v>
      </c>
      <c r="AD1521" s="6">
        <v>277.60000000000002</v>
      </c>
      <c r="AE1521">
        <v>86768</v>
      </c>
      <c r="AF1521" s="9">
        <f>IF(COUNTIF(AE$2:AE3472,AE1521)=1,1,0)</f>
        <v>1</v>
      </c>
      <c r="AG1521" t="str">
        <f>_xlfn.XLOOKUP(AE1521,Returns!A:A,Returns!B:B,"Not Returned",0,1)</f>
        <v>Not Returned</v>
      </c>
      <c r="AH1521">
        <f t="shared" si="119"/>
        <v>0</v>
      </c>
    </row>
    <row r="1522" spans="1:34" x14ac:dyDescent="0.3">
      <c r="A1522">
        <v>19918</v>
      </c>
      <c r="B1522" t="s">
        <v>106</v>
      </c>
      <c r="C1522" s="8">
        <v>0.09</v>
      </c>
      <c r="D1522" s="6">
        <v>78.8</v>
      </c>
      <c r="E1522" s="7">
        <v>35</v>
      </c>
      <c r="F1522">
        <v>1889</v>
      </c>
      <c r="G1522" t="s">
        <v>1835</v>
      </c>
      <c r="H1522" t="str">
        <f>IF(COUNTIF(G$2:G1522,G1522)=1,"New Customer","Returning Customer")</f>
        <v>New Customer</v>
      </c>
      <c r="I1522">
        <f t="shared" si="115"/>
        <v>1</v>
      </c>
      <c r="J1522" t="s">
        <v>49</v>
      </c>
      <c r="K1522" t="s">
        <v>40</v>
      </c>
      <c r="L1522" t="s">
        <v>29</v>
      </c>
      <c r="M1522" t="s">
        <v>139</v>
      </c>
      <c r="N1522" t="s">
        <v>231</v>
      </c>
      <c r="O1522" t="s">
        <v>1836</v>
      </c>
      <c r="P1522">
        <v>0.83</v>
      </c>
      <c r="Q1522" t="s">
        <v>33</v>
      </c>
      <c r="R1522" t="s">
        <v>53</v>
      </c>
      <c r="S1522" t="str">
        <f>VLOOKUP(R1522,Users!$A$1:$B$5,2,0)</f>
        <v>Erin</v>
      </c>
      <c r="T1522" t="s">
        <v>152</v>
      </c>
      <c r="U1522" t="s">
        <v>1725</v>
      </c>
      <c r="V1522">
        <v>45429</v>
      </c>
      <c r="W1522" s="2">
        <v>42111</v>
      </c>
      <c r="X1522" s="2" t="str">
        <f t="shared" si="116"/>
        <v>Fri</v>
      </c>
      <c r="Y1522" s="2">
        <v>42115</v>
      </c>
      <c r="Z1522" s="9">
        <f t="shared" si="117"/>
        <v>4</v>
      </c>
      <c r="AA1522" s="9" t="str">
        <f t="shared" si="118"/>
        <v>After Discount</v>
      </c>
      <c r="AB1522" s="6">
        <v>-1025.0172</v>
      </c>
      <c r="AC1522">
        <v>14</v>
      </c>
      <c r="AD1522" s="6">
        <v>1059.3800000000001</v>
      </c>
      <c r="AE1522">
        <v>90631</v>
      </c>
      <c r="AF1522" s="9">
        <f>IF(COUNTIF(AE$2:AE3473,AE1522)=1,1,0)</f>
        <v>1</v>
      </c>
      <c r="AG1522" t="str">
        <f>_xlfn.XLOOKUP(AE1522,Returns!A:A,Returns!B:B,"Not Returned",0,1)</f>
        <v>Not Returned</v>
      </c>
      <c r="AH1522">
        <f t="shared" si="119"/>
        <v>0</v>
      </c>
    </row>
    <row r="1523" spans="1:34" x14ac:dyDescent="0.3">
      <c r="A1523">
        <v>20500</v>
      </c>
      <c r="B1523" t="s">
        <v>37</v>
      </c>
      <c r="C1523" s="8">
        <v>0</v>
      </c>
      <c r="D1523" s="6">
        <v>10.31</v>
      </c>
      <c r="E1523" s="7">
        <v>1.79</v>
      </c>
      <c r="F1523">
        <v>2072</v>
      </c>
      <c r="G1523" t="s">
        <v>1979</v>
      </c>
      <c r="H1523" t="str">
        <f>IF(COUNTIF(G$2:G1523,G1523)=1,"New Customer","Returning Customer")</f>
        <v>Returning Customer</v>
      </c>
      <c r="I1523">
        <f t="shared" si="115"/>
        <v>0</v>
      </c>
      <c r="J1523" t="s">
        <v>49</v>
      </c>
      <c r="K1523" t="s">
        <v>28</v>
      </c>
      <c r="L1523" t="s">
        <v>29</v>
      </c>
      <c r="M1523" t="s">
        <v>93</v>
      </c>
      <c r="N1523" t="s">
        <v>31</v>
      </c>
      <c r="O1523" t="s">
        <v>1980</v>
      </c>
      <c r="P1523">
        <v>0.38</v>
      </c>
      <c r="Q1523" t="s">
        <v>33</v>
      </c>
      <c r="R1523" t="s">
        <v>61</v>
      </c>
      <c r="S1523" t="str">
        <f>VLOOKUP(R1523,Users!$A$1:$B$5,2,0)</f>
        <v>Chris</v>
      </c>
      <c r="T1523" t="s">
        <v>295</v>
      </c>
      <c r="U1523" t="s">
        <v>1981</v>
      </c>
      <c r="V1523">
        <v>48505</v>
      </c>
      <c r="W1523" s="2">
        <v>42036</v>
      </c>
      <c r="X1523" s="2" t="str">
        <f t="shared" si="116"/>
        <v>Sun</v>
      </c>
      <c r="Y1523" s="2">
        <v>42038</v>
      </c>
      <c r="Z1523" s="9">
        <f t="shared" si="117"/>
        <v>2</v>
      </c>
      <c r="AA1523" s="9" t="str">
        <f t="shared" si="118"/>
        <v>No Discount</v>
      </c>
      <c r="AB1523" s="6">
        <v>167.46299999999997</v>
      </c>
      <c r="AC1523">
        <v>23</v>
      </c>
      <c r="AD1523" s="6">
        <v>242.7</v>
      </c>
      <c r="AE1523">
        <v>88555</v>
      </c>
      <c r="AF1523" s="9">
        <f>IF(COUNTIF(AE$2:AE3474,AE1523)=1,1,0)</f>
        <v>0</v>
      </c>
      <c r="AG1523" t="str">
        <f>_xlfn.XLOOKUP(AE1523,Returns!A:A,Returns!B:B,"Not Returned",0,1)</f>
        <v>Not Returned</v>
      </c>
      <c r="AH1523">
        <f t="shared" si="119"/>
        <v>0</v>
      </c>
    </row>
    <row r="1524" spans="1:34" x14ac:dyDescent="0.3">
      <c r="A1524">
        <v>5870</v>
      </c>
      <c r="B1524" t="s">
        <v>47</v>
      </c>
      <c r="C1524" s="8">
        <v>0.05</v>
      </c>
      <c r="D1524" s="6">
        <v>16.98</v>
      </c>
      <c r="E1524" s="7">
        <v>7.78</v>
      </c>
      <c r="F1524">
        <v>2190</v>
      </c>
      <c r="G1524" t="s">
        <v>2068</v>
      </c>
      <c r="H1524" t="str">
        <f>IF(COUNTIF(G$2:G1524,G1524)=1,"New Customer","Returning Customer")</f>
        <v>Returning Customer</v>
      </c>
      <c r="I1524">
        <f t="shared" si="115"/>
        <v>0</v>
      </c>
      <c r="J1524" t="s">
        <v>49</v>
      </c>
      <c r="K1524" t="s">
        <v>40</v>
      </c>
      <c r="L1524" t="s">
        <v>29</v>
      </c>
      <c r="M1524" t="s">
        <v>30</v>
      </c>
      <c r="N1524" t="s">
        <v>51</v>
      </c>
      <c r="O1524" t="s">
        <v>2069</v>
      </c>
      <c r="P1524">
        <v>0.56999999999999995</v>
      </c>
      <c r="Q1524" t="s">
        <v>33</v>
      </c>
      <c r="R1524" t="s">
        <v>61</v>
      </c>
      <c r="S1524" t="str">
        <f>VLOOKUP(R1524,Users!$A$1:$B$5,2,0)</f>
        <v>Chris</v>
      </c>
      <c r="T1524" t="s">
        <v>295</v>
      </c>
      <c r="U1524" t="s">
        <v>296</v>
      </c>
      <c r="V1524">
        <v>48227</v>
      </c>
      <c r="W1524" s="2">
        <v>42049</v>
      </c>
      <c r="X1524" s="2" t="str">
        <f t="shared" si="116"/>
        <v>Sat</v>
      </c>
      <c r="Y1524" s="2">
        <v>42051</v>
      </c>
      <c r="Z1524" s="9">
        <f t="shared" si="117"/>
        <v>2</v>
      </c>
      <c r="AA1524" s="9" t="str">
        <f t="shared" si="118"/>
        <v>After Discount</v>
      </c>
      <c r="AB1524" s="6">
        <v>-47.28</v>
      </c>
      <c r="AC1524">
        <v>45</v>
      </c>
      <c r="AD1524" s="6">
        <v>761.67</v>
      </c>
      <c r="AE1524">
        <v>41636</v>
      </c>
      <c r="AF1524" s="9">
        <f>IF(COUNTIF(AE$2:AE3475,AE1524)=1,1,0)</f>
        <v>0</v>
      </c>
      <c r="AG1524" t="str">
        <f>_xlfn.XLOOKUP(AE1524,Returns!A:A,Returns!B:B,"Not Returned",0,1)</f>
        <v>Not Returned</v>
      </c>
      <c r="AH1524">
        <f t="shared" si="119"/>
        <v>0</v>
      </c>
    </row>
    <row r="1525" spans="1:34" x14ac:dyDescent="0.3">
      <c r="A1525">
        <v>23870</v>
      </c>
      <c r="B1525" t="s">
        <v>47</v>
      </c>
      <c r="C1525" s="8">
        <v>0.05</v>
      </c>
      <c r="D1525" s="6">
        <v>16.98</v>
      </c>
      <c r="E1525" s="7">
        <v>7.78</v>
      </c>
      <c r="F1525">
        <v>2193</v>
      </c>
      <c r="G1525" t="s">
        <v>2070</v>
      </c>
      <c r="H1525" t="str">
        <f>IF(COUNTIF(G$2:G1525,G1525)=1,"New Customer","Returning Customer")</f>
        <v>Returning Customer</v>
      </c>
      <c r="I1525">
        <f t="shared" si="115"/>
        <v>0</v>
      </c>
      <c r="J1525" t="s">
        <v>49</v>
      </c>
      <c r="K1525" t="s">
        <v>40</v>
      </c>
      <c r="L1525" t="s">
        <v>29</v>
      </c>
      <c r="M1525" t="s">
        <v>30</v>
      </c>
      <c r="N1525" t="s">
        <v>51</v>
      </c>
      <c r="O1525" t="s">
        <v>2069</v>
      </c>
      <c r="P1525">
        <v>0.56999999999999995</v>
      </c>
      <c r="Q1525" t="s">
        <v>33</v>
      </c>
      <c r="R1525" t="s">
        <v>135</v>
      </c>
      <c r="S1525" t="str">
        <f>VLOOKUP(R1525,Users!$A$1:$B$5,2,0)</f>
        <v>Sam</v>
      </c>
      <c r="T1525" t="s">
        <v>316</v>
      </c>
      <c r="U1525" t="s">
        <v>2071</v>
      </c>
      <c r="V1525">
        <v>28560</v>
      </c>
      <c r="W1525" s="2">
        <v>42049</v>
      </c>
      <c r="X1525" s="2" t="str">
        <f t="shared" si="116"/>
        <v>Sat</v>
      </c>
      <c r="Y1525" s="2">
        <v>42051</v>
      </c>
      <c r="Z1525" s="9">
        <f t="shared" si="117"/>
        <v>2</v>
      </c>
      <c r="AA1525" s="9" t="str">
        <f t="shared" si="118"/>
        <v>After Discount</v>
      </c>
      <c r="AB1525" s="6">
        <v>-161</v>
      </c>
      <c r="AC1525">
        <v>11</v>
      </c>
      <c r="AD1525" s="6">
        <v>186.19</v>
      </c>
      <c r="AE1525">
        <v>90685</v>
      </c>
      <c r="AF1525" s="9">
        <f>IF(COUNTIF(AE$2:AE3476,AE1525)=1,1,0)</f>
        <v>0</v>
      </c>
      <c r="AG1525" t="str">
        <f>_xlfn.XLOOKUP(AE1525,Returns!A:A,Returns!B:B,"Not Returned",0,1)</f>
        <v>Not Returned</v>
      </c>
      <c r="AH1525">
        <f t="shared" si="119"/>
        <v>0</v>
      </c>
    </row>
    <row r="1526" spans="1:34" x14ac:dyDescent="0.3">
      <c r="A1526">
        <v>18860</v>
      </c>
      <c r="B1526" t="s">
        <v>37</v>
      </c>
      <c r="C1526" s="8">
        <v>0.09</v>
      </c>
      <c r="D1526" s="6">
        <v>9.7799999999999994</v>
      </c>
      <c r="E1526" s="7">
        <v>1.39</v>
      </c>
      <c r="F1526">
        <v>1170</v>
      </c>
      <c r="G1526" t="s">
        <v>1253</v>
      </c>
      <c r="H1526" t="str">
        <f>IF(COUNTIF(G$2:G1526,G1526)=1,"New Customer","Returning Customer")</f>
        <v>Returning Customer</v>
      </c>
      <c r="I1526">
        <f t="shared" si="115"/>
        <v>0</v>
      </c>
      <c r="J1526" t="s">
        <v>49</v>
      </c>
      <c r="K1526" t="s">
        <v>114</v>
      </c>
      <c r="L1526" t="s">
        <v>29</v>
      </c>
      <c r="M1526" t="s">
        <v>69</v>
      </c>
      <c r="N1526" t="s">
        <v>59</v>
      </c>
      <c r="O1526" t="s">
        <v>1254</v>
      </c>
      <c r="P1526">
        <v>0.39</v>
      </c>
      <c r="Q1526" t="s">
        <v>33</v>
      </c>
      <c r="R1526" t="s">
        <v>53</v>
      </c>
      <c r="S1526" t="str">
        <f>VLOOKUP(R1526,Users!$A$1:$B$5,2,0)</f>
        <v>Erin</v>
      </c>
      <c r="T1526" t="s">
        <v>1138</v>
      </c>
      <c r="U1526" t="s">
        <v>395</v>
      </c>
      <c r="V1526">
        <v>19711</v>
      </c>
      <c r="W1526" s="2">
        <v>42157</v>
      </c>
      <c r="X1526" s="2" t="str">
        <f t="shared" si="116"/>
        <v>Tue</v>
      </c>
      <c r="Y1526" s="2">
        <v>42158</v>
      </c>
      <c r="Z1526" s="9">
        <f t="shared" si="117"/>
        <v>1</v>
      </c>
      <c r="AA1526" s="9" t="str">
        <f t="shared" si="118"/>
        <v>After Discount</v>
      </c>
      <c r="AB1526" s="6">
        <v>125.20739999999999</v>
      </c>
      <c r="AC1526">
        <v>19</v>
      </c>
      <c r="AD1526" s="6">
        <v>181.46</v>
      </c>
      <c r="AE1526">
        <v>87520</v>
      </c>
      <c r="AF1526" s="9">
        <f>IF(COUNTIF(AE$2:AE3477,AE1526)=1,1,0)</f>
        <v>0</v>
      </c>
      <c r="AG1526" t="str">
        <f>_xlfn.XLOOKUP(AE1526,Returns!A:A,Returns!B:B,"Not Returned",0,1)</f>
        <v>Not Returned</v>
      </c>
      <c r="AH1526">
        <f t="shared" si="119"/>
        <v>0</v>
      </c>
    </row>
    <row r="1527" spans="1:34" x14ac:dyDescent="0.3">
      <c r="A1527">
        <v>26035</v>
      </c>
      <c r="B1527" t="s">
        <v>56</v>
      </c>
      <c r="C1527" s="8">
        <v>7.0000000000000007E-2</v>
      </c>
      <c r="D1527" s="6">
        <v>9.7799999999999994</v>
      </c>
      <c r="E1527" s="7">
        <v>5.76</v>
      </c>
      <c r="F1527">
        <v>1369</v>
      </c>
      <c r="G1527" t="s">
        <v>1430</v>
      </c>
      <c r="H1527" t="str">
        <f>IF(COUNTIF(G$2:G1527,G1527)=1,"New Customer","Returning Customer")</f>
        <v>New Customer</v>
      </c>
      <c r="I1527">
        <f t="shared" si="115"/>
        <v>1</v>
      </c>
      <c r="J1527" t="s">
        <v>27</v>
      </c>
      <c r="K1527" t="s">
        <v>114</v>
      </c>
      <c r="L1527" t="s">
        <v>29</v>
      </c>
      <c r="M1527" t="s">
        <v>69</v>
      </c>
      <c r="N1527" t="s">
        <v>59</v>
      </c>
      <c r="O1527" t="s">
        <v>1254</v>
      </c>
      <c r="P1527">
        <v>0.35</v>
      </c>
      <c r="Q1527" t="s">
        <v>33</v>
      </c>
      <c r="R1527" t="s">
        <v>61</v>
      </c>
      <c r="S1527" t="str">
        <f>VLOOKUP(R1527,Users!$A$1:$B$5,2,0)</f>
        <v>Chris</v>
      </c>
      <c r="T1527" t="s">
        <v>129</v>
      </c>
      <c r="U1527" t="s">
        <v>1431</v>
      </c>
      <c r="V1527">
        <v>76063</v>
      </c>
      <c r="W1527" s="2">
        <v>42086</v>
      </c>
      <c r="X1527" s="2" t="str">
        <f t="shared" si="116"/>
        <v>Mon</v>
      </c>
      <c r="Y1527" s="2">
        <v>42088</v>
      </c>
      <c r="Z1527" s="9">
        <f t="shared" si="117"/>
        <v>2</v>
      </c>
      <c r="AA1527" s="9" t="str">
        <f t="shared" si="118"/>
        <v>After Discount</v>
      </c>
      <c r="AB1527" s="6">
        <v>20.14</v>
      </c>
      <c r="AC1527">
        <v>11</v>
      </c>
      <c r="AD1527" s="6">
        <v>110.72</v>
      </c>
      <c r="AE1527">
        <v>90514</v>
      </c>
      <c r="AF1527" s="9">
        <f>IF(COUNTIF(AE$2:AE3478,AE1527)=1,1,0)</f>
        <v>0</v>
      </c>
      <c r="AG1527" t="str">
        <f>_xlfn.XLOOKUP(AE1527,Returns!A:A,Returns!B:B,"Not Returned",0,1)</f>
        <v>Not Returned</v>
      </c>
      <c r="AH1527">
        <f t="shared" si="119"/>
        <v>0</v>
      </c>
    </row>
    <row r="1528" spans="1:34" x14ac:dyDescent="0.3">
      <c r="A1528">
        <v>19810</v>
      </c>
      <c r="B1528" t="s">
        <v>37</v>
      </c>
      <c r="C1528" s="8">
        <v>0.05</v>
      </c>
      <c r="D1528" s="6">
        <v>9.7799999999999994</v>
      </c>
      <c r="E1528" s="7">
        <v>1.39</v>
      </c>
      <c r="F1528">
        <v>1432</v>
      </c>
      <c r="G1528" t="s">
        <v>1473</v>
      </c>
      <c r="H1528" t="str">
        <f>IF(COUNTIF(G$2:G1528,G1528)=1,"New Customer","Returning Customer")</f>
        <v>Returning Customer</v>
      </c>
      <c r="I1528">
        <f t="shared" si="115"/>
        <v>0</v>
      </c>
      <c r="J1528" t="s">
        <v>49</v>
      </c>
      <c r="K1528" t="s">
        <v>28</v>
      </c>
      <c r="L1528" t="s">
        <v>29</v>
      </c>
      <c r="M1528" t="s">
        <v>69</v>
      </c>
      <c r="N1528" t="s">
        <v>59</v>
      </c>
      <c r="O1528" t="s">
        <v>1254</v>
      </c>
      <c r="P1528">
        <v>0.39</v>
      </c>
      <c r="Q1528" t="s">
        <v>33</v>
      </c>
      <c r="R1528" t="s">
        <v>61</v>
      </c>
      <c r="S1528" t="str">
        <f>VLOOKUP(R1528,Users!$A$1:$B$5,2,0)</f>
        <v>Chris</v>
      </c>
      <c r="T1528" t="s">
        <v>695</v>
      </c>
      <c r="U1528" t="s">
        <v>1461</v>
      </c>
      <c r="V1528">
        <v>46203</v>
      </c>
      <c r="W1528" s="2">
        <v>42068</v>
      </c>
      <c r="X1528" s="2" t="str">
        <f t="shared" si="116"/>
        <v>Thu</v>
      </c>
      <c r="Y1528" s="2">
        <v>42069</v>
      </c>
      <c r="Z1528" s="9">
        <f t="shared" si="117"/>
        <v>1</v>
      </c>
      <c r="AA1528" s="9" t="str">
        <f t="shared" si="118"/>
        <v>After Discount</v>
      </c>
      <c r="AB1528" s="6">
        <v>74.278499999999994</v>
      </c>
      <c r="AC1528">
        <v>11</v>
      </c>
      <c r="AD1528" s="6">
        <v>107.65</v>
      </c>
      <c r="AE1528">
        <v>86826</v>
      </c>
      <c r="AF1528" s="9">
        <f>IF(COUNTIF(AE$2:AE3479,AE1528)=1,1,0)</f>
        <v>0</v>
      </c>
      <c r="AG1528" t="str">
        <f>_xlfn.XLOOKUP(AE1528,Returns!A:A,Returns!B:B,"Not Returned",0,1)</f>
        <v>Not Returned</v>
      </c>
      <c r="AH1528">
        <f t="shared" si="119"/>
        <v>0</v>
      </c>
    </row>
    <row r="1529" spans="1:34" x14ac:dyDescent="0.3">
      <c r="A1529">
        <v>19130</v>
      </c>
      <c r="B1529" t="s">
        <v>25</v>
      </c>
      <c r="C1529" s="8">
        <v>0.02</v>
      </c>
      <c r="D1529" s="6">
        <v>11.34</v>
      </c>
      <c r="E1529" s="7">
        <v>11.25</v>
      </c>
      <c r="F1529">
        <v>1561</v>
      </c>
      <c r="G1529" t="s">
        <v>1575</v>
      </c>
      <c r="H1529" t="str">
        <f>IF(COUNTIF(G$2:G1529,G1529)=1,"New Customer","Returning Customer")</f>
        <v>Returning Customer</v>
      </c>
      <c r="I1529">
        <f t="shared" si="115"/>
        <v>0</v>
      </c>
      <c r="J1529" t="s">
        <v>49</v>
      </c>
      <c r="K1529" t="s">
        <v>28</v>
      </c>
      <c r="L1529" t="s">
        <v>29</v>
      </c>
      <c r="M1529" t="s">
        <v>93</v>
      </c>
      <c r="N1529" t="s">
        <v>59</v>
      </c>
      <c r="O1529" t="s">
        <v>1576</v>
      </c>
      <c r="P1529">
        <v>0.36</v>
      </c>
      <c r="Q1529" t="s">
        <v>33</v>
      </c>
      <c r="R1529" t="s">
        <v>61</v>
      </c>
      <c r="S1529" t="str">
        <f>VLOOKUP(R1529,Users!$A$1:$B$5,2,0)</f>
        <v>Chris</v>
      </c>
      <c r="T1529" t="s">
        <v>129</v>
      </c>
      <c r="U1529" t="s">
        <v>1431</v>
      </c>
      <c r="V1529">
        <v>76063</v>
      </c>
      <c r="W1529" s="2">
        <v>42064</v>
      </c>
      <c r="X1529" s="2" t="str">
        <f t="shared" si="116"/>
        <v>Sun</v>
      </c>
      <c r="Y1529" s="2">
        <v>42065</v>
      </c>
      <c r="Z1529" s="9">
        <f t="shared" si="117"/>
        <v>1</v>
      </c>
      <c r="AA1529" s="9" t="str">
        <f t="shared" si="118"/>
        <v>After Discount</v>
      </c>
      <c r="AB1529" s="6">
        <v>-155.21</v>
      </c>
      <c r="AC1529">
        <v>9</v>
      </c>
      <c r="AD1529" s="6">
        <v>105.75</v>
      </c>
      <c r="AE1529">
        <v>88093</v>
      </c>
      <c r="AF1529" s="9">
        <f>IF(COUNTIF(AE$2:AE3480,AE1529)=1,1,0)</f>
        <v>1</v>
      </c>
      <c r="AG1529" t="str">
        <f>_xlfn.XLOOKUP(AE1529,Returns!A:A,Returns!B:B,"Not Returned",0,1)</f>
        <v>Not Returned</v>
      </c>
      <c r="AH1529">
        <f t="shared" si="119"/>
        <v>0</v>
      </c>
    </row>
    <row r="1530" spans="1:34" x14ac:dyDescent="0.3">
      <c r="A1530">
        <v>20637</v>
      </c>
      <c r="B1530" t="s">
        <v>47</v>
      </c>
      <c r="C1530" s="8">
        <v>0.03</v>
      </c>
      <c r="D1530" s="6">
        <v>11.97</v>
      </c>
      <c r="E1530" s="7">
        <v>4.9800000000000004</v>
      </c>
      <c r="F1530">
        <v>483</v>
      </c>
      <c r="G1530" t="s">
        <v>576</v>
      </c>
      <c r="H1530" t="str">
        <f>IF(COUNTIF(G$2:G1530,G1530)=1,"New Customer","Returning Customer")</f>
        <v>Returning Customer</v>
      </c>
      <c r="I1530">
        <f t="shared" si="115"/>
        <v>0</v>
      </c>
      <c r="J1530" t="s">
        <v>49</v>
      </c>
      <c r="K1530" t="s">
        <v>28</v>
      </c>
      <c r="L1530" t="s">
        <v>29</v>
      </c>
      <c r="M1530" t="s">
        <v>252</v>
      </c>
      <c r="N1530" t="s">
        <v>59</v>
      </c>
      <c r="O1530" t="s">
        <v>577</v>
      </c>
      <c r="P1530">
        <v>0.57999999999999996</v>
      </c>
      <c r="Q1530" t="s">
        <v>33</v>
      </c>
      <c r="R1530" t="s">
        <v>61</v>
      </c>
      <c r="S1530" t="str">
        <f>VLOOKUP(R1530,Users!$A$1:$B$5,2,0)</f>
        <v>Chris</v>
      </c>
      <c r="T1530" t="s">
        <v>175</v>
      </c>
      <c r="U1530" t="s">
        <v>578</v>
      </c>
      <c r="V1530">
        <v>60543</v>
      </c>
      <c r="W1530" s="2">
        <v>42031</v>
      </c>
      <c r="X1530" s="2" t="str">
        <f t="shared" si="116"/>
        <v>Tue</v>
      </c>
      <c r="Y1530" s="2">
        <v>42032</v>
      </c>
      <c r="Z1530" s="9">
        <f t="shared" si="117"/>
        <v>1</v>
      </c>
      <c r="AA1530" s="9" t="str">
        <f t="shared" si="118"/>
        <v>After Discount</v>
      </c>
      <c r="AB1530" s="6">
        <v>-18.190000000000001</v>
      </c>
      <c r="AC1530">
        <v>6</v>
      </c>
      <c r="AD1530" s="6">
        <v>73.180000000000007</v>
      </c>
      <c r="AE1530">
        <v>90353</v>
      </c>
      <c r="AF1530" s="9">
        <f>IF(COUNTIF(AE$2:AE3481,AE1530)=1,1,0)</f>
        <v>1</v>
      </c>
      <c r="AG1530" t="str">
        <f>_xlfn.XLOOKUP(AE1530,Returns!A:A,Returns!B:B,"Not Returned",0,1)</f>
        <v>Not Returned</v>
      </c>
      <c r="AH1530">
        <f t="shared" si="119"/>
        <v>0</v>
      </c>
    </row>
    <row r="1531" spans="1:34" x14ac:dyDescent="0.3">
      <c r="A1531">
        <v>21350</v>
      </c>
      <c r="B1531" t="s">
        <v>47</v>
      </c>
      <c r="C1531" s="8">
        <v>0</v>
      </c>
      <c r="D1531" s="6">
        <v>11.97</v>
      </c>
      <c r="E1531" s="7">
        <v>4.9800000000000004</v>
      </c>
      <c r="F1531">
        <v>825</v>
      </c>
      <c r="G1531" t="s">
        <v>943</v>
      </c>
      <c r="H1531" t="str">
        <f>IF(COUNTIF(G$2:G1531,G1531)=1,"New Customer","Returning Customer")</f>
        <v>New Customer</v>
      </c>
      <c r="I1531">
        <f t="shared" si="115"/>
        <v>1</v>
      </c>
      <c r="J1531" t="s">
        <v>49</v>
      </c>
      <c r="K1531" t="s">
        <v>40</v>
      </c>
      <c r="L1531" t="s">
        <v>29</v>
      </c>
      <c r="M1531" t="s">
        <v>252</v>
      </c>
      <c r="N1531" t="s">
        <v>59</v>
      </c>
      <c r="O1531" t="s">
        <v>577</v>
      </c>
      <c r="P1531">
        <v>0.57999999999999996</v>
      </c>
      <c r="Q1531" t="s">
        <v>33</v>
      </c>
      <c r="R1531" t="s">
        <v>61</v>
      </c>
      <c r="S1531" t="str">
        <f>VLOOKUP(R1531,Users!$A$1:$B$5,2,0)</f>
        <v>Chris</v>
      </c>
      <c r="T1531" t="s">
        <v>129</v>
      </c>
      <c r="U1531" t="s">
        <v>944</v>
      </c>
      <c r="V1531">
        <v>79605</v>
      </c>
      <c r="W1531" s="2">
        <v>42145</v>
      </c>
      <c r="X1531" s="2" t="str">
        <f t="shared" si="116"/>
        <v>Thu</v>
      </c>
      <c r="Y1531" s="2">
        <v>42148</v>
      </c>
      <c r="Z1531" s="9">
        <f t="shared" si="117"/>
        <v>3</v>
      </c>
      <c r="AA1531" s="9" t="str">
        <f t="shared" si="118"/>
        <v>No Discount</v>
      </c>
      <c r="AB1531" s="6">
        <v>3.3840000000000039</v>
      </c>
      <c r="AC1531">
        <v>4</v>
      </c>
      <c r="AD1531" s="6">
        <v>53.3</v>
      </c>
      <c r="AE1531">
        <v>89258</v>
      </c>
      <c r="AF1531" s="9">
        <f>IF(COUNTIF(AE$2:AE3482,AE1531)=1,1,0)</f>
        <v>1</v>
      </c>
      <c r="AG1531" t="str">
        <f>_xlfn.XLOOKUP(AE1531,Returns!A:A,Returns!B:B,"Not Returned",0,1)</f>
        <v>Not Returned</v>
      </c>
      <c r="AH1531">
        <f t="shared" si="119"/>
        <v>0</v>
      </c>
    </row>
    <row r="1532" spans="1:34" x14ac:dyDescent="0.3">
      <c r="A1532">
        <v>22843</v>
      </c>
      <c r="B1532" t="s">
        <v>106</v>
      </c>
      <c r="C1532" s="8">
        <v>0.01</v>
      </c>
      <c r="D1532" s="6">
        <v>10.48</v>
      </c>
      <c r="E1532" s="7">
        <v>2.89</v>
      </c>
      <c r="F1532">
        <v>1816</v>
      </c>
      <c r="G1532" t="s">
        <v>1792</v>
      </c>
      <c r="H1532" t="str">
        <f>IF(COUNTIF(G$2:G1532,G1532)=1,"New Customer","Returning Customer")</f>
        <v>New Customer</v>
      </c>
      <c r="I1532">
        <f t="shared" si="115"/>
        <v>1</v>
      </c>
      <c r="J1532" t="s">
        <v>49</v>
      </c>
      <c r="K1532" t="s">
        <v>114</v>
      </c>
      <c r="L1532" t="s">
        <v>29</v>
      </c>
      <c r="M1532" t="s">
        <v>30</v>
      </c>
      <c r="N1532" t="s">
        <v>51</v>
      </c>
      <c r="O1532" t="s">
        <v>1793</v>
      </c>
      <c r="P1532">
        <v>0.6</v>
      </c>
      <c r="Q1532" t="s">
        <v>33</v>
      </c>
      <c r="R1532" t="s">
        <v>61</v>
      </c>
      <c r="S1532" t="str">
        <f>VLOOKUP(R1532,Users!$A$1:$B$5,2,0)</f>
        <v>Chris</v>
      </c>
      <c r="T1532" t="s">
        <v>295</v>
      </c>
      <c r="U1532" t="s">
        <v>153</v>
      </c>
      <c r="V1532">
        <v>48187</v>
      </c>
      <c r="W1532" s="2">
        <v>42040</v>
      </c>
      <c r="X1532" s="2" t="str">
        <f t="shared" si="116"/>
        <v>Thu</v>
      </c>
      <c r="Y1532" s="2">
        <v>42042</v>
      </c>
      <c r="Z1532" s="9">
        <f t="shared" si="117"/>
        <v>2</v>
      </c>
      <c r="AA1532" s="9" t="str">
        <f t="shared" si="118"/>
        <v>After Discount</v>
      </c>
      <c r="AB1532" s="6">
        <v>60.561599999999999</v>
      </c>
      <c r="AC1532">
        <v>19</v>
      </c>
      <c r="AD1532" s="6">
        <v>202.38</v>
      </c>
      <c r="AE1532">
        <v>85990</v>
      </c>
      <c r="AF1532" s="9">
        <f>IF(COUNTIF(AE$2:AE3483,AE1532)=1,1,0)</f>
        <v>1</v>
      </c>
      <c r="AG1532" t="str">
        <f>_xlfn.XLOOKUP(AE1532,Returns!A:A,Returns!B:B,"Not Returned",0,1)</f>
        <v>Not Returned</v>
      </c>
      <c r="AH1532">
        <f t="shared" si="119"/>
        <v>0</v>
      </c>
    </row>
    <row r="1533" spans="1:34" x14ac:dyDescent="0.3">
      <c r="A1533">
        <v>4843</v>
      </c>
      <c r="B1533" t="s">
        <v>106</v>
      </c>
      <c r="C1533" s="8">
        <v>0.01</v>
      </c>
      <c r="D1533" s="6">
        <v>10.48</v>
      </c>
      <c r="E1533" s="7">
        <v>2.89</v>
      </c>
      <c r="F1533">
        <v>1821</v>
      </c>
      <c r="G1533" t="s">
        <v>1797</v>
      </c>
      <c r="H1533" t="str">
        <f>IF(COUNTIF(G$2:G1533,G1533)=1,"New Customer","Returning Customer")</f>
        <v>Returning Customer</v>
      </c>
      <c r="I1533">
        <f t="shared" si="115"/>
        <v>0</v>
      </c>
      <c r="J1533" t="s">
        <v>49</v>
      </c>
      <c r="K1533" t="s">
        <v>114</v>
      </c>
      <c r="L1533" t="s">
        <v>29</v>
      </c>
      <c r="M1533" t="s">
        <v>30</v>
      </c>
      <c r="N1533" t="s">
        <v>51</v>
      </c>
      <c r="O1533" t="s">
        <v>1793</v>
      </c>
      <c r="P1533">
        <v>0.6</v>
      </c>
      <c r="Q1533" t="s">
        <v>33</v>
      </c>
      <c r="R1533" t="s">
        <v>53</v>
      </c>
      <c r="S1533" t="str">
        <f>VLOOKUP(R1533,Users!$A$1:$B$5,2,0)</f>
        <v>Erin</v>
      </c>
      <c r="T1533" t="s">
        <v>71</v>
      </c>
      <c r="U1533" t="s">
        <v>90</v>
      </c>
      <c r="V1533">
        <v>10177</v>
      </c>
      <c r="W1533" s="2">
        <v>42040</v>
      </c>
      <c r="X1533" s="2" t="str">
        <f t="shared" si="116"/>
        <v>Thu</v>
      </c>
      <c r="Y1533" s="2">
        <v>42042</v>
      </c>
      <c r="Z1533" s="9">
        <f t="shared" si="117"/>
        <v>2</v>
      </c>
      <c r="AA1533" s="9" t="str">
        <f t="shared" si="118"/>
        <v>After Discount</v>
      </c>
      <c r="AB1533" s="6">
        <v>40.92</v>
      </c>
      <c r="AC1533">
        <v>76</v>
      </c>
      <c r="AD1533" s="6">
        <v>809.51</v>
      </c>
      <c r="AE1533">
        <v>34435</v>
      </c>
      <c r="AF1533" s="9">
        <f>IF(COUNTIF(AE$2:AE3484,AE1533)=1,1,0)</f>
        <v>1</v>
      </c>
      <c r="AG1533" t="str">
        <f>_xlfn.XLOOKUP(AE1533,Returns!A:A,Returns!B:B,"Not Returned",0,1)</f>
        <v>Not Returned</v>
      </c>
      <c r="AH1533">
        <f t="shared" si="119"/>
        <v>0</v>
      </c>
    </row>
    <row r="1534" spans="1:34" x14ac:dyDescent="0.3">
      <c r="A1534">
        <v>20006</v>
      </c>
      <c r="B1534" t="s">
        <v>56</v>
      </c>
      <c r="C1534" s="8">
        <v>0.1</v>
      </c>
      <c r="D1534" s="6">
        <v>10.48</v>
      </c>
      <c r="E1534" s="7">
        <v>2.89</v>
      </c>
      <c r="F1534">
        <v>2016</v>
      </c>
      <c r="G1534" t="s">
        <v>1932</v>
      </c>
      <c r="H1534" t="str">
        <f>IF(COUNTIF(G$2:G1534,G1534)=1,"New Customer","Returning Customer")</f>
        <v>New Customer</v>
      </c>
      <c r="I1534">
        <f t="shared" si="115"/>
        <v>1</v>
      </c>
      <c r="J1534" t="s">
        <v>49</v>
      </c>
      <c r="K1534" t="s">
        <v>28</v>
      </c>
      <c r="L1534" t="s">
        <v>29</v>
      </c>
      <c r="M1534" t="s">
        <v>30</v>
      </c>
      <c r="N1534" t="s">
        <v>51</v>
      </c>
      <c r="O1534" t="s">
        <v>1793</v>
      </c>
      <c r="P1534">
        <v>0.6</v>
      </c>
      <c r="Q1534" t="s">
        <v>33</v>
      </c>
      <c r="R1534" t="s">
        <v>61</v>
      </c>
      <c r="S1534" t="str">
        <f>VLOOKUP(R1534,Users!$A$1:$B$5,2,0)</f>
        <v>Chris</v>
      </c>
      <c r="T1534" t="s">
        <v>295</v>
      </c>
      <c r="U1534" t="s">
        <v>723</v>
      </c>
      <c r="V1534">
        <v>48195</v>
      </c>
      <c r="W1534" s="2">
        <v>42173</v>
      </c>
      <c r="X1534" s="2" t="str">
        <f t="shared" si="116"/>
        <v>Thu</v>
      </c>
      <c r="Y1534" s="2">
        <v>42174</v>
      </c>
      <c r="Z1534" s="9">
        <f t="shared" si="117"/>
        <v>1</v>
      </c>
      <c r="AA1534" s="9" t="str">
        <f t="shared" si="118"/>
        <v>After Discount</v>
      </c>
      <c r="AB1534" s="6">
        <v>-8.9039999999999999</v>
      </c>
      <c r="AC1534">
        <v>4</v>
      </c>
      <c r="AD1534" s="6">
        <v>40.29</v>
      </c>
      <c r="AE1534">
        <v>86874</v>
      </c>
      <c r="AF1534" s="9">
        <f>IF(COUNTIF(AE$2:AE3485,AE1534)=1,1,0)</f>
        <v>1</v>
      </c>
      <c r="AG1534" t="str">
        <f>_xlfn.XLOOKUP(AE1534,Returns!A:A,Returns!B:B,"Not Returned",0,1)</f>
        <v>Not Returned</v>
      </c>
      <c r="AH1534">
        <f t="shared" si="119"/>
        <v>0</v>
      </c>
    </row>
    <row r="1535" spans="1:34" x14ac:dyDescent="0.3">
      <c r="A1535">
        <v>18770</v>
      </c>
      <c r="B1535" t="s">
        <v>106</v>
      </c>
      <c r="C1535" s="8">
        <v>0.02</v>
      </c>
      <c r="D1535" s="6">
        <v>5.58</v>
      </c>
      <c r="E1535" s="7">
        <v>5.3</v>
      </c>
      <c r="F1535">
        <v>268</v>
      </c>
      <c r="G1535" t="s">
        <v>370</v>
      </c>
      <c r="H1535" t="str">
        <f>IF(COUNTIF(G$2:G1535,G1535)=1,"New Customer","Returning Customer")</f>
        <v>Returning Customer</v>
      </c>
      <c r="I1535">
        <f t="shared" si="115"/>
        <v>0</v>
      </c>
      <c r="J1535" t="s">
        <v>49</v>
      </c>
      <c r="K1535" t="s">
        <v>40</v>
      </c>
      <c r="L1535" t="s">
        <v>29</v>
      </c>
      <c r="M1535" t="s">
        <v>69</v>
      </c>
      <c r="N1535" t="s">
        <v>59</v>
      </c>
      <c r="O1535" t="s">
        <v>371</v>
      </c>
      <c r="P1535">
        <v>0.35</v>
      </c>
      <c r="Q1535" t="s">
        <v>33</v>
      </c>
      <c r="R1535" t="s">
        <v>34</v>
      </c>
      <c r="S1535" t="str">
        <f>VLOOKUP(R1535,Users!$A$1:$B$5,2,0)</f>
        <v>William</v>
      </c>
      <c r="T1535" t="s">
        <v>372</v>
      </c>
      <c r="U1535" t="s">
        <v>373</v>
      </c>
      <c r="V1535">
        <v>86001</v>
      </c>
      <c r="W1535" s="2">
        <v>42101</v>
      </c>
      <c r="X1535" s="2" t="str">
        <f t="shared" si="116"/>
        <v>Tue</v>
      </c>
      <c r="Y1535" s="2">
        <v>42106</v>
      </c>
      <c r="Z1535" s="9">
        <f t="shared" si="117"/>
        <v>5</v>
      </c>
      <c r="AA1535" s="9" t="str">
        <f t="shared" si="118"/>
        <v>After Discount</v>
      </c>
      <c r="AB1535" s="6">
        <v>-22.48</v>
      </c>
      <c r="AC1535">
        <v>3</v>
      </c>
      <c r="AD1535" s="6">
        <v>18.670000000000002</v>
      </c>
      <c r="AE1535">
        <v>88941</v>
      </c>
      <c r="AF1535" s="9">
        <f>IF(COUNTIF(AE$2:AE3486,AE1535)=1,1,0)</f>
        <v>0</v>
      </c>
      <c r="AG1535" t="str">
        <f>_xlfn.XLOOKUP(AE1535,Returns!A:A,Returns!B:B,"Not Returned",0,1)</f>
        <v>Not Returned</v>
      </c>
      <c r="AH1535">
        <f t="shared" si="119"/>
        <v>0</v>
      </c>
    </row>
    <row r="1536" spans="1:34" x14ac:dyDescent="0.3">
      <c r="A1536">
        <v>770</v>
      </c>
      <c r="B1536" t="s">
        <v>106</v>
      </c>
      <c r="C1536" s="8">
        <v>0.02</v>
      </c>
      <c r="D1536" s="6">
        <v>5.58</v>
      </c>
      <c r="E1536" s="7">
        <v>5.3</v>
      </c>
      <c r="F1536">
        <v>272</v>
      </c>
      <c r="G1536" t="s">
        <v>383</v>
      </c>
      <c r="H1536" t="str">
        <f>IF(COUNTIF(G$2:G1536,G1536)=1,"New Customer","Returning Customer")</f>
        <v>Returning Customer</v>
      </c>
      <c r="I1536">
        <f t="shared" si="115"/>
        <v>0</v>
      </c>
      <c r="J1536" t="s">
        <v>49</v>
      </c>
      <c r="K1536" t="s">
        <v>40</v>
      </c>
      <c r="L1536" t="s">
        <v>29</v>
      </c>
      <c r="M1536" t="s">
        <v>69</v>
      </c>
      <c r="N1536" t="s">
        <v>59</v>
      </c>
      <c r="O1536" t="s">
        <v>371</v>
      </c>
      <c r="P1536">
        <v>0.35</v>
      </c>
      <c r="Q1536" t="s">
        <v>33</v>
      </c>
      <c r="R1536" t="s">
        <v>135</v>
      </c>
      <c r="S1536" t="str">
        <f>VLOOKUP(R1536,Users!$A$1:$B$5,2,0)</f>
        <v>Sam</v>
      </c>
      <c r="T1536" t="s">
        <v>316</v>
      </c>
      <c r="U1536" t="s">
        <v>384</v>
      </c>
      <c r="V1536">
        <v>28204</v>
      </c>
      <c r="W1536" s="2">
        <v>42101</v>
      </c>
      <c r="X1536" s="2" t="str">
        <f t="shared" si="116"/>
        <v>Tue</v>
      </c>
      <c r="Y1536" s="2">
        <v>42106</v>
      </c>
      <c r="Z1536" s="9">
        <f t="shared" si="117"/>
        <v>5</v>
      </c>
      <c r="AA1536" s="9" t="str">
        <f t="shared" si="118"/>
        <v>After Discount</v>
      </c>
      <c r="AB1536" s="6">
        <v>-29.898400000000002</v>
      </c>
      <c r="AC1536">
        <v>11</v>
      </c>
      <c r="AD1536" s="6">
        <v>68.459999999999994</v>
      </c>
      <c r="AE1536">
        <v>5509</v>
      </c>
      <c r="AF1536" s="9">
        <f>IF(COUNTIF(AE$2:AE3487,AE1536)=1,1,0)</f>
        <v>0</v>
      </c>
      <c r="AG1536" t="str">
        <f>_xlfn.XLOOKUP(AE1536,Returns!A:A,Returns!B:B,"Not Returned",0,1)</f>
        <v>Not Returned</v>
      </c>
      <c r="AH1536">
        <f t="shared" si="119"/>
        <v>0</v>
      </c>
    </row>
    <row r="1537" spans="1:34" x14ac:dyDescent="0.3">
      <c r="A1537">
        <v>22064</v>
      </c>
      <c r="B1537" t="s">
        <v>47</v>
      </c>
      <c r="C1537" s="8">
        <v>0.01</v>
      </c>
      <c r="D1537" s="6">
        <v>5.58</v>
      </c>
      <c r="E1537" s="7">
        <v>5.3</v>
      </c>
      <c r="F1537">
        <v>3017</v>
      </c>
      <c r="G1537" t="s">
        <v>2718</v>
      </c>
      <c r="H1537" t="str">
        <f>IF(COUNTIF(G$2:G1537,G1537)=1,"New Customer","Returning Customer")</f>
        <v>Returning Customer</v>
      </c>
      <c r="I1537">
        <f t="shared" si="115"/>
        <v>0</v>
      </c>
      <c r="J1537" t="s">
        <v>49</v>
      </c>
      <c r="K1537" t="s">
        <v>28</v>
      </c>
      <c r="L1537" t="s">
        <v>29</v>
      </c>
      <c r="M1537" t="s">
        <v>69</v>
      </c>
      <c r="N1537" t="s">
        <v>59</v>
      </c>
      <c r="O1537" t="s">
        <v>371</v>
      </c>
      <c r="P1537">
        <v>0.35</v>
      </c>
      <c r="Q1537" t="s">
        <v>33</v>
      </c>
      <c r="R1537" t="s">
        <v>34</v>
      </c>
      <c r="S1537" t="str">
        <f>VLOOKUP(R1537,Users!$A$1:$B$5,2,0)</f>
        <v>William</v>
      </c>
      <c r="T1537" t="s">
        <v>45</v>
      </c>
      <c r="U1537" t="s">
        <v>2719</v>
      </c>
      <c r="V1537">
        <v>92024</v>
      </c>
      <c r="W1537" s="2">
        <v>42013</v>
      </c>
      <c r="X1537" s="2" t="str">
        <f t="shared" si="116"/>
        <v>Fri</v>
      </c>
      <c r="Y1537" s="2">
        <v>42014</v>
      </c>
      <c r="Z1537" s="9">
        <f t="shared" si="117"/>
        <v>1</v>
      </c>
      <c r="AA1537" s="9" t="str">
        <f t="shared" si="118"/>
        <v>After Discount</v>
      </c>
      <c r="AB1537" s="6">
        <v>-7.25</v>
      </c>
      <c r="AC1537">
        <v>1</v>
      </c>
      <c r="AD1537" s="6">
        <v>11.16</v>
      </c>
      <c r="AE1537">
        <v>89071</v>
      </c>
      <c r="AF1537" s="9">
        <f>IF(COUNTIF(AE$2:AE3488,AE1537)=1,1,0)</f>
        <v>0</v>
      </c>
      <c r="AG1537" t="str">
        <f>_xlfn.XLOOKUP(AE1537,Returns!A:A,Returns!B:B,"Not Returned",0,1)</f>
        <v>Not Returned</v>
      </c>
      <c r="AH1537">
        <f t="shared" si="119"/>
        <v>0</v>
      </c>
    </row>
    <row r="1538" spans="1:34" x14ac:dyDescent="0.3">
      <c r="A1538">
        <v>23154</v>
      </c>
      <c r="B1538" t="s">
        <v>56</v>
      </c>
      <c r="C1538" s="8">
        <v>0.02</v>
      </c>
      <c r="D1538" s="6">
        <v>3.78</v>
      </c>
      <c r="E1538" s="7">
        <v>0.71</v>
      </c>
      <c r="F1538">
        <v>649</v>
      </c>
      <c r="G1538" t="s">
        <v>755</v>
      </c>
      <c r="H1538" t="str">
        <f>IF(COUNTIF(G$2:G1538,G1538)=1,"New Customer","Returning Customer")</f>
        <v>New Customer</v>
      </c>
      <c r="I1538">
        <f t="shared" ref="I1538:I1601" si="120">IF(H1538="New Customer",1,0)</f>
        <v>1</v>
      </c>
      <c r="J1538" t="s">
        <v>49</v>
      </c>
      <c r="K1538" t="s">
        <v>40</v>
      </c>
      <c r="L1538" t="s">
        <v>29</v>
      </c>
      <c r="M1538" t="s">
        <v>66</v>
      </c>
      <c r="N1538" t="s">
        <v>31</v>
      </c>
      <c r="O1538" t="s">
        <v>756</v>
      </c>
      <c r="P1538">
        <v>0.39</v>
      </c>
      <c r="Q1538" t="s">
        <v>33</v>
      </c>
      <c r="R1538" t="s">
        <v>61</v>
      </c>
      <c r="S1538" t="str">
        <f>VLOOKUP(R1538,Users!$A$1:$B$5,2,0)</f>
        <v>Chris</v>
      </c>
      <c r="T1538" t="s">
        <v>175</v>
      </c>
      <c r="U1538" t="s">
        <v>757</v>
      </c>
      <c r="V1538">
        <v>60089</v>
      </c>
      <c r="W1538" s="2">
        <v>42153</v>
      </c>
      <c r="X1538" s="2" t="str">
        <f t="shared" ref="X1538:X1601" si="121">TEXT(W1538,"ddd")</f>
        <v>Fri</v>
      </c>
      <c r="Y1538" s="2">
        <v>42154</v>
      </c>
      <c r="Z1538" s="9">
        <f t="shared" ref="Z1538:Z1601" si="122">Y1538-W1538</f>
        <v>1</v>
      </c>
      <c r="AA1538" s="9" t="str">
        <f t="shared" ref="AA1538:AA1601" si="123">IF(C1538=0,"No Discount","After Discount")</f>
        <v>After Discount</v>
      </c>
      <c r="AB1538" s="6">
        <v>106.7499</v>
      </c>
      <c r="AC1538">
        <v>40</v>
      </c>
      <c r="AD1538" s="6">
        <v>154.71</v>
      </c>
      <c r="AE1538">
        <v>91366</v>
      </c>
      <c r="AF1538" s="9">
        <f>IF(COUNTIF(AE$2:AE3489,AE1538)=1,1,0)</f>
        <v>1</v>
      </c>
      <c r="AG1538" t="str">
        <f>_xlfn.XLOOKUP(AE1538,Returns!A:A,Returns!B:B,"Not Returned",0,1)</f>
        <v>Not Returned</v>
      </c>
      <c r="AH1538">
        <f t="shared" ref="AH1538:AH1601" si="124">IF(AG1538="Not Returned",0,1)</f>
        <v>0</v>
      </c>
    </row>
    <row r="1539" spans="1:34" x14ac:dyDescent="0.3">
      <c r="A1539">
        <v>23524</v>
      </c>
      <c r="B1539" t="s">
        <v>106</v>
      </c>
      <c r="C1539" s="8">
        <v>0.09</v>
      </c>
      <c r="D1539" s="6">
        <v>30.98</v>
      </c>
      <c r="E1539" s="7">
        <v>19.510000000000002</v>
      </c>
      <c r="F1539">
        <v>1680</v>
      </c>
      <c r="G1539" t="s">
        <v>1668</v>
      </c>
      <c r="H1539" t="str">
        <f>IF(COUNTIF(G$2:G1539,G1539)=1,"New Customer","Returning Customer")</f>
        <v>Returning Customer</v>
      </c>
      <c r="I1539">
        <f t="shared" si="120"/>
        <v>0</v>
      </c>
      <c r="J1539" t="s">
        <v>49</v>
      </c>
      <c r="K1539" t="s">
        <v>114</v>
      </c>
      <c r="L1539" t="s">
        <v>29</v>
      </c>
      <c r="M1539" t="s">
        <v>69</v>
      </c>
      <c r="N1539" t="s">
        <v>59</v>
      </c>
      <c r="O1539" t="s">
        <v>1669</v>
      </c>
      <c r="P1539">
        <v>0.36</v>
      </c>
      <c r="Q1539" t="s">
        <v>33</v>
      </c>
      <c r="R1539" t="s">
        <v>53</v>
      </c>
      <c r="S1539" t="str">
        <f>VLOOKUP(R1539,Users!$A$1:$B$5,2,0)</f>
        <v>Erin</v>
      </c>
      <c r="T1539" t="s">
        <v>152</v>
      </c>
      <c r="U1539" t="s">
        <v>387</v>
      </c>
      <c r="V1539">
        <v>45014</v>
      </c>
      <c r="W1539" s="2">
        <v>42127</v>
      </c>
      <c r="X1539" s="2" t="str">
        <f t="shared" si="121"/>
        <v>Sun</v>
      </c>
      <c r="Y1539" s="2">
        <v>42129</v>
      </c>
      <c r="Z1539" s="9">
        <f t="shared" si="122"/>
        <v>2</v>
      </c>
      <c r="AA1539" s="9" t="str">
        <f t="shared" si="123"/>
        <v>After Discount</v>
      </c>
      <c r="AB1539" s="6">
        <v>-163.53</v>
      </c>
      <c r="AC1539">
        <v>18</v>
      </c>
      <c r="AD1539" s="6">
        <v>514.62</v>
      </c>
      <c r="AE1539">
        <v>86645</v>
      </c>
      <c r="AF1539" s="9">
        <f>IF(COUNTIF(AE$2:AE3490,AE1539)=1,1,0)</f>
        <v>0</v>
      </c>
      <c r="AG1539" t="str">
        <f>_xlfn.XLOOKUP(AE1539,Returns!A:A,Returns!B:B,"Not Returned",0,1)</f>
        <v>Not Returned</v>
      </c>
      <c r="AH1539">
        <f t="shared" si="124"/>
        <v>0</v>
      </c>
    </row>
    <row r="1540" spans="1:34" x14ac:dyDescent="0.3">
      <c r="A1540">
        <v>5358</v>
      </c>
      <c r="B1540" t="s">
        <v>37</v>
      </c>
      <c r="C1540" s="8">
        <v>0.08</v>
      </c>
      <c r="D1540" s="6">
        <v>4.9800000000000004</v>
      </c>
      <c r="E1540" s="7">
        <v>4.7</v>
      </c>
      <c r="F1540">
        <v>1682</v>
      </c>
      <c r="G1540" t="s">
        <v>1671</v>
      </c>
      <c r="H1540" t="str">
        <f>IF(COUNTIF(G$2:G1540,G1540)=1,"New Customer","Returning Customer")</f>
        <v>Returning Customer</v>
      </c>
      <c r="I1540">
        <f t="shared" si="120"/>
        <v>0</v>
      </c>
      <c r="J1540" t="s">
        <v>49</v>
      </c>
      <c r="K1540" t="s">
        <v>114</v>
      </c>
      <c r="L1540" t="s">
        <v>29</v>
      </c>
      <c r="M1540" t="s">
        <v>93</v>
      </c>
      <c r="N1540" t="s">
        <v>59</v>
      </c>
      <c r="O1540" t="s">
        <v>1673</v>
      </c>
      <c r="P1540">
        <v>0.38</v>
      </c>
      <c r="Q1540" t="s">
        <v>33</v>
      </c>
      <c r="R1540" t="s">
        <v>61</v>
      </c>
      <c r="S1540" t="str">
        <f>VLOOKUP(R1540,Users!$A$1:$B$5,2,0)</f>
        <v>Chris</v>
      </c>
      <c r="T1540" t="s">
        <v>175</v>
      </c>
      <c r="U1540" t="s">
        <v>176</v>
      </c>
      <c r="V1540">
        <v>60611</v>
      </c>
      <c r="W1540" s="2">
        <v>42077</v>
      </c>
      <c r="X1540" s="2" t="str">
        <f t="shared" si="121"/>
        <v>Sat</v>
      </c>
      <c r="Y1540" s="2">
        <v>42078</v>
      </c>
      <c r="Z1540" s="9">
        <f t="shared" si="122"/>
        <v>1</v>
      </c>
      <c r="AA1540" s="9" t="str">
        <f t="shared" si="123"/>
        <v>After Discount</v>
      </c>
      <c r="AB1540" s="6">
        <v>-56.35</v>
      </c>
      <c r="AC1540">
        <v>47</v>
      </c>
      <c r="AD1540" s="6">
        <v>225.98</v>
      </c>
      <c r="AE1540">
        <v>38080</v>
      </c>
      <c r="AF1540" s="9">
        <f>IF(COUNTIF(AE$2:AE3491,AE1540)=1,1,0)</f>
        <v>1</v>
      </c>
      <c r="AG1540" t="str">
        <f>_xlfn.XLOOKUP(AE1540,Returns!A:A,Returns!B:B,"Not Returned",0,1)</f>
        <v>Not Returned</v>
      </c>
      <c r="AH1540">
        <f t="shared" si="124"/>
        <v>0</v>
      </c>
    </row>
    <row r="1541" spans="1:34" x14ac:dyDescent="0.3">
      <c r="A1541">
        <v>23358</v>
      </c>
      <c r="B1541" t="s">
        <v>37</v>
      </c>
      <c r="C1541" s="8">
        <v>0.08</v>
      </c>
      <c r="D1541" s="6">
        <v>4.9800000000000004</v>
      </c>
      <c r="E1541" s="7">
        <v>4.7</v>
      </c>
      <c r="F1541">
        <v>1683</v>
      </c>
      <c r="G1541" t="s">
        <v>1674</v>
      </c>
      <c r="H1541" t="str">
        <f>IF(COUNTIF(G$2:G1541,G1541)=1,"New Customer","Returning Customer")</f>
        <v>Returning Customer</v>
      </c>
      <c r="I1541">
        <f t="shared" si="120"/>
        <v>0</v>
      </c>
      <c r="J1541" t="s">
        <v>49</v>
      </c>
      <c r="K1541" t="s">
        <v>114</v>
      </c>
      <c r="L1541" t="s">
        <v>29</v>
      </c>
      <c r="M1541" t="s">
        <v>93</v>
      </c>
      <c r="N1541" t="s">
        <v>59</v>
      </c>
      <c r="O1541" t="s">
        <v>1673</v>
      </c>
      <c r="P1541">
        <v>0.38</v>
      </c>
      <c r="Q1541" t="s">
        <v>33</v>
      </c>
      <c r="R1541" t="s">
        <v>61</v>
      </c>
      <c r="S1541" t="str">
        <f>VLOOKUP(R1541,Users!$A$1:$B$5,2,0)</f>
        <v>Chris</v>
      </c>
      <c r="T1541" t="s">
        <v>129</v>
      </c>
      <c r="U1541" t="s">
        <v>1675</v>
      </c>
      <c r="V1541">
        <v>77301</v>
      </c>
      <c r="W1541" s="2">
        <v>42077</v>
      </c>
      <c r="X1541" s="2" t="str">
        <f t="shared" si="121"/>
        <v>Sat</v>
      </c>
      <c r="Y1541" s="2">
        <v>42078</v>
      </c>
      <c r="Z1541" s="9">
        <f t="shared" si="122"/>
        <v>1</v>
      </c>
      <c r="AA1541" s="9" t="str">
        <f t="shared" si="123"/>
        <v>After Discount</v>
      </c>
      <c r="AB1541" s="6">
        <v>-56.35</v>
      </c>
      <c r="AC1541">
        <v>12</v>
      </c>
      <c r="AD1541" s="6">
        <v>57.7</v>
      </c>
      <c r="AE1541">
        <v>90613</v>
      </c>
      <c r="AF1541" s="9">
        <f>IF(COUNTIF(AE$2:AE3492,AE1541)=1,1,0)</f>
        <v>1</v>
      </c>
      <c r="AG1541" t="str">
        <f>_xlfn.XLOOKUP(AE1541,Returns!A:A,Returns!B:B,"Not Returned",0,1)</f>
        <v>Not Returned</v>
      </c>
      <c r="AH1541">
        <f t="shared" si="124"/>
        <v>0</v>
      </c>
    </row>
    <row r="1542" spans="1:34" x14ac:dyDescent="0.3">
      <c r="A1542">
        <v>21515</v>
      </c>
      <c r="B1542" t="s">
        <v>25</v>
      </c>
      <c r="C1542" s="8">
        <v>7.0000000000000007E-2</v>
      </c>
      <c r="D1542" s="6">
        <v>4.9800000000000004</v>
      </c>
      <c r="E1542" s="7">
        <v>4.7</v>
      </c>
      <c r="F1542">
        <v>2893</v>
      </c>
      <c r="G1542" t="s">
        <v>2625</v>
      </c>
      <c r="H1542" t="str">
        <f>IF(COUNTIF(G$2:G1542,G1542)=1,"New Customer","Returning Customer")</f>
        <v>New Customer</v>
      </c>
      <c r="I1542">
        <f t="shared" si="120"/>
        <v>1</v>
      </c>
      <c r="J1542" t="s">
        <v>49</v>
      </c>
      <c r="K1542" t="s">
        <v>114</v>
      </c>
      <c r="L1542" t="s">
        <v>29</v>
      </c>
      <c r="M1542" t="s">
        <v>93</v>
      </c>
      <c r="N1542" t="s">
        <v>59</v>
      </c>
      <c r="O1542" t="s">
        <v>1673</v>
      </c>
      <c r="P1542">
        <v>0.38</v>
      </c>
      <c r="Q1542" t="s">
        <v>33</v>
      </c>
      <c r="R1542" t="s">
        <v>61</v>
      </c>
      <c r="S1542" t="str">
        <f>VLOOKUP(R1542,Users!$A$1:$B$5,2,0)</f>
        <v>Chris</v>
      </c>
      <c r="T1542" t="s">
        <v>295</v>
      </c>
      <c r="U1542" t="s">
        <v>2541</v>
      </c>
      <c r="V1542">
        <v>48071</v>
      </c>
      <c r="W1542" s="2">
        <v>42058</v>
      </c>
      <c r="X1542" s="2" t="str">
        <f t="shared" si="121"/>
        <v>Mon</v>
      </c>
      <c r="Y1542" s="2">
        <v>42059</v>
      </c>
      <c r="Z1542" s="9">
        <f t="shared" si="122"/>
        <v>1</v>
      </c>
      <c r="AA1542" s="9" t="str">
        <f t="shared" si="123"/>
        <v>After Discount</v>
      </c>
      <c r="AB1542" s="6">
        <v>-21.684000000000001</v>
      </c>
      <c r="AC1542">
        <v>9</v>
      </c>
      <c r="AD1542" s="6">
        <v>45.05</v>
      </c>
      <c r="AE1542">
        <v>90011</v>
      </c>
      <c r="AF1542" s="9">
        <f>IF(COUNTIF(AE$2:AE3493,AE1542)=1,1,0)</f>
        <v>0</v>
      </c>
      <c r="AG1542" t="str">
        <f>_xlfn.XLOOKUP(AE1542,Returns!A:A,Returns!B:B,"Not Returned",0,1)</f>
        <v>Not Returned</v>
      </c>
      <c r="AH1542">
        <f t="shared" si="124"/>
        <v>0</v>
      </c>
    </row>
    <row r="1543" spans="1:34" x14ac:dyDescent="0.3">
      <c r="A1543">
        <v>26267</v>
      </c>
      <c r="B1543" t="s">
        <v>25</v>
      </c>
      <c r="C1543" s="8">
        <v>0.04</v>
      </c>
      <c r="D1543" s="6">
        <v>2.98</v>
      </c>
      <c r="E1543" s="7">
        <v>1.58</v>
      </c>
      <c r="F1543">
        <v>16</v>
      </c>
      <c r="G1543" t="s">
        <v>74</v>
      </c>
      <c r="H1543" t="str">
        <f>IF(COUNTIF(G$2:G1543,G1543)=1,"New Customer","Returning Customer")</f>
        <v>New Customer</v>
      </c>
      <c r="I1543">
        <f t="shared" si="120"/>
        <v>1</v>
      </c>
      <c r="J1543" t="s">
        <v>49</v>
      </c>
      <c r="K1543" t="s">
        <v>58</v>
      </c>
      <c r="L1543" t="s">
        <v>29</v>
      </c>
      <c r="M1543" t="s">
        <v>66</v>
      </c>
      <c r="N1543" t="s">
        <v>31</v>
      </c>
      <c r="O1543" t="s">
        <v>75</v>
      </c>
      <c r="P1543">
        <v>0.39</v>
      </c>
      <c r="Q1543" t="s">
        <v>33</v>
      </c>
      <c r="R1543" t="s">
        <v>53</v>
      </c>
      <c r="S1543" t="str">
        <f>VLOOKUP(R1543,Users!$A$1:$B$5,2,0)</f>
        <v>Erin</v>
      </c>
      <c r="T1543" t="s">
        <v>71</v>
      </c>
      <c r="U1543" t="s">
        <v>76</v>
      </c>
      <c r="V1543">
        <v>13210</v>
      </c>
      <c r="W1543" s="2">
        <v>42047</v>
      </c>
      <c r="X1543" s="2" t="str">
        <f t="shared" si="121"/>
        <v>Thu</v>
      </c>
      <c r="Y1543" s="2">
        <v>42050</v>
      </c>
      <c r="Z1543" s="9">
        <f t="shared" si="122"/>
        <v>3</v>
      </c>
      <c r="AA1543" s="9" t="str">
        <f t="shared" si="123"/>
        <v>After Discount</v>
      </c>
      <c r="AB1543" s="6">
        <v>2.63</v>
      </c>
      <c r="AC1543">
        <v>6</v>
      </c>
      <c r="AD1543" s="6">
        <v>18.8</v>
      </c>
      <c r="AE1543">
        <v>86836</v>
      </c>
      <c r="AF1543" s="9">
        <f>IF(COUNTIF(AE$2:AE3494,AE1543)=1,1,0)</f>
        <v>0</v>
      </c>
      <c r="AG1543" t="str">
        <f>_xlfn.XLOOKUP(AE1543,Returns!A:A,Returns!B:B,"Not Returned",0,1)</f>
        <v>Not Returned</v>
      </c>
      <c r="AH1543">
        <f t="shared" si="124"/>
        <v>0</v>
      </c>
    </row>
    <row r="1544" spans="1:34" x14ac:dyDescent="0.3">
      <c r="A1544">
        <v>20804</v>
      </c>
      <c r="B1544" t="s">
        <v>106</v>
      </c>
      <c r="C1544" s="8">
        <v>0.1</v>
      </c>
      <c r="D1544" s="6">
        <v>2.62</v>
      </c>
      <c r="E1544" s="7">
        <v>0.8</v>
      </c>
      <c r="F1544">
        <v>1347</v>
      </c>
      <c r="G1544" t="s">
        <v>1395</v>
      </c>
      <c r="H1544" t="str">
        <f>IF(COUNTIF(G$2:G1544,G1544)=1,"New Customer","Returning Customer")</f>
        <v>New Customer</v>
      </c>
      <c r="I1544">
        <f t="shared" si="120"/>
        <v>1</v>
      </c>
      <c r="J1544" t="s">
        <v>49</v>
      </c>
      <c r="K1544" t="s">
        <v>40</v>
      </c>
      <c r="L1544" t="s">
        <v>29</v>
      </c>
      <c r="M1544" t="s">
        <v>66</v>
      </c>
      <c r="N1544" t="s">
        <v>31</v>
      </c>
      <c r="O1544" t="s">
        <v>1396</v>
      </c>
      <c r="P1544">
        <v>0.39</v>
      </c>
      <c r="Q1544" t="s">
        <v>33</v>
      </c>
      <c r="R1544" t="s">
        <v>135</v>
      </c>
      <c r="S1544" t="str">
        <f>VLOOKUP(R1544,Users!$A$1:$B$5,2,0)</f>
        <v>Sam</v>
      </c>
      <c r="T1544" t="s">
        <v>356</v>
      </c>
      <c r="U1544" t="s">
        <v>1397</v>
      </c>
      <c r="V1544">
        <v>33511</v>
      </c>
      <c r="W1544" s="2">
        <v>42124</v>
      </c>
      <c r="X1544" s="2" t="str">
        <f t="shared" si="121"/>
        <v>Thu</v>
      </c>
      <c r="Y1544" s="2">
        <v>42130</v>
      </c>
      <c r="Z1544" s="9">
        <f t="shared" si="122"/>
        <v>6</v>
      </c>
      <c r="AA1544" s="9" t="str">
        <f t="shared" si="123"/>
        <v>After Discount</v>
      </c>
      <c r="AB1544" s="6">
        <v>-94.490899999999996</v>
      </c>
      <c r="AC1544">
        <v>21</v>
      </c>
      <c r="AD1544" s="6">
        <v>51.86</v>
      </c>
      <c r="AE1544">
        <v>89686</v>
      </c>
      <c r="AF1544" s="9">
        <f>IF(COUNTIF(AE$2:AE3495,AE1544)=1,1,0)</f>
        <v>1</v>
      </c>
      <c r="AG1544" t="str">
        <f>_xlfn.XLOOKUP(AE1544,Returns!A:A,Returns!B:B,"Not Returned",0,1)</f>
        <v>Not Returned</v>
      </c>
      <c r="AH1544">
        <f t="shared" si="124"/>
        <v>0</v>
      </c>
    </row>
    <row r="1545" spans="1:34" x14ac:dyDescent="0.3">
      <c r="A1545">
        <v>19852</v>
      </c>
      <c r="B1545" t="s">
        <v>25</v>
      </c>
      <c r="C1545" s="8">
        <v>0.08</v>
      </c>
      <c r="D1545" s="6">
        <v>2.62</v>
      </c>
      <c r="E1545" s="7">
        <v>0.8</v>
      </c>
      <c r="F1545">
        <v>1389</v>
      </c>
      <c r="G1545" t="s">
        <v>1442</v>
      </c>
      <c r="H1545" t="str">
        <f>IF(COUNTIF(G$2:G1545,G1545)=1,"New Customer","Returning Customer")</f>
        <v>Returning Customer</v>
      </c>
      <c r="I1545">
        <f t="shared" si="120"/>
        <v>0</v>
      </c>
      <c r="J1545" t="s">
        <v>27</v>
      </c>
      <c r="K1545" t="s">
        <v>58</v>
      </c>
      <c r="L1545" t="s">
        <v>29</v>
      </c>
      <c r="M1545" t="s">
        <v>66</v>
      </c>
      <c r="N1545" t="s">
        <v>31</v>
      </c>
      <c r="O1545" t="s">
        <v>1396</v>
      </c>
      <c r="P1545">
        <v>0.39</v>
      </c>
      <c r="Q1545" t="s">
        <v>33</v>
      </c>
      <c r="R1545" t="s">
        <v>34</v>
      </c>
      <c r="S1545" t="str">
        <f>VLOOKUP(R1545,Users!$A$1:$B$5,2,0)</f>
        <v>William</v>
      </c>
      <c r="T1545" t="s">
        <v>45</v>
      </c>
      <c r="U1545" t="s">
        <v>1443</v>
      </c>
      <c r="V1545">
        <v>94025</v>
      </c>
      <c r="W1545" s="2">
        <v>42137</v>
      </c>
      <c r="X1545" s="2" t="str">
        <f t="shared" si="121"/>
        <v>Wed</v>
      </c>
      <c r="Y1545" s="2">
        <v>42139</v>
      </c>
      <c r="Z1545" s="9">
        <f t="shared" si="122"/>
        <v>2</v>
      </c>
      <c r="AA1545" s="9" t="str">
        <f t="shared" si="123"/>
        <v>After Discount</v>
      </c>
      <c r="AB1545" s="6">
        <v>21.769499999999997</v>
      </c>
      <c r="AC1545">
        <v>12</v>
      </c>
      <c r="AD1545" s="6">
        <v>31.55</v>
      </c>
      <c r="AE1545">
        <v>88728</v>
      </c>
      <c r="AF1545" s="9">
        <f>IF(COUNTIF(AE$2:AE3496,AE1545)=1,1,0)</f>
        <v>1</v>
      </c>
      <c r="AG1545" t="str">
        <f>_xlfn.XLOOKUP(AE1545,Returns!A:A,Returns!B:B,"Not Returned",0,1)</f>
        <v>Not Returned</v>
      </c>
      <c r="AH1545">
        <f t="shared" si="124"/>
        <v>0</v>
      </c>
    </row>
    <row r="1546" spans="1:34" x14ac:dyDescent="0.3">
      <c r="A1546">
        <v>25650</v>
      </c>
      <c r="B1546" t="s">
        <v>106</v>
      </c>
      <c r="C1546" s="8">
        <v>0.09</v>
      </c>
      <c r="D1546" s="6">
        <v>2.62</v>
      </c>
      <c r="E1546" s="7">
        <v>0.8</v>
      </c>
      <c r="F1546">
        <v>2684</v>
      </c>
      <c r="G1546" t="s">
        <v>2463</v>
      </c>
      <c r="H1546" t="str">
        <f>IF(COUNTIF(G$2:G1546,G1546)=1,"New Customer","Returning Customer")</f>
        <v>Returning Customer</v>
      </c>
      <c r="I1546">
        <f t="shared" si="120"/>
        <v>0</v>
      </c>
      <c r="J1546" t="s">
        <v>49</v>
      </c>
      <c r="K1546" t="s">
        <v>58</v>
      </c>
      <c r="L1546" t="s">
        <v>29</v>
      </c>
      <c r="M1546" t="s">
        <v>66</v>
      </c>
      <c r="N1546" t="s">
        <v>31</v>
      </c>
      <c r="O1546" t="s">
        <v>1396</v>
      </c>
      <c r="P1546">
        <v>0.39</v>
      </c>
      <c r="Q1546" t="s">
        <v>33</v>
      </c>
      <c r="R1546" t="s">
        <v>135</v>
      </c>
      <c r="S1546" t="str">
        <f>VLOOKUP(R1546,Users!$A$1:$B$5,2,0)</f>
        <v>Sam</v>
      </c>
      <c r="T1546" t="s">
        <v>356</v>
      </c>
      <c r="U1546" t="s">
        <v>2464</v>
      </c>
      <c r="V1546">
        <v>33952</v>
      </c>
      <c r="W1546" s="2">
        <v>42104</v>
      </c>
      <c r="X1546" s="2" t="str">
        <f t="shared" si="121"/>
        <v>Fri</v>
      </c>
      <c r="Y1546" s="2">
        <v>42106</v>
      </c>
      <c r="Z1546" s="9">
        <f t="shared" si="122"/>
        <v>2</v>
      </c>
      <c r="AA1546" s="9" t="str">
        <f t="shared" si="123"/>
        <v>After Discount</v>
      </c>
      <c r="AB1546" s="6">
        <v>8.3879999999999999</v>
      </c>
      <c r="AC1546">
        <v>12</v>
      </c>
      <c r="AD1546" s="6">
        <v>29.55</v>
      </c>
      <c r="AE1546">
        <v>89148</v>
      </c>
      <c r="AF1546" s="9">
        <f>IF(COUNTIF(AE$2:AE3497,AE1546)=1,1,0)</f>
        <v>0</v>
      </c>
      <c r="AG1546" t="str">
        <f>_xlfn.XLOOKUP(AE1546,Returns!A:A,Returns!B:B,"Not Returned",0,1)</f>
        <v>Not Returned</v>
      </c>
      <c r="AH1546">
        <f t="shared" si="124"/>
        <v>0</v>
      </c>
    </row>
    <row r="1547" spans="1:34" x14ac:dyDescent="0.3">
      <c r="A1547">
        <v>23567</v>
      </c>
      <c r="B1547" t="s">
        <v>47</v>
      </c>
      <c r="C1547" s="8">
        <v>0.05</v>
      </c>
      <c r="D1547" s="6">
        <v>2.62</v>
      </c>
      <c r="E1547" s="7">
        <v>0.8</v>
      </c>
      <c r="F1547">
        <v>2941</v>
      </c>
      <c r="G1547" t="s">
        <v>2656</v>
      </c>
      <c r="H1547" t="str">
        <f>IF(COUNTIF(G$2:G1547,G1547)=1,"New Customer","Returning Customer")</f>
        <v>New Customer</v>
      </c>
      <c r="I1547">
        <f t="shared" si="120"/>
        <v>1</v>
      </c>
      <c r="J1547" t="s">
        <v>49</v>
      </c>
      <c r="K1547" t="s">
        <v>58</v>
      </c>
      <c r="L1547" t="s">
        <v>29</v>
      </c>
      <c r="M1547" t="s">
        <v>66</v>
      </c>
      <c r="N1547" t="s">
        <v>31</v>
      </c>
      <c r="O1547" t="s">
        <v>1396</v>
      </c>
      <c r="P1547">
        <v>0.39</v>
      </c>
      <c r="Q1547" t="s">
        <v>33</v>
      </c>
      <c r="R1547" t="s">
        <v>53</v>
      </c>
      <c r="S1547" t="str">
        <f>VLOOKUP(R1547,Users!$A$1:$B$5,2,0)</f>
        <v>Erin</v>
      </c>
      <c r="T1547" t="s">
        <v>54</v>
      </c>
      <c r="U1547" t="s">
        <v>478</v>
      </c>
      <c r="V1547">
        <v>7960</v>
      </c>
      <c r="W1547" s="2">
        <v>42150</v>
      </c>
      <c r="X1547" s="2" t="str">
        <f t="shared" si="121"/>
        <v>Tue</v>
      </c>
      <c r="Y1547" s="2">
        <v>42151</v>
      </c>
      <c r="Z1547" s="9">
        <f t="shared" si="122"/>
        <v>1</v>
      </c>
      <c r="AA1547" s="9" t="str">
        <f t="shared" si="123"/>
        <v>After Discount</v>
      </c>
      <c r="AB1547" s="6">
        <v>12.71</v>
      </c>
      <c r="AC1547">
        <v>8</v>
      </c>
      <c r="AD1547" s="6">
        <v>21.41</v>
      </c>
      <c r="AE1547">
        <v>87618</v>
      </c>
      <c r="AF1547" s="9">
        <f>IF(COUNTIF(AE$2:AE3498,AE1547)=1,1,0)</f>
        <v>1</v>
      </c>
      <c r="AG1547" t="str">
        <f>_xlfn.XLOOKUP(AE1547,Returns!A:A,Returns!B:B,"Not Returned",0,1)</f>
        <v>Not Returned</v>
      </c>
      <c r="AH1547">
        <f t="shared" si="124"/>
        <v>0</v>
      </c>
    </row>
    <row r="1548" spans="1:34" x14ac:dyDescent="0.3">
      <c r="A1548">
        <v>7733</v>
      </c>
      <c r="B1548" t="s">
        <v>47</v>
      </c>
      <c r="C1548" s="8">
        <v>0.02</v>
      </c>
      <c r="D1548" s="6">
        <v>6.47</v>
      </c>
      <c r="E1548" s="7">
        <v>1.22</v>
      </c>
      <c r="F1548">
        <v>699</v>
      </c>
      <c r="G1548" t="s">
        <v>826</v>
      </c>
      <c r="H1548" t="str">
        <f>IF(COUNTIF(G$2:G1548,G1548)=1,"New Customer","Returning Customer")</f>
        <v>Returning Customer</v>
      </c>
      <c r="I1548">
        <f t="shared" si="120"/>
        <v>0</v>
      </c>
      <c r="J1548" t="s">
        <v>49</v>
      </c>
      <c r="K1548" t="s">
        <v>114</v>
      </c>
      <c r="L1548" t="s">
        <v>29</v>
      </c>
      <c r="M1548" t="s">
        <v>30</v>
      </c>
      <c r="N1548" t="s">
        <v>31</v>
      </c>
      <c r="O1548" t="s">
        <v>828</v>
      </c>
      <c r="P1548">
        <v>0.4</v>
      </c>
      <c r="Q1548" t="s">
        <v>33</v>
      </c>
      <c r="R1548" t="s">
        <v>34</v>
      </c>
      <c r="S1548" t="str">
        <f>VLOOKUP(R1548,Users!$A$1:$B$5,2,0)</f>
        <v>William</v>
      </c>
      <c r="T1548" t="s">
        <v>45</v>
      </c>
      <c r="U1548" t="s">
        <v>655</v>
      </c>
      <c r="V1548">
        <v>90041</v>
      </c>
      <c r="W1548" s="2">
        <v>42161</v>
      </c>
      <c r="X1548" s="2" t="str">
        <f t="shared" si="121"/>
        <v>Sat</v>
      </c>
      <c r="Y1548" s="2">
        <v>42162</v>
      </c>
      <c r="Z1548" s="9">
        <f t="shared" si="122"/>
        <v>1</v>
      </c>
      <c r="AA1548" s="9" t="str">
        <f t="shared" si="123"/>
        <v>After Discount</v>
      </c>
      <c r="AB1548" s="6">
        <v>40.200000000000003</v>
      </c>
      <c r="AC1548">
        <v>30</v>
      </c>
      <c r="AD1548" s="6">
        <v>193.95</v>
      </c>
      <c r="AE1548">
        <v>55392</v>
      </c>
      <c r="AF1548" s="9">
        <f>IF(COUNTIF(AE$2:AE3499,AE1548)=1,1,0)</f>
        <v>0</v>
      </c>
      <c r="AG1548" t="str">
        <f>_xlfn.XLOOKUP(AE1548,Returns!A:A,Returns!B:B,"Not Returned",0,1)</f>
        <v>Not Returned</v>
      </c>
      <c r="AH1548">
        <f t="shared" si="124"/>
        <v>0</v>
      </c>
    </row>
    <row r="1549" spans="1:34" x14ac:dyDescent="0.3">
      <c r="A1549">
        <v>18831</v>
      </c>
      <c r="B1549" t="s">
        <v>106</v>
      </c>
      <c r="C1549" s="8">
        <v>0.03</v>
      </c>
      <c r="D1549" s="6">
        <v>7.96</v>
      </c>
      <c r="E1549" s="7">
        <v>4.95</v>
      </c>
      <c r="F1549">
        <v>1189</v>
      </c>
      <c r="G1549" t="s">
        <v>1272</v>
      </c>
      <c r="H1549" t="str">
        <f>IF(COUNTIF(G$2:G1549,G1549)=1,"New Customer","Returning Customer")</f>
        <v>Returning Customer</v>
      </c>
      <c r="I1549">
        <f t="shared" si="120"/>
        <v>0</v>
      </c>
      <c r="J1549" t="s">
        <v>49</v>
      </c>
      <c r="K1549" t="s">
        <v>114</v>
      </c>
      <c r="L1549" t="s">
        <v>41</v>
      </c>
      <c r="M1549" t="s">
        <v>50</v>
      </c>
      <c r="N1549" t="s">
        <v>59</v>
      </c>
      <c r="O1549" t="s">
        <v>1273</v>
      </c>
      <c r="P1549">
        <v>0.41</v>
      </c>
      <c r="Q1549" t="s">
        <v>33</v>
      </c>
      <c r="R1549" t="s">
        <v>34</v>
      </c>
      <c r="S1549" t="str">
        <f>VLOOKUP(R1549,Users!$A$1:$B$5,2,0)</f>
        <v>William</v>
      </c>
      <c r="T1549" t="s">
        <v>45</v>
      </c>
      <c r="U1549" t="s">
        <v>1271</v>
      </c>
      <c r="V1549">
        <v>92646</v>
      </c>
      <c r="W1549" s="2">
        <v>42172</v>
      </c>
      <c r="X1549" s="2" t="str">
        <f t="shared" si="121"/>
        <v>Wed</v>
      </c>
      <c r="Y1549" s="2">
        <v>42174</v>
      </c>
      <c r="Z1549" s="9">
        <f t="shared" si="122"/>
        <v>2</v>
      </c>
      <c r="AA1549" s="9" t="str">
        <f t="shared" si="123"/>
        <v>After Discount</v>
      </c>
      <c r="AB1549" s="6">
        <v>24.260399999999997</v>
      </c>
      <c r="AC1549">
        <v>4</v>
      </c>
      <c r="AD1549" s="6">
        <v>35.159999999999997</v>
      </c>
      <c r="AE1549">
        <v>87584</v>
      </c>
      <c r="AF1549" s="9">
        <f>IF(COUNTIF(AE$2:AE3500,AE1549)=1,1,0)</f>
        <v>0</v>
      </c>
      <c r="AG1549" t="str">
        <f>_xlfn.XLOOKUP(AE1549,Returns!A:A,Returns!B:B,"Not Returned",0,1)</f>
        <v>Not Returned</v>
      </c>
      <c r="AH1549">
        <f t="shared" si="124"/>
        <v>0</v>
      </c>
    </row>
    <row r="1550" spans="1:34" x14ac:dyDescent="0.3">
      <c r="A1550">
        <v>831</v>
      </c>
      <c r="B1550" t="s">
        <v>106</v>
      </c>
      <c r="C1550" s="8">
        <v>0.03</v>
      </c>
      <c r="D1550" s="6">
        <v>7.96</v>
      </c>
      <c r="E1550" s="7">
        <v>4.95</v>
      </c>
      <c r="F1550">
        <v>1193</v>
      </c>
      <c r="G1550" t="s">
        <v>1276</v>
      </c>
      <c r="H1550" t="str">
        <f>IF(COUNTIF(G$2:G1550,G1550)=1,"New Customer","Returning Customer")</f>
        <v>Returning Customer</v>
      </c>
      <c r="I1550">
        <f t="shared" si="120"/>
        <v>0</v>
      </c>
      <c r="J1550" t="s">
        <v>49</v>
      </c>
      <c r="K1550" t="s">
        <v>114</v>
      </c>
      <c r="L1550" t="s">
        <v>41</v>
      </c>
      <c r="M1550" t="s">
        <v>50</v>
      </c>
      <c r="N1550" t="s">
        <v>59</v>
      </c>
      <c r="O1550" t="s">
        <v>1273</v>
      </c>
      <c r="P1550">
        <v>0.41</v>
      </c>
      <c r="Q1550" t="s">
        <v>33</v>
      </c>
      <c r="R1550" t="s">
        <v>53</v>
      </c>
      <c r="S1550" t="str">
        <f>VLOOKUP(R1550,Users!$A$1:$B$5,2,0)</f>
        <v>Erin</v>
      </c>
      <c r="T1550" t="s">
        <v>998</v>
      </c>
      <c r="U1550" t="s">
        <v>35</v>
      </c>
      <c r="V1550">
        <v>20016</v>
      </c>
      <c r="W1550" s="2">
        <v>42172</v>
      </c>
      <c r="X1550" s="2" t="str">
        <f t="shared" si="121"/>
        <v>Wed</v>
      </c>
      <c r="Y1550" s="2">
        <v>42174</v>
      </c>
      <c r="Z1550" s="9">
        <f t="shared" si="122"/>
        <v>2</v>
      </c>
      <c r="AA1550" s="9" t="str">
        <f t="shared" si="123"/>
        <v>After Discount</v>
      </c>
      <c r="AB1550" s="6">
        <v>22.25</v>
      </c>
      <c r="AC1550">
        <v>17</v>
      </c>
      <c r="AD1550" s="6">
        <v>149.41</v>
      </c>
      <c r="AE1550">
        <v>5984</v>
      </c>
      <c r="AF1550" s="9">
        <f>IF(COUNTIF(AE$2:AE3501,AE1550)=1,1,0)</f>
        <v>0</v>
      </c>
      <c r="AG1550" t="str">
        <f>_xlfn.XLOOKUP(AE1550,Returns!A:A,Returns!B:B,"Not Returned",0,1)</f>
        <v>Not Returned</v>
      </c>
      <c r="AH1550">
        <f t="shared" si="124"/>
        <v>0</v>
      </c>
    </row>
    <row r="1551" spans="1:34" x14ac:dyDescent="0.3">
      <c r="A1551">
        <v>24802</v>
      </c>
      <c r="B1551" t="s">
        <v>56</v>
      </c>
      <c r="C1551" s="8">
        <v>0.04</v>
      </c>
      <c r="D1551" s="6">
        <v>7.96</v>
      </c>
      <c r="E1551" s="7">
        <v>4.95</v>
      </c>
      <c r="F1551">
        <v>3361</v>
      </c>
      <c r="G1551" t="s">
        <v>2975</v>
      </c>
      <c r="H1551" t="str">
        <f>IF(COUNTIF(G$2:G1551,G1551)=1,"New Customer","Returning Customer")</f>
        <v>Returning Customer</v>
      </c>
      <c r="I1551">
        <f t="shared" si="120"/>
        <v>0</v>
      </c>
      <c r="J1551" t="s">
        <v>49</v>
      </c>
      <c r="K1551" t="s">
        <v>40</v>
      </c>
      <c r="L1551" t="s">
        <v>41</v>
      </c>
      <c r="M1551" t="s">
        <v>50</v>
      </c>
      <c r="N1551" t="s">
        <v>59</v>
      </c>
      <c r="O1551" t="s">
        <v>1273</v>
      </c>
      <c r="P1551">
        <v>0.41</v>
      </c>
      <c r="Q1551" t="s">
        <v>33</v>
      </c>
      <c r="R1551" t="s">
        <v>61</v>
      </c>
      <c r="S1551" t="str">
        <f>VLOOKUP(R1551,Users!$A$1:$B$5,2,0)</f>
        <v>Chris</v>
      </c>
      <c r="T1551" t="s">
        <v>1843</v>
      </c>
      <c r="U1551" t="s">
        <v>2976</v>
      </c>
      <c r="V1551">
        <v>53095</v>
      </c>
      <c r="W1551" s="2">
        <v>42030</v>
      </c>
      <c r="X1551" s="2" t="str">
        <f t="shared" si="121"/>
        <v>Mon</v>
      </c>
      <c r="Y1551" s="2">
        <v>42030</v>
      </c>
      <c r="Z1551" s="9">
        <f t="shared" si="122"/>
        <v>0</v>
      </c>
      <c r="AA1551" s="9" t="str">
        <f t="shared" si="123"/>
        <v>After Discount</v>
      </c>
      <c r="AB1551" s="6">
        <v>-7.73</v>
      </c>
      <c r="AC1551">
        <v>15</v>
      </c>
      <c r="AD1551" s="6">
        <v>116.11</v>
      </c>
      <c r="AE1551">
        <v>91436</v>
      </c>
      <c r="AF1551" s="9">
        <f>IF(COUNTIF(AE$2:AE3502,AE1551)=1,1,0)</f>
        <v>1</v>
      </c>
      <c r="AG1551" t="str">
        <f>_xlfn.XLOOKUP(AE1551,Returns!A:A,Returns!B:B,"Not Returned",0,1)</f>
        <v>Not Returned</v>
      </c>
      <c r="AH1551">
        <f t="shared" si="124"/>
        <v>0</v>
      </c>
    </row>
    <row r="1552" spans="1:34" x14ac:dyDescent="0.3">
      <c r="A1552">
        <v>24862</v>
      </c>
      <c r="B1552" t="s">
        <v>37</v>
      </c>
      <c r="C1552" s="8">
        <v>0.03</v>
      </c>
      <c r="D1552" s="6">
        <v>12.28</v>
      </c>
      <c r="E1552" s="7">
        <v>6.35</v>
      </c>
      <c r="F1552">
        <v>1553</v>
      </c>
      <c r="G1552" t="s">
        <v>1561</v>
      </c>
      <c r="H1552" t="str">
        <f>IF(COUNTIF(G$2:G1552,G1552)=1,"New Customer","Returning Customer")</f>
        <v>New Customer</v>
      </c>
      <c r="I1552">
        <f t="shared" si="120"/>
        <v>1</v>
      </c>
      <c r="J1552" t="s">
        <v>49</v>
      </c>
      <c r="K1552" t="s">
        <v>58</v>
      </c>
      <c r="L1552" t="s">
        <v>29</v>
      </c>
      <c r="M1552" t="s">
        <v>93</v>
      </c>
      <c r="N1552" t="s">
        <v>59</v>
      </c>
      <c r="O1552" t="s">
        <v>1562</v>
      </c>
      <c r="P1552">
        <v>0.38</v>
      </c>
      <c r="Q1552" t="s">
        <v>33</v>
      </c>
      <c r="R1552" t="s">
        <v>135</v>
      </c>
      <c r="S1552" t="str">
        <f>VLOOKUP(R1552,Users!$A$1:$B$5,2,0)</f>
        <v>Sam</v>
      </c>
      <c r="T1552" t="s">
        <v>663</v>
      </c>
      <c r="U1552" t="s">
        <v>1563</v>
      </c>
      <c r="V1552">
        <v>38701</v>
      </c>
      <c r="W1552" s="2">
        <v>42085</v>
      </c>
      <c r="X1552" s="2" t="str">
        <f t="shared" si="121"/>
        <v>Sun</v>
      </c>
      <c r="Y1552" s="2">
        <v>42087</v>
      </c>
      <c r="Z1552" s="9">
        <f t="shared" si="122"/>
        <v>2</v>
      </c>
      <c r="AA1552" s="9" t="str">
        <f t="shared" si="123"/>
        <v>After Discount</v>
      </c>
      <c r="AB1552" s="6">
        <v>68.675999999999988</v>
      </c>
      <c r="AC1552">
        <v>7</v>
      </c>
      <c r="AD1552" s="6">
        <v>87.53</v>
      </c>
      <c r="AE1552">
        <v>87484</v>
      </c>
      <c r="AF1552" s="9">
        <f>IF(COUNTIF(AE$2:AE3503,AE1552)=1,1,0)</f>
        <v>1</v>
      </c>
      <c r="AG1552" t="str">
        <f>_xlfn.XLOOKUP(AE1552,Returns!A:A,Returns!B:B,"Not Returned",0,1)</f>
        <v>Not Returned</v>
      </c>
      <c r="AH1552">
        <f t="shared" si="124"/>
        <v>0</v>
      </c>
    </row>
    <row r="1553" spans="1:34" x14ac:dyDescent="0.3">
      <c r="A1553">
        <v>24901</v>
      </c>
      <c r="B1553" t="s">
        <v>25</v>
      </c>
      <c r="C1553" s="8">
        <v>0</v>
      </c>
      <c r="D1553" s="6">
        <v>12.28</v>
      </c>
      <c r="E1553" s="7">
        <v>6.35</v>
      </c>
      <c r="F1553">
        <v>2502</v>
      </c>
      <c r="G1553" t="s">
        <v>2330</v>
      </c>
      <c r="H1553" t="str">
        <f>IF(COUNTIF(G$2:G1553,G1553)=1,"New Customer","Returning Customer")</f>
        <v>Returning Customer</v>
      </c>
      <c r="I1553">
        <f t="shared" si="120"/>
        <v>0</v>
      </c>
      <c r="J1553" t="s">
        <v>27</v>
      </c>
      <c r="K1553" t="s">
        <v>40</v>
      </c>
      <c r="L1553" t="s">
        <v>29</v>
      </c>
      <c r="M1553" t="s">
        <v>93</v>
      </c>
      <c r="N1553" t="s">
        <v>59</v>
      </c>
      <c r="O1553" t="s">
        <v>1562</v>
      </c>
      <c r="P1553">
        <v>0.38</v>
      </c>
      <c r="Q1553" t="s">
        <v>33</v>
      </c>
      <c r="R1553" t="s">
        <v>61</v>
      </c>
      <c r="S1553" t="str">
        <f>VLOOKUP(R1553,Users!$A$1:$B$5,2,0)</f>
        <v>Chris</v>
      </c>
      <c r="T1553" t="s">
        <v>695</v>
      </c>
      <c r="U1553" t="s">
        <v>2331</v>
      </c>
      <c r="V1553">
        <v>46321</v>
      </c>
      <c r="W1553" s="2">
        <v>42082</v>
      </c>
      <c r="X1553" s="2" t="str">
        <f t="shared" si="121"/>
        <v>Thu</v>
      </c>
      <c r="Y1553" s="2">
        <v>42083</v>
      </c>
      <c r="Z1553" s="9">
        <f t="shared" si="122"/>
        <v>1</v>
      </c>
      <c r="AA1553" s="9" t="str">
        <f t="shared" si="123"/>
        <v>No Discount</v>
      </c>
      <c r="AB1553" s="6">
        <v>30.63</v>
      </c>
      <c r="AC1553">
        <v>7</v>
      </c>
      <c r="AD1553" s="6">
        <v>90.44</v>
      </c>
      <c r="AE1553">
        <v>91310</v>
      </c>
      <c r="AF1553" s="9">
        <f>IF(COUNTIF(AE$2:AE3504,AE1553)=1,1,0)</f>
        <v>0</v>
      </c>
      <c r="AG1553" t="str">
        <f>_xlfn.XLOOKUP(AE1553,Returns!A:A,Returns!B:B,"Not Returned",0,1)</f>
        <v>Not Returned</v>
      </c>
      <c r="AH1553">
        <f t="shared" si="124"/>
        <v>0</v>
      </c>
    </row>
    <row r="1554" spans="1:34" x14ac:dyDescent="0.3">
      <c r="A1554">
        <v>24161</v>
      </c>
      <c r="B1554" t="s">
        <v>37</v>
      </c>
      <c r="C1554" s="8">
        <v>0.05</v>
      </c>
      <c r="D1554" s="6">
        <v>11.97</v>
      </c>
      <c r="E1554" s="7">
        <v>5.81</v>
      </c>
      <c r="F1554">
        <v>3381</v>
      </c>
      <c r="G1554" t="s">
        <v>2989</v>
      </c>
      <c r="H1554" t="str">
        <f>IF(COUNTIF(G$2:G1554,G1554)=1,"New Customer","Returning Customer")</f>
        <v>Returning Customer</v>
      </c>
      <c r="I1554">
        <f t="shared" si="120"/>
        <v>0</v>
      </c>
      <c r="J1554" t="s">
        <v>49</v>
      </c>
      <c r="K1554" t="s">
        <v>28</v>
      </c>
      <c r="L1554" t="s">
        <v>29</v>
      </c>
      <c r="M1554" t="s">
        <v>30</v>
      </c>
      <c r="N1554" t="s">
        <v>51</v>
      </c>
      <c r="O1554" t="s">
        <v>2990</v>
      </c>
      <c r="P1554">
        <v>0.6</v>
      </c>
      <c r="Q1554" t="s">
        <v>33</v>
      </c>
      <c r="R1554" t="s">
        <v>135</v>
      </c>
      <c r="S1554" t="str">
        <f>VLOOKUP(R1554,Users!$A$1:$B$5,2,0)</f>
        <v>Sam</v>
      </c>
      <c r="T1554" t="s">
        <v>381</v>
      </c>
      <c r="U1554" t="s">
        <v>2991</v>
      </c>
      <c r="V1554">
        <v>31204</v>
      </c>
      <c r="W1554" s="2">
        <v>42086</v>
      </c>
      <c r="X1554" s="2" t="str">
        <f t="shared" si="121"/>
        <v>Mon</v>
      </c>
      <c r="Y1554" s="2">
        <v>42088</v>
      </c>
      <c r="Z1554" s="9">
        <f t="shared" si="122"/>
        <v>2</v>
      </c>
      <c r="AA1554" s="9" t="str">
        <f t="shared" si="123"/>
        <v>After Discount</v>
      </c>
      <c r="AB1554" s="6">
        <v>349.05930000000001</v>
      </c>
      <c r="AC1554">
        <v>2</v>
      </c>
      <c r="AD1554" s="6">
        <v>25.31</v>
      </c>
      <c r="AE1554">
        <v>88836</v>
      </c>
      <c r="AF1554" s="9">
        <f>IF(COUNTIF(AE$2:AE3505,AE1554)=1,1,0)</f>
        <v>1</v>
      </c>
      <c r="AG1554" t="str">
        <f>_xlfn.XLOOKUP(AE1554,Returns!A:A,Returns!B:B,"Not Returned",0,1)</f>
        <v>Not Returned</v>
      </c>
      <c r="AH1554">
        <f t="shared" si="124"/>
        <v>0</v>
      </c>
    </row>
    <row r="1555" spans="1:34" x14ac:dyDescent="0.3">
      <c r="A1555">
        <v>26208</v>
      </c>
      <c r="B1555" t="s">
        <v>37</v>
      </c>
      <c r="C1555" s="8">
        <v>0.08</v>
      </c>
      <c r="D1555" s="6">
        <v>11.97</v>
      </c>
      <c r="E1555" s="7">
        <v>5.81</v>
      </c>
      <c r="F1555">
        <v>3399</v>
      </c>
      <c r="G1555" t="s">
        <v>3001</v>
      </c>
      <c r="H1555" t="str">
        <f>IF(COUNTIF(G$2:G1555,G1555)=1,"New Customer","Returning Customer")</f>
        <v>New Customer</v>
      </c>
      <c r="I1555">
        <f t="shared" si="120"/>
        <v>1</v>
      </c>
      <c r="J1555" t="s">
        <v>49</v>
      </c>
      <c r="K1555" t="s">
        <v>58</v>
      </c>
      <c r="L1555" t="s">
        <v>29</v>
      </c>
      <c r="M1555" t="s">
        <v>30</v>
      </c>
      <c r="N1555" t="s">
        <v>51</v>
      </c>
      <c r="O1555" t="s">
        <v>2990</v>
      </c>
      <c r="P1555">
        <v>0.6</v>
      </c>
      <c r="Q1555" t="s">
        <v>33</v>
      </c>
      <c r="R1555" t="s">
        <v>61</v>
      </c>
      <c r="S1555" t="str">
        <f>VLOOKUP(R1555,Users!$A$1:$B$5,2,0)</f>
        <v>Chris</v>
      </c>
      <c r="T1555" t="s">
        <v>175</v>
      </c>
      <c r="U1555" t="s">
        <v>1509</v>
      </c>
      <c r="V1555">
        <v>60016</v>
      </c>
      <c r="W1555" s="2">
        <v>42092</v>
      </c>
      <c r="X1555" s="2" t="str">
        <f t="shared" si="121"/>
        <v>Sun</v>
      </c>
      <c r="Y1555" s="2">
        <v>42094</v>
      </c>
      <c r="Z1555" s="9">
        <f t="shared" si="122"/>
        <v>2</v>
      </c>
      <c r="AA1555" s="9" t="str">
        <f t="shared" si="123"/>
        <v>After Discount</v>
      </c>
      <c r="AB1555" s="6">
        <v>-41.87</v>
      </c>
      <c r="AC1555">
        <v>5</v>
      </c>
      <c r="AD1555" s="6">
        <v>59.98</v>
      </c>
      <c r="AE1555">
        <v>87534</v>
      </c>
      <c r="AF1555" s="9">
        <f>IF(COUNTIF(AE$2:AE3506,AE1555)=1,1,0)</f>
        <v>1</v>
      </c>
      <c r="AG1555" t="str">
        <f>_xlfn.XLOOKUP(AE1555,Returns!A:A,Returns!B:B,"Not Returned",0,1)</f>
        <v>Not Returned</v>
      </c>
      <c r="AH1555">
        <f t="shared" si="124"/>
        <v>0</v>
      </c>
    </row>
    <row r="1556" spans="1:34" x14ac:dyDescent="0.3">
      <c r="A1556">
        <v>18054</v>
      </c>
      <c r="B1556" t="s">
        <v>47</v>
      </c>
      <c r="C1556" s="8">
        <v>7.0000000000000007E-2</v>
      </c>
      <c r="D1556" s="6">
        <v>5.68</v>
      </c>
      <c r="E1556" s="7">
        <v>1.39</v>
      </c>
      <c r="F1556">
        <v>880</v>
      </c>
      <c r="G1556" t="s">
        <v>988</v>
      </c>
      <c r="H1556" t="str">
        <f>IF(COUNTIF(G$2:G1556,G1556)=1,"New Customer","Returning Customer")</f>
        <v>New Customer</v>
      </c>
      <c r="I1556">
        <f t="shared" si="120"/>
        <v>1</v>
      </c>
      <c r="J1556" t="s">
        <v>49</v>
      </c>
      <c r="K1556" t="s">
        <v>58</v>
      </c>
      <c r="L1556" t="s">
        <v>29</v>
      </c>
      <c r="M1556" t="s">
        <v>69</v>
      </c>
      <c r="N1556" t="s">
        <v>59</v>
      </c>
      <c r="O1556" t="s">
        <v>989</v>
      </c>
      <c r="P1556">
        <v>0.38</v>
      </c>
      <c r="Q1556" t="s">
        <v>33</v>
      </c>
      <c r="R1556" t="s">
        <v>34</v>
      </c>
      <c r="S1556" t="str">
        <f>VLOOKUP(R1556,Users!$A$1:$B$5,2,0)</f>
        <v>William</v>
      </c>
      <c r="T1556" t="s">
        <v>372</v>
      </c>
      <c r="U1556" t="s">
        <v>990</v>
      </c>
      <c r="V1556">
        <v>85254</v>
      </c>
      <c r="W1556" s="2">
        <v>42088</v>
      </c>
      <c r="X1556" s="2" t="str">
        <f t="shared" si="121"/>
        <v>Wed</v>
      </c>
      <c r="Y1556" s="2">
        <v>42090</v>
      </c>
      <c r="Z1556" s="9">
        <f t="shared" si="122"/>
        <v>2</v>
      </c>
      <c r="AA1556" s="9" t="str">
        <f t="shared" si="123"/>
        <v>After Discount</v>
      </c>
      <c r="AB1556" s="6">
        <v>18.643799999999999</v>
      </c>
      <c r="AC1556">
        <v>5</v>
      </c>
      <c r="AD1556" s="6">
        <v>27.02</v>
      </c>
      <c r="AE1556">
        <v>86153</v>
      </c>
      <c r="AF1556" s="9">
        <f>IF(COUNTIF(AE$2:AE3507,AE1556)=1,1,0)</f>
        <v>0</v>
      </c>
      <c r="AG1556" t="str">
        <f>_xlfn.XLOOKUP(AE1556,Returns!A:A,Returns!B:B,"Not Returned",0,1)</f>
        <v>Not Returned</v>
      </c>
      <c r="AH1556">
        <f t="shared" si="124"/>
        <v>0</v>
      </c>
    </row>
    <row r="1557" spans="1:34" x14ac:dyDescent="0.3">
      <c r="A1557">
        <v>7812</v>
      </c>
      <c r="B1557" t="s">
        <v>56</v>
      </c>
      <c r="C1557" s="8">
        <v>0.06</v>
      </c>
      <c r="D1557" s="6">
        <v>5.68</v>
      </c>
      <c r="E1557" s="7">
        <v>1.39</v>
      </c>
      <c r="F1557">
        <v>1228</v>
      </c>
      <c r="G1557" t="s">
        <v>1306</v>
      </c>
      <c r="H1557" t="str">
        <f>IF(COUNTIF(G$2:G1557,G1557)=1,"New Customer","Returning Customer")</f>
        <v>Returning Customer</v>
      </c>
      <c r="I1557">
        <f t="shared" si="120"/>
        <v>0</v>
      </c>
      <c r="J1557" t="s">
        <v>49</v>
      </c>
      <c r="K1557" t="s">
        <v>58</v>
      </c>
      <c r="L1557" t="s">
        <v>29</v>
      </c>
      <c r="M1557" t="s">
        <v>69</v>
      </c>
      <c r="N1557" t="s">
        <v>59</v>
      </c>
      <c r="O1557" t="s">
        <v>989</v>
      </c>
      <c r="P1557">
        <v>0.38</v>
      </c>
      <c r="Q1557" t="s">
        <v>33</v>
      </c>
      <c r="R1557" t="s">
        <v>53</v>
      </c>
      <c r="S1557" t="str">
        <f>VLOOKUP(R1557,Users!$A$1:$B$5,2,0)</f>
        <v>Erin</v>
      </c>
      <c r="T1557" t="s">
        <v>229</v>
      </c>
      <c r="U1557" t="s">
        <v>1307</v>
      </c>
      <c r="V1557">
        <v>19140</v>
      </c>
      <c r="W1557" s="2">
        <v>42051</v>
      </c>
      <c r="X1557" s="2" t="str">
        <f t="shared" si="121"/>
        <v>Mon</v>
      </c>
      <c r="Y1557" s="2">
        <v>42051</v>
      </c>
      <c r="Z1557" s="9">
        <f t="shared" si="122"/>
        <v>0</v>
      </c>
      <c r="AA1557" s="9" t="str">
        <f t="shared" si="123"/>
        <v>After Discount</v>
      </c>
      <c r="AB1557" s="6">
        <v>33.01</v>
      </c>
      <c r="AC1557">
        <v>24</v>
      </c>
      <c r="AD1557" s="6">
        <v>129.53</v>
      </c>
      <c r="AE1557">
        <v>55874</v>
      </c>
      <c r="AF1557" s="9">
        <f>IF(COUNTIF(AE$2:AE3508,AE1557)=1,1,0)</f>
        <v>0</v>
      </c>
      <c r="AG1557" t="str">
        <f>_xlfn.XLOOKUP(AE1557,Returns!A:A,Returns!B:B,"Not Returned",0,1)</f>
        <v>Returned</v>
      </c>
      <c r="AH1557">
        <f t="shared" si="124"/>
        <v>1</v>
      </c>
    </row>
    <row r="1558" spans="1:34" x14ac:dyDescent="0.3">
      <c r="A1558">
        <v>25761</v>
      </c>
      <c r="B1558" t="s">
        <v>56</v>
      </c>
      <c r="C1558" s="8">
        <v>0.05</v>
      </c>
      <c r="D1558" s="6">
        <v>5.68</v>
      </c>
      <c r="E1558" s="7">
        <v>1.39</v>
      </c>
      <c r="F1558">
        <v>1708</v>
      </c>
      <c r="G1558" t="s">
        <v>1696</v>
      </c>
      <c r="H1558" t="str">
        <f>IF(COUNTIF(G$2:G1558,G1558)=1,"New Customer","Returning Customer")</f>
        <v>Returning Customer</v>
      </c>
      <c r="I1558">
        <f t="shared" si="120"/>
        <v>0</v>
      </c>
      <c r="J1558" t="s">
        <v>49</v>
      </c>
      <c r="K1558" t="s">
        <v>58</v>
      </c>
      <c r="L1558" t="s">
        <v>29</v>
      </c>
      <c r="M1558" t="s">
        <v>69</v>
      </c>
      <c r="N1558" t="s">
        <v>59</v>
      </c>
      <c r="O1558" t="s">
        <v>989</v>
      </c>
      <c r="P1558">
        <v>0.38</v>
      </c>
      <c r="Q1558" t="s">
        <v>33</v>
      </c>
      <c r="R1558" t="s">
        <v>53</v>
      </c>
      <c r="S1558" t="str">
        <f>VLOOKUP(R1558,Users!$A$1:$B$5,2,0)</f>
        <v>Erin</v>
      </c>
      <c r="T1558" t="s">
        <v>152</v>
      </c>
      <c r="U1558" t="s">
        <v>1697</v>
      </c>
      <c r="V1558">
        <v>44118</v>
      </c>
      <c r="W1558" s="2">
        <v>42021</v>
      </c>
      <c r="X1558" s="2" t="str">
        <f t="shared" si="121"/>
        <v>Sat</v>
      </c>
      <c r="Y1558" s="2">
        <v>42022</v>
      </c>
      <c r="Z1558" s="9">
        <f t="shared" si="122"/>
        <v>1</v>
      </c>
      <c r="AA1558" s="9" t="str">
        <f t="shared" si="123"/>
        <v>After Discount</v>
      </c>
      <c r="AB1558" s="6">
        <v>38.281199999999998</v>
      </c>
      <c r="AC1558">
        <v>10</v>
      </c>
      <c r="AD1558" s="6">
        <v>55.48</v>
      </c>
      <c r="AE1558">
        <v>88781</v>
      </c>
      <c r="AF1558" s="9">
        <f>IF(COUNTIF(AE$2:AE3509,AE1558)=1,1,0)</f>
        <v>1</v>
      </c>
      <c r="AG1558" t="str">
        <f>_xlfn.XLOOKUP(AE1558,Returns!A:A,Returns!B:B,"Not Returned",0,1)</f>
        <v>Not Returned</v>
      </c>
      <c r="AH1558">
        <f t="shared" si="124"/>
        <v>0</v>
      </c>
    </row>
    <row r="1559" spans="1:34" x14ac:dyDescent="0.3">
      <c r="A1559">
        <v>26135</v>
      </c>
      <c r="B1559" t="s">
        <v>25</v>
      </c>
      <c r="C1559" s="8">
        <v>0.04</v>
      </c>
      <c r="D1559" s="6">
        <v>10.98</v>
      </c>
      <c r="E1559" s="7">
        <v>3.99</v>
      </c>
      <c r="F1559">
        <v>1554</v>
      </c>
      <c r="G1559" t="s">
        <v>1564</v>
      </c>
      <c r="H1559" t="str">
        <f>IF(COUNTIF(G$2:G1559,G1559)=1,"New Customer","Returning Customer")</f>
        <v>Returning Customer</v>
      </c>
      <c r="I1559">
        <f t="shared" si="120"/>
        <v>0</v>
      </c>
      <c r="J1559" t="s">
        <v>49</v>
      </c>
      <c r="K1559" t="s">
        <v>58</v>
      </c>
      <c r="L1559" t="s">
        <v>29</v>
      </c>
      <c r="M1559" t="s">
        <v>252</v>
      </c>
      <c r="N1559" t="s">
        <v>59</v>
      </c>
      <c r="O1559" t="s">
        <v>1565</v>
      </c>
      <c r="P1559">
        <v>0.57999999999999996</v>
      </c>
      <c r="Q1559" t="s">
        <v>33</v>
      </c>
      <c r="R1559" t="s">
        <v>135</v>
      </c>
      <c r="S1559" t="str">
        <f>VLOOKUP(R1559,Users!$A$1:$B$5,2,0)</f>
        <v>Sam</v>
      </c>
      <c r="T1559" t="s">
        <v>663</v>
      </c>
      <c r="U1559" t="s">
        <v>1566</v>
      </c>
      <c r="V1559">
        <v>39503</v>
      </c>
      <c r="W1559" s="2">
        <v>42142</v>
      </c>
      <c r="X1559" s="2" t="str">
        <f t="shared" si="121"/>
        <v>Mon</v>
      </c>
      <c r="Y1559" s="2">
        <v>42142</v>
      </c>
      <c r="Z1559" s="9">
        <f t="shared" si="122"/>
        <v>0</v>
      </c>
      <c r="AA1559" s="9" t="str">
        <f t="shared" si="123"/>
        <v>After Discount</v>
      </c>
      <c r="AB1559" s="6">
        <v>481.03199999999998</v>
      </c>
      <c r="AC1559">
        <v>15</v>
      </c>
      <c r="AD1559" s="6">
        <v>172.22</v>
      </c>
      <c r="AE1559">
        <v>87485</v>
      </c>
      <c r="AF1559" s="9">
        <f>IF(COUNTIF(AE$2:AE3510,AE1559)=1,1,0)</f>
        <v>1</v>
      </c>
      <c r="AG1559" t="str">
        <f>_xlfn.XLOOKUP(AE1559,Returns!A:A,Returns!B:B,"Not Returned",0,1)</f>
        <v>Not Returned</v>
      </c>
      <c r="AH1559">
        <f t="shared" si="124"/>
        <v>0</v>
      </c>
    </row>
    <row r="1560" spans="1:34" x14ac:dyDescent="0.3">
      <c r="A1560">
        <v>22438</v>
      </c>
      <c r="B1560" t="s">
        <v>106</v>
      </c>
      <c r="C1560" s="8">
        <v>0.1</v>
      </c>
      <c r="D1560" s="6">
        <v>10.98</v>
      </c>
      <c r="E1560" s="7">
        <v>3.99</v>
      </c>
      <c r="F1560">
        <v>2647</v>
      </c>
      <c r="G1560" t="s">
        <v>2436</v>
      </c>
      <c r="H1560" t="str">
        <f>IF(COUNTIF(G$2:G1560,G1560)=1,"New Customer","Returning Customer")</f>
        <v>Returning Customer</v>
      </c>
      <c r="I1560">
        <f t="shared" si="120"/>
        <v>0</v>
      </c>
      <c r="J1560" t="s">
        <v>49</v>
      </c>
      <c r="K1560" t="s">
        <v>28</v>
      </c>
      <c r="L1560" t="s">
        <v>29</v>
      </c>
      <c r="M1560" t="s">
        <v>252</v>
      </c>
      <c r="N1560" t="s">
        <v>59</v>
      </c>
      <c r="O1560" t="s">
        <v>1565</v>
      </c>
      <c r="P1560">
        <v>0.57999999999999996</v>
      </c>
      <c r="Q1560" t="s">
        <v>33</v>
      </c>
      <c r="R1560" t="s">
        <v>34</v>
      </c>
      <c r="S1560" t="str">
        <f>VLOOKUP(R1560,Users!$A$1:$B$5,2,0)</f>
        <v>William</v>
      </c>
      <c r="T1560" t="s">
        <v>45</v>
      </c>
      <c r="U1560" t="s">
        <v>2437</v>
      </c>
      <c r="V1560">
        <v>93309</v>
      </c>
      <c r="W1560" s="2">
        <v>42080</v>
      </c>
      <c r="X1560" s="2" t="str">
        <f t="shared" si="121"/>
        <v>Tue</v>
      </c>
      <c r="Y1560" s="2">
        <v>42087</v>
      </c>
      <c r="Z1560" s="9">
        <f t="shared" si="122"/>
        <v>7</v>
      </c>
      <c r="AA1560" s="9" t="str">
        <f t="shared" si="123"/>
        <v>After Discount</v>
      </c>
      <c r="AB1560" s="6">
        <v>-21.03</v>
      </c>
      <c r="AC1560">
        <v>5</v>
      </c>
      <c r="AD1560" s="6">
        <v>52.21</v>
      </c>
      <c r="AE1560">
        <v>91386</v>
      </c>
      <c r="AF1560" s="9">
        <f>IF(COUNTIF(AE$2:AE3511,AE1560)=1,1,0)</f>
        <v>0</v>
      </c>
      <c r="AG1560" t="str">
        <f>_xlfn.XLOOKUP(AE1560,Returns!A:A,Returns!B:B,"Not Returned",0,1)</f>
        <v>Not Returned</v>
      </c>
      <c r="AH1560">
        <f t="shared" si="124"/>
        <v>0</v>
      </c>
    </row>
    <row r="1561" spans="1:34" x14ac:dyDescent="0.3">
      <c r="A1561">
        <v>18870</v>
      </c>
      <c r="B1561" t="s">
        <v>37</v>
      </c>
      <c r="C1561" s="8">
        <v>0.06</v>
      </c>
      <c r="D1561" s="6">
        <v>3.93</v>
      </c>
      <c r="E1561" s="7">
        <v>0.99</v>
      </c>
      <c r="F1561">
        <v>2668</v>
      </c>
      <c r="G1561" t="s">
        <v>2452</v>
      </c>
      <c r="H1561" t="str">
        <f>IF(COUNTIF(G$2:G1561,G1561)=1,"New Customer","Returning Customer")</f>
        <v>Returning Customer</v>
      </c>
      <c r="I1561">
        <f t="shared" si="120"/>
        <v>0</v>
      </c>
      <c r="J1561" t="s">
        <v>49</v>
      </c>
      <c r="K1561" t="s">
        <v>40</v>
      </c>
      <c r="L1561" t="s">
        <v>29</v>
      </c>
      <c r="M1561" t="s">
        <v>66</v>
      </c>
      <c r="N1561" t="s">
        <v>31</v>
      </c>
      <c r="O1561" t="s">
        <v>2456</v>
      </c>
      <c r="P1561">
        <v>0.39</v>
      </c>
      <c r="Q1561" t="s">
        <v>33</v>
      </c>
      <c r="R1561" t="s">
        <v>61</v>
      </c>
      <c r="S1561" t="str">
        <f>VLOOKUP(R1561,Users!$A$1:$B$5,2,0)</f>
        <v>Chris</v>
      </c>
      <c r="T1561" t="s">
        <v>2175</v>
      </c>
      <c r="U1561" t="s">
        <v>2454</v>
      </c>
      <c r="V1561">
        <v>57701</v>
      </c>
      <c r="W1561" s="2">
        <v>42115</v>
      </c>
      <c r="X1561" s="2" t="str">
        <f t="shared" si="121"/>
        <v>Tue</v>
      </c>
      <c r="Y1561" s="2">
        <v>42117</v>
      </c>
      <c r="Z1561" s="9">
        <f t="shared" si="122"/>
        <v>2</v>
      </c>
      <c r="AA1561" s="9" t="str">
        <f t="shared" si="123"/>
        <v>After Discount</v>
      </c>
      <c r="AB1561" s="6">
        <v>10.782400000000001</v>
      </c>
      <c r="AC1561">
        <v>6</v>
      </c>
      <c r="AD1561" s="6">
        <v>24.18</v>
      </c>
      <c r="AE1561">
        <v>87832</v>
      </c>
      <c r="AF1561" s="9">
        <f>IF(COUNTIF(AE$2:AE3512,AE1561)=1,1,0)</f>
        <v>1</v>
      </c>
      <c r="AG1561" t="str">
        <f>_xlfn.XLOOKUP(AE1561,Returns!A:A,Returns!B:B,"Not Returned",0,1)</f>
        <v>Not Returned</v>
      </c>
      <c r="AH1561">
        <f t="shared" si="124"/>
        <v>0</v>
      </c>
    </row>
    <row r="1562" spans="1:34" x14ac:dyDescent="0.3">
      <c r="A1562">
        <v>5140</v>
      </c>
      <c r="B1562" t="s">
        <v>25</v>
      </c>
      <c r="C1562" s="8">
        <v>0.01</v>
      </c>
      <c r="D1562" s="6">
        <v>7.89</v>
      </c>
      <c r="E1562" s="7">
        <v>2.82</v>
      </c>
      <c r="F1562">
        <v>699</v>
      </c>
      <c r="G1562" t="s">
        <v>826</v>
      </c>
      <c r="H1562" t="str">
        <f>IF(COUNTIF(G$2:G1562,G1562)=1,"New Customer","Returning Customer")</f>
        <v>Returning Customer</v>
      </c>
      <c r="I1562">
        <f t="shared" si="120"/>
        <v>0</v>
      </c>
      <c r="J1562" t="s">
        <v>49</v>
      </c>
      <c r="K1562" t="s">
        <v>114</v>
      </c>
      <c r="L1562" t="s">
        <v>29</v>
      </c>
      <c r="M1562" t="s">
        <v>66</v>
      </c>
      <c r="N1562" t="s">
        <v>31</v>
      </c>
      <c r="O1562" t="s">
        <v>829</v>
      </c>
      <c r="P1562">
        <v>0.4</v>
      </c>
      <c r="Q1562" t="s">
        <v>33</v>
      </c>
      <c r="R1562" t="s">
        <v>34</v>
      </c>
      <c r="S1562" t="str">
        <f>VLOOKUP(R1562,Users!$A$1:$B$5,2,0)</f>
        <v>William</v>
      </c>
      <c r="T1562" t="s">
        <v>45</v>
      </c>
      <c r="U1562" t="s">
        <v>655</v>
      </c>
      <c r="V1562">
        <v>90041</v>
      </c>
      <c r="W1562" s="2">
        <v>42185</v>
      </c>
      <c r="X1562" s="2" t="str">
        <f t="shared" si="121"/>
        <v>Tue</v>
      </c>
      <c r="Y1562" s="2">
        <v>42186</v>
      </c>
      <c r="Z1562" s="9">
        <f t="shared" si="122"/>
        <v>1</v>
      </c>
      <c r="AA1562" s="9" t="str">
        <f t="shared" si="123"/>
        <v>After Discount</v>
      </c>
      <c r="AB1562" s="6">
        <v>38.700000000000003</v>
      </c>
      <c r="AC1562">
        <v>32</v>
      </c>
      <c r="AD1562" s="6">
        <v>274.26</v>
      </c>
      <c r="AE1562">
        <v>36647</v>
      </c>
      <c r="AF1562" s="9">
        <f>IF(COUNTIF(AE$2:AE3513,AE1562)=1,1,0)</f>
        <v>0</v>
      </c>
      <c r="AG1562" t="str">
        <f>_xlfn.XLOOKUP(AE1562,Returns!A:A,Returns!B:B,"Not Returned",0,1)</f>
        <v>Not Returned</v>
      </c>
      <c r="AH1562">
        <f t="shared" si="124"/>
        <v>0</v>
      </c>
    </row>
    <row r="1563" spans="1:34" x14ac:dyDescent="0.3">
      <c r="A1563">
        <v>23140</v>
      </c>
      <c r="B1563" t="s">
        <v>25</v>
      </c>
      <c r="C1563" s="8">
        <v>0.01</v>
      </c>
      <c r="D1563" s="6">
        <v>7.89</v>
      </c>
      <c r="E1563" s="7">
        <v>2.82</v>
      </c>
      <c r="F1563">
        <v>702</v>
      </c>
      <c r="G1563" t="s">
        <v>833</v>
      </c>
      <c r="H1563" t="str">
        <f>IF(COUNTIF(G$2:G1563,G1563)=1,"New Customer","Returning Customer")</f>
        <v>Returning Customer</v>
      </c>
      <c r="I1563">
        <f t="shared" si="120"/>
        <v>0</v>
      </c>
      <c r="J1563" t="s">
        <v>49</v>
      </c>
      <c r="K1563" t="s">
        <v>114</v>
      </c>
      <c r="L1563" t="s">
        <v>29</v>
      </c>
      <c r="M1563" t="s">
        <v>66</v>
      </c>
      <c r="N1563" t="s">
        <v>31</v>
      </c>
      <c r="O1563" t="s">
        <v>829</v>
      </c>
      <c r="P1563">
        <v>0.4</v>
      </c>
      <c r="Q1563" t="s">
        <v>33</v>
      </c>
      <c r="R1563" t="s">
        <v>34</v>
      </c>
      <c r="S1563" t="str">
        <f>VLOOKUP(R1563,Users!$A$1:$B$5,2,0)</f>
        <v>William</v>
      </c>
      <c r="T1563" t="s">
        <v>45</v>
      </c>
      <c r="U1563" t="s">
        <v>834</v>
      </c>
      <c r="V1563">
        <v>95404</v>
      </c>
      <c r="W1563" s="2">
        <v>42185</v>
      </c>
      <c r="X1563" s="2" t="str">
        <f t="shared" si="121"/>
        <v>Tue</v>
      </c>
      <c r="Y1563" s="2">
        <v>42186</v>
      </c>
      <c r="Z1563" s="9">
        <f t="shared" si="122"/>
        <v>1</v>
      </c>
      <c r="AA1563" s="9" t="str">
        <f t="shared" si="123"/>
        <v>After Discount</v>
      </c>
      <c r="AB1563" s="6">
        <v>46.440000000000005</v>
      </c>
      <c r="AC1563">
        <v>8</v>
      </c>
      <c r="AD1563" s="6">
        <v>68.56</v>
      </c>
      <c r="AE1563">
        <v>87979</v>
      </c>
      <c r="AF1563" s="9">
        <f>IF(COUNTIF(AE$2:AE3514,AE1563)=1,1,0)</f>
        <v>0</v>
      </c>
      <c r="AG1563" t="str">
        <f>_xlfn.XLOOKUP(AE1563,Returns!A:A,Returns!B:B,"Not Returned",0,1)</f>
        <v>Not Returned</v>
      </c>
      <c r="AH1563">
        <f t="shared" si="124"/>
        <v>0</v>
      </c>
    </row>
    <row r="1564" spans="1:34" x14ac:dyDescent="0.3">
      <c r="A1564">
        <v>19317</v>
      </c>
      <c r="B1564" t="s">
        <v>106</v>
      </c>
      <c r="C1564" s="8">
        <v>0.04</v>
      </c>
      <c r="D1564" s="6">
        <v>10.14</v>
      </c>
      <c r="E1564" s="7">
        <v>2.27</v>
      </c>
      <c r="F1564">
        <v>169</v>
      </c>
      <c r="G1564" t="s">
        <v>261</v>
      </c>
      <c r="H1564" t="str">
        <f>IF(COUNTIF(G$2:G1564,G1564)=1,"New Customer","Returning Customer")</f>
        <v>Returning Customer</v>
      </c>
      <c r="I1564">
        <f t="shared" si="120"/>
        <v>0</v>
      </c>
      <c r="J1564" t="s">
        <v>49</v>
      </c>
      <c r="K1564" t="s">
        <v>28</v>
      </c>
      <c r="L1564" t="s">
        <v>29</v>
      </c>
      <c r="M1564" t="s">
        <v>93</v>
      </c>
      <c r="N1564" t="s">
        <v>31</v>
      </c>
      <c r="O1564" t="s">
        <v>265</v>
      </c>
      <c r="P1564">
        <v>0.36</v>
      </c>
      <c r="Q1564" t="s">
        <v>33</v>
      </c>
      <c r="R1564" t="s">
        <v>135</v>
      </c>
      <c r="S1564" t="str">
        <f>VLOOKUP(R1564,Users!$A$1:$B$5,2,0)</f>
        <v>Sam</v>
      </c>
      <c r="T1564" t="s">
        <v>168</v>
      </c>
      <c r="U1564" t="s">
        <v>263</v>
      </c>
      <c r="V1564">
        <v>70802</v>
      </c>
      <c r="W1564" s="2">
        <v>42007</v>
      </c>
      <c r="X1564" s="2" t="str">
        <f t="shared" si="121"/>
        <v>Sat</v>
      </c>
      <c r="Y1564" s="2">
        <v>42011</v>
      </c>
      <c r="Z1564" s="9">
        <f t="shared" si="122"/>
        <v>4</v>
      </c>
      <c r="AA1564" s="9" t="str">
        <f t="shared" si="123"/>
        <v>After Discount</v>
      </c>
      <c r="AB1564" s="6">
        <v>24.923999999999999</v>
      </c>
      <c r="AC1564">
        <v>3</v>
      </c>
      <c r="AD1564" s="6">
        <v>30.94</v>
      </c>
      <c r="AE1564">
        <v>87463</v>
      </c>
      <c r="AF1564" s="9">
        <f>IF(COUNTIF(AE$2:AE3515,AE1564)=1,1,0)</f>
        <v>0</v>
      </c>
      <c r="AG1564" t="str">
        <f>_xlfn.XLOOKUP(AE1564,Returns!A:A,Returns!B:B,"Not Returned",0,1)</f>
        <v>Not Returned</v>
      </c>
      <c r="AH1564">
        <f t="shared" si="124"/>
        <v>0</v>
      </c>
    </row>
    <row r="1565" spans="1:34" x14ac:dyDescent="0.3">
      <c r="A1565">
        <v>19380</v>
      </c>
      <c r="B1565" t="s">
        <v>106</v>
      </c>
      <c r="C1565" s="8">
        <v>0.06</v>
      </c>
      <c r="D1565" s="6">
        <v>10.14</v>
      </c>
      <c r="E1565" s="7">
        <v>2.27</v>
      </c>
      <c r="F1565">
        <v>1005</v>
      </c>
      <c r="G1565" t="s">
        <v>1094</v>
      </c>
      <c r="H1565" t="str">
        <f>IF(COUNTIF(G$2:G1565,G1565)=1,"New Customer","Returning Customer")</f>
        <v>New Customer</v>
      </c>
      <c r="I1565">
        <f t="shared" si="120"/>
        <v>1</v>
      </c>
      <c r="J1565" t="s">
        <v>49</v>
      </c>
      <c r="K1565" t="s">
        <v>58</v>
      </c>
      <c r="L1565" t="s">
        <v>29</v>
      </c>
      <c r="M1565" t="s">
        <v>93</v>
      </c>
      <c r="N1565" t="s">
        <v>31</v>
      </c>
      <c r="O1565" t="s">
        <v>265</v>
      </c>
      <c r="P1565">
        <v>0.36</v>
      </c>
      <c r="Q1565" t="s">
        <v>33</v>
      </c>
      <c r="R1565" t="s">
        <v>61</v>
      </c>
      <c r="S1565" t="str">
        <f>VLOOKUP(R1565,Users!$A$1:$B$5,2,0)</f>
        <v>Chris</v>
      </c>
      <c r="T1565" t="s">
        <v>175</v>
      </c>
      <c r="U1565" t="s">
        <v>757</v>
      </c>
      <c r="V1565">
        <v>60089</v>
      </c>
      <c r="W1565" s="2">
        <v>42067</v>
      </c>
      <c r="X1565" s="2" t="str">
        <f t="shared" si="121"/>
        <v>Wed</v>
      </c>
      <c r="Y1565" s="2">
        <v>42067</v>
      </c>
      <c r="Z1565" s="9">
        <f t="shared" si="122"/>
        <v>0</v>
      </c>
      <c r="AA1565" s="9" t="str">
        <f t="shared" si="123"/>
        <v>After Discount</v>
      </c>
      <c r="AB1565" s="6">
        <v>-3.88</v>
      </c>
      <c r="AC1565">
        <v>1</v>
      </c>
      <c r="AD1565" s="6">
        <v>12.18</v>
      </c>
      <c r="AE1565">
        <v>90043</v>
      </c>
      <c r="AF1565" s="9">
        <f>IF(COUNTIF(AE$2:AE3516,AE1565)=1,1,0)</f>
        <v>1</v>
      </c>
      <c r="AG1565" t="str">
        <f>_xlfn.XLOOKUP(AE1565,Returns!A:A,Returns!B:B,"Not Returned",0,1)</f>
        <v>Not Returned</v>
      </c>
      <c r="AH1565">
        <f t="shared" si="124"/>
        <v>0</v>
      </c>
    </row>
    <row r="1566" spans="1:34" x14ac:dyDescent="0.3">
      <c r="A1566">
        <v>21499</v>
      </c>
      <c r="B1566" t="s">
        <v>106</v>
      </c>
      <c r="C1566" s="8">
        <v>0.01</v>
      </c>
      <c r="D1566" s="6">
        <v>10.14</v>
      </c>
      <c r="E1566" s="7">
        <v>2.27</v>
      </c>
      <c r="F1566">
        <v>3000</v>
      </c>
      <c r="G1566" t="s">
        <v>2699</v>
      </c>
      <c r="H1566" t="str">
        <f>IF(COUNTIF(G$2:G1566,G1566)=1,"New Customer","Returning Customer")</f>
        <v>New Customer</v>
      </c>
      <c r="I1566">
        <f t="shared" si="120"/>
        <v>1</v>
      </c>
      <c r="J1566" t="s">
        <v>49</v>
      </c>
      <c r="K1566" t="s">
        <v>114</v>
      </c>
      <c r="L1566" t="s">
        <v>29</v>
      </c>
      <c r="M1566" t="s">
        <v>93</v>
      </c>
      <c r="N1566" t="s">
        <v>31</v>
      </c>
      <c r="O1566" t="s">
        <v>265</v>
      </c>
      <c r="P1566">
        <v>0.36</v>
      </c>
      <c r="Q1566" t="s">
        <v>33</v>
      </c>
      <c r="R1566" t="s">
        <v>61</v>
      </c>
      <c r="S1566" t="str">
        <f>VLOOKUP(R1566,Users!$A$1:$B$5,2,0)</f>
        <v>Chris</v>
      </c>
      <c r="T1566" t="s">
        <v>295</v>
      </c>
      <c r="U1566" t="s">
        <v>2700</v>
      </c>
      <c r="V1566">
        <v>48342</v>
      </c>
      <c r="W1566" s="2">
        <v>42030</v>
      </c>
      <c r="X1566" s="2" t="str">
        <f t="shared" si="121"/>
        <v>Mon</v>
      </c>
      <c r="Y1566" s="2">
        <v>42032</v>
      </c>
      <c r="Z1566" s="9">
        <f t="shared" si="122"/>
        <v>2</v>
      </c>
      <c r="AA1566" s="9" t="str">
        <f t="shared" si="123"/>
        <v>After Discount</v>
      </c>
      <c r="AB1566" s="6">
        <v>28.151999999999997</v>
      </c>
      <c r="AC1566">
        <v>4</v>
      </c>
      <c r="AD1566" s="6">
        <v>40.799999999999997</v>
      </c>
      <c r="AE1566">
        <v>87042</v>
      </c>
      <c r="AF1566" s="9">
        <f>IF(COUNTIF(AE$2:AE3517,AE1566)=1,1,0)</f>
        <v>1</v>
      </c>
      <c r="AG1566" t="str">
        <f>_xlfn.XLOOKUP(AE1566,Returns!A:A,Returns!B:B,"Not Returned",0,1)</f>
        <v>Not Returned</v>
      </c>
      <c r="AH1566">
        <f t="shared" si="124"/>
        <v>0</v>
      </c>
    </row>
    <row r="1567" spans="1:34" x14ac:dyDescent="0.3">
      <c r="A1567">
        <v>19314</v>
      </c>
      <c r="B1567" t="s">
        <v>47</v>
      </c>
      <c r="C1567" s="8">
        <v>0.05</v>
      </c>
      <c r="D1567" s="6">
        <v>1.88</v>
      </c>
      <c r="E1567" s="7">
        <v>1.49</v>
      </c>
      <c r="F1567">
        <v>171</v>
      </c>
      <c r="G1567" t="s">
        <v>266</v>
      </c>
      <c r="H1567" t="str">
        <f>IF(COUNTIF(G$2:G1567,G1567)=1,"New Customer","Returning Customer")</f>
        <v>New Customer</v>
      </c>
      <c r="I1567">
        <f t="shared" si="120"/>
        <v>1</v>
      </c>
      <c r="J1567" t="s">
        <v>49</v>
      </c>
      <c r="K1567" t="s">
        <v>28</v>
      </c>
      <c r="L1567" t="s">
        <v>29</v>
      </c>
      <c r="M1567" t="s">
        <v>109</v>
      </c>
      <c r="N1567" t="s">
        <v>59</v>
      </c>
      <c r="O1567" t="s">
        <v>267</v>
      </c>
      <c r="P1567">
        <v>0.37</v>
      </c>
      <c r="Q1567" t="s">
        <v>33</v>
      </c>
      <c r="R1567" t="s">
        <v>53</v>
      </c>
      <c r="S1567" t="str">
        <f>VLOOKUP(R1567,Users!$A$1:$B$5,2,0)</f>
        <v>Erin</v>
      </c>
      <c r="T1567" t="s">
        <v>54</v>
      </c>
      <c r="U1567" t="s">
        <v>268</v>
      </c>
      <c r="V1567">
        <v>7024</v>
      </c>
      <c r="W1567" s="2">
        <v>42107</v>
      </c>
      <c r="X1567" s="2" t="str">
        <f t="shared" si="121"/>
        <v>Mon</v>
      </c>
      <c r="Y1567" s="2">
        <v>42109</v>
      </c>
      <c r="Z1567" s="9">
        <f t="shared" si="122"/>
        <v>2</v>
      </c>
      <c r="AA1567" s="9" t="str">
        <f t="shared" si="123"/>
        <v>After Discount</v>
      </c>
      <c r="AB1567" s="6">
        <v>-2.9094999999999995</v>
      </c>
      <c r="AC1567">
        <v>1</v>
      </c>
      <c r="AD1567" s="6">
        <v>3.42</v>
      </c>
      <c r="AE1567">
        <v>87464</v>
      </c>
      <c r="AF1567" s="9">
        <f>IF(COUNTIF(AE$2:AE3518,AE1567)=1,1,0)</f>
        <v>1</v>
      </c>
      <c r="AG1567" t="str">
        <f>_xlfn.XLOOKUP(AE1567,Returns!A:A,Returns!B:B,"Not Returned",0,1)</f>
        <v>Not Returned</v>
      </c>
      <c r="AH1567">
        <f t="shared" si="124"/>
        <v>0</v>
      </c>
    </row>
    <row r="1568" spans="1:34" x14ac:dyDescent="0.3">
      <c r="A1568">
        <v>20494</v>
      </c>
      <c r="B1568" t="s">
        <v>37</v>
      </c>
      <c r="C1568" s="8">
        <v>0</v>
      </c>
      <c r="D1568" s="6">
        <v>1.88</v>
      </c>
      <c r="E1568" s="7">
        <v>1.49</v>
      </c>
      <c r="F1568">
        <v>526</v>
      </c>
      <c r="G1568" t="s">
        <v>627</v>
      </c>
      <c r="H1568" t="str">
        <f>IF(COUNTIF(G$2:G1568,G1568)=1,"New Customer","Returning Customer")</f>
        <v>Returning Customer</v>
      </c>
      <c r="I1568">
        <f t="shared" si="120"/>
        <v>0</v>
      </c>
      <c r="J1568" t="s">
        <v>49</v>
      </c>
      <c r="K1568" t="s">
        <v>40</v>
      </c>
      <c r="L1568" t="s">
        <v>29</v>
      </c>
      <c r="M1568" t="s">
        <v>109</v>
      </c>
      <c r="N1568" t="s">
        <v>59</v>
      </c>
      <c r="O1568" t="s">
        <v>267</v>
      </c>
      <c r="P1568">
        <v>0.37</v>
      </c>
      <c r="Q1568" t="s">
        <v>33</v>
      </c>
      <c r="R1568" t="s">
        <v>34</v>
      </c>
      <c r="S1568" t="str">
        <f>VLOOKUP(R1568,Users!$A$1:$B$5,2,0)</f>
        <v>William</v>
      </c>
      <c r="T1568" t="s">
        <v>372</v>
      </c>
      <c r="U1568" t="s">
        <v>628</v>
      </c>
      <c r="V1568">
        <v>85204</v>
      </c>
      <c r="W1568" s="2">
        <v>42021</v>
      </c>
      <c r="X1568" s="2" t="str">
        <f t="shared" si="121"/>
        <v>Sat</v>
      </c>
      <c r="Y1568" s="2">
        <v>42022</v>
      </c>
      <c r="Z1568" s="9">
        <f t="shared" si="122"/>
        <v>1</v>
      </c>
      <c r="AA1568" s="9" t="str">
        <f t="shared" si="123"/>
        <v>No Discount</v>
      </c>
      <c r="AB1568" s="6">
        <v>-15.5595</v>
      </c>
      <c r="AC1568">
        <v>13</v>
      </c>
      <c r="AD1568" s="6">
        <v>25.39</v>
      </c>
      <c r="AE1568">
        <v>90027</v>
      </c>
      <c r="AF1568" s="9">
        <f>IF(COUNTIF(AE$2:AE3519,AE1568)=1,1,0)</f>
        <v>0</v>
      </c>
      <c r="AG1568" t="str">
        <f>_xlfn.XLOOKUP(AE1568,Returns!A:A,Returns!B:B,"Not Returned",0,1)</f>
        <v>Not Returned</v>
      </c>
      <c r="AH1568">
        <f t="shared" si="124"/>
        <v>0</v>
      </c>
    </row>
    <row r="1569" spans="1:34" x14ac:dyDescent="0.3">
      <c r="A1569">
        <v>4903</v>
      </c>
      <c r="B1569" t="s">
        <v>47</v>
      </c>
      <c r="C1569" s="8">
        <v>0.03</v>
      </c>
      <c r="D1569" s="6">
        <v>1.88</v>
      </c>
      <c r="E1569" s="7">
        <v>1.49</v>
      </c>
      <c r="F1569">
        <v>604</v>
      </c>
      <c r="G1569" t="s">
        <v>711</v>
      </c>
      <c r="H1569" t="str">
        <f>IF(COUNTIF(G$2:G1569,G1569)=1,"New Customer","Returning Customer")</f>
        <v>Returning Customer</v>
      </c>
      <c r="I1569">
        <f t="shared" si="120"/>
        <v>0</v>
      </c>
      <c r="J1569" t="s">
        <v>49</v>
      </c>
      <c r="K1569" t="s">
        <v>40</v>
      </c>
      <c r="L1569" t="s">
        <v>29</v>
      </c>
      <c r="M1569" t="s">
        <v>109</v>
      </c>
      <c r="N1569" t="s">
        <v>59</v>
      </c>
      <c r="O1569" t="s">
        <v>267</v>
      </c>
      <c r="P1569">
        <v>0.37</v>
      </c>
      <c r="Q1569" t="s">
        <v>33</v>
      </c>
      <c r="R1569" t="s">
        <v>34</v>
      </c>
      <c r="S1569" t="str">
        <f>VLOOKUP(R1569,Users!$A$1:$B$5,2,0)</f>
        <v>William</v>
      </c>
      <c r="T1569" t="s">
        <v>45</v>
      </c>
      <c r="U1569" t="s">
        <v>655</v>
      </c>
      <c r="V1569">
        <v>90045</v>
      </c>
      <c r="W1569" s="2">
        <v>42028</v>
      </c>
      <c r="X1569" s="2" t="str">
        <f t="shared" si="121"/>
        <v>Sat</v>
      </c>
      <c r="Y1569" s="2">
        <v>42029</v>
      </c>
      <c r="Z1569" s="9">
        <f t="shared" si="122"/>
        <v>1</v>
      </c>
      <c r="AA1569" s="9" t="str">
        <f t="shared" si="123"/>
        <v>After Discount</v>
      </c>
      <c r="AB1569" s="6">
        <v>-15.099500000000001</v>
      </c>
      <c r="AC1569">
        <v>52</v>
      </c>
      <c r="AD1569" s="6">
        <v>102.32</v>
      </c>
      <c r="AE1569">
        <v>34882</v>
      </c>
      <c r="AF1569" s="9">
        <f>IF(COUNTIF(AE$2:AE3520,AE1569)=1,1,0)</f>
        <v>1</v>
      </c>
      <c r="AG1569" t="str">
        <f>_xlfn.XLOOKUP(AE1569,Returns!A:A,Returns!B:B,"Not Returned",0,1)</f>
        <v>Not Returned</v>
      </c>
      <c r="AH1569">
        <f t="shared" si="124"/>
        <v>0</v>
      </c>
    </row>
    <row r="1570" spans="1:34" x14ac:dyDescent="0.3">
      <c r="A1570">
        <v>23278</v>
      </c>
      <c r="B1570" t="s">
        <v>56</v>
      </c>
      <c r="C1570" s="8">
        <v>0.09</v>
      </c>
      <c r="D1570" s="6">
        <v>125.99</v>
      </c>
      <c r="E1570" s="7">
        <v>7.69</v>
      </c>
      <c r="F1570">
        <v>32</v>
      </c>
      <c r="G1570" t="s">
        <v>100</v>
      </c>
      <c r="H1570" t="str">
        <f>IF(COUNTIF(G$2:G1570,G1570)=1,"New Customer","Returning Customer")</f>
        <v>Returning Customer</v>
      </c>
      <c r="I1570">
        <f t="shared" si="120"/>
        <v>0</v>
      </c>
      <c r="J1570" t="s">
        <v>27</v>
      </c>
      <c r="K1570" t="s">
        <v>28</v>
      </c>
      <c r="L1570" t="s">
        <v>77</v>
      </c>
      <c r="M1570" t="s">
        <v>78</v>
      </c>
      <c r="N1570" t="s">
        <v>59</v>
      </c>
      <c r="O1570" t="s">
        <v>105</v>
      </c>
      <c r="P1570">
        <v>0.59</v>
      </c>
      <c r="Q1570" t="s">
        <v>33</v>
      </c>
      <c r="R1570" t="s">
        <v>34</v>
      </c>
      <c r="S1570" t="str">
        <f>VLOOKUP(R1570,Users!$A$1:$B$5,2,0)</f>
        <v>William</v>
      </c>
      <c r="T1570" t="s">
        <v>102</v>
      </c>
      <c r="U1570" t="s">
        <v>103</v>
      </c>
      <c r="V1570">
        <v>97526</v>
      </c>
      <c r="W1570" s="2">
        <v>42024</v>
      </c>
      <c r="X1570" s="2" t="str">
        <f t="shared" si="121"/>
        <v>Tue</v>
      </c>
      <c r="Y1570" s="2">
        <v>42026</v>
      </c>
      <c r="Z1570" s="9">
        <f t="shared" si="122"/>
        <v>2</v>
      </c>
      <c r="AA1570" s="9" t="str">
        <f t="shared" si="123"/>
        <v>After Discount</v>
      </c>
      <c r="AB1570" s="6">
        <v>209.99700000000001</v>
      </c>
      <c r="AC1570">
        <v>8</v>
      </c>
      <c r="AD1570" s="6">
        <v>783.55</v>
      </c>
      <c r="AE1570">
        <v>89202</v>
      </c>
      <c r="AF1570" s="9">
        <f>IF(COUNTIF(AE$2:AE3521,AE1570)=1,1,0)</f>
        <v>1</v>
      </c>
      <c r="AG1570" t="str">
        <f>_xlfn.XLOOKUP(AE1570,Returns!A:A,Returns!B:B,"Not Returned",0,1)</f>
        <v>Not Returned</v>
      </c>
      <c r="AH1570">
        <f t="shared" si="124"/>
        <v>0</v>
      </c>
    </row>
    <row r="1571" spans="1:34" x14ac:dyDescent="0.3">
      <c r="A1571">
        <v>19550</v>
      </c>
      <c r="B1571" t="s">
        <v>56</v>
      </c>
      <c r="C1571" s="8">
        <v>7.0000000000000007E-2</v>
      </c>
      <c r="D1571" s="6">
        <v>125.99</v>
      </c>
      <c r="E1571" s="7">
        <v>7.69</v>
      </c>
      <c r="F1571">
        <v>1271</v>
      </c>
      <c r="G1571" t="s">
        <v>1357</v>
      </c>
      <c r="H1571" t="str">
        <f>IF(COUNTIF(G$2:G1571,G1571)=1,"New Customer","Returning Customer")</f>
        <v>Returning Customer</v>
      </c>
      <c r="I1571">
        <f t="shared" si="120"/>
        <v>0</v>
      </c>
      <c r="J1571" t="s">
        <v>49</v>
      </c>
      <c r="K1571" t="s">
        <v>28</v>
      </c>
      <c r="L1571" t="s">
        <v>77</v>
      </c>
      <c r="M1571" t="s">
        <v>78</v>
      </c>
      <c r="N1571" t="s">
        <v>59</v>
      </c>
      <c r="O1571" t="s">
        <v>105</v>
      </c>
      <c r="P1571">
        <v>0.59</v>
      </c>
      <c r="Q1571" t="s">
        <v>33</v>
      </c>
      <c r="R1571" t="s">
        <v>34</v>
      </c>
      <c r="S1571" t="str">
        <f>VLOOKUP(R1571,Users!$A$1:$B$5,2,0)</f>
        <v>William</v>
      </c>
      <c r="T1571" t="s">
        <v>45</v>
      </c>
      <c r="U1571" t="s">
        <v>1358</v>
      </c>
      <c r="V1571">
        <v>91941</v>
      </c>
      <c r="W1571" s="2">
        <v>42103</v>
      </c>
      <c r="X1571" s="2" t="str">
        <f t="shared" si="121"/>
        <v>Thu</v>
      </c>
      <c r="Y1571" s="2">
        <v>42104</v>
      </c>
      <c r="Z1571" s="9">
        <f t="shared" si="122"/>
        <v>1</v>
      </c>
      <c r="AA1571" s="9" t="str">
        <f t="shared" si="123"/>
        <v>After Discount</v>
      </c>
      <c r="AB1571" s="6">
        <v>588.24569999999994</v>
      </c>
      <c r="AC1571">
        <v>8</v>
      </c>
      <c r="AD1571" s="6">
        <v>852.53</v>
      </c>
      <c r="AE1571">
        <v>88410</v>
      </c>
      <c r="AF1571" s="9">
        <f>IF(COUNTIF(AE$2:AE3522,AE1571)=1,1,0)</f>
        <v>1</v>
      </c>
      <c r="AG1571" t="str">
        <f>_xlfn.XLOOKUP(AE1571,Returns!A:A,Returns!B:B,"Not Returned",0,1)</f>
        <v>Not Returned</v>
      </c>
      <c r="AH1571">
        <f t="shared" si="124"/>
        <v>0</v>
      </c>
    </row>
    <row r="1572" spans="1:34" x14ac:dyDescent="0.3">
      <c r="A1572">
        <v>18640</v>
      </c>
      <c r="B1572" t="s">
        <v>56</v>
      </c>
      <c r="C1572" s="8">
        <v>0.08</v>
      </c>
      <c r="D1572" s="6">
        <v>125.99</v>
      </c>
      <c r="E1572" s="7">
        <v>7.69</v>
      </c>
      <c r="F1572">
        <v>3393</v>
      </c>
      <c r="G1572" t="s">
        <v>2997</v>
      </c>
      <c r="H1572" t="str">
        <f>IF(COUNTIF(G$2:G1572,G1572)=1,"New Customer","Returning Customer")</f>
        <v>Returning Customer</v>
      </c>
      <c r="I1572">
        <f t="shared" si="120"/>
        <v>0</v>
      </c>
      <c r="J1572" t="s">
        <v>49</v>
      </c>
      <c r="K1572" t="s">
        <v>114</v>
      </c>
      <c r="L1572" t="s">
        <v>77</v>
      </c>
      <c r="M1572" t="s">
        <v>78</v>
      </c>
      <c r="N1572" t="s">
        <v>59</v>
      </c>
      <c r="O1572" t="s">
        <v>105</v>
      </c>
      <c r="P1572">
        <v>0.59</v>
      </c>
      <c r="Q1572" t="s">
        <v>33</v>
      </c>
      <c r="R1572" t="s">
        <v>34</v>
      </c>
      <c r="S1572" t="str">
        <f>VLOOKUP(R1572,Users!$A$1:$B$5,2,0)</f>
        <v>William</v>
      </c>
      <c r="T1572" t="s">
        <v>35</v>
      </c>
      <c r="U1572" t="s">
        <v>2998</v>
      </c>
      <c r="V1572">
        <v>99163</v>
      </c>
      <c r="W1572" s="2">
        <v>42123</v>
      </c>
      <c r="X1572" s="2" t="str">
        <f t="shared" si="121"/>
        <v>Wed</v>
      </c>
      <c r="Y1572" s="2">
        <v>42124</v>
      </c>
      <c r="Z1572" s="9">
        <f t="shared" si="122"/>
        <v>1</v>
      </c>
      <c r="AA1572" s="9" t="str">
        <f t="shared" si="123"/>
        <v>After Discount</v>
      </c>
      <c r="AB1572" s="6">
        <v>374.625</v>
      </c>
      <c r="AC1572">
        <v>7</v>
      </c>
      <c r="AD1572" s="6">
        <v>710.36</v>
      </c>
      <c r="AE1572">
        <v>87908</v>
      </c>
      <c r="AF1572" s="9">
        <f>IF(COUNTIF(AE$2:AE3523,AE1572)=1,1,0)</f>
        <v>1</v>
      </c>
      <c r="AG1572" t="str">
        <f>_xlfn.XLOOKUP(AE1572,Returns!A:A,Returns!B:B,"Not Returned",0,1)</f>
        <v>Not Returned</v>
      </c>
      <c r="AH1572">
        <f t="shared" si="124"/>
        <v>0</v>
      </c>
    </row>
    <row r="1573" spans="1:34" x14ac:dyDescent="0.3">
      <c r="A1573">
        <v>20250</v>
      </c>
      <c r="B1573" t="s">
        <v>25</v>
      </c>
      <c r="C1573" s="8">
        <v>0.06</v>
      </c>
      <c r="D1573" s="6">
        <v>125.99</v>
      </c>
      <c r="E1573" s="7">
        <v>8.8000000000000007</v>
      </c>
      <c r="F1573">
        <v>2117</v>
      </c>
      <c r="G1573" t="s">
        <v>2012</v>
      </c>
      <c r="H1573" t="str">
        <f>IF(COUNTIF(G$2:G1573,G1573)=1,"New Customer","Returning Customer")</f>
        <v>Returning Customer</v>
      </c>
      <c r="I1573">
        <f t="shared" si="120"/>
        <v>0</v>
      </c>
      <c r="J1573" t="s">
        <v>49</v>
      </c>
      <c r="K1573" t="s">
        <v>40</v>
      </c>
      <c r="L1573" t="s">
        <v>77</v>
      </c>
      <c r="M1573" t="s">
        <v>78</v>
      </c>
      <c r="N1573" t="s">
        <v>59</v>
      </c>
      <c r="O1573" t="s">
        <v>2014</v>
      </c>
      <c r="P1573">
        <v>0.59</v>
      </c>
      <c r="Q1573" t="s">
        <v>33</v>
      </c>
      <c r="R1573" t="s">
        <v>61</v>
      </c>
      <c r="S1573" t="str">
        <f>VLOOKUP(R1573,Users!$A$1:$B$5,2,0)</f>
        <v>Chris</v>
      </c>
      <c r="T1573" t="s">
        <v>129</v>
      </c>
      <c r="U1573" t="s">
        <v>1563</v>
      </c>
      <c r="V1573">
        <v>75401</v>
      </c>
      <c r="W1573" s="2">
        <v>42114</v>
      </c>
      <c r="X1573" s="2" t="str">
        <f t="shared" si="121"/>
        <v>Mon</v>
      </c>
      <c r="Y1573" s="2">
        <v>42115</v>
      </c>
      <c r="Z1573" s="9">
        <f t="shared" si="122"/>
        <v>1</v>
      </c>
      <c r="AA1573" s="9" t="str">
        <f t="shared" si="123"/>
        <v>After Discount</v>
      </c>
      <c r="AB1573" s="6">
        <v>618.19308000000001</v>
      </c>
      <c r="AC1573">
        <v>18</v>
      </c>
      <c r="AD1573" s="6">
        <v>1811.99</v>
      </c>
      <c r="AE1573">
        <v>90891</v>
      </c>
      <c r="AF1573" s="9">
        <f>IF(COUNTIF(AE$2:AE3524,AE1573)=1,1,0)</f>
        <v>0</v>
      </c>
      <c r="AG1573" t="str">
        <f>_xlfn.XLOOKUP(AE1573,Returns!A:A,Returns!B:B,"Not Returned",0,1)</f>
        <v>Not Returned</v>
      </c>
      <c r="AH1573">
        <f t="shared" si="124"/>
        <v>0</v>
      </c>
    </row>
    <row r="1574" spans="1:34" x14ac:dyDescent="0.3">
      <c r="A1574">
        <v>23717</v>
      </c>
      <c r="B1574" t="s">
        <v>37</v>
      </c>
      <c r="C1574" s="8">
        <v>0.01</v>
      </c>
      <c r="D1574" s="6">
        <v>65.989999999999995</v>
      </c>
      <c r="E1574" s="7">
        <v>3.99</v>
      </c>
      <c r="F1574">
        <v>937</v>
      </c>
      <c r="G1574" t="s">
        <v>1041</v>
      </c>
      <c r="H1574" t="str">
        <f>IF(COUNTIF(G$2:G1574,G1574)=1,"New Customer","Returning Customer")</f>
        <v>New Customer</v>
      </c>
      <c r="I1574">
        <f t="shared" si="120"/>
        <v>1</v>
      </c>
      <c r="J1574" t="s">
        <v>49</v>
      </c>
      <c r="K1574" t="s">
        <v>28</v>
      </c>
      <c r="L1574" t="s">
        <v>77</v>
      </c>
      <c r="M1574" t="s">
        <v>78</v>
      </c>
      <c r="N1574" t="s">
        <v>59</v>
      </c>
      <c r="O1574" t="s">
        <v>1042</v>
      </c>
      <c r="P1574">
        <v>0.59</v>
      </c>
      <c r="Q1574" t="s">
        <v>33</v>
      </c>
      <c r="R1574" t="s">
        <v>34</v>
      </c>
      <c r="S1574" t="str">
        <f>VLOOKUP(R1574,Users!$A$1:$B$5,2,0)</f>
        <v>William</v>
      </c>
      <c r="T1574" t="s">
        <v>45</v>
      </c>
      <c r="U1574" t="s">
        <v>1043</v>
      </c>
      <c r="V1574">
        <v>90278</v>
      </c>
      <c r="W1574" s="2">
        <v>42182</v>
      </c>
      <c r="X1574" s="2" t="str">
        <f t="shared" si="121"/>
        <v>Sat</v>
      </c>
      <c r="Y1574" s="2">
        <v>42183</v>
      </c>
      <c r="Z1574" s="9">
        <f t="shared" si="122"/>
        <v>1</v>
      </c>
      <c r="AA1574" s="9" t="str">
        <f t="shared" si="123"/>
        <v>After Discount</v>
      </c>
      <c r="AB1574" s="6">
        <v>-95.21050000000001</v>
      </c>
      <c r="AC1574">
        <v>3</v>
      </c>
      <c r="AD1574" s="6">
        <v>166.59</v>
      </c>
      <c r="AE1574">
        <v>90589</v>
      </c>
      <c r="AF1574" s="9">
        <f>IF(COUNTIF(AE$2:AE3525,AE1574)=1,1,0)</f>
        <v>0</v>
      </c>
      <c r="AG1574" t="str">
        <f>_xlfn.XLOOKUP(AE1574,Returns!A:A,Returns!B:B,"Not Returned",0,1)</f>
        <v>Not Returned</v>
      </c>
      <c r="AH1574">
        <f t="shared" si="124"/>
        <v>0</v>
      </c>
    </row>
    <row r="1575" spans="1:34" x14ac:dyDescent="0.3">
      <c r="A1575">
        <v>24545</v>
      </c>
      <c r="B1575" t="s">
        <v>25</v>
      </c>
      <c r="C1575" s="8">
        <v>0.1</v>
      </c>
      <c r="D1575" s="6">
        <v>65.989999999999995</v>
      </c>
      <c r="E1575" s="7">
        <v>3.99</v>
      </c>
      <c r="F1575">
        <v>1730</v>
      </c>
      <c r="G1575" t="s">
        <v>1726</v>
      </c>
      <c r="H1575" t="str">
        <f>IF(COUNTIF(G$2:G1575,G1575)=1,"New Customer","Returning Customer")</f>
        <v>New Customer</v>
      </c>
      <c r="I1575">
        <f t="shared" si="120"/>
        <v>1</v>
      </c>
      <c r="J1575" t="s">
        <v>27</v>
      </c>
      <c r="K1575" t="s">
        <v>58</v>
      </c>
      <c r="L1575" t="s">
        <v>77</v>
      </c>
      <c r="M1575" t="s">
        <v>78</v>
      </c>
      <c r="N1575" t="s">
        <v>59</v>
      </c>
      <c r="O1575" t="s">
        <v>1042</v>
      </c>
      <c r="P1575">
        <v>0.59</v>
      </c>
      <c r="Q1575" t="s">
        <v>33</v>
      </c>
      <c r="R1575" t="s">
        <v>34</v>
      </c>
      <c r="S1575" t="str">
        <f>VLOOKUP(R1575,Users!$A$1:$B$5,2,0)</f>
        <v>William</v>
      </c>
      <c r="T1575" t="s">
        <v>1727</v>
      </c>
      <c r="U1575" t="s">
        <v>1728</v>
      </c>
      <c r="V1575">
        <v>83843</v>
      </c>
      <c r="W1575" s="2">
        <v>42101</v>
      </c>
      <c r="X1575" s="2" t="str">
        <f t="shared" si="121"/>
        <v>Tue</v>
      </c>
      <c r="Y1575" s="2">
        <v>42103</v>
      </c>
      <c r="Z1575" s="9">
        <f t="shared" si="122"/>
        <v>2</v>
      </c>
      <c r="AA1575" s="9" t="str">
        <f t="shared" si="123"/>
        <v>After Discount</v>
      </c>
      <c r="AB1575" s="6">
        <v>-88.624800000000008</v>
      </c>
      <c r="AC1575">
        <v>5</v>
      </c>
      <c r="AD1575" s="6">
        <v>272.86</v>
      </c>
      <c r="AE1575">
        <v>90653</v>
      </c>
      <c r="AF1575" s="9">
        <f>IF(COUNTIF(AE$2:AE3526,AE1575)=1,1,0)</f>
        <v>1</v>
      </c>
      <c r="AG1575" t="str">
        <f>_xlfn.XLOOKUP(AE1575,Returns!A:A,Returns!B:B,"Not Returned",0,1)</f>
        <v>Not Returned</v>
      </c>
      <c r="AH1575">
        <f t="shared" si="124"/>
        <v>0</v>
      </c>
    </row>
    <row r="1576" spans="1:34" x14ac:dyDescent="0.3">
      <c r="A1576">
        <v>19001</v>
      </c>
      <c r="B1576" t="s">
        <v>56</v>
      </c>
      <c r="C1576" s="8">
        <v>0</v>
      </c>
      <c r="D1576" s="6">
        <v>65.989999999999995</v>
      </c>
      <c r="E1576" s="7">
        <v>3.99</v>
      </c>
      <c r="F1576">
        <v>2417</v>
      </c>
      <c r="G1576" t="s">
        <v>2244</v>
      </c>
      <c r="H1576" t="str">
        <f>IF(COUNTIF(G$2:G1576,G1576)=1,"New Customer","Returning Customer")</f>
        <v>New Customer</v>
      </c>
      <c r="I1576">
        <f t="shared" si="120"/>
        <v>1</v>
      </c>
      <c r="J1576" t="s">
        <v>49</v>
      </c>
      <c r="K1576" t="s">
        <v>114</v>
      </c>
      <c r="L1576" t="s">
        <v>77</v>
      </c>
      <c r="M1576" t="s">
        <v>78</v>
      </c>
      <c r="N1576" t="s">
        <v>59</v>
      </c>
      <c r="O1576" t="s">
        <v>1042</v>
      </c>
      <c r="P1576">
        <v>0.59</v>
      </c>
      <c r="Q1576" t="s">
        <v>33</v>
      </c>
      <c r="R1576" t="s">
        <v>135</v>
      </c>
      <c r="S1576" t="str">
        <f>VLOOKUP(R1576,Users!$A$1:$B$5,2,0)</f>
        <v>Sam</v>
      </c>
      <c r="T1576" t="s">
        <v>136</v>
      </c>
      <c r="U1576" t="s">
        <v>2011</v>
      </c>
      <c r="V1576">
        <v>22124</v>
      </c>
      <c r="W1576" s="2">
        <v>42077</v>
      </c>
      <c r="X1576" s="2" t="str">
        <f t="shared" si="121"/>
        <v>Sat</v>
      </c>
      <c r="Y1576" s="2">
        <v>42078</v>
      </c>
      <c r="Z1576" s="9">
        <f t="shared" si="122"/>
        <v>1</v>
      </c>
      <c r="AA1576" s="9" t="str">
        <f t="shared" si="123"/>
        <v>No Discount</v>
      </c>
      <c r="AB1576" s="6">
        <v>-60.563999999999993</v>
      </c>
      <c r="AC1576">
        <v>13</v>
      </c>
      <c r="AD1576" s="6">
        <v>765.65</v>
      </c>
      <c r="AE1576">
        <v>86754</v>
      </c>
      <c r="AF1576" s="9">
        <f>IF(COUNTIF(AE$2:AE3527,AE1576)=1,1,0)</f>
        <v>1</v>
      </c>
      <c r="AG1576" t="str">
        <f>_xlfn.XLOOKUP(AE1576,Returns!A:A,Returns!B:B,"Not Returned",0,1)</f>
        <v>Not Returned</v>
      </c>
      <c r="AH1576">
        <f t="shared" si="124"/>
        <v>0</v>
      </c>
    </row>
    <row r="1577" spans="1:34" x14ac:dyDescent="0.3">
      <c r="A1577">
        <v>26268</v>
      </c>
      <c r="B1577" t="s">
        <v>25</v>
      </c>
      <c r="C1577" s="8">
        <v>0.05</v>
      </c>
      <c r="D1577" s="6">
        <v>115.99</v>
      </c>
      <c r="E1577" s="7">
        <v>2.5</v>
      </c>
      <c r="F1577">
        <v>16</v>
      </c>
      <c r="G1577" t="s">
        <v>74</v>
      </c>
      <c r="H1577" t="str">
        <f>IF(COUNTIF(G$2:G1577,G1577)=1,"New Customer","Returning Customer")</f>
        <v>Returning Customer</v>
      </c>
      <c r="I1577">
        <f t="shared" si="120"/>
        <v>0</v>
      </c>
      <c r="J1577" t="s">
        <v>49</v>
      </c>
      <c r="K1577" t="s">
        <v>58</v>
      </c>
      <c r="L1577" t="s">
        <v>77</v>
      </c>
      <c r="M1577" t="s">
        <v>78</v>
      </c>
      <c r="N1577" t="s">
        <v>59</v>
      </c>
      <c r="O1577" t="s">
        <v>79</v>
      </c>
      <c r="P1577">
        <v>0.55000000000000004</v>
      </c>
      <c r="Q1577" t="s">
        <v>33</v>
      </c>
      <c r="R1577" t="s">
        <v>53</v>
      </c>
      <c r="S1577" t="str">
        <f>VLOOKUP(R1577,Users!$A$1:$B$5,2,0)</f>
        <v>Erin</v>
      </c>
      <c r="T1577" t="s">
        <v>71</v>
      </c>
      <c r="U1577" t="s">
        <v>76</v>
      </c>
      <c r="V1577">
        <v>13210</v>
      </c>
      <c r="W1577" s="2">
        <v>42047</v>
      </c>
      <c r="X1577" s="2" t="str">
        <f t="shared" si="121"/>
        <v>Thu</v>
      </c>
      <c r="Y1577" s="2">
        <v>42049</v>
      </c>
      <c r="Z1577" s="9">
        <f t="shared" si="122"/>
        <v>2</v>
      </c>
      <c r="AA1577" s="9" t="str">
        <f t="shared" si="123"/>
        <v>After Discount</v>
      </c>
      <c r="AB1577" s="6">
        <v>652.73309999999992</v>
      </c>
      <c r="AC1577">
        <v>10</v>
      </c>
      <c r="AD1577" s="6">
        <v>945.99</v>
      </c>
      <c r="AE1577">
        <v>86836</v>
      </c>
      <c r="AF1577" s="9">
        <f>IF(COUNTIF(AE$2:AE3528,AE1577)=1,1,0)</f>
        <v>0</v>
      </c>
      <c r="AG1577" t="str">
        <f>_xlfn.XLOOKUP(AE1577,Returns!A:A,Returns!B:B,"Not Returned",0,1)</f>
        <v>Not Returned</v>
      </c>
      <c r="AH1577">
        <f t="shared" si="124"/>
        <v>0</v>
      </c>
    </row>
    <row r="1578" spans="1:34" x14ac:dyDescent="0.3">
      <c r="A1578">
        <v>18869</v>
      </c>
      <c r="B1578" t="s">
        <v>106</v>
      </c>
      <c r="C1578" s="8">
        <v>0</v>
      </c>
      <c r="D1578" s="6">
        <v>205.99</v>
      </c>
      <c r="E1578" s="7">
        <v>8.99</v>
      </c>
      <c r="F1578">
        <v>1502</v>
      </c>
      <c r="G1578" t="s">
        <v>1525</v>
      </c>
      <c r="H1578" t="str">
        <f>IF(COUNTIF(G$2:G1578,G1578)=1,"New Customer","Returning Customer")</f>
        <v>Returning Customer</v>
      </c>
      <c r="I1578">
        <f t="shared" si="120"/>
        <v>0</v>
      </c>
      <c r="J1578" t="s">
        <v>49</v>
      </c>
      <c r="K1578" t="s">
        <v>58</v>
      </c>
      <c r="L1578" t="s">
        <v>77</v>
      </c>
      <c r="M1578" t="s">
        <v>78</v>
      </c>
      <c r="N1578" t="s">
        <v>59</v>
      </c>
      <c r="O1578" t="s">
        <v>1529</v>
      </c>
      <c r="P1578">
        <v>0.6</v>
      </c>
      <c r="Q1578" t="s">
        <v>33</v>
      </c>
      <c r="R1578" t="s">
        <v>135</v>
      </c>
      <c r="S1578" t="str">
        <f>VLOOKUP(R1578,Users!$A$1:$B$5,2,0)</f>
        <v>Sam</v>
      </c>
      <c r="T1578" t="s">
        <v>356</v>
      </c>
      <c r="U1578" t="s">
        <v>1527</v>
      </c>
      <c r="V1578">
        <v>33065</v>
      </c>
      <c r="W1578" s="2">
        <v>42184</v>
      </c>
      <c r="X1578" s="2" t="str">
        <f t="shared" si="121"/>
        <v>Mon</v>
      </c>
      <c r="Y1578" s="2">
        <v>42187</v>
      </c>
      <c r="Z1578" s="9">
        <f t="shared" si="122"/>
        <v>3</v>
      </c>
      <c r="AA1578" s="9" t="str">
        <f t="shared" si="123"/>
        <v>No Discount</v>
      </c>
      <c r="AB1578" s="6">
        <v>186.55799999999999</v>
      </c>
      <c r="AC1578">
        <v>13</v>
      </c>
      <c r="AD1578" s="6">
        <v>2435.52</v>
      </c>
      <c r="AE1578">
        <v>89194</v>
      </c>
      <c r="AF1578" s="9">
        <f>IF(COUNTIF(AE$2:AE3529,AE1578)=1,1,0)</f>
        <v>0</v>
      </c>
      <c r="AG1578" t="str">
        <f>_xlfn.XLOOKUP(AE1578,Returns!A:A,Returns!B:B,"Not Returned",0,1)</f>
        <v>Not Returned</v>
      </c>
      <c r="AH1578">
        <f t="shared" si="124"/>
        <v>0</v>
      </c>
    </row>
    <row r="1579" spans="1:34" x14ac:dyDescent="0.3">
      <c r="A1579">
        <v>18568</v>
      </c>
      <c r="B1579" t="s">
        <v>37</v>
      </c>
      <c r="C1579" s="8">
        <v>0.05</v>
      </c>
      <c r="D1579" s="6">
        <v>205.99</v>
      </c>
      <c r="E1579" s="7">
        <v>8.99</v>
      </c>
      <c r="F1579">
        <v>1734</v>
      </c>
      <c r="G1579" t="s">
        <v>1731</v>
      </c>
      <c r="H1579" t="str">
        <f>IF(COUNTIF(G$2:G1579,G1579)=1,"New Customer","Returning Customer")</f>
        <v>Returning Customer</v>
      </c>
      <c r="I1579">
        <f t="shared" si="120"/>
        <v>0</v>
      </c>
      <c r="J1579" t="s">
        <v>27</v>
      </c>
      <c r="K1579" t="s">
        <v>58</v>
      </c>
      <c r="L1579" t="s">
        <v>77</v>
      </c>
      <c r="M1579" t="s">
        <v>78</v>
      </c>
      <c r="N1579" t="s">
        <v>59</v>
      </c>
      <c r="O1579" t="s">
        <v>1529</v>
      </c>
      <c r="P1579">
        <v>0.6</v>
      </c>
      <c r="Q1579" t="s">
        <v>33</v>
      </c>
      <c r="R1579" t="s">
        <v>53</v>
      </c>
      <c r="S1579" t="str">
        <f>VLOOKUP(R1579,Users!$A$1:$B$5,2,0)</f>
        <v>Erin</v>
      </c>
      <c r="T1579" t="s">
        <v>71</v>
      </c>
      <c r="U1579" t="s">
        <v>1732</v>
      </c>
      <c r="V1579">
        <v>10528</v>
      </c>
      <c r="W1579" s="2">
        <v>42098</v>
      </c>
      <c r="X1579" s="2" t="str">
        <f t="shared" si="121"/>
        <v>Sat</v>
      </c>
      <c r="Y1579" s="2">
        <v>42100</v>
      </c>
      <c r="Z1579" s="9">
        <f t="shared" si="122"/>
        <v>2</v>
      </c>
      <c r="AA1579" s="9" t="str">
        <f t="shared" si="123"/>
        <v>After Discount</v>
      </c>
      <c r="AB1579" s="6">
        <v>1545.8097600000001</v>
      </c>
      <c r="AC1579">
        <v>19</v>
      </c>
      <c r="AD1579" s="6">
        <v>3229.24</v>
      </c>
      <c r="AE1579">
        <v>88443</v>
      </c>
      <c r="AF1579" s="9">
        <f>IF(COUNTIF(AE$2:AE3530,AE1579)=1,1,0)</f>
        <v>0</v>
      </c>
      <c r="AG1579" t="str">
        <f>_xlfn.XLOOKUP(AE1579,Returns!A:A,Returns!B:B,"Not Returned",0,1)</f>
        <v>Not Returned</v>
      </c>
      <c r="AH1579">
        <f t="shared" si="124"/>
        <v>0</v>
      </c>
    </row>
    <row r="1580" spans="1:34" x14ac:dyDescent="0.3">
      <c r="A1580">
        <v>22029</v>
      </c>
      <c r="B1580" t="s">
        <v>25</v>
      </c>
      <c r="C1580" s="8">
        <v>0.03</v>
      </c>
      <c r="D1580" s="6">
        <v>205.99</v>
      </c>
      <c r="E1580" s="7">
        <v>8.99</v>
      </c>
      <c r="F1580">
        <v>2486</v>
      </c>
      <c r="G1580" t="s">
        <v>2312</v>
      </c>
      <c r="H1580" t="str">
        <f>IF(COUNTIF(G$2:G1580,G1580)=1,"New Customer","Returning Customer")</f>
        <v>Returning Customer</v>
      </c>
      <c r="I1580">
        <f t="shared" si="120"/>
        <v>0</v>
      </c>
      <c r="J1580" t="s">
        <v>27</v>
      </c>
      <c r="K1580" t="s">
        <v>58</v>
      </c>
      <c r="L1580" t="s">
        <v>77</v>
      </c>
      <c r="M1580" t="s">
        <v>78</v>
      </c>
      <c r="N1580" t="s">
        <v>59</v>
      </c>
      <c r="O1580" t="s">
        <v>1529</v>
      </c>
      <c r="P1580">
        <v>0.6</v>
      </c>
      <c r="Q1580" t="s">
        <v>33</v>
      </c>
      <c r="R1580" t="s">
        <v>135</v>
      </c>
      <c r="S1580" t="str">
        <f>VLOOKUP(R1580,Users!$A$1:$B$5,2,0)</f>
        <v>Sam</v>
      </c>
      <c r="T1580" t="s">
        <v>381</v>
      </c>
      <c r="U1580" t="s">
        <v>2313</v>
      </c>
      <c r="V1580">
        <v>30458</v>
      </c>
      <c r="W1580" s="2">
        <v>42041</v>
      </c>
      <c r="X1580" s="2" t="str">
        <f t="shared" si="121"/>
        <v>Fri</v>
      </c>
      <c r="Y1580" s="2">
        <v>42043</v>
      </c>
      <c r="Z1580" s="9">
        <f t="shared" si="122"/>
        <v>2</v>
      </c>
      <c r="AA1580" s="9" t="str">
        <f t="shared" si="123"/>
        <v>After Discount</v>
      </c>
      <c r="AB1580" s="6">
        <v>1087.7159999999999</v>
      </c>
      <c r="AC1580">
        <v>1</v>
      </c>
      <c r="AD1580" s="6">
        <v>176.42</v>
      </c>
      <c r="AE1580">
        <v>91414</v>
      </c>
      <c r="AF1580" s="9">
        <f>IF(COUNTIF(AE$2:AE3531,AE1580)=1,1,0)</f>
        <v>0</v>
      </c>
      <c r="AG1580" t="str">
        <f>_xlfn.XLOOKUP(AE1580,Returns!A:A,Returns!B:B,"Not Returned",0,1)</f>
        <v>Not Returned</v>
      </c>
      <c r="AH1580">
        <f t="shared" si="124"/>
        <v>0</v>
      </c>
    </row>
    <row r="1581" spans="1:34" x14ac:dyDescent="0.3">
      <c r="A1581">
        <v>21767</v>
      </c>
      <c r="B1581" t="s">
        <v>25</v>
      </c>
      <c r="C1581" s="8">
        <v>0.01</v>
      </c>
      <c r="D1581" s="6">
        <v>65.989999999999995</v>
      </c>
      <c r="E1581" s="7">
        <v>8.99</v>
      </c>
      <c r="F1581">
        <v>152</v>
      </c>
      <c r="G1581" t="s">
        <v>242</v>
      </c>
      <c r="H1581" t="str">
        <f>IF(COUNTIF(G$2:G1581,G1581)=1,"New Customer","Returning Customer")</f>
        <v>Returning Customer</v>
      </c>
      <c r="I1581">
        <f t="shared" si="120"/>
        <v>0</v>
      </c>
      <c r="J1581" t="s">
        <v>49</v>
      </c>
      <c r="K1581" t="s">
        <v>114</v>
      </c>
      <c r="L1581" t="s">
        <v>77</v>
      </c>
      <c r="M1581" t="s">
        <v>78</v>
      </c>
      <c r="N1581" t="s">
        <v>59</v>
      </c>
      <c r="O1581" t="s">
        <v>246</v>
      </c>
      <c r="P1581">
        <v>0.6</v>
      </c>
      <c r="Q1581" t="s">
        <v>33</v>
      </c>
      <c r="R1581" t="s">
        <v>135</v>
      </c>
      <c r="S1581" t="str">
        <f>VLOOKUP(R1581,Users!$A$1:$B$5,2,0)</f>
        <v>Sam</v>
      </c>
      <c r="T1581" t="s">
        <v>239</v>
      </c>
      <c r="U1581" t="s">
        <v>244</v>
      </c>
      <c r="V1581">
        <v>37918</v>
      </c>
      <c r="W1581" s="2">
        <v>42092</v>
      </c>
      <c r="X1581" s="2" t="str">
        <f t="shared" si="121"/>
        <v>Sun</v>
      </c>
      <c r="Y1581" s="2">
        <v>42095</v>
      </c>
      <c r="Z1581" s="9">
        <f t="shared" si="122"/>
        <v>3</v>
      </c>
      <c r="AA1581" s="9" t="str">
        <f t="shared" si="123"/>
        <v>After Discount</v>
      </c>
      <c r="AB1581" s="6">
        <v>97.86</v>
      </c>
      <c r="AC1581">
        <v>5</v>
      </c>
      <c r="AD1581" s="6">
        <v>292.23</v>
      </c>
      <c r="AE1581">
        <v>89524</v>
      </c>
      <c r="AF1581" s="9">
        <f>IF(COUNTIF(AE$2:AE3532,AE1581)=1,1,0)</f>
        <v>1</v>
      </c>
      <c r="AG1581" t="str">
        <f>_xlfn.XLOOKUP(AE1581,Returns!A:A,Returns!B:B,"Not Returned",0,1)</f>
        <v>Not Returned</v>
      </c>
      <c r="AH1581">
        <f t="shared" si="124"/>
        <v>0</v>
      </c>
    </row>
    <row r="1582" spans="1:34" x14ac:dyDescent="0.3">
      <c r="A1582">
        <v>18774</v>
      </c>
      <c r="B1582" t="s">
        <v>47</v>
      </c>
      <c r="C1582" s="8">
        <v>0.02</v>
      </c>
      <c r="D1582" s="6">
        <v>65.989999999999995</v>
      </c>
      <c r="E1582" s="7">
        <v>3.9</v>
      </c>
      <c r="F1582">
        <v>250</v>
      </c>
      <c r="G1582" t="s">
        <v>344</v>
      </c>
      <c r="H1582" t="str">
        <f>IF(COUNTIF(G$2:G1582,G1582)=1,"New Customer","Returning Customer")</f>
        <v>Returning Customer</v>
      </c>
      <c r="I1582">
        <f t="shared" si="120"/>
        <v>0</v>
      </c>
      <c r="J1582" t="s">
        <v>49</v>
      </c>
      <c r="K1582" t="s">
        <v>28</v>
      </c>
      <c r="L1582" t="s">
        <v>77</v>
      </c>
      <c r="M1582" t="s">
        <v>78</v>
      </c>
      <c r="N1582" t="s">
        <v>59</v>
      </c>
      <c r="O1582" t="s">
        <v>347</v>
      </c>
      <c r="P1582">
        <v>0.55000000000000004</v>
      </c>
      <c r="Q1582" t="s">
        <v>33</v>
      </c>
      <c r="R1582" t="s">
        <v>61</v>
      </c>
      <c r="S1582" t="str">
        <f>VLOOKUP(R1582,Users!$A$1:$B$5,2,0)</f>
        <v>Chris</v>
      </c>
      <c r="T1582" t="s">
        <v>62</v>
      </c>
      <c r="U1582" t="s">
        <v>346</v>
      </c>
      <c r="V1582">
        <v>55423</v>
      </c>
      <c r="W1582" s="2">
        <v>42152</v>
      </c>
      <c r="X1582" s="2" t="str">
        <f t="shared" si="121"/>
        <v>Thu</v>
      </c>
      <c r="Y1582" s="2">
        <v>42153</v>
      </c>
      <c r="Z1582" s="9">
        <f t="shared" si="122"/>
        <v>1</v>
      </c>
      <c r="AA1582" s="9" t="str">
        <f t="shared" si="123"/>
        <v>After Discount</v>
      </c>
      <c r="AB1582" s="6">
        <v>1061.3790000000001</v>
      </c>
      <c r="AC1582">
        <v>27</v>
      </c>
      <c r="AD1582" s="6">
        <v>1543.55</v>
      </c>
      <c r="AE1582">
        <v>87214</v>
      </c>
      <c r="AF1582" s="9">
        <f>IF(COUNTIF(AE$2:AE3533,AE1582)=1,1,0)</f>
        <v>0</v>
      </c>
      <c r="AG1582" t="str">
        <f>_xlfn.XLOOKUP(AE1582,Returns!A:A,Returns!B:B,"Not Returned",0,1)</f>
        <v>Not Returned</v>
      </c>
      <c r="AH1582">
        <f t="shared" si="124"/>
        <v>0</v>
      </c>
    </row>
    <row r="1583" spans="1:34" x14ac:dyDescent="0.3">
      <c r="A1583">
        <v>20522</v>
      </c>
      <c r="B1583" t="s">
        <v>37</v>
      </c>
      <c r="C1583" s="8">
        <v>0</v>
      </c>
      <c r="D1583" s="6">
        <v>125.99</v>
      </c>
      <c r="E1583" s="7">
        <v>8.08</v>
      </c>
      <c r="F1583">
        <v>191</v>
      </c>
      <c r="G1583" t="s">
        <v>280</v>
      </c>
      <c r="H1583" t="str">
        <f>IF(COUNTIF(G$2:G1583,G1583)=1,"New Customer","Returning Customer")</f>
        <v>Returning Customer</v>
      </c>
      <c r="I1583">
        <f t="shared" si="120"/>
        <v>0</v>
      </c>
      <c r="J1583" t="s">
        <v>49</v>
      </c>
      <c r="K1583" t="s">
        <v>28</v>
      </c>
      <c r="L1583" t="s">
        <v>77</v>
      </c>
      <c r="M1583" t="s">
        <v>78</v>
      </c>
      <c r="N1583" t="s">
        <v>59</v>
      </c>
      <c r="O1583" t="s">
        <v>284</v>
      </c>
      <c r="P1583">
        <v>0.56999999999999995</v>
      </c>
      <c r="Q1583" t="s">
        <v>33</v>
      </c>
      <c r="R1583" t="s">
        <v>61</v>
      </c>
      <c r="S1583" t="str">
        <f>VLOOKUP(R1583,Users!$A$1:$B$5,2,0)</f>
        <v>Chris</v>
      </c>
      <c r="T1583" t="s">
        <v>175</v>
      </c>
      <c r="U1583" t="s">
        <v>282</v>
      </c>
      <c r="V1583">
        <v>60505</v>
      </c>
      <c r="W1583" s="2">
        <v>42103</v>
      </c>
      <c r="X1583" s="2" t="str">
        <f t="shared" si="121"/>
        <v>Thu</v>
      </c>
      <c r="Y1583" s="2">
        <v>42104</v>
      </c>
      <c r="Z1583" s="9">
        <f t="shared" si="122"/>
        <v>1</v>
      </c>
      <c r="AA1583" s="9" t="str">
        <f t="shared" si="123"/>
        <v>No Discount</v>
      </c>
      <c r="AB1583" s="6">
        <v>1348.59672</v>
      </c>
      <c r="AC1583">
        <v>22</v>
      </c>
      <c r="AD1583" s="6">
        <v>2356.0100000000002</v>
      </c>
      <c r="AE1583">
        <v>89093</v>
      </c>
      <c r="AF1583" s="9">
        <f>IF(COUNTIF(AE$2:AE3534,AE1583)=1,1,0)</f>
        <v>0</v>
      </c>
      <c r="AG1583" t="str">
        <f>_xlfn.XLOOKUP(AE1583,Returns!A:A,Returns!B:B,"Not Returned",0,1)</f>
        <v>Not Returned</v>
      </c>
      <c r="AH1583">
        <f t="shared" si="124"/>
        <v>0</v>
      </c>
    </row>
    <row r="1584" spans="1:34" x14ac:dyDescent="0.3">
      <c r="A1584">
        <v>19988</v>
      </c>
      <c r="B1584" t="s">
        <v>106</v>
      </c>
      <c r="C1584" s="8">
        <v>0.05</v>
      </c>
      <c r="D1584" s="6">
        <v>125.99</v>
      </c>
      <c r="E1584" s="7">
        <v>8.08</v>
      </c>
      <c r="F1584">
        <v>437</v>
      </c>
      <c r="G1584" t="s">
        <v>530</v>
      </c>
      <c r="H1584" t="str">
        <f>IF(COUNTIF(G$2:G1584,G1584)=1,"New Customer","Returning Customer")</f>
        <v>New Customer</v>
      </c>
      <c r="I1584">
        <f t="shared" si="120"/>
        <v>1</v>
      </c>
      <c r="J1584" t="s">
        <v>49</v>
      </c>
      <c r="K1584" t="s">
        <v>58</v>
      </c>
      <c r="L1584" t="s">
        <v>77</v>
      </c>
      <c r="M1584" t="s">
        <v>78</v>
      </c>
      <c r="N1584" t="s">
        <v>59</v>
      </c>
      <c r="O1584" t="s">
        <v>284</v>
      </c>
      <c r="P1584">
        <v>0.56999999999999995</v>
      </c>
      <c r="Q1584" t="s">
        <v>33</v>
      </c>
      <c r="R1584" t="s">
        <v>53</v>
      </c>
      <c r="S1584" t="str">
        <f>VLOOKUP(R1584,Users!$A$1:$B$5,2,0)</f>
        <v>Erin</v>
      </c>
      <c r="T1584" t="s">
        <v>189</v>
      </c>
      <c r="U1584" t="s">
        <v>531</v>
      </c>
      <c r="V1584">
        <v>1462</v>
      </c>
      <c r="W1584" s="2">
        <v>42177</v>
      </c>
      <c r="X1584" s="2" t="str">
        <f t="shared" si="121"/>
        <v>Mon</v>
      </c>
      <c r="Y1584" s="2">
        <v>42182</v>
      </c>
      <c r="Z1584" s="9">
        <f t="shared" si="122"/>
        <v>5</v>
      </c>
      <c r="AA1584" s="9" t="str">
        <f t="shared" si="123"/>
        <v>After Discount</v>
      </c>
      <c r="AB1584" s="6">
        <v>427.11840000000001</v>
      </c>
      <c r="AC1584">
        <v>9</v>
      </c>
      <c r="AD1584" s="6">
        <v>952.26</v>
      </c>
      <c r="AE1584">
        <v>90695</v>
      </c>
      <c r="AF1584" s="9">
        <f>IF(COUNTIF(AE$2:AE3535,AE1584)=1,1,0)</f>
        <v>1</v>
      </c>
      <c r="AG1584" t="str">
        <f>_xlfn.XLOOKUP(AE1584,Returns!A:A,Returns!B:B,"Not Returned",0,1)</f>
        <v>Not Returned</v>
      </c>
      <c r="AH1584">
        <f t="shared" si="124"/>
        <v>0</v>
      </c>
    </row>
    <row r="1585" spans="1:34" x14ac:dyDescent="0.3">
      <c r="A1585">
        <v>25676</v>
      </c>
      <c r="B1585" t="s">
        <v>25</v>
      </c>
      <c r="C1585" s="8">
        <v>0.05</v>
      </c>
      <c r="D1585" s="6">
        <v>35.51</v>
      </c>
      <c r="E1585" s="7">
        <v>6.31</v>
      </c>
      <c r="F1585">
        <v>918</v>
      </c>
      <c r="G1585" t="s">
        <v>1023</v>
      </c>
      <c r="H1585" t="str">
        <f>IF(COUNTIF(G$2:G1585,G1585)=1,"New Customer","Returning Customer")</f>
        <v>Returning Customer</v>
      </c>
      <c r="I1585">
        <f t="shared" si="120"/>
        <v>0</v>
      </c>
      <c r="J1585" t="s">
        <v>49</v>
      </c>
      <c r="K1585" t="s">
        <v>114</v>
      </c>
      <c r="L1585" t="s">
        <v>29</v>
      </c>
      <c r="M1585" t="s">
        <v>139</v>
      </c>
      <c r="N1585" t="s">
        <v>59</v>
      </c>
      <c r="O1585" t="s">
        <v>1024</v>
      </c>
      <c r="P1585">
        <v>0.57999999999999996</v>
      </c>
      <c r="Q1585" t="s">
        <v>33</v>
      </c>
      <c r="R1585" t="s">
        <v>34</v>
      </c>
      <c r="S1585" t="str">
        <f>VLOOKUP(R1585,Users!$A$1:$B$5,2,0)</f>
        <v>William</v>
      </c>
      <c r="T1585" t="s">
        <v>45</v>
      </c>
      <c r="U1585" t="s">
        <v>764</v>
      </c>
      <c r="V1585">
        <v>91730</v>
      </c>
      <c r="W1585" s="2">
        <v>42106</v>
      </c>
      <c r="X1585" s="2" t="str">
        <f t="shared" si="121"/>
        <v>Sun</v>
      </c>
      <c r="Y1585" s="2">
        <v>42108</v>
      </c>
      <c r="Z1585" s="9">
        <f t="shared" si="122"/>
        <v>2</v>
      </c>
      <c r="AA1585" s="9" t="str">
        <f t="shared" si="123"/>
        <v>After Discount</v>
      </c>
      <c r="AB1585" s="6">
        <v>6.11</v>
      </c>
      <c r="AC1585">
        <v>2</v>
      </c>
      <c r="AD1585" s="6">
        <v>73.099999999999994</v>
      </c>
      <c r="AE1585">
        <v>90492</v>
      </c>
      <c r="AF1585" s="9">
        <f>IF(COUNTIF(AE$2:AE3536,AE1585)=1,1,0)</f>
        <v>0</v>
      </c>
      <c r="AG1585" t="str">
        <f>_xlfn.XLOOKUP(AE1585,Returns!A:A,Returns!B:B,"Not Returned",0,1)</f>
        <v>Not Returned</v>
      </c>
      <c r="AH1585">
        <f t="shared" si="124"/>
        <v>0</v>
      </c>
    </row>
    <row r="1586" spans="1:34" x14ac:dyDescent="0.3">
      <c r="A1586">
        <v>23533</v>
      </c>
      <c r="B1586" t="s">
        <v>47</v>
      </c>
      <c r="C1586" s="8">
        <v>0.09</v>
      </c>
      <c r="D1586" s="6">
        <v>2.1800000000000002</v>
      </c>
      <c r="E1586" s="7">
        <v>0.78</v>
      </c>
      <c r="F1586">
        <v>1603</v>
      </c>
      <c r="G1586" t="s">
        <v>1593</v>
      </c>
      <c r="H1586" t="str">
        <f>IF(COUNTIF(G$2:G1586,G1586)=1,"New Customer","Returning Customer")</f>
        <v>Returning Customer</v>
      </c>
      <c r="I1586">
        <f t="shared" si="120"/>
        <v>0</v>
      </c>
      <c r="J1586" t="s">
        <v>49</v>
      </c>
      <c r="K1586" t="s">
        <v>58</v>
      </c>
      <c r="L1586" t="s">
        <v>29</v>
      </c>
      <c r="M1586" t="s">
        <v>66</v>
      </c>
      <c r="N1586" t="s">
        <v>31</v>
      </c>
      <c r="O1586" t="s">
        <v>1594</v>
      </c>
      <c r="P1586">
        <v>0.52</v>
      </c>
      <c r="Q1586" t="s">
        <v>33</v>
      </c>
      <c r="R1586" t="s">
        <v>53</v>
      </c>
      <c r="S1586" t="str">
        <f>VLOOKUP(R1586,Users!$A$1:$B$5,2,0)</f>
        <v>Erin</v>
      </c>
      <c r="T1586" t="s">
        <v>71</v>
      </c>
      <c r="U1586" t="s">
        <v>1595</v>
      </c>
      <c r="V1586">
        <v>11598</v>
      </c>
      <c r="W1586" s="2">
        <v>42020</v>
      </c>
      <c r="X1586" s="2" t="str">
        <f t="shared" si="121"/>
        <v>Fri</v>
      </c>
      <c r="Y1586" s="2">
        <v>42022</v>
      </c>
      <c r="Z1586" s="9">
        <f t="shared" si="122"/>
        <v>2</v>
      </c>
      <c r="AA1586" s="9" t="str">
        <f t="shared" si="123"/>
        <v>After Discount</v>
      </c>
      <c r="AB1586" s="6">
        <v>2.4548000000000001</v>
      </c>
      <c r="AC1586">
        <v>9</v>
      </c>
      <c r="AD1586" s="6">
        <v>19.12</v>
      </c>
      <c r="AE1586">
        <v>89679</v>
      </c>
      <c r="AF1586" s="9">
        <f>IF(COUNTIF(AE$2:AE3537,AE1586)=1,1,0)</f>
        <v>0</v>
      </c>
      <c r="AG1586" t="str">
        <f>_xlfn.XLOOKUP(AE1586,Returns!A:A,Returns!B:B,"Not Returned",0,1)</f>
        <v>Not Returned</v>
      </c>
      <c r="AH1586">
        <f t="shared" si="124"/>
        <v>0</v>
      </c>
    </row>
    <row r="1587" spans="1:34" x14ac:dyDescent="0.3">
      <c r="A1587">
        <v>25264</v>
      </c>
      <c r="B1587" t="s">
        <v>106</v>
      </c>
      <c r="C1587" s="8">
        <v>0.01</v>
      </c>
      <c r="D1587" s="6">
        <v>5.94</v>
      </c>
      <c r="E1587" s="7">
        <v>9.92</v>
      </c>
      <c r="F1587">
        <v>241</v>
      </c>
      <c r="G1587" t="s">
        <v>335</v>
      </c>
      <c r="H1587" t="str">
        <f>IF(COUNTIF(G$2:G1587,G1587)=1,"New Customer","Returning Customer")</f>
        <v>Returning Customer</v>
      </c>
      <c r="I1587">
        <f t="shared" si="120"/>
        <v>0</v>
      </c>
      <c r="J1587" t="s">
        <v>49</v>
      </c>
      <c r="K1587" t="s">
        <v>58</v>
      </c>
      <c r="L1587" t="s">
        <v>29</v>
      </c>
      <c r="M1587" t="s">
        <v>109</v>
      </c>
      <c r="N1587" t="s">
        <v>59</v>
      </c>
      <c r="O1587" t="s">
        <v>338</v>
      </c>
      <c r="P1587">
        <v>0.38</v>
      </c>
      <c r="Q1587" t="s">
        <v>33</v>
      </c>
      <c r="R1587" t="s">
        <v>34</v>
      </c>
      <c r="S1587" t="str">
        <f>VLOOKUP(R1587,Users!$A$1:$B$5,2,0)</f>
        <v>William</v>
      </c>
      <c r="T1587" t="s">
        <v>250</v>
      </c>
      <c r="U1587" t="s">
        <v>337</v>
      </c>
      <c r="V1587">
        <v>81503</v>
      </c>
      <c r="W1587" s="2">
        <v>42150</v>
      </c>
      <c r="X1587" s="2" t="str">
        <f t="shared" si="121"/>
        <v>Tue</v>
      </c>
      <c r="Y1587" s="2">
        <v>42157</v>
      </c>
      <c r="Z1587" s="9">
        <f t="shared" si="122"/>
        <v>7</v>
      </c>
      <c r="AA1587" s="9" t="str">
        <f t="shared" si="123"/>
        <v>After Discount</v>
      </c>
      <c r="AB1587" s="6">
        <v>-256.51900000000001</v>
      </c>
      <c r="AC1587">
        <v>13</v>
      </c>
      <c r="AD1587" s="6">
        <v>79.930000000000007</v>
      </c>
      <c r="AE1587">
        <v>90480</v>
      </c>
      <c r="AF1587" s="9">
        <f>IF(COUNTIF(AE$2:AE3538,AE1587)=1,1,0)</f>
        <v>0</v>
      </c>
      <c r="AG1587" t="str">
        <f>_xlfn.XLOOKUP(AE1587,Returns!A:A,Returns!B:B,"Not Returned",0,1)</f>
        <v>Not Returned</v>
      </c>
      <c r="AH1587">
        <f t="shared" si="124"/>
        <v>0</v>
      </c>
    </row>
    <row r="1588" spans="1:34" x14ac:dyDescent="0.3">
      <c r="A1588">
        <v>22547</v>
      </c>
      <c r="B1588" t="s">
        <v>37</v>
      </c>
      <c r="C1588" s="8">
        <v>0.01</v>
      </c>
      <c r="D1588" s="6">
        <v>5.94</v>
      </c>
      <c r="E1588" s="7">
        <v>9.92</v>
      </c>
      <c r="F1588">
        <v>871</v>
      </c>
      <c r="G1588" t="s">
        <v>981</v>
      </c>
      <c r="H1588" t="str">
        <f>IF(COUNTIF(G$2:G1588,G1588)=1,"New Customer","Returning Customer")</f>
        <v>Returning Customer</v>
      </c>
      <c r="I1588">
        <f t="shared" si="120"/>
        <v>0</v>
      </c>
      <c r="J1588" t="s">
        <v>49</v>
      </c>
      <c r="K1588" t="s">
        <v>40</v>
      </c>
      <c r="L1588" t="s">
        <v>29</v>
      </c>
      <c r="M1588" t="s">
        <v>109</v>
      </c>
      <c r="N1588" t="s">
        <v>59</v>
      </c>
      <c r="O1588" t="s">
        <v>338</v>
      </c>
      <c r="P1588">
        <v>0.38</v>
      </c>
      <c r="Q1588" t="s">
        <v>33</v>
      </c>
      <c r="R1588" t="s">
        <v>34</v>
      </c>
      <c r="S1588" t="str">
        <f>VLOOKUP(R1588,Users!$A$1:$B$5,2,0)</f>
        <v>William</v>
      </c>
      <c r="T1588" t="s">
        <v>526</v>
      </c>
      <c r="U1588" t="s">
        <v>982</v>
      </c>
      <c r="V1588">
        <v>89502</v>
      </c>
      <c r="W1588" s="2">
        <v>42144</v>
      </c>
      <c r="X1588" s="2" t="str">
        <f t="shared" si="121"/>
        <v>Wed</v>
      </c>
      <c r="Y1588" s="2">
        <v>42147</v>
      </c>
      <c r="Z1588" s="9">
        <f t="shared" si="122"/>
        <v>3</v>
      </c>
      <c r="AA1588" s="9" t="str">
        <f t="shared" si="123"/>
        <v>After Discount</v>
      </c>
      <c r="AB1588" s="6">
        <v>-239.315</v>
      </c>
      <c r="AC1588">
        <v>12</v>
      </c>
      <c r="AD1588" s="6">
        <v>74.77</v>
      </c>
      <c r="AE1588">
        <v>90578</v>
      </c>
      <c r="AF1588" s="9">
        <f>IF(COUNTIF(AE$2:AE3539,AE1588)=1,1,0)</f>
        <v>0</v>
      </c>
      <c r="AG1588" t="str">
        <f>_xlfn.XLOOKUP(AE1588,Returns!A:A,Returns!B:B,"Not Returned",0,1)</f>
        <v>Not Returned</v>
      </c>
      <c r="AH1588">
        <f t="shared" si="124"/>
        <v>0</v>
      </c>
    </row>
    <row r="1589" spans="1:34" x14ac:dyDescent="0.3">
      <c r="A1589">
        <v>23654</v>
      </c>
      <c r="B1589" t="s">
        <v>37</v>
      </c>
      <c r="C1589" s="8">
        <v>0.03</v>
      </c>
      <c r="D1589" s="6">
        <v>4.24</v>
      </c>
      <c r="E1589" s="7">
        <v>5.41</v>
      </c>
      <c r="F1589">
        <v>33</v>
      </c>
      <c r="G1589" t="s">
        <v>108</v>
      </c>
      <c r="H1589" t="str">
        <f>IF(COUNTIF(G$2:G1589,G1589)=1,"New Customer","Returning Customer")</f>
        <v>Returning Customer</v>
      </c>
      <c r="I1589">
        <f t="shared" si="120"/>
        <v>0</v>
      </c>
      <c r="J1589" t="s">
        <v>49</v>
      </c>
      <c r="K1589" t="s">
        <v>28</v>
      </c>
      <c r="L1589" t="s">
        <v>29</v>
      </c>
      <c r="M1589" t="s">
        <v>109</v>
      </c>
      <c r="N1589" t="s">
        <v>59</v>
      </c>
      <c r="O1589" t="s">
        <v>110</v>
      </c>
      <c r="P1589">
        <v>0.35</v>
      </c>
      <c r="Q1589" t="s">
        <v>33</v>
      </c>
      <c r="R1589" t="s">
        <v>34</v>
      </c>
      <c r="S1589" t="str">
        <f>VLOOKUP(R1589,Users!$A$1:$B$5,2,0)</f>
        <v>William</v>
      </c>
      <c r="T1589" t="s">
        <v>102</v>
      </c>
      <c r="U1589" t="s">
        <v>111</v>
      </c>
      <c r="V1589">
        <v>97030</v>
      </c>
      <c r="W1589" s="2">
        <v>42170</v>
      </c>
      <c r="X1589" s="2" t="str">
        <f t="shared" si="121"/>
        <v>Mon</v>
      </c>
      <c r="Y1589" s="2">
        <v>42172</v>
      </c>
      <c r="Z1589" s="9">
        <f t="shared" si="122"/>
        <v>2</v>
      </c>
      <c r="AA1589" s="9" t="str">
        <f t="shared" si="123"/>
        <v>After Discount</v>
      </c>
      <c r="AB1589" s="6">
        <v>-84.437600000000003</v>
      </c>
      <c r="AC1589">
        <v>13</v>
      </c>
      <c r="AD1589" s="6">
        <v>58.68</v>
      </c>
      <c r="AE1589">
        <v>89201</v>
      </c>
      <c r="AF1589" s="9">
        <f>IF(COUNTIF(AE$2:AE3540,AE1589)=1,1,0)</f>
        <v>0</v>
      </c>
      <c r="AG1589" t="str">
        <f>_xlfn.XLOOKUP(AE1589,Returns!A:A,Returns!B:B,"Not Returned",0,1)</f>
        <v>Not Returned</v>
      </c>
      <c r="AH1589">
        <f t="shared" si="124"/>
        <v>0</v>
      </c>
    </row>
    <row r="1590" spans="1:34" x14ac:dyDescent="0.3">
      <c r="A1590">
        <v>26093</v>
      </c>
      <c r="B1590" t="s">
        <v>25</v>
      </c>
      <c r="C1590" s="8">
        <v>0.05</v>
      </c>
      <c r="D1590" s="6">
        <v>4.24</v>
      </c>
      <c r="E1590" s="7">
        <v>5.41</v>
      </c>
      <c r="F1590">
        <v>853</v>
      </c>
      <c r="G1590" t="s">
        <v>964</v>
      </c>
      <c r="H1590" t="str">
        <f>IF(COUNTIF(G$2:G1590,G1590)=1,"New Customer","Returning Customer")</f>
        <v>New Customer</v>
      </c>
      <c r="I1590">
        <f t="shared" si="120"/>
        <v>1</v>
      </c>
      <c r="J1590" t="s">
        <v>49</v>
      </c>
      <c r="K1590" t="s">
        <v>58</v>
      </c>
      <c r="L1590" t="s">
        <v>29</v>
      </c>
      <c r="M1590" t="s">
        <v>109</v>
      </c>
      <c r="N1590" t="s">
        <v>59</v>
      </c>
      <c r="O1590" t="s">
        <v>110</v>
      </c>
      <c r="P1590">
        <v>0.35</v>
      </c>
      <c r="Q1590" t="s">
        <v>33</v>
      </c>
      <c r="R1590" t="s">
        <v>34</v>
      </c>
      <c r="S1590" t="str">
        <f>VLOOKUP(R1590,Users!$A$1:$B$5,2,0)</f>
        <v>William</v>
      </c>
      <c r="T1590" t="s">
        <v>45</v>
      </c>
      <c r="U1590" t="s">
        <v>965</v>
      </c>
      <c r="V1590">
        <v>92345</v>
      </c>
      <c r="W1590" s="2">
        <v>42079</v>
      </c>
      <c r="X1590" s="2" t="str">
        <f t="shared" si="121"/>
        <v>Mon</v>
      </c>
      <c r="Y1590" s="2">
        <v>42081</v>
      </c>
      <c r="Z1590" s="9">
        <f t="shared" si="122"/>
        <v>2</v>
      </c>
      <c r="AA1590" s="9" t="str">
        <f t="shared" si="123"/>
        <v>After Discount</v>
      </c>
      <c r="AB1590" s="6">
        <v>-89.216999999999999</v>
      </c>
      <c r="AC1590">
        <v>12</v>
      </c>
      <c r="AD1590" s="6">
        <v>50.83</v>
      </c>
      <c r="AE1590">
        <v>88570</v>
      </c>
      <c r="AF1590" s="9">
        <f>IF(COUNTIF(AE$2:AE3541,AE1590)=1,1,0)</f>
        <v>1</v>
      </c>
      <c r="AG1590" t="str">
        <f>_xlfn.XLOOKUP(AE1590,Returns!A:A,Returns!B:B,"Not Returned",0,1)</f>
        <v>Not Returned</v>
      </c>
      <c r="AH1590">
        <f t="shared" si="124"/>
        <v>0</v>
      </c>
    </row>
    <row r="1591" spans="1:34" x14ac:dyDescent="0.3">
      <c r="A1591">
        <v>24075</v>
      </c>
      <c r="B1591" t="s">
        <v>56</v>
      </c>
      <c r="C1591" s="8">
        <v>0.06</v>
      </c>
      <c r="D1591" s="6">
        <v>4.24</v>
      </c>
      <c r="E1591" s="7">
        <v>5.41</v>
      </c>
      <c r="F1591">
        <v>2004</v>
      </c>
      <c r="G1591" t="s">
        <v>1928</v>
      </c>
      <c r="H1591" t="str">
        <f>IF(COUNTIF(G$2:G1591,G1591)=1,"New Customer","Returning Customer")</f>
        <v>Returning Customer</v>
      </c>
      <c r="I1591">
        <f t="shared" si="120"/>
        <v>0</v>
      </c>
      <c r="J1591" t="s">
        <v>49</v>
      </c>
      <c r="K1591" t="s">
        <v>40</v>
      </c>
      <c r="L1591" t="s">
        <v>29</v>
      </c>
      <c r="M1591" t="s">
        <v>109</v>
      </c>
      <c r="N1591" t="s">
        <v>59</v>
      </c>
      <c r="O1591" t="s">
        <v>110</v>
      </c>
      <c r="P1591">
        <v>0.35</v>
      </c>
      <c r="Q1591" t="s">
        <v>33</v>
      </c>
      <c r="R1591" t="s">
        <v>34</v>
      </c>
      <c r="S1591" t="str">
        <f>VLOOKUP(R1591,Users!$A$1:$B$5,2,0)</f>
        <v>William</v>
      </c>
      <c r="T1591" t="s">
        <v>82</v>
      </c>
      <c r="U1591" t="s">
        <v>1886</v>
      </c>
      <c r="V1591">
        <v>59715</v>
      </c>
      <c r="W1591" s="2">
        <v>42111</v>
      </c>
      <c r="X1591" s="2" t="str">
        <f t="shared" si="121"/>
        <v>Fri</v>
      </c>
      <c r="Y1591" s="2">
        <v>42113</v>
      </c>
      <c r="Z1591" s="9">
        <f t="shared" si="122"/>
        <v>2</v>
      </c>
      <c r="AA1591" s="9" t="str">
        <f t="shared" si="123"/>
        <v>After Discount</v>
      </c>
      <c r="AB1591" s="6">
        <v>-78.916679999999999</v>
      </c>
      <c r="AC1591">
        <v>10</v>
      </c>
      <c r="AD1591" s="6">
        <v>45</v>
      </c>
      <c r="AE1591">
        <v>91277</v>
      </c>
      <c r="AF1591" s="9">
        <f>IF(COUNTIF(AE$2:AE3542,AE1591)=1,1,0)</f>
        <v>0</v>
      </c>
      <c r="AG1591" t="str">
        <f>_xlfn.XLOOKUP(AE1591,Returns!A:A,Returns!B:B,"Not Returned",0,1)</f>
        <v>Not Returned</v>
      </c>
      <c r="AH1591">
        <f t="shared" si="124"/>
        <v>0</v>
      </c>
    </row>
    <row r="1592" spans="1:34" x14ac:dyDescent="0.3">
      <c r="A1592">
        <v>25381</v>
      </c>
      <c r="B1592" t="s">
        <v>106</v>
      </c>
      <c r="C1592" s="8">
        <v>0.1</v>
      </c>
      <c r="D1592" s="6">
        <v>4.24</v>
      </c>
      <c r="E1592" s="7">
        <v>5.41</v>
      </c>
      <c r="F1592">
        <v>2066</v>
      </c>
      <c r="G1592" t="s">
        <v>1969</v>
      </c>
      <c r="H1592" t="str">
        <f>IF(COUNTIF(G$2:G1592,G1592)=1,"New Customer","Returning Customer")</f>
        <v>Returning Customer</v>
      </c>
      <c r="I1592">
        <f t="shared" si="120"/>
        <v>0</v>
      </c>
      <c r="J1592" t="s">
        <v>49</v>
      </c>
      <c r="K1592" t="s">
        <v>28</v>
      </c>
      <c r="L1592" t="s">
        <v>29</v>
      </c>
      <c r="M1592" t="s">
        <v>109</v>
      </c>
      <c r="N1592" t="s">
        <v>59</v>
      </c>
      <c r="O1592" t="s">
        <v>110</v>
      </c>
      <c r="P1592">
        <v>0.35</v>
      </c>
      <c r="Q1592" t="s">
        <v>33</v>
      </c>
      <c r="R1592" t="s">
        <v>135</v>
      </c>
      <c r="S1592" t="str">
        <f>VLOOKUP(R1592,Users!$A$1:$B$5,2,0)</f>
        <v>Sam</v>
      </c>
      <c r="T1592" t="s">
        <v>316</v>
      </c>
      <c r="U1592" t="s">
        <v>1970</v>
      </c>
      <c r="V1592">
        <v>28079</v>
      </c>
      <c r="W1592" s="2">
        <v>42113</v>
      </c>
      <c r="X1592" s="2" t="str">
        <f t="shared" si="121"/>
        <v>Sun</v>
      </c>
      <c r="Y1592" s="2">
        <v>42117</v>
      </c>
      <c r="Z1592" s="9">
        <f t="shared" si="122"/>
        <v>4</v>
      </c>
      <c r="AA1592" s="9" t="str">
        <f t="shared" si="123"/>
        <v>After Discount</v>
      </c>
      <c r="AB1592" s="6">
        <v>-61.6</v>
      </c>
      <c r="AC1592">
        <v>8</v>
      </c>
      <c r="AD1592" s="6">
        <v>34.159999999999997</v>
      </c>
      <c r="AE1592">
        <v>85835</v>
      </c>
      <c r="AF1592" s="9">
        <f>IF(COUNTIF(AE$2:AE3543,AE1592)=1,1,0)</f>
        <v>1</v>
      </c>
      <c r="AG1592" t="str">
        <f>_xlfn.XLOOKUP(AE1592,Returns!A:A,Returns!B:B,"Not Returned",0,1)</f>
        <v>Not Returned</v>
      </c>
      <c r="AH1592">
        <f t="shared" si="124"/>
        <v>0</v>
      </c>
    </row>
    <row r="1593" spans="1:34" x14ac:dyDescent="0.3">
      <c r="A1593">
        <v>21401</v>
      </c>
      <c r="B1593" t="s">
        <v>106</v>
      </c>
      <c r="C1593" s="8">
        <v>0.05</v>
      </c>
      <c r="D1593" s="6">
        <v>1.86</v>
      </c>
      <c r="E1593" s="7">
        <v>2.58</v>
      </c>
      <c r="F1593">
        <v>210</v>
      </c>
      <c r="G1593" t="s">
        <v>302</v>
      </c>
      <c r="H1593" t="str">
        <f>IF(COUNTIF(G$2:G1593,G1593)=1,"New Customer","Returning Customer")</f>
        <v>Returning Customer</v>
      </c>
      <c r="I1593">
        <f t="shared" si="120"/>
        <v>0</v>
      </c>
      <c r="J1593" t="s">
        <v>49</v>
      </c>
      <c r="K1593" t="s">
        <v>40</v>
      </c>
      <c r="L1593" t="s">
        <v>29</v>
      </c>
      <c r="M1593" t="s">
        <v>66</v>
      </c>
      <c r="N1593" t="s">
        <v>31</v>
      </c>
      <c r="O1593" t="s">
        <v>303</v>
      </c>
      <c r="P1593">
        <v>0.82</v>
      </c>
      <c r="Q1593" t="s">
        <v>33</v>
      </c>
      <c r="R1593" t="s">
        <v>53</v>
      </c>
      <c r="S1593" t="str">
        <f>VLOOKUP(R1593,Users!$A$1:$B$5,2,0)</f>
        <v>Erin</v>
      </c>
      <c r="T1593" t="s">
        <v>71</v>
      </c>
      <c r="U1593" t="s">
        <v>304</v>
      </c>
      <c r="V1593">
        <v>12180</v>
      </c>
      <c r="W1593" s="2">
        <v>42021</v>
      </c>
      <c r="X1593" s="2" t="str">
        <f t="shared" si="121"/>
        <v>Sat</v>
      </c>
      <c r="Y1593" s="2">
        <v>42025</v>
      </c>
      <c r="Z1593" s="9">
        <f t="shared" si="122"/>
        <v>4</v>
      </c>
      <c r="AA1593" s="9" t="str">
        <f t="shared" si="123"/>
        <v>After Discount</v>
      </c>
      <c r="AB1593" s="6">
        <v>-66.62</v>
      </c>
      <c r="AC1593">
        <v>9</v>
      </c>
      <c r="AD1593" s="6">
        <v>17.61</v>
      </c>
      <c r="AE1593">
        <v>85965</v>
      </c>
      <c r="AF1593" s="9">
        <f>IF(COUNTIF(AE$2:AE3544,AE1593)=1,1,0)</f>
        <v>1</v>
      </c>
      <c r="AG1593" t="str">
        <f>_xlfn.XLOOKUP(AE1593,Returns!A:A,Returns!B:B,"Not Returned",0,1)</f>
        <v>Not Returned</v>
      </c>
      <c r="AH1593">
        <f t="shared" si="124"/>
        <v>0</v>
      </c>
    </row>
    <row r="1594" spans="1:34" x14ac:dyDescent="0.3">
      <c r="A1594">
        <v>23964</v>
      </c>
      <c r="B1594" t="s">
        <v>106</v>
      </c>
      <c r="C1594" s="8">
        <v>0.09</v>
      </c>
      <c r="D1594" s="6">
        <v>1.86</v>
      </c>
      <c r="E1594" s="7">
        <v>2.58</v>
      </c>
      <c r="F1594">
        <v>2270</v>
      </c>
      <c r="G1594" t="s">
        <v>2135</v>
      </c>
      <c r="H1594" t="str">
        <f>IF(COUNTIF(G$2:G1594,G1594)=1,"New Customer","Returning Customer")</f>
        <v>Returning Customer</v>
      </c>
      <c r="I1594">
        <f t="shared" si="120"/>
        <v>0</v>
      </c>
      <c r="J1594" t="s">
        <v>49</v>
      </c>
      <c r="K1594" t="s">
        <v>58</v>
      </c>
      <c r="L1594" t="s">
        <v>29</v>
      </c>
      <c r="M1594" t="s">
        <v>66</v>
      </c>
      <c r="N1594" t="s">
        <v>31</v>
      </c>
      <c r="O1594" t="s">
        <v>303</v>
      </c>
      <c r="P1594">
        <v>0.82</v>
      </c>
      <c r="Q1594" t="s">
        <v>33</v>
      </c>
      <c r="R1594" t="s">
        <v>135</v>
      </c>
      <c r="S1594" t="str">
        <f>VLOOKUP(R1594,Users!$A$1:$B$5,2,0)</f>
        <v>Sam</v>
      </c>
      <c r="T1594" t="s">
        <v>923</v>
      </c>
      <c r="U1594" t="s">
        <v>2136</v>
      </c>
      <c r="V1594">
        <v>29662</v>
      </c>
      <c r="W1594" s="2">
        <v>42041</v>
      </c>
      <c r="X1594" s="2" t="str">
        <f t="shared" si="121"/>
        <v>Fri</v>
      </c>
      <c r="Y1594" s="2">
        <v>42046</v>
      </c>
      <c r="Z1594" s="9">
        <f t="shared" si="122"/>
        <v>5</v>
      </c>
      <c r="AA1594" s="9" t="str">
        <f t="shared" si="123"/>
        <v>After Discount</v>
      </c>
      <c r="AB1594" s="6">
        <v>-1084.8469632000001</v>
      </c>
      <c r="AC1594">
        <v>12</v>
      </c>
      <c r="AD1594" s="6">
        <v>22.11</v>
      </c>
      <c r="AE1594">
        <v>89572</v>
      </c>
      <c r="AF1594" s="9">
        <f>IF(COUNTIF(AE$2:AE3545,AE1594)=1,1,0)</f>
        <v>0</v>
      </c>
      <c r="AG1594" t="str">
        <f>_xlfn.XLOOKUP(AE1594,Returns!A:A,Returns!B:B,"Not Returned",0,1)</f>
        <v>Not Returned</v>
      </c>
      <c r="AH1594">
        <f t="shared" si="124"/>
        <v>0</v>
      </c>
    </row>
    <row r="1595" spans="1:34" x14ac:dyDescent="0.3">
      <c r="A1595">
        <v>24872</v>
      </c>
      <c r="B1595" t="s">
        <v>37</v>
      </c>
      <c r="C1595" s="8">
        <v>0.1</v>
      </c>
      <c r="D1595" s="6">
        <v>14.98</v>
      </c>
      <c r="E1595" s="7">
        <v>7.69</v>
      </c>
      <c r="F1595">
        <v>1727</v>
      </c>
      <c r="G1595" t="s">
        <v>1721</v>
      </c>
      <c r="H1595" t="str">
        <f>IF(COUNTIF(G$2:G1595,G1595)=1,"New Customer","Returning Customer")</f>
        <v>New Customer</v>
      </c>
      <c r="I1595">
        <f t="shared" si="120"/>
        <v>1</v>
      </c>
      <c r="J1595" t="s">
        <v>27</v>
      </c>
      <c r="K1595" t="s">
        <v>58</v>
      </c>
      <c r="L1595" t="s">
        <v>29</v>
      </c>
      <c r="M1595" t="s">
        <v>139</v>
      </c>
      <c r="N1595" t="s">
        <v>59</v>
      </c>
      <c r="O1595" t="s">
        <v>1722</v>
      </c>
      <c r="P1595">
        <v>0.56999999999999995</v>
      </c>
      <c r="Q1595" t="s">
        <v>33</v>
      </c>
      <c r="R1595" t="s">
        <v>53</v>
      </c>
      <c r="S1595" t="str">
        <f>VLOOKUP(R1595,Users!$A$1:$B$5,2,0)</f>
        <v>Erin</v>
      </c>
      <c r="T1595" t="s">
        <v>152</v>
      </c>
      <c r="U1595" t="s">
        <v>1723</v>
      </c>
      <c r="V1595">
        <v>44240</v>
      </c>
      <c r="W1595" s="2">
        <v>42025</v>
      </c>
      <c r="X1595" s="2" t="str">
        <f t="shared" si="121"/>
        <v>Wed</v>
      </c>
      <c r="Y1595" s="2">
        <v>42027</v>
      </c>
      <c r="Z1595" s="9">
        <f t="shared" si="122"/>
        <v>2</v>
      </c>
      <c r="AA1595" s="9" t="str">
        <f t="shared" si="123"/>
        <v>After Discount</v>
      </c>
      <c r="AB1595" s="6">
        <v>-76.900000000000006</v>
      </c>
      <c r="AC1595">
        <v>8</v>
      </c>
      <c r="AD1595" s="6">
        <v>114.81</v>
      </c>
      <c r="AE1595">
        <v>87194</v>
      </c>
      <c r="AF1595" s="9">
        <f>IF(COUNTIF(AE$2:AE3546,AE1595)=1,1,0)</f>
        <v>1</v>
      </c>
      <c r="AG1595" t="str">
        <f>_xlfn.XLOOKUP(AE1595,Returns!A:A,Returns!B:B,"Not Returned",0,1)</f>
        <v>Not Returned</v>
      </c>
      <c r="AH1595">
        <f t="shared" si="124"/>
        <v>0</v>
      </c>
    </row>
    <row r="1596" spans="1:34" x14ac:dyDescent="0.3">
      <c r="A1596">
        <v>4789</v>
      </c>
      <c r="B1596" t="s">
        <v>25</v>
      </c>
      <c r="C1596" s="8">
        <v>0.01</v>
      </c>
      <c r="D1596" s="6">
        <v>14.98</v>
      </c>
      <c r="E1596" s="7">
        <v>7.69</v>
      </c>
      <c r="F1596">
        <v>2618</v>
      </c>
      <c r="G1596" t="s">
        <v>2418</v>
      </c>
      <c r="H1596" t="str">
        <f>IF(COUNTIF(G$2:G1596,G1596)=1,"New Customer","Returning Customer")</f>
        <v>Returning Customer</v>
      </c>
      <c r="I1596">
        <f t="shared" si="120"/>
        <v>0</v>
      </c>
      <c r="J1596" t="s">
        <v>49</v>
      </c>
      <c r="K1596" t="s">
        <v>28</v>
      </c>
      <c r="L1596" t="s">
        <v>29</v>
      </c>
      <c r="M1596" t="s">
        <v>139</v>
      </c>
      <c r="N1596" t="s">
        <v>59</v>
      </c>
      <c r="O1596" t="s">
        <v>1722</v>
      </c>
      <c r="P1596">
        <v>0.56999999999999995</v>
      </c>
      <c r="Q1596" t="s">
        <v>33</v>
      </c>
      <c r="R1596" t="s">
        <v>53</v>
      </c>
      <c r="S1596" t="str">
        <f>VLOOKUP(R1596,Users!$A$1:$B$5,2,0)</f>
        <v>Erin</v>
      </c>
      <c r="T1596" t="s">
        <v>71</v>
      </c>
      <c r="U1596" t="s">
        <v>90</v>
      </c>
      <c r="V1596">
        <v>10004</v>
      </c>
      <c r="W1596" s="2">
        <v>42086</v>
      </c>
      <c r="X1596" s="2" t="str">
        <f t="shared" si="121"/>
        <v>Mon</v>
      </c>
      <c r="Y1596" s="2">
        <v>42088</v>
      </c>
      <c r="Z1596" s="9">
        <f t="shared" si="122"/>
        <v>2</v>
      </c>
      <c r="AA1596" s="9" t="str">
        <f t="shared" si="123"/>
        <v>After Discount</v>
      </c>
      <c r="AB1596" s="6">
        <v>-48.97</v>
      </c>
      <c r="AC1596">
        <v>28</v>
      </c>
      <c r="AD1596" s="6">
        <v>435.39</v>
      </c>
      <c r="AE1596">
        <v>34017</v>
      </c>
      <c r="AF1596" s="9">
        <f>IF(COUNTIF(AE$2:AE3547,AE1596)=1,1,0)</f>
        <v>0</v>
      </c>
      <c r="AG1596" t="str">
        <f>_xlfn.XLOOKUP(AE1596,Returns!A:A,Returns!B:B,"Not Returned",0,1)</f>
        <v>Not Returned</v>
      </c>
      <c r="AH1596">
        <f t="shared" si="124"/>
        <v>0</v>
      </c>
    </row>
    <row r="1597" spans="1:34" x14ac:dyDescent="0.3">
      <c r="A1597">
        <v>24604</v>
      </c>
      <c r="B1597" t="s">
        <v>56</v>
      </c>
      <c r="C1597" s="8">
        <v>7.0000000000000007E-2</v>
      </c>
      <c r="D1597" s="6">
        <v>30.56</v>
      </c>
      <c r="E1597" s="7">
        <v>2.99</v>
      </c>
      <c r="F1597">
        <v>2813</v>
      </c>
      <c r="G1597" t="s">
        <v>2559</v>
      </c>
      <c r="H1597" t="str">
        <f>IF(COUNTIF(G$2:G1597,G1597)=1,"New Customer","Returning Customer")</f>
        <v>New Customer</v>
      </c>
      <c r="I1597">
        <f t="shared" si="120"/>
        <v>1</v>
      </c>
      <c r="J1597" t="s">
        <v>49</v>
      </c>
      <c r="K1597" t="s">
        <v>28</v>
      </c>
      <c r="L1597" t="s">
        <v>29</v>
      </c>
      <c r="M1597" t="s">
        <v>109</v>
      </c>
      <c r="N1597" t="s">
        <v>59</v>
      </c>
      <c r="O1597" t="s">
        <v>2560</v>
      </c>
      <c r="P1597">
        <v>0.35</v>
      </c>
      <c r="Q1597" t="s">
        <v>33</v>
      </c>
      <c r="R1597" t="s">
        <v>135</v>
      </c>
      <c r="S1597" t="str">
        <f>VLOOKUP(R1597,Users!$A$1:$B$5,2,0)</f>
        <v>Sam</v>
      </c>
      <c r="T1597" t="s">
        <v>239</v>
      </c>
      <c r="U1597" t="s">
        <v>2561</v>
      </c>
      <c r="V1597">
        <v>37311</v>
      </c>
      <c r="W1597" s="2">
        <v>42042</v>
      </c>
      <c r="X1597" s="2" t="str">
        <f t="shared" si="121"/>
        <v>Sat</v>
      </c>
      <c r="Y1597" s="2">
        <v>42042</v>
      </c>
      <c r="Z1597" s="9">
        <f t="shared" si="122"/>
        <v>0</v>
      </c>
      <c r="AA1597" s="9" t="str">
        <f t="shared" si="123"/>
        <v>After Discount</v>
      </c>
      <c r="AB1597" s="6">
        <v>-95.618600000000015</v>
      </c>
      <c r="AC1597">
        <v>12</v>
      </c>
      <c r="AD1597" s="6">
        <v>364.92</v>
      </c>
      <c r="AE1597">
        <v>88819</v>
      </c>
      <c r="AF1597" s="9">
        <f>IF(COUNTIF(AE$2:AE3548,AE1597)=1,1,0)</f>
        <v>1</v>
      </c>
      <c r="AG1597" t="str">
        <f>_xlfn.XLOOKUP(AE1597,Returns!A:A,Returns!B:B,"Not Returned",0,1)</f>
        <v>Not Returned</v>
      </c>
      <c r="AH1597">
        <f t="shared" si="124"/>
        <v>0</v>
      </c>
    </row>
    <row r="1598" spans="1:34" x14ac:dyDescent="0.3">
      <c r="A1598">
        <v>21567</v>
      </c>
      <c r="B1598" t="s">
        <v>106</v>
      </c>
      <c r="C1598" s="8">
        <v>0.08</v>
      </c>
      <c r="D1598" s="6">
        <v>30.56</v>
      </c>
      <c r="E1598" s="7">
        <v>2.99</v>
      </c>
      <c r="F1598">
        <v>3287</v>
      </c>
      <c r="G1598" t="s">
        <v>2921</v>
      </c>
      <c r="H1598" t="str">
        <f>IF(COUNTIF(G$2:G1598,G1598)=1,"New Customer","Returning Customer")</f>
        <v>New Customer</v>
      </c>
      <c r="I1598">
        <f t="shared" si="120"/>
        <v>1</v>
      </c>
      <c r="J1598" t="s">
        <v>49</v>
      </c>
      <c r="K1598" t="s">
        <v>58</v>
      </c>
      <c r="L1598" t="s">
        <v>29</v>
      </c>
      <c r="M1598" t="s">
        <v>109</v>
      </c>
      <c r="N1598" t="s">
        <v>59</v>
      </c>
      <c r="O1598" t="s">
        <v>2560</v>
      </c>
      <c r="P1598">
        <v>0.35</v>
      </c>
      <c r="Q1598" t="s">
        <v>33</v>
      </c>
      <c r="R1598" t="s">
        <v>34</v>
      </c>
      <c r="S1598" t="str">
        <f>VLOOKUP(R1598,Users!$A$1:$B$5,2,0)</f>
        <v>William</v>
      </c>
      <c r="T1598" t="s">
        <v>45</v>
      </c>
      <c r="U1598" t="s">
        <v>2922</v>
      </c>
      <c r="V1598">
        <v>95746</v>
      </c>
      <c r="W1598" s="2">
        <v>42149</v>
      </c>
      <c r="X1598" s="2" t="str">
        <f t="shared" si="121"/>
        <v>Mon</v>
      </c>
      <c r="Y1598" s="2">
        <v>42151</v>
      </c>
      <c r="Z1598" s="9">
        <f t="shared" si="122"/>
        <v>2</v>
      </c>
      <c r="AA1598" s="9" t="str">
        <f t="shared" si="123"/>
        <v>After Discount</v>
      </c>
      <c r="AB1598" s="6">
        <v>352.87979999999999</v>
      </c>
      <c r="AC1598">
        <v>17</v>
      </c>
      <c r="AD1598" s="6">
        <v>511.42</v>
      </c>
      <c r="AE1598">
        <v>89897</v>
      </c>
      <c r="AF1598" s="9">
        <f>IF(COUNTIF(AE$2:AE3549,AE1598)=1,1,0)</f>
        <v>1</v>
      </c>
      <c r="AG1598" t="str">
        <f>_xlfn.XLOOKUP(AE1598,Returns!A:A,Returns!B:B,"Not Returned",0,1)</f>
        <v>Not Returned</v>
      </c>
      <c r="AH1598">
        <f t="shared" si="124"/>
        <v>0</v>
      </c>
    </row>
    <row r="1599" spans="1:34" x14ac:dyDescent="0.3">
      <c r="A1599">
        <v>22224</v>
      </c>
      <c r="B1599" t="s">
        <v>47</v>
      </c>
      <c r="C1599" s="8">
        <v>0.01</v>
      </c>
      <c r="D1599" s="6">
        <v>110.99</v>
      </c>
      <c r="E1599" s="7">
        <v>2.5</v>
      </c>
      <c r="F1599">
        <v>388</v>
      </c>
      <c r="G1599" t="s">
        <v>491</v>
      </c>
      <c r="H1599" t="str">
        <f>IF(COUNTIF(G$2:G1599,G1599)=1,"New Customer","Returning Customer")</f>
        <v>New Customer</v>
      </c>
      <c r="I1599">
        <f t="shared" si="120"/>
        <v>1</v>
      </c>
      <c r="J1599" t="s">
        <v>49</v>
      </c>
      <c r="K1599" t="s">
        <v>28</v>
      </c>
      <c r="L1599" t="s">
        <v>77</v>
      </c>
      <c r="M1599" t="s">
        <v>78</v>
      </c>
      <c r="N1599" t="s">
        <v>59</v>
      </c>
      <c r="O1599" t="s">
        <v>494</v>
      </c>
      <c r="P1599">
        <v>0.56999999999999995</v>
      </c>
      <c r="Q1599" t="s">
        <v>33</v>
      </c>
      <c r="R1599" t="s">
        <v>61</v>
      </c>
      <c r="S1599" t="str">
        <f>VLOOKUP(R1599,Users!$A$1:$B$5,2,0)</f>
        <v>Chris</v>
      </c>
      <c r="T1599" t="s">
        <v>489</v>
      </c>
      <c r="U1599" t="s">
        <v>493</v>
      </c>
      <c r="V1599">
        <v>68847</v>
      </c>
      <c r="W1599" s="2">
        <v>42007</v>
      </c>
      <c r="X1599" s="2" t="str">
        <f t="shared" si="121"/>
        <v>Sat</v>
      </c>
      <c r="Y1599" s="2">
        <v>42010</v>
      </c>
      <c r="Z1599" s="9">
        <f t="shared" si="122"/>
        <v>3</v>
      </c>
      <c r="AA1599" s="9" t="str">
        <f t="shared" si="123"/>
        <v>After Discount</v>
      </c>
      <c r="AB1599" s="6">
        <v>-263.56572</v>
      </c>
      <c r="AC1599">
        <v>2</v>
      </c>
      <c r="AD1599" s="6">
        <v>188.66</v>
      </c>
      <c r="AE1599">
        <v>90337</v>
      </c>
      <c r="AF1599" s="9">
        <f>IF(COUNTIF(AE$2:AE3550,AE1599)=1,1,0)</f>
        <v>0</v>
      </c>
      <c r="AG1599" t="str">
        <f>_xlfn.XLOOKUP(AE1599,Returns!A:A,Returns!B:B,"Not Returned",0,1)</f>
        <v>Not Returned</v>
      </c>
      <c r="AH1599">
        <f t="shared" si="124"/>
        <v>0</v>
      </c>
    </row>
    <row r="1600" spans="1:34" x14ac:dyDescent="0.3">
      <c r="A1600">
        <v>18703</v>
      </c>
      <c r="B1600" t="s">
        <v>47</v>
      </c>
      <c r="C1600" s="8">
        <v>0.03</v>
      </c>
      <c r="D1600" s="6">
        <v>110.99</v>
      </c>
      <c r="E1600" s="7">
        <v>2.5</v>
      </c>
      <c r="F1600">
        <v>1390</v>
      </c>
      <c r="G1600" t="s">
        <v>1444</v>
      </c>
      <c r="H1600" t="str">
        <f>IF(COUNTIF(G$2:G1600,G1600)=1,"New Customer","Returning Customer")</f>
        <v>New Customer</v>
      </c>
      <c r="I1600">
        <f t="shared" si="120"/>
        <v>1</v>
      </c>
      <c r="J1600" t="s">
        <v>49</v>
      </c>
      <c r="K1600" t="s">
        <v>28</v>
      </c>
      <c r="L1600" t="s">
        <v>77</v>
      </c>
      <c r="M1600" t="s">
        <v>78</v>
      </c>
      <c r="N1600" t="s">
        <v>59</v>
      </c>
      <c r="O1600" t="s">
        <v>494</v>
      </c>
      <c r="P1600">
        <v>0.56999999999999995</v>
      </c>
      <c r="Q1600" t="s">
        <v>33</v>
      </c>
      <c r="R1600" t="s">
        <v>34</v>
      </c>
      <c r="S1600" t="str">
        <f>VLOOKUP(R1600,Users!$A$1:$B$5,2,0)</f>
        <v>William</v>
      </c>
      <c r="T1600" t="s">
        <v>45</v>
      </c>
      <c r="U1600" t="s">
        <v>1434</v>
      </c>
      <c r="V1600">
        <v>95207</v>
      </c>
      <c r="W1600" s="2">
        <v>42140</v>
      </c>
      <c r="X1600" s="2" t="str">
        <f t="shared" si="121"/>
        <v>Sat</v>
      </c>
      <c r="Y1600" s="2">
        <v>42142</v>
      </c>
      <c r="Z1600" s="9">
        <f t="shared" si="122"/>
        <v>2</v>
      </c>
      <c r="AA1600" s="9" t="str">
        <f t="shared" si="123"/>
        <v>After Discount</v>
      </c>
      <c r="AB1600" s="6">
        <v>2495.3987999999999</v>
      </c>
      <c r="AC1600">
        <v>38</v>
      </c>
      <c r="AD1600" s="6">
        <v>3616.52</v>
      </c>
      <c r="AE1600">
        <v>88731</v>
      </c>
      <c r="AF1600" s="9">
        <f>IF(COUNTIF(AE$2:AE3551,AE1600)=1,1,0)</f>
        <v>0</v>
      </c>
      <c r="AG1600" t="str">
        <f>_xlfn.XLOOKUP(AE1600,Returns!A:A,Returns!B:B,"Not Returned",0,1)</f>
        <v>Not Returned</v>
      </c>
      <c r="AH1600">
        <f t="shared" si="124"/>
        <v>0</v>
      </c>
    </row>
    <row r="1601" spans="1:34" x14ac:dyDescent="0.3">
      <c r="A1601">
        <v>19461</v>
      </c>
      <c r="B1601" t="s">
        <v>56</v>
      </c>
      <c r="C1601" s="8">
        <v>0.02</v>
      </c>
      <c r="D1601" s="6">
        <v>110.99</v>
      </c>
      <c r="E1601" s="7">
        <v>2.5</v>
      </c>
      <c r="F1601">
        <v>3347</v>
      </c>
      <c r="G1601" t="s">
        <v>2957</v>
      </c>
      <c r="H1601" t="str">
        <f>IF(COUNTIF(G$2:G1601,G1601)=1,"New Customer","Returning Customer")</f>
        <v>Returning Customer</v>
      </c>
      <c r="I1601">
        <f t="shared" si="120"/>
        <v>0</v>
      </c>
      <c r="J1601" t="s">
        <v>49</v>
      </c>
      <c r="K1601" t="s">
        <v>114</v>
      </c>
      <c r="L1601" t="s">
        <v>77</v>
      </c>
      <c r="M1601" t="s">
        <v>78</v>
      </c>
      <c r="N1601" t="s">
        <v>59</v>
      </c>
      <c r="O1601" t="s">
        <v>494</v>
      </c>
      <c r="P1601">
        <v>0.56999999999999995</v>
      </c>
      <c r="Q1601" t="s">
        <v>33</v>
      </c>
      <c r="R1601" t="s">
        <v>135</v>
      </c>
      <c r="S1601" t="str">
        <f>VLOOKUP(R1601,Users!$A$1:$B$5,2,0)</f>
        <v>Sam</v>
      </c>
      <c r="T1601" t="s">
        <v>356</v>
      </c>
      <c r="U1601" t="s">
        <v>2959</v>
      </c>
      <c r="V1601">
        <v>33411</v>
      </c>
      <c r="W1601" s="2">
        <v>42031</v>
      </c>
      <c r="X1601" s="2" t="str">
        <f t="shared" si="121"/>
        <v>Tue</v>
      </c>
      <c r="Y1601" s="2">
        <v>42033</v>
      </c>
      <c r="Z1601" s="9">
        <f t="shared" si="122"/>
        <v>2</v>
      </c>
      <c r="AA1601" s="9" t="str">
        <f t="shared" si="123"/>
        <v>After Discount</v>
      </c>
      <c r="AB1601" s="6">
        <v>-39.808999999999997</v>
      </c>
      <c r="AC1601">
        <v>1</v>
      </c>
      <c r="AD1601" s="6">
        <v>94.3</v>
      </c>
      <c r="AE1601">
        <v>89356</v>
      </c>
      <c r="AF1601" s="9">
        <f>IF(COUNTIF(AE$2:AE3552,AE1601)=1,1,0)</f>
        <v>1</v>
      </c>
      <c r="AG1601" t="str">
        <f>_xlfn.XLOOKUP(AE1601,Returns!A:A,Returns!B:B,"Not Returned",0,1)</f>
        <v>Not Returned</v>
      </c>
      <c r="AH1601">
        <f t="shared" si="124"/>
        <v>0</v>
      </c>
    </row>
    <row r="1602" spans="1:34" x14ac:dyDescent="0.3">
      <c r="A1602">
        <v>22247</v>
      </c>
      <c r="B1602" t="s">
        <v>56</v>
      </c>
      <c r="C1602" s="8">
        <v>0.06</v>
      </c>
      <c r="D1602" s="6">
        <v>195.99</v>
      </c>
      <c r="E1602" s="7">
        <v>8.99</v>
      </c>
      <c r="F1602">
        <v>622</v>
      </c>
      <c r="G1602" t="s">
        <v>725</v>
      </c>
      <c r="H1602" t="str">
        <f>IF(COUNTIF(G$2:G1602,G1602)=1,"New Customer","Returning Customer")</f>
        <v>New Customer</v>
      </c>
      <c r="I1602">
        <f t="shared" ref="I1602:I1665" si="125">IF(H1602="New Customer",1,0)</f>
        <v>1</v>
      </c>
      <c r="J1602" t="s">
        <v>49</v>
      </c>
      <c r="K1602" t="s">
        <v>40</v>
      </c>
      <c r="L1602" t="s">
        <v>77</v>
      </c>
      <c r="M1602" t="s">
        <v>78</v>
      </c>
      <c r="N1602" t="s">
        <v>59</v>
      </c>
      <c r="O1602" t="s">
        <v>726</v>
      </c>
      <c r="P1602">
        <v>0.6</v>
      </c>
      <c r="Q1602" t="s">
        <v>33</v>
      </c>
      <c r="R1602" t="s">
        <v>53</v>
      </c>
      <c r="S1602" t="str">
        <f>VLOOKUP(R1602,Users!$A$1:$B$5,2,0)</f>
        <v>Erin</v>
      </c>
      <c r="T1602" t="s">
        <v>184</v>
      </c>
      <c r="U1602" t="s">
        <v>504</v>
      </c>
      <c r="V1602">
        <v>4210</v>
      </c>
      <c r="W1602" s="2">
        <v>42061</v>
      </c>
      <c r="X1602" s="2" t="str">
        <f t="shared" ref="X1602:X1665" si="126">TEXT(W1602,"ddd")</f>
        <v>Thu</v>
      </c>
      <c r="Y1602" s="2">
        <v>42063</v>
      </c>
      <c r="Z1602" s="9">
        <f t="shared" ref="Z1602:Z1665" si="127">Y1602-W1602</f>
        <v>2</v>
      </c>
      <c r="AA1602" s="9" t="str">
        <f t="shared" ref="AA1602:AA1665" si="128">IF(C1602=0,"No Discount","After Discount")</f>
        <v>After Discount</v>
      </c>
      <c r="AB1602" s="6">
        <v>349.47</v>
      </c>
      <c r="AC1602">
        <v>6</v>
      </c>
      <c r="AD1602" s="6">
        <v>948.97</v>
      </c>
      <c r="AE1602">
        <v>91432</v>
      </c>
      <c r="AF1602" s="9">
        <f>IF(COUNTIF(AE$2:AE3553,AE1602)=1,1,0)</f>
        <v>0</v>
      </c>
      <c r="AG1602" t="str">
        <f>_xlfn.XLOOKUP(AE1602,Returns!A:A,Returns!B:B,"Not Returned",0,1)</f>
        <v>Not Returned</v>
      </c>
      <c r="AH1602">
        <f t="shared" ref="AH1602:AH1665" si="129">IF(AG1602="Not Returned",0,1)</f>
        <v>0</v>
      </c>
    </row>
    <row r="1603" spans="1:34" x14ac:dyDescent="0.3">
      <c r="A1603">
        <v>24971</v>
      </c>
      <c r="B1603" t="s">
        <v>25</v>
      </c>
      <c r="C1603" s="8">
        <v>0</v>
      </c>
      <c r="D1603" s="6">
        <v>195.99</v>
      </c>
      <c r="E1603" s="7">
        <v>8.99</v>
      </c>
      <c r="F1603">
        <v>1919</v>
      </c>
      <c r="G1603" t="s">
        <v>1862</v>
      </c>
      <c r="H1603" t="str">
        <f>IF(COUNTIF(G$2:G1603,G1603)=1,"New Customer","Returning Customer")</f>
        <v>New Customer</v>
      </c>
      <c r="I1603">
        <f t="shared" si="125"/>
        <v>1</v>
      </c>
      <c r="J1603" t="s">
        <v>49</v>
      </c>
      <c r="K1603" t="s">
        <v>40</v>
      </c>
      <c r="L1603" t="s">
        <v>77</v>
      </c>
      <c r="M1603" t="s">
        <v>78</v>
      </c>
      <c r="N1603" t="s">
        <v>59</v>
      </c>
      <c r="O1603" t="s">
        <v>726</v>
      </c>
      <c r="P1603">
        <v>0.6</v>
      </c>
      <c r="Q1603" t="s">
        <v>33</v>
      </c>
      <c r="R1603" t="s">
        <v>135</v>
      </c>
      <c r="S1603" t="str">
        <f>VLOOKUP(R1603,Users!$A$1:$B$5,2,0)</f>
        <v>Sam</v>
      </c>
      <c r="T1603" t="s">
        <v>949</v>
      </c>
      <c r="U1603" t="s">
        <v>1863</v>
      </c>
      <c r="V1603">
        <v>71603</v>
      </c>
      <c r="W1603" s="2">
        <v>42059</v>
      </c>
      <c r="X1603" s="2" t="str">
        <f t="shared" si="126"/>
        <v>Tue</v>
      </c>
      <c r="Y1603" s="2">
        <v>42060</v>
      </c>
      <c r="Z1603" s="9">
        <f t="shared" si="127"/>
        <v>1</v>
      </c>
      <c r="AA1603" s="9" t="str">
        <f t="shared" si="128"/>
        <v>No Discount</v>
      </c>
      <c r="AB1603" s="6">
        <v>114.88199999999999</v>
      </c>
      <c r="AC1603">
        <v>5</v>
      </c>
      <c r="AD1603" s="6">
        <v>882.93</v>
      </c>
      <c r="AE1603">
        <v>85896</v>
      </c>
      <c r="AF1603" s="9">
        <f>IF(COUNTIF(AE$2:AE3554,AE1603)=1,1,0)</f>
        <v>1</v>
      </c>
      <c r="AG1603" t="str">
        <f>_xlfn.XLOOKUP(AE1603,Returns!A:A,Returns!B:B,"Not Returned",0,1)</f>
        <v>Not Returned</v>
      </c>
      <c r="AH1603">
        <f t="shared" si="129"/>
        <v>0</v>
      </c>
    </row>
    <row r="1604" spans="1:34" x14ac:dyDescent="0.3">
      <c r="A1604">
        <v>22973</v>
      </c>
      <c r="B1604" t="s">
        <v>47</v>
      </c>
      <c r="C1604" s="8">
        <v>0.06</v>
      </c>
      <c r="D1604" s="6">
        <v>195.99</v>
      </c>
      <c r="E1604" s="7">
        <v>8.99</v>
      </c>
      <c r="F1604">
        <v>2046</v>
      </c>
      <c r="G1604" t="s">
        <v>1948</v>
      </c>
      <c r="H1604" t="str">
        <f>IF(COUNTIF(G$2:G1604,G1604)=1,"New Customer","Returning Customer")</f>
        <v>Returning Customer</v>
      </c>
      <c r="I1604">
        <f t="shared" si="125"/>
        <v>0</v>
      </c>
      <c r="J1604" t="s">
        <v>49</v>
      </c>
      <c r="K1604" t="s">
        <v>28</v>
      </c>
      <c r="L1604" t="s">
        <v>77</v>
      </c>
      <c r="M1604" t="s">
        <v>78</v>
      </c>
      <c r="N1604" t="s">
        <v>59</v>
      </c>
      <c r="O1604" t="s">
        <v>726</v>
      </c>
      <c r="P1604">
        <v>0.6</v>
      </c>
      <c r="Q1604" t="s">
        <v>33</v>
      </c>
      <c r="R1604" t="s">
        <v>61</v>
      </c>
      <c r="S1604" t="str">
        <f>VLOOKUP(R1604,Users!$A$1:$B$5,2,0)</f>
        <v>Chris</v>
      </c>
      <c r="T1604" t="s">
        <v>180</v>
      </c>
      <c r="U1604" t="s">
        <v>1950</v>
      </c>
      <c r="V1604">
        <v>67901</v>
      </c>
      <c r="W1604" s="2">
        <v>42167</v>
      </c>
      <c r="X1604" s="2" t="str">
        <f t="shared" si="126"/>
        <v>Fri</v>
      </c>
      <c r="Y1604" s="2">
        <v>42169</v>
      </c>
      <c r="Z1604" s="9">
        <f t="shared" si="127"/>
        <v>2</v>
      </c>
      <c r="AA1604" s="9" t="str">
        <f t="shared" si="128"/>
        <v>After Discount</v>
      </c>
      <c r="AB1604" s="6">
        <v>-277.22200000000004</v>
      </c>
      <c r="AC1604">
        <v>4</v>
      </c>
      <c r="AD1604" s="6">
        <v>632.65</v>
      </c>
      <c r="AE1604">
        <v>88219</v>
      </c>
      <c r="AF1604" s="9">
        <f>IF(COUNTIF(AE$2:AE3555,AE1604)=1,1,0)</f>
        <v>0</v>
      </c>
      <c r="AG1604" t="str">
        <f>_xlfn.XLOOKUP(AE1604,Returns!A:A,Returns!B:B,"Not Returned",0,1)</f>
        <v>Not Returned</v>
      </c>
      <c r="AH1604">
        <f t="shared" si="129"/>
        <v>0</v>
      </c>
    </row>
    <row r="1605" spans="1:34" x14ac:dyDescent="0.3">
      <c r="A1605">
        <v>24552</v>
      </c>
      <c r="B1605" t="s">
        <v>37</v>
      </c>
      <c r="C1605" s="8">
        <v>0.01</v>
      </c>
      <c r="D1605" s="6">
        <v>195.99</v>
      </c>
      <c r="E1605" s="7">
        <v>8.99</v>
      </c>
      <c r="F1605">
        <v>2276</v>
      </c>
      <c r="G1605" t="s">
        <v>2147</v>
      </c>
      <c r="H1605" t="str">
        <f>IF(COUNTIF(G$2:G1605,G1605)=1,"New Customer","Returning Customer")</f>
        <v>New Customer</v>
      </c>
      <c r="I1605">
        <f t="shared" si="125"/>
        <v>1</v>
      </c>
      <c r="J1605" t="s">
        <v>49</v>
      </c>
      <c r="K1605" t="s">
        <v>114</v>
      </c>
      <c r="L1605" t="s">
        <v>77</v>
      </c>
      <c r="M1605" t="s">
        <v>78</v>
      </c>
      <c r="N1605" t="s">
        <v>59</v>
      </c>
      <c r="O1605" t="s">
        <v>726</v>
      </c>
      <c r="P1605">
        <v>0.6</v>
      </c>
      <c r="Q1605" t="s">
        <v>33</v>
      </c>
      <c r="R1605" t="s">
        <v>53</v>
      </c>
      <c r="S1605" t="str">
        <f>VLOOKUP(R1605,Users!$A$1:$B$5,2,0)</f>
        <v>Erin</v>
      </c>
      <c r="T1605" t="s">
        <v>71</v>
      </c>
      <c r="U1605" t="s">
        <v>2148</v>
      </c>
      <c r="V1605">
        <v>14304</v>
      </c>
      <c r="W1605" s="2">
        <v>42185</v>
      </c>
      <c r="X1605" s="2" t="str">
        <f t="shared" si="126"/>
        <v>Tue</v>
      </c>
      <c r="Y1605" s="2">
        <v>42185</v>
      </c>
      <c r="Z1605" s="9">
        <f t="shared" si="127"/>
        <v>0</v>
      </c>
      <c r="AA1605" s="9" t="str">
        <f t="shared" si="128"/>
        <v>After Discount</v>
      </c>
      <c r="AB1605" s="6">
        <v>2653.7813999999998</v>
      </c>
      <c r="AC1605">
        <v>22</v>
      </c>
      <c r="AD1605" s="6">
        <v>3846.06</v>
      </c>
      <c r="AE1605">
        <v>91502</v>
      </c>
      <c r="AF1605" s="9">
        <f>IF(COUNTIF(AE$2:AE3556,AE1605)=1,1,0)</f>
        <v>1</v>
      </c>
      <c r="AG1605" t="str">
        <f>_xlfn.XLOOKUP(AE1605,Returns!A:A,Returns!B:B,"Not Returned",0,1)</f>
        <v>Not Returned</v>
      </c>
      <c r="AH1605">
        <f t="shared" si="129"/>
        <v>0</v>
      </c>
    </row>
    <row r="1606" spans="1:34" x14ac:dyDescent="0.3">
      <c r="A1606">
        <v>22329</v>
      </c>
      <c r="B1606" t="s">
        <v>47</v>
      </c>
      <c r="C1606" s="8">
        <v>0.01</v>
      </c>
      <c r="D1606" s="6">
        <v>95.99</v>
      </c>
      <c r="E1606" s="7">
        <v>4.9000000000000004</v>
      </c>
      <c r="F1606">
        <v>156</v>
      </c>
      <c r="G1606" t="s">
        <v>248</v>
      </c>
      <c r="H1606" t="str">
        <f>IF(COUNTIF(G$2:G1606,G1606)=1,"New Customer","Returning Customer")</f>
        <v>Returning Customer</v>
      </c>
      <c r="I1606">
        <f t="shared" si="125"/>
        <v>0</v>
      </c>
      <c r="J1606" t="s">
        <v>49</v>
      </c>
      <c r="K1606" t="s">
        <v>28</v>
      </c>
      <c r="L1606" t="s">
        <v>77</v>
      </c>
      <c r="M1606" t="s">
        <v>78</v>
      </c>
      <c r="N1606" t="s">
        <v>59</v>
      </c>
      <c r="O1606" t="s">
        <v>249</v>
      </c>
      <c r="P1606">
        <v>0.56000000000000005</v>
      </c>
      <c r="Q1606" t="s">
        <v>33</v>
      </c>
      <c r="R1606" t="s">
        <v>34</v>
      </c>
      <c r="S1606" t="str">
        <f>VLOOKUP(R1606,Users!$A$1:$B$5,2,0)</f>
        <v>William</v>
      </c>
      <c r="T1606" t="s">
        <v>250</v>
      </c>
      <c r="U1606" t="s">
        <v>251</v>
      </c>
      <c r="V1606">
        <v>80525</v>
      </c>
      <c r="W1606" s="2">
        <v>42138</v>
      </c>
      <c r="X1606" s="2" t="str">
        <f t="shared" si="126"/>
        <v>Thu</v>
      </c>
      <c r="Y1606" s="2">
        <v>42139</v>
      </c>
      <c r="Z1606" s="9">
        <f t="shared" si="127"/>
        <v>1</v>
      </c>
      <c r="AA1606" s="9" t="str">
        <f t="shared" si="128"/>
        <v>After Discount</v>
      </c>
      <c r="AB1606" s="6">
        <v>713.88</v>
      </c>
      <c r="AC1606">
        <v>13</v>
      </c>
      <c r="AD1606" s="6">
        <v>1050.08</v>
      </c>
      <c r="AE1606">
        <v>87671</v>
      </c>
      <c r="AF1606" s="9">
        <f>IF(COUNTIF(AE$2:AE3557,AE1606)=1,1,0)</f>
        <v>1</v>
      </c>
      <c r="AG1606" t="str">
        <f>_xlfn.XLOOKUP(AE1606,Returns!A:A,Returns!B:B,"Not Returned",0,1)</f>
        <v>Not Returned</v>
      </c>
      <c r="AH1606">
        <f t="shared" si="129"/>
        <v>0</v>
      </c>
    </row>
    <row r="1607" spans="1:34" x14ac:dyDescent="0.3">
      <c r="A1607">
        <v>21612</v>
      </c>
      <c r="B1607" t="s">
        <v>56</v>
      </c>
      <c r="C1607" s="8">
        <v>0.04</v>
      </c>
      <c r="D1607" s="6">
        <v>95.99</v>
      </c>
      <c r="E1607" s="7">
        <v>4.9000000000000004</v>
      </c>
      <c r="F1607">
        <v>680</v>
      </c>
      <c r="G1607" t="s">
        <v>795</v>
      </c>
      <c r="H1607" t="str">
        <f>IF(COUNTIF(G$2:G1607,G1607)=1,"New Customer","Returning Customer")</f>
        <v>New Customer</v>
      </c>
      <c r="I1607">
        <f t="shared" si="125"/>
        <v>1</v>
      </c>
      <c r="J1607" t="s">
        <v>49</v>
      </c>
      <c r="K1607" t="s">
        <v>28</v>
      </c>
      <c r="L1607" t="s">
        <v>77</v>
      </c>
      <c r="M1607" t="s">
        <v>78</v>
      </c>
      <c r="N1607" t="s">
        <v>59</v>
      </c>
      <c r="O1607" t="s">
        <v>249</v>
      </c>
      <c r="P1607">
        <v>0.56000000000000005</v>
      </c>
      <c r="Q1607" t="s">
        <v>33</v>
      </c>
      <c r="R1607" t="s">
        <v>34</v>
      </c>
      <c r="S1607" t="str">
        <f>VLOOKUP(R1607,Users!$A$1:$B$5,2,0)</f>
        <v>William</v>
      </c>
      <c r="T1607" t="s">
        <v>35</v>
      </c>
      <c r="U1607" t="s">
        <v>796</v>
      </c>
      <c r="V1607">
        <v>99207</v>
      </c>
      <c r="W1607" s="2">
        <v>42067</v>
      </c>
      <c r="X1607" s="2" t="str">
        <f t="shared" si="126"/>
        <v>Wed</v>
      </c>
      <c r="Y1607" s="2">
        <v>42069</v>
      </c>
      <c r="Z1607" s="9">
        <f t="shared" si="127"/>
        <v>2</v>
      </c>
      <c r="AA1607" s="9" t="str">
        <f t="shared" si="128"/>
        <v>After Discount</v>
      </c>
      <c r="AB1607" s="6">
        <v>-258.22500000000002</v>
      </c>
      <c r="AC1607">
        <v>3</v>
      </c>
      <c r="AD1607" s="6">
        <v>253.78</v>
      </c>
      <c r="AE1607">
        <v>88890</v>
      </c>
      <c r="AF1607" s="9">
        <f>IF(COUNTIF(AE$2:AE3558,AE1607)=1,1,0)</f>
        <v>0</v>
      </c>
      <c r="AG1607" t="str">
        <f>_xlfn.XLOOKUP(AE1607,Returns!A:A,Returns!B:B,"Not Returned",0,1)</f>
        <v>Not Returned</v>
      </c>
      <c r="AH1607">
        <f t="shared" si="129"/>
        <v>0</v>
      </c>
    </row>
    <row r="1608" spans="1:34" x14ac:dyDescent="0.3">
      <c r="A1608">
        <v>19252</v>
      </c>
      <c r="B1608" t="s">
        <v>37</v>
      </c>
      <c r="C1608" s="8">
        <v>0.1</v>
      </c>
      <c r="D1608" s="6">
        <v>95.99</v>
      </c>
      <c r="E1608" s="7">
        <v>4.9000000000000004</v>
      </c>
      <c r="F1608">
        <v>1653</v>
      </c>
      <c r="G1608" t="s">
        <v>1653</v>
      </c>
      <c r="H1608" t="str">
        <f>IF(COUNTIF(G$2:G1608,G1608)=1,"New Customer","Returning Customer")</f>
        <v>New Customer</v>
      </c>
      <c r="I1608">
        <f t="shared" si="125"/>
        <v>1</v>
      </c>
      <c r="J1608" t="s">
        <v>49</v>
      </c>
      <c r="K1608" t="s">
        <v>28</v>
      </c>
      <c r="L1608" t="s">
        <v>77</v>
      </c>
      <c r="M1608" t="s">
        <v>78</v>
      </c>
      <c r="N1608" t="s">
        <v>59</v>
      </c>
      <c r="O1608" t="s">
        <v>249</v>
      </c>
      <c r="P1608">
        <v>0.56000000000000005</v>
      </c>
      <c r="Q1608" t="s">
        <v>33</v>
      </c>
      <c r="R1608" t="s">
        <v>34</v>
      </c>
      <c r="S1608" t="str">
        <f>VLOOKUP(R1608,Users!$A$1:$B$5,2,0)</f>
        <v>William</v>
      </c>
      <c r="T1608" t="s">
        <v>45</v>
      </c>
      <c r="U1608" t="s">
        <v>1654</v>
      </c>
      <c r="V1608">
        <v>91360</v>
      </c>
      <c r="W1608" s="2">
        <v>42028</v>
      </c>
      <c r="X1608" s="2" t="str">
        <f t="shared" si="126"/>
        <v>Sat</v>
      </c>
      <c r="Y1608" s="2">
        <v>42029</v>
      </c>
      <c r="Z1608" s="9">
        <f t="shared" si="127"/>
        <v>1</v>
      </c>
      <c r="AA1608" s="9" t="str">
        <f t="shared" si="128"/>
        <v>After Discount</v>
      </c>
      <c r="AB1608" s="6">
        <v>-268.66399999999999</v>
      </c>
      <c r="AC1608">
        <v>2</v>
      </c>
      <c r="AD1608" s="6">
        <v>149.80000000000001</v>
      </c>
      <c r="AE1608">
        <v>89885</v>
      </c>
      <c r="AF1608" s="9">
        <f>IF(COUNTIF(AE$2:AE3559,AE1608)=1,1,0)</f>
        <v>0</v>
      </c>
      <c r="AG1608" t="str">
        <f>_xlfn.XLOOKUP(AE1608,Returns!A:A,Returns!B:B,"Not Returned",0,1)</f>
        <v>Not Returned</v>
      </c>
      <c r="AH1608">
        <f t="shared" si="129"/>
        <v>0</v>
      </c>
    </row>
    <row r="1609" spans="1:34" x14ac:dyDescent="0.3">
      <c r="A1609">
        <v>20844</v>
      </c>
      <c r="B1609" t="s">
        <v>47</v>
      </c>
      <c r="C1609" s="8">
        <v>0.09</v>
      </c>
      <c r="D1609" s="6">
        <v>95.99</v>
      </c>
      <c r="E1609" s="7">
        <v>4.9000000000000004</v>
      </c>
      <c r="F1609">
        <v>1875</v>
      </c>
      <c r="G1609" t="s">
        <v>1828</v>
      </c>
      <c r="H1609" t="str">
        <f>IF(COUNTIF(G$2:G1609,G1609)=1,"New Customer","Returning Customer")</f>
        <v>New Customer</v>
      </c>
      <c r="I1609">
        <f t="shared" si="125"/>
        <v>1</v>
      </c>
      <c r="J1609" t="s">
        <v>49</v>
      </c>
      <c r="K1609" t="s">
        <v>114</v>
      </c>
      <c r="L1609" t="s">
        <v>77</v>
      </c>
      <c r="M1609" t="s">
        <v>78</v>
      </c>
      <c r="N1609" t="s">
        <v>59</v>
      </c>
      <c r="O1609" t="s">
        <v>249</v>
      </c>
      <c r="P1609">
        <v>0.56000000000000005</v>
      </c>
      <c r="Q1609" t="s">
        <v>33</v>
      </c>
      <c r="R1609" t="s">
        <v>135</v>
      </c>
      <c r="S1609" t="str">
        <f>VLOOKUP(R1609,Users!$A$1:$B$5,2,0)</f>
        <v>Sam</v>
      </c>
      <c r="T1609" t="s">
        <v>136</v>
      </c>
      <c r="U1609" t="s">
        <v>1829</v>
      </c>
      <c r="V1609">
        <v>23320</v>
      </c>
      <c r="W1609" s="2">
        <v>42033</v>
      </c>
      <c r="X1609" s="2" t="str">
        <f t="shared" si="126"/>
        <v>Thu</v>
      </c>
      <c r="Y1609" s="2">
        <v>42035</v>
      </c>
      <c r="Z1609" s="9">
        <f t="shared" si="127"/>
        <v>2</v>
      </c>
      <c r="AA1609" s="9" t="str">
        <f t="shared" si="128"/>
        <v>After Discount</v>
      </c>
      <c r="AB1609" s="6">
        <v>34.302</v>
      </c>
      <c r="AC1609">
        <v>4</v>
      </c>
      <c r="AD1609" s="6">
        <v>320.75</v>
      </c>
      <c r="AE1609">
        <v>90899</v>
      </c>
      <c r="AF1609" s="9">
        <f>IF(COUNTIF(AE$2:AE3560,AE1609)=1,1,0)</f>
        <v>1</v>
      </c>
      <c r="AG1609" t="str">
        <f>_xlfn.XLOOKUP(AE1609,Returns!A:A,Returns!B:B,"Not Returned",0,1)</f>
        <v>Not Returned</v>
      </c>
      <c r="AH1609">
        <f t="shared" si="129"/>
        <v>0</v>
      </c>
    </row>
    <row r="1610" spans="1:34" x14ac:dyDescent="0.3">
      <c r="A1610">
        <v>20905</v>
      </c>
      <c r="B1610" t="s">
        <v>47</v>
      </c>
      <c r="C1610" s="8">
        <v>7.0000000000000007E-2</v>
      </c>
      <c r="D1610" s="6">
        <v>195.99</v>
      </c>
      <c r="E1610" s="7">
        <v>4.2</v>
      </c>
      <c r="F1610">
        <v>2352</v>
      </c>
      <c r="G1610" t="s">
        <v>2200</v>
      </c>
      <c r="H1610" t="str">
        <f>IF(COUNTIF(G$2:G1610,G1610)=1,"New Customer","Returning Customer")</f>
        <v>Returning Customer</v>
      </c>
      <c r="I1610">
        <f t="shared" si="125"/>
        <v>0</v>
      </c>
      <c r="J1610" t="s">
        <v>49</v>
      </c>
      <c r="K1610" t="s">
        <v>114</v>
      </c>
      <c r="L1610" t="s">
        <v>77</v>
      </c>
      <c r="M1610" t="s">
        <v>78</v>
      </c>
      <c r="N1610" t="s">
        <v>59</v>
      </c>
      <c r="O1610" t="s">
        <v>2202</v>
      </c>
      <c r="P1610">
        <v>0.56000000000000005</v>
      </c>
      <c r="Q1610" t="s">
        <v>33</v>
      </c>
      <c r="R1610" t="s">
        <v>53</v>
      </c>
      <c r="S1610" t="str">
        <f>VLOOKUP(R1610,Users!$A$1:$B$5,2,0)</f>
        <v>Erin</v>
      </c>
      <c r="T1610" t="s">
        <v>409</v>
      </c>
      <c r="U1610" t="s">
        <v>2201</v>
      </c>
      <c r="V1610">
        <v>21501</v>
      </c>
      <c r="W1610" s="2">
        <v>42175</v>
      </c>
      <c r="X1610" s="2" t="str">
        <f t="shared" si="126"/>
        <v>Sat</v>
      </c>
      <c r="Y1610" s="2">
        <v>42178</v>
      </c>
      <c r="Z1610" s="9">
        <f t="shared" si="127"/>
        <v>3</v>
      </c>
      <c r="AA1610" s="9" t="str">
        <f t="shared" si="128"/>
        <v>After Discount</v>
      </c>
      <c r="AB1610" s="6">
        <v>-222.34299999999999</v>
      </c>
      <c r="AC1610">
        <v>4</v>
      </c>
      <c r="AD1610" s="6">
        <v>632.12</v>
      </c>
      <c r="AE1610">
        <v>86165</v>
      </c>
      <c r="AF1610" s="9">
        <f>IF(COUNTIF(AE$2:AE3561,AE1610)=1,1,0)</f>
        <v>0</v>
      </c>
      <c r="AG1610" t="str">
        <f>_xlfn.XLOOKUP(AE1610,Returns!A:A,Returns!B:B,"Not Returned",0,1)</f>
        <v>Not Returned</v>
      </c>
      <c r="AH1610">
        <f t="shared" si="129"/>
        <v>0</v>
      </c>
    </row>
    <row r="1611" spans="1:34" x14ac:dyDescent="0.3">
      <c r="A1611">
        <v>19032</v>
      </c>
      <c r="B1611" t="s">
        <v>56</v>
      </c>
      <c r="C1611" s="8">
        <v>0.02</v>
      </c>
      <c r="D1611" s="6">
        <v>195.99</v>
      </c>
      <c r="E1611" s="7">
        <v>4.2</v>
      </c>
      <c r="F1611">
        <v>2543</v>
      </c>
      <c r="G1611" t="s">
        <v>2360</v>
      </c>
      <c r="H1611" t="str">
        <f>IF(COUNTIF(G$2:G1611,G1611)=1,"New Customer","Returning Customer")</f>
        <v>Returning Customer</v>
      </c>
      <c r="I1611">
        <f t="shared" si="125"/>
        <v>0</v>
      </c>
      <c r="J1611" t="s">
        <v>49</v>
      </c>
      <c r="K1611" t="s">
        <v>58</v>
      </c>
      <c r="L1611" t="s">
        <v>77</v>
      </c>
      <c r="M1611" t="s">
        <v>78</v>
      </c>
      <c r="N1611" t="s">
        <v>59</v>
      </c>
      <c r="O1611" t="s">
        <v>2202</v>
      </c>
      <c r="P1611">
        <v>0.56000000000000005</v>
      </c>
      <c r="Q1611" t="s">
        <v>33</v>
      </c>
      <c r="R1611" t="s">
        <v>135</v>
      </c>
      <c r="S1611" t="str">
        <f>VLOOKUP(R1611,Users!$A$1:$B$5,2,0)</f>
        <v>Sam</v>
      </c>
      <c r="T1611" t="s">
        <v>136</v>
      </c>
      <c r="U1611" t="s">
        <v>1554</v>
      </c>
      <c r="V1611">
        <v>23223</v>
      </c>
      <c r="W1611" s="2">
        <v>42166</v>
      </c>
      <c r="X1611" s="2" t="str">
        <f t="shared" si="126"/>
        <v>Thu</v>
      </c>
      <c r="Y1611" s="2">
        <v>42167</v>
      </c>
      <c r="Z1611" s="9">
        <f t="shared" si="127"/>
        <v>1</v>
      </c>
      <c r="AA1611" s="9" t="str">
        <f t="shared" si="128"/>
        <v>After Discount</v>
      </c>
      <c r="AB1611" s="6">
        <v>40.283999999999999</v>
      </c>
      <c r="AC1611">
        <v>19</v>
      </c>
      <c r="AD1611" s="6">
        <v>3194.99</v>
      </c>
      <c r="AE1611">
        <v>87917</v>
      </c>
      <c r="AF1611" s="9">
        <f>IF(COUNTIF(AE$2:AE3562,AE1611)=1,1,0)</f>
        <v>0</v>
      </c>
      <c r="AG1611" t="str">
        <f>_xlfn.XLOOKUP(AE1611,Returns!A:A,Returns!B:B,"Not Returned",0,1)</f>
        <v>Not Returned</v>
      </c>
      <c r="AH1611">
        <f t="shared" si="129"/>
        <v>0</v>
      </c>
    </row>
    <row r="1612" spans="1:34" x14ac:dyDescent="0.3">
      <c r="A1612">
        <v>20097</v>
      </c>
      <c r="B1612" t="s">
        <v>25</v>
      </c>
      <c r="C1612" s="8">
        <v>0.05</v>
      </c>
      <c r="D1612" s="6">
        <v>205.99</v>
      </c>
      <c r="E1612" s="7">
        <v>8.99</v>
      </c>
      <c r="F1612">
        <v>2778</v>
      </c>
      <c r="G1612" t="s">
        <v>2529</v>
      </c>
      <c r="H1612" t="str">
        <f>IF(COUNTIF(G$2:G1612,G1612)=1,"New Customer","Returning Customer")</f>
        <v>New Customer</v>
      </c>
      <c r="I1612">
        <f t="shared" si="125"/>
        <v>1</v>
      </c>
      <c r="J1612" t="s">
        <v>27</v>
      </c>
      <c r="K1612" t="s">
        <v>114</v>
      </c>
      <c r="L1612" t="s">
        <v>77</v>
      </c>
      <c r="M1612" t="s">
        <v>78</v>
      </c>
      <c r="N1612" t="s">
        <v>59</v>
      </c>
      <c r="O1612" t="s">
        <v>2530</v>
      </c>
      <c r="P1612">
        <v>0.57999999999999996</v>
      </c>
      <c r="Q1612" t="s">
        <v>33</v>
      </c>
      <c r="R1612" t="s">
        <v>135</v>
      </c>
      <c r="S1612" t="str">
        <f>VLOOKUP(R1612,Users!$A$1:$B$5,2,0)</f>
        <v>Sam</v>
      </c>
      <c r="T1612" t="s">
        <v>316</v>
      </c>
      <c r="U1612" t="s">
        <v>1011</v>
      </c>
      <c r="V1612">
        <v>28403</v>
      </c>
      <c r="W1612" s="2">
        <v>42046</v>
      </c>
      <c r="X1612" s="2" t="str">
        <f t="shared" si="126"/>
        <v>Wed</v>
      </c>
      <c r="Y1612" s="2">
        <v>42047</v>
      </c>
      <c r="Z1612" s="9">
        <f t="shared" si="127"/>
        <v>1</v>
      </c>
      <c r="AA1612" s="9" t="str">
        <f t="shared" si="128"/>
        <v>After Discount</v>
      </c>
      <c r="AB1612" s="6">
        <v>111.05249999999999</v>
      </c>
      <c r="AC1612">
        <v>12</v>
      </c>
      <c r="AD1612" s="6">
        <v>2118.9899999999998</v>
      </c>
      <c r="AE1612">
        <v>87160</v>
      </c>
      <c r="AF1612" s="9">
        <f>IF(COUNTIF(AE$2:AE3563,AE1612)=1,1,0)</f>
        <v>0</v>
      </c>
      <c r="AG1612" t="str">
        <f>_xlfn.XLOOKUP(AE1612,Returns!A:A,Returns!B:B,"Not Returned",0,1)</f>
        <v>Not Returned</v>
      </c>
      <c r="AH1612">
        <f t="shared" si="129"/>
        <v>0</v>
      </c>
    </row>
    <row r="1613" spans="1:34" x14ac:dyDescent="0.3">
      <c r="A1613">
        <v>18304</v>
      </c>
      <c r="B1613" t="s">
        <v>47</v>
      </c>
      <c r="C1613" s="8">
        <v>0.04</v>
      </c>
      <c r="D1613" s="6">
        <v>65.989999999999995</v>
      </c>
      <c r="E1613" s="7">
        <v>8.99</v>
      </c>
      <c r="F1613">
        <v>507</v>
      </c>
      <c r="G1613" t="s">
        <v>604</v>
      </c>
      <c r="H1613" t="str">
        <f>IF(COUNTIF(G$2:G1613,G1613)=1,"New Customer","Returning Customer")</f>
        <v>New Customer</v>
      </c>
      <c r="I1613">
        <f t="shared" si="125"/>
        <v>1</v>
      </c>
      <c r="J1613" t="s">
        <v>49</v>
      </c>
      <c r="K1613" t="s">
        <v>28</v>
      </c>
      <c r="L1613" t="s">
        <v>77</v>
      </c>
      <c r="M1613" t="s">
        <v>78</v>
      </c>
      <c r="N1613" t="s">
        <v>59</v>
      </c>
      <c r="O1613" t="s">
        <v>608</v>
      </c>
      <c r="P1613">
        <v>0.56000000000000005</v>
      </c>
      <c r="Q1613" t="s">
        <v>33</v>
      </c>
      <c r="R1613" t="s">
        <v>135</v>
      </c>
      <c r="S1613" t="str">
        <f>VLOOKUP(R1613,Users!$A$1:$B$5,2,0)</f>
        <v>Sam</v>
      </c>
      <c r="T1613" t="s">
        <v>606</v>
      </c>
      <c r="U1613" t="s">
        <v>607</v>
      </c>
      <c r="V1613">
        <v>42104</v>
      </c>
      <c r="W1613" s="2">
        <v>42112</v>
      </c>
      <c r="X1613" s="2" t="str">
        <f t="shared" si="126"/>
        <v>Sat</v>
      </c>
      <c r="Y1613" s="2">
        <v>42113</v>
      </c>
      <c r="Z1613" s="9">
        <f t="shared" si="127"/>
        <v>1</v>
      </c>
      <c r="AA1613" s="9" t="str">
        <f t="shared" si="128"/>
        <v>After Discount</v>
      </c>
      <c r="AB1613" s="6">
        <v>131.334</v>
      </c>
      <c r="AC1613">
        <v>17</v>
      </c>
      <c r="AD1613" s="6">
        <v>946.29</v>
      </c>
      <c r="AE1613">
        <v>87357</v>
      </c>
      <c r="AF1613" s="9">
        <f>IF(COUNTIF(AE$2:AE3564,AE1613)=1,1,0)</f>
        <v>0</v>
      </c>
      <c r="AG1613" t="str">
        <f>_xlfn.XLOOKUP(AE1613,Returns!A:A,Returns!B:B,"Not Returned",0,1)</f>
        <v>Not Returned</v>
      </c>
      <c r="AH1613">
        <f t="shared" si="129"/>
        <v>0</v>
      </c>
    </row>
    <row r="1614" spans="1:34" x14ac:dyDescent="0.3">
      <c r="A1614">
        <v>20809</v>
      </c>
      <c r="B1614" t="s">
        <v>56</v>
      </c>
      <c r="C1614" s="8">
        <v>0.02</v>
      </c>
      <c r="D1614" s="6">
        <v>65.989999999999995</v>
      </c>
      <c r="E1614" s="7">
        <v>8.99</v>
      </c>
      <c r="F1614">
        <v>1108</v>
      </c>
      <c r="G1614" t="s">
        <v>1199</v>
      </c>
      <c r="H1614" t="str">
        <f>IF(COUNTIF(G$2:G1614,G1614)=1,"New Customer","Returning Customer")</f>
        <v>Returning Customer</v>
      </c>
      <c r="I1614">
        <f t="shared" si="125"/>
        <v>0</v>
      </c>
      <c r="J1614" t="s">
        <v>27</v>
      </c>
      <c r="K1614" t="s">
        <v>58</v>
      </c>
      <c r="L1614" t="s">
        <v>77</v>
      </c>
      <c r="M1614" t="s">
        <v>78</v>
      </c>
      <c r="N1614" t="s">
        <v>59</v>
      </c>
      <c r="O1614" t="s">
        <v>608</v>
      </c>
      <c r="P1614">
        <v>0.56000000000000005</v>
      </c>
      <c r="Q1614" t="s">
        <v>33</v>
      </c>
      <c r="R1614" t="s">
        <v>61</v>
      </c>
      <c r="S1614" t="str">
        <f>VLOOKUP(R1614,Users!$A$1:$B$5,2,0)</f>
        <v>Chris</v>
      </c>
      <c r="T1614" t="s">
        <v>129</v>
      </c>
      <c r="U1614" t="s">
        <v>1200</v>
      </c>
      <c r="V1614">
        <v>75146</v>
      </c>
      <c r="W1614" s="2">
        <v>42144</v>
      </c>
      <c r="X1614" s="2" t="str">
        <f t="shared" si="126"/>
        <v>Wed</v>
      </c>
      <c r="Y1614" s="2">
        <v>42145</v>
      </c>
      <c r="Z1614" s="9">
        <f t="shared" si="127"/>
        <v>1</v>
      </c>
      <c r="AA1614" s="9" t="str">
        <f t="shared" si="128"/>
        <v>After Discount</v>
      </c>
      <c r="AB1614" s="6">
        <v>168.23699999999999</v>
      </c>
      <c r="AC1614">
        <v>8</v>
      </c>
      <c r="AD1614" s="6">
        <v>479.79</v>
      </c>
      <c r="AE1614">
        <v>86409</v>
      </c>
      <c r="AF1614" s="9">
        <f>IF(COUNTIF(AE$2:AE3565,AE1614)=1,1,0)</f>
        <v>0</v>
      </c>
      <c r="AG1614" t="str">
        <f>_xlfn.XLOOKUP(AE1614,Returns!A:A,Returns!B:B,"Not Returned",0,1)</f>
        <v>Not Returned</v>
      </c>
      <c r="AH1614">
        <f t="shared" si="129"/>
        <v>0</v>
      </c>
    </row>
    <row r="1615" spans="1:34" x14ac:dyDescent="0.3">
      <c r="A1615">
        <v>20595</v>
      </c>
      <c r="B1615" t="s">
        <v>37</v>
      </c>
      <c r="C1615" s="8">
        <v>0.08</v>
      </c>
      <c r="D1615" s="6">
        <v>65.989999999999995</v>
      </c>
      <c r="E1615" s="7">
        <v>8.99</v>
      </c>
      <c r="F1615">
        <v>2833</v>
      </c>
      <c r="G1615" t="s">
        <v>2572</v>
      </c>
      <c r="H1615" t="str">
        <f>IF(COUNTIF(G$2:G1615,G1615)=1,"New Customer","Returning Customer")</f>
        <v>Returning Customer</v>
      </c>
      <c r="I1615">
        <f t="shared" si="125"/>
        <v>0</v>
      </c>
      <c r="J1615" t="s">
        <v>49</v>
      </c>
      <c r="K1615" t="s">
        <v>58</v>
      </c>
      <c r="L1615" t="s">
        <v>77</v>
      </c>
      <c r="M1615" t="s">
        <v>78</v>
      </c>
      <c r="N1615" t="s">
        <v>59</v>
      </c>
      <c r="O1615" t="s">
        <v>608</v>
      </c>
      <c r="P1615">
        <v>0.56000000000000005</v>
      </c>
      <c r="Q1615" t="s">
        <v>33</v>
      </c>
      <c r="R1615" t="s">
        <v>61</v>
      </c>
      <c r="S1615" t="str">
        <f>VLOOKUP(R1615,Users!$A$1:$B$5,2,0)</f>
        <v>Chris</v>
      </c>
      <c r="T1615" t="s">
        <v>62</v>
      </c>
      <c r="U1615" t="s">
        <v>2573</v>
      </c>
      <c r="V1615">
        <v>55076</v>
      </c>
      <c r="W1615" s="2">
        <v>42088</v>
      </c>
      <c r="X1615" s="2" t="str">
        <f t="shared" si="126"/>
        <v>Wed</v>
      </c>
      <c r="Y1615" s="2">
        <v>42089</v>
      </c>
      <c r="Z1615" s="9">
        <f t="shared" si="127"/>
        <v>1</v>
      </c>
      <c r="AA1615" s="9" t="str">
        <f t="shared" si="128"/>
        <v>After Discount</v>
      </c>
      <c r="AB1615" s="6">
        <v>206.352</v>
      </c>
      <c r="AC1615">
        <v>15</v>
      </c>
      <c r="AD1615" s="6">
        <v>808.61</v>
      </c>
      <c r="AE1615">
        <v>91030</v>
      </c>
      <c r="AF1615" s="9">
        <f>IF(COUNTIF(AE$2:AE3566,AE1615)=1,1,0)</f>
        <v>0</v>
      </c>
      <c r="AG1615" t="str">
        <f>_xlfn.XLOOKUP(AE1615,Returns!A:A,Returns!B:B,"Not Returned",0,1)</f>
        <v>Not Returned</v>
      </c>
      <c r="AH1615">
        <f t="shared" si="129"/>
        <v>0</v>
      </c>
    </row>
    <row r="1616" spans="1:34" x14ac:dyDescent="0.3">
      <c r="A1616">
        <v>19184</v>
      </c>
      <c r="B1616" t="s">
        <v>25</v>
      </c>
      <c r="C1616" s="8">
        <v>0.09</v>
      </c>
      <c r="D1616" s="6">
        <v>40.98</v>
      </c>
      <c r="E1616" s="7">
        <v>6.5</v>
      </c>
      <c r="F1616">
        <v>1178</v>
      </c>
      <c r="G1616" t="s">
        <v>1255</v>
      </c>
      <c r="H1616" t="str">
        <f>IF(COUNTIF(G$2:G1616,G1616)=1,"New Customer","Returning Customer")</f>
        <v>Returning Customer</v>
      </c>
      <c r="I1616">
        <f t="shared" si="125"/>
        <v>0</v>
      </c>
      <c r="J1616" t="s">
        <v>27</v>
      </c>
      <c r="K1616" t="s">
        <v>114</v>
      </c>
      <c r="L1616" t="s">
        <v>77</v>
      </c>
      <c r="M1616" t="s">
        <v>177</v>
      </c>
      <c r="N1616" t="s">
        <v>59</v>
      </c>
      <c r="O1616" t="s">
        <v>1258</v>
      </c>
      <c r="P1616">
        <v>0.74</v>
      </c>
      <c r="Q1616" t="s">
        <v>33</v>
      </c>
      <c r="R1616" t="s">
        <v>135</v>
      </c>
      <c r="S1616" t="str">
        <f>VLOOKUP(R1616,Users!$A$1:$B$5,2,0)</f>
        <v>Sam</v>
      </c>
      <c r="T1616" t="s">
        <v>356</v>
      </c>
      <c r="U1616" t="s">
        <v>1256</v>
      </c>
      <c r="V1616">
        <v>32701</v>
      </c>
      <c r="W1616" s="2">
        <v>42103</v>
      </c>
      <c r="X1616" s="2" t="str">
        <f t="shared" si="126"/>
        <v>Thu</v>
      </c>
      <c r="Y1616" s="2">
        <v>42105</v>
      </c>
      <c r="Z1616" s="9">
        <f t="shared" si="127"/>
        <v>2</v>
      </c>
      <c r="AA1616" s="9" t="str">
        <f t="shared" si="128"/>
        <v>After Discount</v>
      </c>
      <c r="AB1616" s="6">
        <v>5.6916000000000002</v>
      </c>
      <c r="AC1616">
        <v>7</v>
      </c>
      <c r="AD1616" s="6">
        <v>267.69</v>
      </c>
      <c r="AE1616">
        <v>89787</v>
      </c>
      <c r="AF1616" s="9">
        <f>IF(COUNTIF(AE$2:AE3567,AE1616)=1,1,0)</f>
        <v>0</v>
      </c>
      <c r="AG1616" t="str">
        <f>_xlfn.XLOOKUP(AE1616,Returns!A:A,Returns!B:B,"Not Returned",0,1)</f>
        <v>Not Returned</v>
      </c>
      <c r="AH1616">
        <f t="shared" si="129"/>
        <v>0</v>
      </c>
    </row>
    <row r="1617" spans="1:34" x14ac:dyDescent="0.3">
      <c r="A1617">
        <v>23378</v>
      </c>
      <c r="B1617" t="s">
        <v>25</v>
      </c>
      <c r="C1617" s="8">
        <v>0.09</v>
      </c>
      <c r="D1617" s="6">
        <v>40.98</v>
      </c>
      <c r="E1617" s="7">
        <v>6.5</v>
      </c>
      <c r="F1617">
        <v>1956</v>
      </c>
      <c r="G1617" t="s">
        <v>1890</v>
      </c>
      <c r="H1617" t="str">
        <f>IF(COUNTIF(G$2:G1617,G1617)=1,"New Customer","Returning Customer")</f>
        <v>New Customer</v>
      </c>
      <c r="I1617">
        <f t="shared" si="125"/>
        <v>1</v>
      </c>
      <c r="J1617" t="s">
        <v>49</v>
      </c>
      <c r="K1617" t="s">
        <v>114</v>
      </c>
      <c r="L1617" t="s">
        <v>77</v>
      </c>
      <c r="M1617" t="s">
        <v>177</v>
      </c>
      <c r="N1617" t="s">
        <v>59</v>
      </c>
      <c r="O1617" t="s">
        <v>1258</v>
      </c>
      <c r="P1617">
        <v>0.74</v>
      </c>
      <c r="Q1617" t="s">
        <v>33</v>
      </c>
      <c r="R1617" t="s">
        <v>34</v>
      </c>
      <c r="S1617" t="str">
        <f>VLOOKUP(R1617,Users!$A$1:$B$5,2,0)</f>
        <v>William</v>
      </c>
      <c r="T1617" t="s">
        <v>250</v>
      </c>
      <c r="U1617" t="s">
        <v>331</v>
      </c>
      <c r="V1617">
        <v>80027</v>
      </c>
      <c r="W1617" s="2">
        <v>42174</v>
      </c>
      <c r="X1617" s="2" t="str">
        <f t="shared" si="126"/>
        <v>Fri</v>
      </c>
      <c r="Y1617" s="2">
        <v>42176</v>
      </c>
      <c r="Z1617" s="9">
        <f t="shared" si="127"/>
        <v>2</v>
      </c>
      <c r="AA1617" s="9" t="str">
        <f t="shared" si="128"/>
        <v>After Discount</v>
      </c>
      <c r="AB1617" s="6">
        <v>-50.244999999999997</v>
      </c>
      <c r="AC1617">
        <v>19</v>
      </c>
      <c r="AD1617" s="6">
        <v>746.91</v>
      </c>
      <c r="AE1617">
        <v>89820</v>
      </c>
      <c r="AF1617" s="9">
        <f>IF(COUNTIF(AE$2:AE3568,AE1617)=1,1,0)</f>
        <v>1</v>
      </c>
      <c r="AG1617" t="str">
        <f>_xlfn.XLOOKUP(AE1617,Returns!A:A,Returns!B:B,"Not Returned",0,1)</f>
        <v>Not Returned</v>
      </c>
      <c r="AH1617">
        <f t="shared" si="129"/>
        <v>0</v>
      </c>
    </row>
    <row r="1618" spans="1:34" x14ac:dyDescent="0.3">
      <c r="A1618">
        <v>21901</v>
      </c>
      <c r="B1618" t="s">
        <v>56</v>
      </c>
      <c r="C1618" s="8">
        <v>0.1</v>
      </c>
      <c r="D1618" s="6">
        <v>40.98</v>
      </c>
      <c r="E1618" s="7">
        <v>6.5</v>
      </c>
      <c r="F1618">
        <v>2069</v>
      </c>
      <c r="G1618" t="s">
        <v>1971</v>
      </c>
      <c r="H1618" t="str">
        <f>IF(COUNTIF(G$2:G1618,G1618)=1,"New Customer","Returning Customer")</f>
        <v>New Customer</v>
      </c>
      <c r="I1618">
        <f t="shared" si="125"/>
        <v>1</v>
      </c>
      <c r="J1618" t="s">
        <v>49</v>
      </c>
      <c r="K1618" t="s">
        <v>114</v>
      </c>
      <c r="L1618" t="s">
        <v>77</v>
      </c>
      <c r="M1618" t="s">
        <v>177</v>
      </c>
      <c r="N1618" t="s">
        <v>59</v>
      </c>
      <c r="O1618" t="s">
        <v>1258</v>
      </c>
      <c r="P1618">
        <v>0.74</v>
      </c>
      <c r="Q1618" t="s">
        <v>33</v>
      </c>
      <c r="R1618" t="s">
        <v>135</v>
      </c>
      <c r="S1618" t="str">
        <f>VLOOKUP(R1618,Users!$A$1:$B$5,2,0)</f>
        <v>Sam</v>
      </c>
      <c r="T1618" t="s">
        <v>606</v>
      </c>
      <c r="U1618" t="s">
        <v>1972</v>
      </c>
      <c r="V1618">
        <v>41075</v>
      </c>
      <c r="W1618" s="2">
        <v>42016</v>
      </c>
      <c r="X1618" s="2" t="str">
        <f t="shared" si="126"/>
        <v>Mon</v>
      </c>
      <c r="Y1618" s="2">
        <v>42018</v>
      </c>
      <c r="Z1618" s="9">
        <f t="shared" si="127"/>
        <v>2</v>
      </c>
      <c r="AA1618" s="9" t="str">
        <f t="shared" si="128"/>
        <v>After Discount</v>
      </c>
      <c r="AB1618" s="6">
        <v>66.852000000000004</v>
      </c>
      <c r="AC1618">
        <v>3</v>
      </c>
      <c r="AD1618" s="6">
        <v>120.34</v>
      </c>
      <c r="AE1618">
        <v>88554</v>
      </c>
      <c r="AF1618" s="9">
        <f>IF(COUNTIF(AE$2:AE3569,AE1618)=1,1,0)</f>
        <v>1</v>
      </c>
      <c r="AG1618" t="str">
        <f>_xlfn.XLOOKUP(AE1618,Returns!A:A,Returns!B:B,"Not Returned",0,1)</f>
        <v>Not Returned</v>
      </c>
      <c r="AH1618">
        <f t="shared" si="129"/>
        <v>0</v>
      </c>
    </row>
    <row r="1619" spans="1:34" x14ac:dyDescent="0.3">
      <c r="A1619">
        <v>20254</v>
      </c>
      <c r="B1619" t="s">
        <v>25</v>
      </c>
      <c r="C1619" s="8">
        <v>0.04</v>
      </c>
      <c r="D1619" s="6">
        <v>40.98</v>
      </c>
      <c r="E1619" s="7">
        <v>6.5</v>
      </c>
      <c r="F1619">
        <v>2530</v>
      </c>
      <c r="G1619" t="s">
        <v>2351</v>
      </c>
      <c r="H1619" t="str">
        <f>IF(COUNTIF(G$2:G1619,G1619)=1,"New Customer","Returning Customer")</f>
        <v>New Customer</v>
      </c>
      <c r="I1619">
        <f t="shared" si="125"/>
        <v>1</v>
      </c>
      <c r="J1619" t="s">
        <v>49</v>
      </c>
      <c r="K1619" t="s">
        <v>58</v>
      </c>
      <c r="L1619" t="s">
        <v>77</v>
      </c>
      <c r="M1619" t="s">
        <v>177</v>
      </c>
      <c r="N1619" t="s">
        <v>59</v>
      </c>
      <c r="O1619" t="s">
        <v>1258</v>
      </c>
      <c r="P1619">
        <v>0.74</v>
      </c>
      <c r="Q1619" t="s">
        <v>33</v>
      </c>
      <c r="R1619" t="s">
        <v>34</v>
      </c>
      <c r="S1619" t="str">
        <f>VLOOKUP(R1619,Users!$A$1:$B$5,2,0)</f>
        <v>William</v>
      </c>
      <c r="T1619" t="s">
        <v>45</v>
      </c>
      <c r="U1619" t="s">
        <v>2352</v>
      </c>
      <c r="V1619">
        <v>92307</v>
      </c>
      <c r="W1619" s="2">
        <v>42092</v>
      </c>
      <c r="X1619" s="2" t="str">
        <f t="shared" si="126"/>
        <v>Sun</v>
      </c>
      <c r="Y1619" s="2">
        <v>42093</v>
      </c>
      <c r="Z1619" s="9">
        <f t="shared" si="127"/>
        <v>1</v>
      </c>
      <c r="AA1619" s="9" t="str">
        <f t="shared" si="128"/>
        <v>After Discount</v>
      </c>
      <c r="AB1619" s="6">
        <v>-89.5</v>
      </c>
      <c r="AC1619">
        <v>7</v>
      </c>
      <c r="AD1619" s="6">
        <v>277.07</v>
      </c>
      <c r="AE1619">
        <v>87451</v>
      </c>
      <c r="AF1619" s="9">
        <f>IF(COUNTIF(AE$2:AE3570,AE1619)=1,1,0)</f>
        <v>0</v>
      </c>
      <c r="AG1619" t="str">
        <f>_xlfn.XLOOKUP(AE1619,Returns!A:A,Returns!B:B,"Not Returned",0,1)</f>
        <v>Not Returned</v>
      </c>
      <c r="AH1619">
        <f t="shared" si="129"/>
        <v>0</v>
      </c>
    </row>
    <row r="1620" spans="1:34" x14ac:dyDescent="0.3">
      <c r="A1620">
        <v>21339</v>
      </c>
      <c r="B1620" t="s">
        <v>37</v>
      </c>
      <c r="C1620" s="8">
        <v>0</v>
      </c>
      <c r="D1620" s="6">
        <v>10.01</v>
      </c>
      <c r="E1620" s="7">
        <v>1.99</v>
      </c>
      <c r="F1620">
        <v>2490</v>
      </c>
      <c r="G1620" t="s">
        <v>2320</v>
      </c>
      <c r="H1620" t="str">
        <f>IF(COUNTIF(G$2:G1620,G1620)=1,"New Customer","Returning Customer")</f>
        <v>Returning Customer</v>
      </c>
      <c r="I1620">
        <f t="shared" si="125"/>
        <v>0</v>
      </c>
      <c r="J1620" t="s">
        <v>27</v>
      </c>
      <c r="K1620" t="s">
        <v>40</v>
      </c>
      <c r="L1620" t="s">
        <v>77</v>
      </c>
      <c r="M1620" t="s">
        <v>177</v>
      </c>
      <c r="N1620" t="s">
        <v>51</v>
      </c>
      <c r="O1620" t="s">
        <v>2322</v>
      </c>
      <c r="P1620">
        <v>0.41</v>
      </c>
      <c r="Q1620" t="s">
        <v>33</v>
      </c>
      <c r="R1620" t="s">
        <v>34</v>
      </c>
      <c r="S1620" t="str">
        <f>VLOOKUP(R1620,Users!$A$1:$B$5,2,0)</f>
        <v>William</v>
      </c>
      <c r="T1620" t="s">
        <v>45</v>
      </c>
      <c r="U1620" t="s">
        <v>2321</v>
      </c>
      <c r="V1620">
        <v>92627</v>
      </c>
      <c r="W1620" s="2">
        <v>42016</v>
      </c>
      <c r="X1620" s="2" t="str">
        <f t="shared" si="126"/>
        <v>Mon</v>
      </c>
      <c r="Y1620" s="2">
        <v>42018</v>
      </c>
      <c r="Z1620" s="9">
        <f t="shared" si="127"/>
        <v>2</v>
      </c>
      <c r="AA1620" s="9" t="str">
        <f t="shared" si="128"/>
        <v>No Discount</v>
      </c>
      <c r="AB1620" s="6">
        <v>82.703399999999988</v>
      </c>
      <c r="AC1620">
        <v>11</v>
      </c>
      <c r="AD1620" s="6">
        <v>119.86</v>
      </c>
      <c r="AE1620">
        <v>86886</v>
      </c>
      <c r="AF1620" s="9">
        <f>IF(COUNTIF(AE$2:AE3571,AE1620)=1,1,0)</f>
        <v>0</v>
      </c>
      <c r="AG1620" t="str">
        <f>_xlfn.XLOOKUP(AE1620,Returns!A:A,Returns!B:B,"Not Returned",0,1)</f>
        <v>Not Returned</v>
      </c>
      <c r="AH1620">
        <f t="shared" si="129"/>
        <v>0</v>
      </c>
    </row>
    <row r="1621" spans="1:34" x14ac:dyDescent="0.3">
      <c r="A1621">
        <v>3339</v>
      </c>
      <c r="B1621" t="s">
        <v>37</v>
      </c>
      <c r="C1621" s="8">
        <v>0</v>
      </c>
      <c r="D1621" s="6">
        <v>10.01</v>
      </c>
      <c r="E1621" s="7">
        <v>1.99</v>
      </c>
      <c r="F1621">
        <v>2491</v>
      </c>
      <c r="G1621" t="s">
        <v>2323</v>
      </c>
      <c r="H1621" t="str">
        <f>IF(COUNTIF(G$2:G1621,G1621)=1,"New Customer","Returning Customer")</f>
        <v>Returning Customer</v>
      </c>
      <c r="I1621">
        <f t="shared" si="125"/>
        <v>0</v>
      </c>
      <c r="J1621" t="s">
        <v>27</v>
      </c>
      <c r="K1621" t="s">
        <v>40</v>
      </c>
      <c r="L1621" t="s">
        <v>77</v>
      </c>
      <c r="M1621" t="s">
        <v>177</v>
      </c>
      <c r="N1621" t="s">
        <v>51</v>
      </c>
      <c r="O1621" t="s">
        <v>2322</v>
      </c>
      <c r="P1621">
        <v>0.41</v>
      </c>
      <c r="Q1621" t="s">
        <v>33</v>
      </c>
      <c r="R1621" t="s">
        <v>34</v>
      </c>
      <c r="S1621" t="str">
        <f>VLOOKUP(R1621,Users!$A$1:$B$5,2,0)</f>
        <v>William</v>
      </c>
      <c r="T1621" t="s">
        <v>45</v>
      </c>
      <c r="U1621" t="s">
        <v>655</v>
      </c>
      <c r="V1621">
        <v>90045</v>
      </c>
      <c r="W1621" s="2">
        <v>42016</v>
      </c>
      <c r="X1621" s="2" t="str">
        <f t="shared" si="126"/>
        <v>Mon</v>
      </c>
      <c r="Y1621" s="2">
        <v>42018</v>
      </c>
      <c r="Z1621" s="9">
        <f t="shared" si="127"/>
        <v>2</v>
      </c>
      <c r="AA1621" s="9" t="str">
        <f t="shared" si="128"/>
        <v>No Discount</v>
      </c>
      <c r="AB1621" s="6">
        <v>128.03</v>
      </c>
      <c r="AC1621">
        <v>42</v>
      </c>
      <c r="AD1621" s="6">
        <v>457.63</v>
      </c>
      <c r="AE1621">
        <v>23877</v>
      </c>
      <c r="AF1621" s="9">
        <f>IF(COUNTIF(AE$2:AE3572,AE1621)=1,1,0)</f>
        <v>0</v>
      </c>
      <c r="AG1621" t="str">
        <f>_xlfn.XLOOKUP(AE1621,Returns!A:A,Returns!B:B,"Not Returned",0,1)</f>
        <v>Not Returned</v>
      </c>
      <c r="AH1621">
        <f t="shared" si="129"/>
        <v>0</v>
      </c>
    </row>
    <row r="1622" spans="1:34" x14ac:dyDescent="0.3">
      <c r="A1622">
        <v>18394</v>
      </c>
      <c r="B1622" t="s">
        <v>106</v>
      </c>
      <c r="C1622" s="8">
        <v>0.06</v>
      </c>
      <c r="D1622" s="6">
        <v>40.97</v>
      </c>
      <c r="E1622" s="7">
        <v>1.99</v>
      </c>
      <c r="F1622">
        <v>1614</v>
      </c>
      <c r="G1622" t="s">
        <v>1605</v>
      </c>
      <c r="H1622" t="str">
        <f>IF(COUNTIF(G$2:G1622,G1622)=1,"New Customer","Returning Customer")</f>
        <v>New Customer</v>
      </c>
      <c r="I1622">
        <f t="shared" si="125"/>
        <v>1</v>
      </c>
      <c r="J1622" t="s">
        <v>49</v>
      </c>
      <c r="K1622" t="s">
        <v>114</v>
      </c>
      <c r="L1622" t="s">
        <v>77</v>
      </c>
      <c r="M1622" t="s">
        <v>177</v>
      </c>
      <c r="N1622" t="s">
        <v>51</v>
      </c>
      <c r="O1622" t="s">
        <v>1606</v>
      </c>
      <c r="P1622">
        <v>0.42</v>
      </c>
      <c r="Q1622" t="s">
        <v>33</v>
      </c>
      <c r="R1622" t="s">
        <v>53</v>
      </c>
      <c r="S1622" t="str">
        <f>VLOOKUP(R1622,Users!$A$1:$B$5,2,0)</f>
        <v>Erin</v>
      </c>
      <c r="T1622" t="s">
        <v>189</v>
      </c>
      <c r="U1622" t="s">
        <v>1607</v>
      </c>
      <c r="V1622">
        <v>1748</v>
      </c>
      <c r="W1622" s="2">
        <v>42102</v>
      </c>
      <c r="X1622" s="2" t="str">
        <f t="shared" si="126"/>
        <v>Wed</v>
      </c>
      <c r="Y1622" s="2">
        <v>42106</v>
      </c>
      <c r="Z1622" s="9">
        <f t="shared" si="127"/>
        <v>4</v>
      </c>
      <c r="AA1622" s="9" t="str">
        <f t="shared" si="128"/>
        <v>After Discount</v>
      </c>
      <c r="AB1622" s="6">
        <v>341.19809999999995</v>
      </c>
      <c r="AC1622">
        <v>12</v>
      </c>
      <c r="AD1622" s="6">
        <v>494.49</v>
      </c>
      <c r="AE1622">
        <v>87823</v>
      </c>
      <c r="AF1622" s="9">
        <f>IF(COUNTIF(AE$2:AE3573,AE1622)=1,1,0)</f>
        <v>1</v>
      </c>
      <c r="AG1622" t="str">
        <f>_xlfn.XLOOKUP(AE1622,Returns!A:A,Returns!B:B,"Not Returned",0,1)</f>
        <v>Not Returned</v>
      </c>
      <c r="AH1622">
        <f t="shared" si="129"/>
        <v>0</v>
      </c>
    </row>
    <row r="1623" spans="1:34" x14ac:dyDescent="0.3">
      <c r="A1623">
        <v>24187</v>
      </c>
      <c r="B1623" t="s">
        <v>25</v>
      </c>
      <c r="C1623" s="8">
        <v>0.1</v>
      </c>
      <c r="D1623" s="6">
        <v>3.6</v>
      </c>
      <c r="E1623" s="7">
        <v>2.2000000000000002</v>
      </c>
      <c r="F1623">
        <v>1665</v>
      </c>
      <c r="G1623" t="s">
        <v>1655</v>
      </c>
      <c r="H1623" t="str">
        <f>IF(COUNTIF(G$2:G1623,G1623)=1,"New Customer","Returning Customer")</f>
        <v>New Customer</v>
      </c>
      <c r="I1623">
        <f t="shared" si="125"/>
        <v>1</v>
      </c>
      <c r="J1623" t="s">
        <v>49</v>
      </c>
      <c r="K1623" t="s">
        <v>114</v>
      </c>
      <c r="L1623" t="s">
        <v>29</v>
      </c>
      <c r="M1623" t="s">
        <v>93</v>
      </c>
      <c r="N1623" t="s">
        <v>31</v>
      </c>
      <c r="O1623" t="s">
        <v>1656</v>
      </c>
      <c r="P1623">
        <v>0.39</v>
      </c>
      <c r="Q1623" t="s">
        <v>33</v>
      </c>
      <c r="R1623" t="s">
        <v>34</v>
      </c>
      <c r="S1623" t="str">
        <f>VLOOKUP(R1623,Users!$A$1:$B$5,2,0)</f>
        <v>William</v>
      </c>
      <c r="T1623" t="s">
        <v>45</v>
      </c>
      <c r="U1623" t="s">
        <v>1657</v>
      </c>
      <c r="V1623">
        <v>92653</v>
      </c>
      <c r="W1623" s="2">
        <v>42061</v>
      </c>
      <c r="X1623" s="2" t="str">
        <f t="shared" si="126"/>
        <v>Thu</v>
      </c>
      <c r="Y1623" s="2">
        <v>42062</v>
      </c>
      <c r="Z1623" s="9">
        <f t="shared" si="127"/>
        <v>1</v>
      </c>
      <c r="AA1623" s="9" t="str">
        <f t="shared" si="128"/>
        <v>After Discount</v>
      </c>
      <c r="AB1623" s="6">
        <v>-8.2799999999999994</v>
      </c>
      <c r="AC1623">
        <v>2</v>
      </c>
      <c r="AD1623" s="6">
        <v>6.97</v>
      </c>
      <c r="AE1623">
        <v>90678</v>
      </c>
      <c r="AF1623" s="9">
        <f>IF(COUNTIF(AE$2:AE3574,AE1623)=1,1,0)</f>
        <v>1</v>
      </c>
      <c r="AG1623" t="str">
        <f>_xlfn.XLOOKUP(AE1623,Returns!A:A,Returns!B:B,"Not Returned",0,1)</f>
        <v>Not Returned</v>
      </c>
      <c r="AH1623">
        <f t="shared" si="129"/>
        <v>0</v>
      </c>
    </row>
    <row r="1624" spans="1:34" x14ac:dyDescent="0.3">
      <c r="A1624">
        <v>24151</v>
      </c>
      <c r="B1624" t="s">
        <v>47</v>
      </c>
      <c r="C1624" s="8">
        <v>0.06</v>
      </c>
      <c r="D1624" s="6">
        <v>3.6</v>
      </c>
      <c r="E1624" s="7">
        <v>2.2000000000000002</v>
      </c>
      <c r="F1624">
        <v>2704</v>
      </c>
      <c r="G1624" t="s">
        <v>2481</v>
      </c>
      <c r="H1624" t="str">
        <f>IF(COUNTIF(G$2:G1624,G1624)=1,"New Customer","Returning Customer")</f>
        <v>New Customer</v>
      </c>
      <c r="I1624">
        <f t="shared" si="125"/>
        <v>1</v>
      </c>
      <c r="J1624" t="s">
        <v>49</v>
      </c>
      <c r="K1624" t="s">
        <v>114</v>
      </c>
      <c r="L1624" t="s">
        <v>29</v>
      </c>
      <c r="M1624" t="s">
        <v>93</v>
      </c>
      <c r="N1624" t="s">
        <v>31</v>
      </c>
      <c r="O1624" t="s">
        <v>1656</v>
      </c>
      <c r="P1624">
        <v>0.39</v>
      </c>
      <c r="Q1624" t="s">
        <v>33</v>
      </c>
      <c r="R1624" t="s">
        <v>135</v>
      </c>
      <c r="S1624" t="str">
        <f>VLOOKUP(R1624,Users!$A$1:$B$5,2,0)</f>
        <v>Sam</v>
      </c>
      <c r="T1624" t="s">
        <v>356</v>
      </c>
      <c r="U1624" t="s">
        <v>2482</v>
      </c>
      <c r="V1624">
        <v>32503</v>
      </c>
      <c r="W1624" s="2">
        <v>42124</v>
      </c>
      <c r="X1624" s="2" t="str">
        <f t="shared" si="126"/>
        <v>Thu</v>
      </c>
      <c r="Y1624" s="2">
        <v>42126</v>
      </c>
      <c r="Z1624" s="9">
        <f t="shared" si="127"/>
        <v>2</v>
      </c>
      <c r="AA1624" s="9" t="str">
        <f t="shared" si="128"/>
        <v>After Discount</v>
      </c>
      <c r="AB1624" s="6">
        <v>2755.6422000000002</v>
      </c>
      <c r="AC1624">
        <v>4</v>
      </c>
      <c r="AD1624" s="6">
        <v>15.19</v>
      </c>
      <c r="AE1624">
        <v>91407</v>
      </c>
      <c r="AF1624" s="9">
        <f>IF(COUNTIF(AE$2:AE3575,AE1624)=1,1,0)</f>
        <v>1</v>
      </c>
      <c r="AG1624" t="str">
        <f>_xlfn.XLOOKUP(AE1624,Returns!A:A,Returns!B:B,"Not Returned",0,1)</f>
        <v>Not Returned</v>
      </c>
      <c r="AH1624">
        <f t="shared" si="129"/>
        <v>0</v>
      </c>
    </row>
    <row r="1625" spans="1:34" x14ac:dyDescent="0.3">
      <c r="A1625">
        <v>19680</v>
      </c>
      <c r="B1625" t="s">
        <v>47</v>
      </c>
      <c r="C1625" s="8">
        <v>0.01</v>
      </c>
      <c r="D1625" s="6">
        <v>6.35</v>
      </c>
      <c r="E1625" s="7">
        <v>1.02</v>
      </c>
      <c r="F1625">
        <v>753</v>
      </c>
      <c r="G1625" t="s">
        <v>875</v>
      </c>
      <c r="H1625" t="str">
        <f>IF(COUNTIF(G$2:G1625,G1625)=1,"New Customer","Returning Customer")</f>
        <v>Returning Customer</v>
      </c>
      <c r="I1625">
        <f t="shared" si="125"/>
        <v>0</v>
      </c>
      <c r="J1625" t="s">
        <v>49</v>
      </c>
      <c r="K1625" t="s">
        <v>28</v>
      </c>
      <c r="L1625" t="s">
        <v>29</v>
      </c>
      <c r="M1625" t="s">
        <v>93</v>
      </c>
      <c r="N1625" t="s">
        <v>31</v>
      </c>
      <c r="O1625" t="s">
        <v>878</v>
      </c>
      <c r="P1625">
        <v>0.39</v>
      </c>
      <c r="Q1625" t="s">
        <v>33</v>
      </c>
      <c r="R1625" t="s">
        <v>34</v>
      </c>
      <c r="S1625" t="str">
        <f>VLOOKUP(R1625,Users!$A$1:$B$5,2,0)</f>
        <v>William</v>
      </c>
      <c r="T1625" t="s">
        <v>372</v>
      </c>
      <c r="U1625" t="s">
        <v>877</v>
      </c>
      <c r="V1625">
        <v>86301</v>
      </c>
      <c r="W1625" s="2">
        <v>42074</v>
      </c>
      <c r="X1625" s="2" t="str">
        <f t="shared" si="126"/>
        <v>Wed</v>
      </c>
      <c r="Y1625" s="2">
        <v>42076</v>
      </c>
      <c r="Z1625" s="9">
        <f t="shared" si="127"/>
        <v>2</v>
      </c>
      <c r="AA1625" s="9" t="str">
        <f t="shared" si="128"/>
        <v>After Discount</v>
      </c>
      <c r="AB1625" s="6">
        <v>97.662599999999983</v>
      </c>
      <c r="AC1625">
        <v>22</v>
      </c>
      <c r="AD1625" s="6">
        <v>141.54</v>
      </c>
      <c r="AE1625">
        <v>90438</v>
      </c>
      <c r="AF1625" s="9">
        <f>IF(COUNTIF(AE$2:AE3576,AE1625)=1,1,0)</f>
        <v>0</v>
      </c>
      <c r="AG1625" t="str">
        <f>_xlfn.XLOOKUP(AE1625,Returns!A:A,Returns!B:B,"Not Returned",0,1)</f>
        <v>Not Returned</v>
      </c>
      <c r="AH1625">
        <f t="shared" si="129"/>
        <v>0</v>
      </c>
    </row>
    <row r="1626" spans="1:34" x14ac:dyDescent="0.3">
      <c r="A1626">
        <v>2808</v>
      </c>
      <c r="B1626" t="s">
        <v>56</v>
      </c>
      <c r="C1626" s="8">
        <v>0.04</v>
      </c>
      <c r="D1626" s="6">
        <v>6.35</v>
      </c>
      <c r="E1626" s="7">
        <v>1.02</v>
      </c>
      <c r="F1626">
        <v>1106</v>
      </c>
      <c r="G1626" t="s">
        <v>1194</v>
      </c>
      <c r="H1626" t="str">
        <f>IF(COUNTIF(G$2:G1626,G1626)=1,"New Customer","Returning Customer")</f>
        <v>Returning Customer</v>
      </c>
      <c r="I1626">
        <f t="shared" si="125"/>
        <v>0</v>
      </c>
      <c r="J1626" t="s">
        <v>49</v>
      </c>
      <c r="K1626" t="s">
        <v>58</v>
      </c>
      <c r="L1626" t="s">
        <v>29</v>
      </c>
      <c r="M1626" t="s">
        <v>93</v>
      </c>
      <c r="N1626" t="s">
        <v>31</v>
      </c>
      <c r="O1626" t="s">
        <v>878</v>
      </c>
      <c r="P1626">
        <v>0.39</v>
      </c>
      <c r="Q1626" t="s">
        <v>33</v>
      </c>
      <c r="R1626" t="s">
        <v>61</v>
      </c>
      <c r="S1626" t="str">
        <f>VLOOKUP(R1626,Users!$A$1:$B$5,2,0)</f>
        <v>Chris</v>
      </c>
      <c r="T1626" t="s">
        <v>129</v>
      </c>
      <c r="U1626" t="s">
        <v>778</v>
      </c>
      <c r="V1626">
        <v>75220</v>
      </c>
      <c r="W1626" s="2">
        <v>42144</v>
      </c>
      <c r="X1626" s="2" t="str">
        <f t="shared" si="126"/>
        <v>Wed</v>
      </c>
      <c r="Y1626" s="2">
        <v>42147</v>
      </c>
      <c r="Z1626" s="9">
        <f t="shared" si="127"/>
        <v>3</v>
      </c>
      <c r="AA1626" s="9" t="str">
        <f t="shared" si="128"/>
        <v>After Discount</v>
      </c>
      <c r="AB1626" s="6">
        <v>81.91</v>
      </c>
      <c r="AC1626">
        <v>52</v>
      </c>
      <c r="AD1626" s="6">
        <v>318.47000000000003</v>
      </c>
      <c r="AE1626">
        <v>20261</v>
      </c>
      <c r="AF1626" s="9">
        <f>IF(COUNTIF(AE$2:AE3577,AE1626)=1,1,0)</f>
        <v>1</v>
      </c>
      <c r="AG1626" t="str">
        <f>_xlfn.XLOOKUP(AE1626,Returns!A:A,Returns!B:B,"Not Returned",0,1)</f>
        <v>Not Returned</v>
      </c>
      <c r="AH1626">
        <f t="shared" si="129"/>
        <v>0</v>
      </c>
    </row>
    <row r="1627" spans="1:34" x14ac:dyDescent="0.3">
      <c r="A1627">
        <v>20808</v>
      </c>
      <c r="B1627" t="s">
        <v>56</v>
      </c>
      <c r="C1627" s="8">
        <v>0.04</v>
      </c>
      <c r="D1627" s="6">
        <v>6.35</v>
      </c>
      <c r="E1627" s="7">
        <v>1.02</v>
      </c>
      <c r="F1627">
        <v>1108</v>
      </c>
      <c r="G1627" t="s">
        <v>1199</v>
      </c>
      <c r="H1627" t="str">
        <f>IF(COUNTIF(G$2:G1627,G1627)=1,"New Customer","Returning Customer")</f>
        <v>Returning Customer</v>
      </c>
      <c r="I1627">
        <f t="shared" si="125"/>
        <v>0</v>
      </c>
      <c r="J1627" t="s">
        <v>49</v>
      </c>
      <c r="K1627" t="s">
        <v>58</v>
      </c>
      <c r="L1627" t="s">
        <v>29</v>
      </c>
      <c r="M1627" t="s">
        <v>93</v>
      </c>
      <c r="N1627" t="s">
        <v>31</v>
      </c>
      <c r="O1627" t="s">
        <v>878</v>
      </c>
      <c r="P1627">
        <v>0.39</v>
      </c>
      <c r="Q1627" t="s">
        <v>33</v>
      </c>
      <c r="R1627" t="s">
        <v>61</v>
      </c>
      <c r="S1627" t="str">
        <f>VLOOKUP(R1627,Users!$A$1:$B$5,2,0)</f>
        <v>Chris</v>
      </c>
      <c r="T1627" t="s">
        <v>129</v>
      </c>
      <c r="U1627" t="s">
        <v>1200</v>
      </c>
      <c r="V1627">
        <v>75146</v>
      </c>
      <c r="W1627" s="2">
        <v>42144</v>
      </c>
      <c r="X1627" s="2" t="str">
        <f t="shared" si="126"/>
        <v>Wed</v>
      </c>
      <c r="Y1627" s="2">
        <v>42147</v>
      </c>
      <c r="Z1627" s="9">
        <f t="shared" si="127"/>
        <v>3</v>
      </c>
      <c r="AA1627" s="9" t="str">
        <f t="shared" si="128"/>
        <v>After Discount</v>
      </c>
      <c r="AB1627" s="6">
        <v>54.937799999999996</v>
      </c>
      <c r="AC1627">
        <v>13</v>
      </c>
      <c r="AD1627" s="6">
        <v>79.62</v>
      </c>
      <c r="AE1627">
        <v>86409</v>
      </c>
      <c r="AF1627" s="9">
        <f>IF(COUNTIF(AE$2:AE3578,AE1627)=1,1,0)</f>
        <v>0</v>
      </c>
      <c r="AG1627" t="str">
        <f>_xlfn.XLOOKUP(AE1627,Returns!A:A,Returns!B:B,"Not Returned",0,1)</f>
        <v>Not Returned</v>
      </c>
      <c r="AH1627">
        <f t="shared" si="129"/>
        <v>0</v>
      </c>
    </row>
    <row r="1628" spans="1:34" x14ac:dyDescent="0.3">
      <c r="A1628">
        <v>18951</v>
      </c>
      <c r="B1628" t="s">
        <v>106</v>
      </c>
      <c r="C1628" s="8">
        <v>0.04</v>
      </c>
      <c r="D1628" s="6">
        <v>6.35</v>
      </c>
      <c r="E1628" s="7">
        <v>1.02</v>
      </c>
      <c r="F1628">
        <v>3035</v>
      </c>
      <c r="G1628" t="s">
        <v>2721</v>
      </c>
      <c r="H1628" t="str">
        <f>IF(COUNTIF(G$2:G1628,G1628)=1,"New Customer","Returning Customer")</f>
        <v>Returning Customer</v>
      </c>
      <c r="I1628">
        <f t="shared" si="125"/>
        <v>0</v>
      </c>
      <c r="J1628" t="s">
        <v>49</v>
      </c>
      <c r="K1628" t="s">
        <v>40</v>
      </c>
      <c r="L1628" t="s">
        <v>29</v>
      </c>
      <c r="M1628" t="s">
        <v>93</v>
      </c>
      <c r="N1628" t="s">
        <v>31</v>
      </c>
      <c r="O1628" t="s">
        <v>878</v>
      </c>
      <c r="P1628">
        <v>0.39</v>
      </c>
      <c r="Q1628" t="s">
        <v>33</v>
      </c>
      <c r="R1628" t="s">
        <v>61</v>
      </c>
      <c r="S1628" t="str">
        <f>VLOOKUP(R1628,Users!$A$1:$B$5,2,0)</f>
        <v>Chris</v>
      </c>
      <c r="T1628" t="s">
        <v>175</v>
      </c>
      <c r="U1628" t="s">
        <v>2723</v>
      </c>
      <c r="V1628">
        <v>60148</v>
      </c>
      <c r="W1628" s="2">
        <v>42019</v>
      </c>
      <c r="X1628" s="2" t="str">
        <f t="shared" si="126"/>
        <v>Thu</v>
      </c>
      <c r="Y1628" s="2">
        <v>42024</v>
      </c>
      <c r="Z1628" s="9">
        <f t="shared" si="127"/>
        <v>5</v>
      </c>
      <c r="AA1628" s="9" t="str">
        <f t="shared" si="128"/>
        <v>After Discount</v>
      </c>
      <c r="AB1628" s="6">
        <v>52.170899999999996</v>
      </c>
      <c r="AC1628">
        <v>12</v>
      </c>
      <c r="AD1628" s="6">
        <v>75.61</v>
      </c>
      <c r="AE1628">
        <v>89128</v>
      </c>
      <c r="AF1628" s="9">
        <f>IF(COUNTIF(AE$2:AE3579,AE1628)=1,1,0)</f>
        <v>0</v>
      </c>
      <c r="AG1628" t="str">
        <f>_xlfn.XLOOKUP(AE1628,Returns!A:A,Returns!B:B,"Not Returned",0,1)</f>
        <v>Not Returned</v>
      </c>
      <c r="AH1628">
        <f t="shared" si="129"/>
        <v>0</v>
      </c>
    </row>
    <row r="1629" spans="1:34" x14ac:dyDescent="0.3">
      <c r="A1629">
        <v>25450</v>
      </c>
      <c r="B1629" t="s">
        <v>56</v>
      </c>
      <c r="C1629" s="8">
        <v>0.01</v>
      </c>
      <c r="D1629" s="6">
        <v>19.989999999999998</v>
      </c>
      <c r="E1629" s="7">
        <v>11.17</v>
      </c>
      <c r="F1629">
        <v>392</v>
      </c>
      <c r="G1629" t="s">
        <v>497</v>
      </c>
      <c r="H1629" t="str">
        <f>IF(COUNTIF(G$2:G1629,G1629)=1,"New Customer","Returning Customer")</f>
        <v>Returning Customer</v>
      </c>
      <c r="I1629">
        <f t="shared" si="125"/>
        <v>0</v>
      </c>
      <c r="J1629" t="s">
        <v>49</v>
      </c>
      <c r="K1629" t="s">
        <v>28</v>
      </c>
      <c r="L1629" t="s">
        <v>41</v>
      </c>
      <c r="M1629" t="s">
        <v>50</v>
      </c>
      <c r="N1629" t="s">
        <v>231</v>
      </c>
      <c r="O1629" t="s">
        <v>501</v>
      </c>
      <c r="P1629">
        <v>0.6</v>
      </c>
      <c r="Q1629" t="s">
        <v>33</v>
      </c>
      <c r="R1629" t="s">
        <v>61</v>
      </c>
      <c r="S1629" t="str">
        <f>VLOOKUP(R1629,Users!$A$1:$B$5,2,0)</f>
        <v>Chris</v>
      </c>
      <c r="T1629" t="s">
        <v>499</v>
      </c>
      <c r="U1629" t="s">
        <v>500</v>
      </c>
      <c r="V1629">
        <v>63105</v>
      </c>
      <c r="W1629" s="2">
        <v>42068</v>
      </c>
      <c r="X1629" s="2" t="str">
        <f t="shared" si="126"/>
        <v>Thu</v>
      </c>
      <c r="Y1629" s="2">
        <v>42071</v>
      </c>
      <c r="Z1629" s="9">
        <f t="shared" si="127"/>
        <v>3</v>
      </c>
      <c r="AA1629" s="9" t="str">
        <f t="shared" si="128"/>
        <v>After Discount</v>
      </c>
      <c r="AB1629" s="6">
        <v>27.91</v>
      </c>
      <c r="AC1629">
        <v>2</v>
      </c>
      <c r="AD1629" s="6">
        <v>43.65</v>
      </c>
      <c r="AE1629">
        <v>86383</v>
      </c>
      <c r="AF1629" s="9">
        <f>IF(COUNTIF(AE$2:AE3580,AE1629)=1,1,0)</f>
        <v>0</v>
      </c>
      <c r="AG1629" t="str">
        <f>_xlfn.XLOOKUP(AE1629,Returns!A:A,Returns!B:B,"Not Returned",0,1)</f>
        <v>Not Returned</v>
      </c>
      <c r="AH1629">
        <f t="shared" si="129"/>
        <v>0</v>
      </c>
    </row>
    <row r="1630" spans="1:34" x14ac:dyDescent="0.3">
      <c r="A1630">
        <v>20600</v>
      </c>
      <c r="B1630" t="s">
        <v>37</v>
      </c>
      <c r="C1630" s="8">
        <v>0.03</v>
      </c>
      <c r="D1630" s="6">
        <v>19.989999999999998</v>
      </c>
      <c r="E1630" s="7">
        <v>11.17</v>
      </c>
      <c r="F1630">
        <v>1777</v>
      </c>
      <c r="G1630" t="s">
        <v>1770</v>
      </c>
      <c r="H1630" t="str">
        <f>IF(COUNTIF(G$2:G1630,G1630)=1,"New Customer","Returning Customer")</f>
        <v>Returning Customer</v>
      </c>
      <c r="I1630">
        <f t="shared" si="125"/>
        <v>0</v>
      </c>
      <c r="J1630" t="s">
        <v>49</v>
      </c>
      <c r="K1630" t="s">
        <v>28</v>
      </c>
      <c r="L1630" t="s">
        <v>41</v>
      </c>
      <c r="M1630" t="s">
        <v>50</v>
      </c>
      <c r="N1630" t="s">
        <v>231</v>
      </c>
      <c r="O1630" t="s">
        <v>501</v>
      </c>
      <c r="P1630">
        <v>0.6</v>
      </c>
      <c r="Q1630" t="s">
        <v>33</v>
      </c>
      <c r="R1630" t="s">
        <v>61</v>
      </c>
      <c r="S1630" t="str">
        <f>VLOOKUP(R1630,Users!$A$1:$B$5,2,0)</f>
        <v>Chris</v>
      </c>
      <c r="T1630" t="s">
        <v>695</v>
      </c>
      <c r="U1630" t="s">
        <v>1771</v>
      </c>
      <c r="V1630">
        <v>46383</v>
      </c>
      <c r="W1630" s="2">
        <v>42096</v>
      </c>
      <c r="X1630" s="2" t="str">
        <f t="shared" si="126"/>
        <v>Thu</v>
      </c>
      <c r="Y1630" s="2">
        <v>42097</v>
      </c>
      <c r="Z1630" s="9">
        <f t="shared" si="127"/>
        <v>1</v>
      </c>
      <c r="AA1630" s="9" t="str">
        <f t="shared" si="128"/>
        <v>After Discount</v>
      </c>
      <c r="AB1630" s="6">
        <v>-20.876399999999997</v>
      </c>
      <c r="AC1630">
        <v>12</v>
      </c>
      <c r="AD1630" s="6">
        <v>251.61</v>
      </c>
      <c r="AE1630">
        <v>89942</v>
      </c>
      <c r="AF1630" s="9">
        <f>IF(COUNTIF(AE$2:AE3581,AE1630)=1,1,0)</f>
        <v>1</v>
      </c>
      <c r="AG1630" t="str">
        <f>_xlfn.XLOOKUP(AE1630,Returns!A:A,Returns!B:B,"Not Returned",0,1)</f>
        <v>Not Returned</v>
      </c>
      <c r="AH1630">
        <f t="shared" si="129"/>
        <v>0</v>
      </c>
    </row>
    <row r="1631" spans="1:34" x14ac:dyDescent="0.3">
      <c r="A1631">
        <v>24200</v>
      </c>
      <c r="B1631" t="s">
        <v>56</v>
      </c>
      <c r="C1631" s="8">
        <v>0.06</v>
      </c>
      <c r="D1631" s="6">
        <v>19.989999999999998</v>
      </c>
      <c r="E1631" s="7">
        <v>11.17</v>
      </c>
      <c r="F1631">
        <v>3148</v>
      </c>
      <c r="G1631" t="s">
        <v>2819</v>
      </c>
      <c r="H1631" t="str">
        <f>IF(COUNTIF(G$2:G1631,G1631)=1,"New Customer","Returning Customer")</f>
        <v>New Customer</v>
      </c>
      <c r="I1631">
        <f t="shared" si="125"/>
        <v>1</v>
      </c>
      <c r="J1631" t="s">
        <v>49</v>
      </c>
      <c r="K1631" t="s">
        <v>28</v>
      </c>
      <c r="L1631" t="s">
        <v>41</v>
      </c>
      <c r="M1631" t="s">
        <v>50</v>
      </c>
      <c r="N1631" t="s">
        <v>231</v>
      </c>
      <c r="O1631" t="s">
        <v>501</v>
      </c>
      <c r="P1631">
        <v>0.6</v>
      </c>
      <c r="Q1631" t="s">
        <v>33</v>
      </c>
      <c r="R1631" t="s">
        <v>34</v>
      </c>
      <c r="S1631" t="str">
        <f>VLOOKUP(R1631,Users!$A$1:$B$5,2,0)</f>
        <v>William</v>
      </c>
      <c r="T1631" t="s">
        <v>1727</v>
      </c>
      <c r="U1631" t="s">
        <v>2820</v>
      </c>
      <c r="V1631">
        <v>83854</v>
      </c>
      <c r="W1631" s="2">
        <v>42018</v>
      </c>
      <c r="X1631" s="2" t="str">
        <f t="shared" si="126"/>
        <v>Wed</v>
      </c>
      <c r="Y1631" s="2">
        <v>42018</v>
      </c>
      <c r="Z1631" s="9">
        <f t="shared" si="127"/>
        <v>0</v>
      </c>
      <c r="AA1631" s="9" t="str">
        <f t="shared" si="128"/>
        <v>After Discount</v>
      </c>
      <c r="AB1631" s="6">
        <v>-66.823599999999999</v>
      </c>
      <c r="AC1631">
        <v>7</v>
      </c>
      <c r="AD1631" s="6">
        <v>139.49</v>
      </c>
      <c r="AE1631">
        <v>89716</v>
      </c>
      <c r="AF1631" s="9">
        <f>IF(COUNTIF(AE$2:AE3582,AE1631)=1,1,0)</f>
        <v>0</v>
      </c>
      <c r="AG1631" t="str">
        <f>_xlfn.XLOOKUP(AE1631,Returns!A:A,Returns!B:B,"Not Returned",0,1)</f>
        <v>Not Returned</v>
      </c>
      <c r="AH1631">
        <f t="shared" si="129"/>
        <v>0</v>
      </c>
    </row>
    <row r="1632" spans="1:34" x14ac:dyDescent="0.3">
      <c r="A1632">
        <v>25914</v>
      </c>
      <c r="B1632" t="s">
        <v>25</v>
      </c>
      <c r="C1632" s="8">
        <v>0.1</v>
      </c>
      <c r="D1632" s="6">
        <v>105.98</v>
      </c>
      <c r="E1632" s="7">
        <v>13.99</v>
      </c>
      <c r="F1632">
        <v>3403</v>
      </c>
      <c r="G1632" t="s">
        <v>3005</v>
      </c>
      <c r="H1632" t="str">
        <f>IF(COUNTIF(G$2:G1632,G1632)=1,"New Customer","Returning Customer")</f>
        <v>New Customer</v>
      </c>
      <c r="I1632">
        <f t="shared" si="125"/>
        <v>1</v>
      </c>
      <c r="J1632" t="s">
        <v>27</v>
      </c>
      <c r="K1632" t="s">
        <v>114</v>
      </c>
      <c r="L1632" t="s">
        <v>41</v>
      </c>
      <c r="M1632" t="s">
        <v>50</v>
      </c>
      <c r="N1632" t="s">
        <v>86</v>
      </c>
      <c r="O1632" t="s">
        <v>3006</v>
      </c>
      <c r="P1632">
        <v>0.65</v>
      </c>
      <c r="Q1632" t="s">
        <v>33</v>
      </c>
      <c r="R1632" t="s">
        <v>34</v>
      </c>
      <c r="S1632" t="str">
        <f>VLOOKUP(R1632,Users!$A$1:$B$5,2,0)</f>
        <v>William</v>
      </c>
      <c r="T1632" t="s">
        <v>2208</v>
      </c>
      <c r="U1632" t="s">
        <v>3007</v>
      </c>
      <c r="V1632">
        <v>82001</v>
      </c>
      <c r="W1632" s="2">
        <v>42043</v>
      </c>
      <c r="X1632" s="2" t="str">
        <f t="shared" si="126"/>
        <v>Sun</v>
      </c>
      <c r="Y1632" s="2">
        <v>42046</v>
      </c>
      <c r="Z1632" s="9">
        <f t="shared" si="127"/>
        <v>3</v>
      </c>
      <c r="AA1632" s="9" t="str">
        <f t="shared" si="128"/>
        <v>After Discount</v>
      </c>
      <c r="AB1632" s="6">
        <v>349.48499999999996</v>
      </c>
      <c r="AC1632">
        <v>5</v>
      </c>
      <c r="AD1632" s="6">
        <v>506.5</v>
      </c>
      <c r="AE1632">
        <v>87530</v>
      </c>
      <c r="AF1632" s="9">
        <f>IF(COUNTIF(AE$2:AE3583,AE1632)=1,1,0)</f>
        <v>1</v>
      </c>
      <c r="AG1632" t="str">
        <f>_xlfn.XLOOKUP(AE1632,Returns!A:A,Returns!B:B,"Not Returned",0,1)</f>
        <v>Not Returned</v>
      </c>
      <c r="AH1632">
        <f t="shared" si="129"/>
        <v>0</v>
      </c>
    </row>
    <row r="1633" spans="1:34" x14ac:dyDescent="0.3">
      <c r="A1633">
        <v>23060</v>
      </c>
      <c r="B1633" t="s">
        <v>106</v>
      </c>
      <c r="C1633" s="8">
        <v>0</v>
      </c>
      <c r="D1633" s="6">
        <v>170.98</v>
      </c>
      <c r="E1633" s="7">
        <v>13.99</v>
      </c>
      <c r="F1633">
        <v>269</v>
      </c>
      <c r="G1633" t="s">
        <v>375</v>
      </c>
      <c r="H1633" t="str">
        <f>IF(COUNTIF(G$2:G1633,G1633)=1,"New Customer","Returning Customer")</f>
        <v>New Customer</v>
      </c>
      <c r="I1633">
        <f t="shared" si="125"/>
        <v>1</v>
      </c>
      <c r="J1633" t="s">
        <v>49</v>
      </c>
      <c r="K1633" t="s">
        <v>40</v>
      </c>
      <c r="L1633" t="s">
        <v>41</v>
      </c>
      <c r="M1633" t="s">
        <v>50</v>
      </c>
      <c r="N1633" t="s">
        <v>86</v>
      </c>
      <c r="O1633" t="s">
        <v>377</v>
      </c>
      <c r="P1633">
        <v>0.75</v>
      </c>
      <c r="Q1633" t="s">
        <v>33</v>
      </c>
      <c r="R1633" t="s">
        <v>34</v>
      </c>
      <c r="S1633" t="str">
        <f>VLOOKUP(R1633,Users!$A$1:$B$5,2,0)</f>
        <v>William</v>
      </c>
      <c r="T1633" t="s">
        <v>372</v>
      </c>
      <c r="U1633" t="s">
        <v>376</v>
      </c>
      <c r="V1633">
        <v>85234</v>
      </c>
      <c r="W1633" s="2">
        <v>42160</v>
      </c>
      <c r="X1633" s="2" t="str">
        <f t="shared" si="126"/>
        <v>Fri</v>
      </c>
      <c r="Y1633" s="2">
        <v>42167</v>
      </c>
      <c r="Z1633" s="9">
        <f t="shared" si="127"/>
        <v>7</v>
      </c>
      <c r="AA1633" s="9" t="str">
        <f t="shared" si="128"/>
        <v>No Discount</v>
      </c>
      <c r="AB1633" s="6">
        <v>888.14729999999997</v>
      </c>
      <c r="AC1633">
        <v>7</v>
      </c>
      <c r="AD1633" s="6">
        <v>1287.17</v>
      </c>
      <c r="AE1633">
        <v>88942</v>
      </c>
      <c r="AF1633" s="9">
        <f>IF(COUNTIF(AE$2:AE3584,AE1633)=1,1,0)</f>
        <v>0</v>
      </c>
      <c r="AG1633" t="str">
        <f>_xlfn.XLOOKUP(AE1633,Returns!A:A,Returns!B:B,"Not Returned",0,1)</f>
        <v>Not Returned</v>
      </c>
      <c r="AH1633">
        <f t="shared" si="129"/>
        <v>0</v>
      </c>
    </row>
    <row r="1634" spans="1:34" x14ac:dyDescent="0.3">
      <c r="A1634">
        <v>23365</v>
      </c>
      <c r="B1634" t="s">
        <v>37</v>
      </c>
      <c r="C1634" s="8">
        <v>0.01</v>
      </c>
      <c r="D1634" s="6">
        <v>45.98</v>
      </c>
      <c r="E1634" s="7">
        <v>4.8</v>
      </c>
      <c r="F1634">
        <v>146</v>
      </c>
      <c r="G1634" t="s">
        <v>233</v>
      </c>
      <c r="H1634" t="str">
        <f>IF(COUNTIF(G$2:G1634,G1634)=1,"New Customer","Returning Customer")</f>
        <v>Returning Customer</v>
      </c>
      <c r="I1634">
        <f t="shared" si="125"/>
        <v>0</v>
      </c>
      <c r="J1634" t="s">
        <v>49</v>
      </c>
      <c r="K1634" t="s">
        <v>58</v>
      </c>
      <c r="L1634" t="s">
        <v>41</v>
      </c>
      <c r="M1634" t="s">
        <v>50</v>
      </c>
      <c r="N1634" t="s">
        <v>31</v>
      </c>
      <c r="O1634" t="s">
        <v>234</v>
      </c>
      <c r="P1634">
        <v>0.68</v>
      </c>
      <c r="Q1634" t="s">
        <v>33</v>
      </c>
      <c r="R1634" t="s">
        <v>61</v>
      </c>
      <c r="S1634" t="str">
        <f>VLOOKUP(R1634,Users!$A$1:$B$5,2,0)</f>
        <v>Chris</v>
      </c>
      <c r="T1634" t="s">
        <v>129</v>
      </c>
      <c r="U1634" t="s">
        <v>235</v>
      </c>
      <c r="V1634">
        <v>76148</v>
      </c>
      <c r="W1634" s="2">
        <v>42075</v>
      </c>
      <c r="X1634" s="2" t="str">
        <f t="shared" si="126"/>
        <v>Thu</v>
      </c>
      <c r="Y1634" s="2">
        <v>42076</v>
      </c>
      <c r="Z1634" s="9">
        <f t="shared" si="127"/>
        <v>1</v>
      </c>
      <c r="AA1634" s="9" t="str">
        <f t="shared" si="128"/>
        <v>After Discount</v>
      </c>
      <c r="AB1634" s="6">
        <v>133.5771</v>
      </c>
      <c r="AC1634">
        <v>4</v>
      </c>
      <c r="AD1634" s="6">
        <v>193.59</v>
      </c>
      <c r="AE1634">
        <v>91088</v>
      </c>
      <c r="AF1634" s="9">
        <f>IF(COUNTIF(AE$2:AE3585,AE1634)=1,1,0)</f>
        <v>1</v>
      </c>
      <c r="AG1634" t="str">
        <f>_xlfn.XLOOKUP(AE1634,Returns!A:A,Returns!B:B,"Not Returned",0,1)</f>
        <v>Not Returned</v>
      </c>
      <c r="AH1634">
        <f t="shared" si="129"/>
        <v>0</v>
      </c>
    </row>
    <row r="1635" spans="1:34" x14ac:dyDescent="0.3">
      <c r="A1635">
        <v>18274</v>
      </c>
      <c r="B1635" t="s">
        <v>106</v>
      </c>
      <c r="C1635" s="8">
        <v>0.09</v>
      </c>
      <c r="D1635" s="6">
        <v>107.53</v>
      </c>
      <c r="E1635" s="7">
        <v>5.81</v>
      </c>
      <c r="F1635">
        <v>1644</v>
      </c>
      <c r="G1635" t="s">
        <v>1639</v>
      </c>
      <c r="H1635" t="str">
        <f>IF(COUNTIF(G$2:G1635,G1635)=1,"New Customer","Returning Customer")</f>
        <v>New Customer</v>
      </c>
      <c r="I1635">
        <f t="shared" si="125"/>
        <v>1</v>
      </c>
      <c r="J1635" t="s">
        <v>49</v>
      </c>
      <c r="K1635" t="s">
        <v>58</v>
      </c>
      <c r="L1635" t="s">
        <v>41</v>
      </c>
      <c r="M1635" t="s">
        <v>50</v>
      </c>
      <c r="N1635" t="s">
        <v>86</v>
      </c>
      <c r="O1635" t="s">
        <v>1640</v>
      </c>
      <c r="P1635">
        <v>0.65</v>
      </c>
      <c r="Q1635" t="s">
        <v>33</v>
      </c>
      <c r="R1635" t="s">
        <v>61</v>
      </c>
      <c r="S1635" t="str">
        <f>VLOOKUP(R1635,Users!$A$1:$B$5,2,0)</f>
        <v>Chris</v>
      </c>
      <c r="T1635" t="s">
        <v>129</v>
      </c>
      <c r="U1635" t="s">
        <v>1641</v>
      </c>
      <c r="V1635">
        <v>77546</v>
      </c>
      <c r="W1635" s="2">
        <v>42169</v>
      </c>
      <c r="X1635" s="2" t="str">
        <f t="shared" si="126"/>
        <v>Sun</v>
      </c>
      <c r="Y1635" s="2">
        <v>42171</v>
      </c>
      <c r="Z1635" s="9">
        <f t="shared" si="127"/>
        <v>2</v>
      </c>
      <c r="AA1635" s="9" t="str">
        <f t="shared" si="128"/>
        <v>After Discount</v>
      </c>
      <c r="AB1635" s="6">
        <v>69.545100000000005</v>
      </c>
      <c r="AC1635">
        <v>1</v>
      </c>
      <c r="AD1635" s="6">
        <v>100.79</v>
      </c>
      <c r="AE1635">
        <v>87342</v>
      </c>
      <c r="AF1635" s="9">
        <f>IF(COUNTIF(AE$2:AE3586,AE1635)=1,1,0)</f>
        <v>1</v>
      </c>
      <c r="AG1635" t="str">
        <f>_xlfn.XLOOKUP(AE1635,Returns!A:A,Returns!B:B,"Not Returned",0,1)</f>
        <v>Not Returned</v>
      </c>
      <c r="AH1635">
        <f t="shared" si="129"/>
        <v>0</v>
      </c>
    </row>
    <row r="1636" spans="1:34" x14ac:dyDescent="0.3">
      <c r="A1636">
        <v>18354</v>
      </c>
      <c r="B1636" t="s">
        <v>47</v>
      </c>
      <c r="C1636" s="8">
        <v>0.05</v>
      </c>
      <c r="D1636" s="6">
        <v>107.53</v>
      </c>
      <c r="E1636" s="7">
        <v>5.81</v>
      </c>
      <c r="F1636">
        <v>2696</v>
      </c>
      <c r="G1636" t="s">
        <v>2473</v>
      </c>
      <c r="H1636" t="str">
        <f>IF(COUNTIF(G$2:G1636,G1636)=1,"New Customer","Returning Customer")</f>
        <v>New Customer</v>
      </c>
      <c r="I1636">
        <f t="shared" si="125"/>
        <v>1</v>
      </c>
      <c r="J1636" t="s">
        <v>49</v>
      </c>
      <c r="K1636" t="s">
        <v>40</v>
      </c>
      <c r="L1636" t="s">
        <v>41</v>
      </c>
      <c r="M1636" t="s">
        <v>50</v>
      </c>
      <c r="N1636" t="s">
        <v>86</v>
      </c>
      <c r="O1636" t="s">
        <v>1640</v>
      </c>
      <c r="P1636">
        <v>0.65</v>
      </c>
      <c r="Q1636" t="s">
        <v>33</v>
      </c>
      <c r="R1636" t="s">
        <v>135</v>
      </c>
      <c r="S1636" t="str">
        <f>VLOOKUP(R1636,Users!$A$1:$B$5,2,0)</f>
        <v>Sam</v>
      </c>
      <c r="T1636" t="s">
        <v>1266</v>
      </c>
      <c r="U1636" t="s">
        <v>2474</v>
      </c>
      <c r="V1636">
        <v>35401</v>
      </c>
      <c r="W1636" s="2">
        <v>42068</v>
      </c>
      <c r="X1636" s="2" t="str">
        <f t="shared" si="126"/>
        <v>Thu</v>
      </c>
      <c r="Y1636" s="2">
        <v>42069</v>
      </c>
      <c r="Z1636" s="9">
        <f t="shared" si="127"/>
        <v>1</v>
      </c>
      <c r="AA1636" s="9" t="str">
        <f t="shared" si="128"/>
        <v>After Discount</v>
      </c>
      <c r="AB1636" s="6">
        <v>-89.418000000000006</v>
      </c>
      <c r="AC1636">
        <v>6</v>
      </c>
      <c r="AD1636" s="6">
        <v>612.91999999999996</v>
      </c>
      <c r="AE1636">
        <v>87676</v>
      </c>
      <c r="AF1636" s="9">
        <f>IF(COUNTIF(AE$2:AE3587,AE1636)=1,1,0)</f>
        <v>1</v>
      </c>
      <c r="AG1636" t="str">
        <f>_xlfn.XLOOKUP(AE1636,Returns!A:A,Returns!B:B,"Not Returned",0,1)</f>
        <v>Not Returned</v>
      </c>
      <c r="AH1636">
        <f t="shared" si="129"/>
        <v>0</v>
      </c>
    </row>
    <row r="1637" spans="1:34" x14ac:dyDescent="0.3">
      <c r="A1637">
        <v>24180</v>
      </c>
      <c r="B1637" t="s">
        <v>37</v>
      </c>
      <c r="C1637" s="8">
        <v>0.04</v>
      </c>
      <c r="D1637" s="6">
        <v>15.51</v>
      </c>
      <c r="E1637" s="7">
        <v>17.78</v>
      </c>
      <c r="F1637">
        <v>584</v>
      </c>
      <c r="G1637" t="s">
        <v>682</v>
      </c>
      <c r="H1637" t="str">
        <f>IF(COUNTIF(G$2:G1637,G1637)=1,"New Customer","Returning Customer")</f>
        <v>New Customer</v>
      </c>
      <c r="I1637">
        <f t="shared" si="125"/>
        <v>1</v>
      </c>
      <c r="J1637" t="s">
        <v>49</v>
      </c>
      <c r="K1637" t="s">
        <v>28</v>
      </c>
      <c r="L1637" t="s">
        <v>29</v>
      </c>
      <c r="M1637" t="s">
        <v>139</v>
      </c>
      <c r="N1637" t="s">
        <v>59</v>
      </c>
      <c r="O1637" t="s">
        <v>683</v>
      </c>
      <c r="P1637">
        <v>0.59</v>
      </c>
      <c r="Q1637" t="s">
        <v>33</v>
      </c>
      <c r="R1637" t="s">
        <v>53</v>
      </c>
      <c r="S1637" t="str">
        <f>VLOOKUP(R1637,Users!$A$1:$B$5,2,0)</f>
        <v>Erin</v>
      </c>
      <c r="T1637" t="s">
        <v>189</v>
      </c>
      <c r="U1637" t="s">
        <v>684</v>
      </c>
      <c r="V1637">
        <v>1801</v>
      </c>
      <c r="W1637" s="2">
        <v>42025</v>
      </c>
      <c r="X1637" s="2" t="str">
        <f t="shared" si="126"/>
        <v>Wed</v>
      </c>
      <c r="Y1637" s="2">
        <v>42027</v>
      </c>
      <c r="Z1637" s="9">
        <f t="shared" si="127"/>
        <v>2</v>
      </c>
      <c r="AA1637" s="9" t="str">
        <f t="shared" si="128"/>
        <v>After Discount</v>
      </c>
      <c r="AB1637" s="6">
        <v>-266.22000000000003</v>
      </c>
      <c r="AC1637">
        <v>7</v>
      </c>
      <c r="AD1637" s="6">
        <v>116.93</v>
      </c>
      <c r="AE1637">
        <v>88646</v>
      </c>
      <c r="AF1637" s="9">
        <f>IF(COUNTIF(AE$2:AE3588,AE1637)=1,1,0)</f>
        <v>1</v>
      </c>
      <c r="AG1637" t="str">
        <f>_xlfn.XLOOKUP(AE1637,Returns!A:A,Returns!B:B,"Not Returned",0,1)</f>
        <v>Not Returned</v>
      </c>
      <c r="AH1637">
        <f t="shared" si="129"/>
        <v>0</v>
      </c>
    </row>
    <row r="1638" spans="1:34" x14ac:dyDescent="0.3">
      <c r="A1638">
        <v>21387</v>
      </c>
      <c r="B1638" t="s">
        <v>106</v>
      </c>
      <c r="C1638" s="8">
        <v>0.02</v>
      </c>
      <c r="D1638" s="6">
        <v>15.51</v>
      </c>
      <c r="E1638" s="7">
        <v>17.78</v>
      </c>
      <c r="F1638">
        <v>1829</v>
      </c>
      <c r="G1638" t="s">
        <v>1808</v>
      </c>
      <c r="H1638" t="str">
        <f>IF(COUNTIF(G$2:G1638,G1638)=1,"New Customer","Returning Customer")</f>
        <v>Returning Customer</v>
      </c>
      <c r="I1638">
        <f t="shared" si="125"/>
        <v>0</v>
      </c>
      <c r="J1638" t="s">
        <v>49</v>
      </c>
      <c r="K1638" t="s">
        <v>28</v>
      </c>
      <c r="L1638" t="s">
        <v>29</v>
      </c>
      <c r="M1638" t="s">
        <v>139</v>
      </c>
      <c r="N1638" t="s">
        <v>59</v>
      </c>
      <c r="O1638" t="s">
        <v>683</v>
      </c>
      <c r="P1638">
        <v>0.59</v>
      </c>
      <c r="Q1638" t="s">
        <v>33</v>
      </c>
      <c r="R1638" t="s">
        <v>61</v>
      </c>
      <c r="S1638" t="str">
        <f>VLOOKUP(R1638,Users!$A$1:$B$5,2,0)</f>
        <v>Chris</v>
      </c>
      <c r="T1638" t="s">
        <v>324</v>
      </c>
      <c r="U1638" t="s">
        <v>1809</v>
      </c>
      <c r="V1638">
        <v>52402</v>
      </c>
      <c r="W1638" s="2">
        <v>42010</v>
      </c>
      <c r="X1638" s="2" t="str">
        <f t="shared" si="126"/>
        <v>Tue</v>
      </c>
      <c r="Y1638" s="2">
        <v>42017</v>
      </c>
      <c r="Z1638" s="9">
        <f t="shared" si="127"/>
        <v>7</v>
      </c>
      <c r="AA1638" s="9" t="str">
        <f t="shared" si="128"/>
        <v>After Discount</v>
      </c>
      <c r="AB1638" s="6">
        <v>-47.97</v>
      </c>
      <c r="AC1638">
        <v>1</v>
      </c>
      <c r="AD1638" s="6">
        <v>21.28</v>
      </c>
      <c r="AE1638">
        <v>86960</v>
      </c>
      <c r="AF1638" s="9">
        <f>IF(COUNTIF(AE$2:AE3589,AE1638)=1,1,0)</f>
        <v>0</v>
      </c>
      <c r="AG1638" t="str">
        <f>_xlfn.XLOOKUP(AE1638,Returns!A:A,Returns!B:B,"Not Returned",0,1)</f>
        <v>Not Returned</v>
      </c>
      <c r="AH1638">
        <f t="shared" si="129"/>
        <v>0</v>
      </c>
    </row>
    <row r="1639" spans="1:34" x14ac:dyDescent="0.3">
      <c r="A1639">
        <v>21979</v>
      </c>
      <c r="B1639" t="s">
        <v>106</v>
      </c>
      <c r="C1639" s="8">
        <v>0.03</v>
      </c>
      <c r="D1639" s="6">
        <v>13.48</v>
      </c>
      <c r="E1639" s="7">
        <v>4.51</v>
      </c>
      <c r="F1639">
        <v>2704</v>
      </c>
      <c r="G1639" t="s">
        <v>2481</v>
      </c>
      <c r="H1639" t="str">
        <f>IF(COUNTIF(G$2:G1639,G1639)=1,"New Customer","Returning Customer")</f>
        <v>Returning Customer</v>
      </c>
      <c r="I1639">
        <f t="shared" si="125"/>
        <v>0</v>
      </c>
      <c r="J1639" t="s">
        <v>27</v>
      </c>
      <c r="K1639" t="s">
        <v>114</v>
      </c>
      <c r="L1639" t="s">
        <v>29</v>
      </c>
      <c r="M1639" t="s">
        <v>139</v>
      </c>
      <c r="N1639" t="s">
        <v>59</v>
      </c>
      <c r="O1639" t="s">
        <v>2483</v>
      </c>
      <c r="P1639">
        <v>0.59</v>
      </c>
      <c r="Q1639" t="s">
        <v>33</v>
      </c>
      <c r="R1639" t="s">
        <v>135</v>
      </c>
      <c r="S1639" t="str">
        <f>VLOOKUP(R1639,Users!$A$1:$B$5,2,0)</f>
        <v>Sam</v>
      </c>
      <c r="T1639" t="s">
        <v>356</v>
      </c>
      <c r="U1639" t="s">
        <v>2482</v>
      </c>
      <c r="V1639">
        <v>32503</v>
      </c>
      <c r="W1639" s="2">
        <v>42124</v>
      </c>
      <c r="X1639" s="2" t="str">
        <f t="shared" si="126"/>
        <v>Thu</v>
      </c>
      <c r="Y1639" s="2">
        <v>42128</v>
      </c>
      <c r="Z1639" s="9">
        <f t="shared" si="127"/>
        <v>4</v>
      </c>
      <c r="AA1639" s="9" t="str">
        <f t="shared" si="128"/>
        <v>After Discount</v>
      </c>
      <c r="AB1639" s="6">
        <v>-256.01800000000003</v>
      </c>
      <c r="AC1639">
        <v>4</v>
      </c>
      <c r="AD1639" s="6">
        <v>59.49</v>
      </c>
      <c r="AE1639">
        <v>91408</v>
      </c>
      <c r="AF1639" s="9">
        <f>IF(COUNTIF(AE$2:AE3590,AE1639)=1,1,0)</f>
        <v>1</v>
      </c>
      <c r="AG1639" t="str">
        <f>_xlfn.XLOOKUP(AE1639,Returns!A:A,Returns!B:B,"Not Returned",0,1)</f>
        <v>Not Returned</v>
      </c>
      <c r="AH1639">
        <f t="shared" si="129"/>
        <v>0</v>
      </c>
    </row>
    <row r="1640" spans="1:34" x14ac:dyDescent="0.3">
      <c r="A1640">
        <v>19047</v>
      </c>
      <c r="B1640" t="s">
        <v>106</v>
      </c>
      <c r="C1640" s="8">
        <v>0.02</v>
      </c>
      <c r="D1640" s="6">
        <v>13.48</v>
      </c>
      <c r="E1640" s="7">
        <v>4.51</v>
      </c>
      <c r="F1640">
        <v>3275</v>
      </c>
      <c r="G1640" t="s">
        <v>2910</v>
      </c>
      <c r="H1640" t="str">
        <f>IF(COUNTIF(G$2:G1640,G1640)=1,"New Customer","Returning Customer")</f>
        <v>Returning Customer</v>
      </c>
      <c r="I1640">
        <f t="shared" si="125"/>
        <v>0</v>
      </c>
      <c r="J1640" t="s">
        <v>49</v>
      </c>
      <c r="K1640" t="s">
        <v>40</v>
      </c>
      <c r="L1640" t="s">
        <v>29</v>
      </c>
      <c r="M1640" t="s">
        <v>139</v>
      </c>
      <c r="N1640" t="s">
        <v>59</v>
      </c>
      <c r="O1640" t="s">
        <v>2483</v>
      </c>
      <c r="P1640">
        <v>0.59</v>
      </c>
      <c r="Q1640" t="s">
        <v>33</v>
      </c>
      <c r="R1640" t="s">
        <v>34</v>
      </c>
      <c r="S1640" t="str">
        <f>VLOOKUP(R1640,Users!$A$1:$B$5,2,0)</f>
        <v>William</v>
      </c>
      <c r="T1640" t="s">
        <v>35</v>
      </c>
      <c r="U1640" t="s">
        <v>1945</v>
      </c>
      <c r="V1640">
        <v>98273</v>
      </c>
      <c r="W1640" s="2">
        <v>42084</v>
      </c>
      <c r="X1640" s="2" t="str">
        <f t="shared" si="126"/>
        <v>Sat</v>
      </c>
      <c r="Y1640" s="2">
        <v>42086</v>
      </c>
      <c r="Z1640" s="9">
        <f t="shared" si="127"/>
        <v>2</v>
      </c>
      <c r="AA1640" s="9" t="str">
        <f t="shared" si="128"/>
        <v>After Discount</v>
      </c>
      <c r="AB1640" s="6">
        <v>34.520000000000003</v>
      </c>
      <c r="AC1640">
        <v>9</v>
      </c>
      <c r="AD1640" s="6">
        <v>127.12</v>
      </c>
      <c r="AE1640">
        <v>86233</v>
      </c>
      <c r="AF1640" s="9">
        <f>IF(COUNTIF(AE$2:AE3591,AE1640)=1,1,0)</f>
        <v>1</v>
      </c>
      <c r="AG1640" t="str">
        <f>_xlfn.XLOOKUP(AE1640,Returns!A:A,Returns!B:B,"Not Returned",0,1)</f>
        <v>Not Returned</v>
      </c>
      <c r="AH1640">
        <f t="shared" si="129"/>
        <v>0</v>
      </c>
    </row>
    <row r="1641" spans="1:34" x14ac:dyDescent="0.3">
      <c r="A1641">
        <v>22874</v>
      </c>
      <c r="B1641" t="s">
        <v>106</v>
      </c>
      <c r="C1641" s="8">
        <v>7.0000000000000007E-2</v>
      </c>
      <c r="D1641" s="6">
        <v>16.91</v>
      </c>
      <c r="E1641" s="7">
        <v>6.25</v>
      </c>
      <c r="F1641">
        <v>460</v>
      </c>
      <c r="G1641" t="s">
        <v>551</v>
      </c>
      <c r="H1641" t="str">
        <f>IF(COUNTIF(G$2:G1641,G1641)=1,"New Customer","Returning Customer")</f>
        <v>New Customer</v>
      </c>
      <c r="I1641">
        <f t="shared" si="125"/>
        <v>1</v>
      </c>
      <c r="J1641" t="s">
        <v>49</v>
      </c>
      <c r="K1641" t="s">
        <v>40</v>
      </c>
      <c r="L1641" t="s">
        <v>29</v>
      </c>
      <c r="M1641" t="s">
        <v>139</v>
      </c>
      <c r="N1641" t="s">
        <v>59</v>
      </c>
      <c r="O1641" t="s">
        <v>552</v>
      </c>
      <c r="P1641">
        <v>0.57999999999999996</v>
      </c>
      <c r="Q1641" t="s">
        <v>33</v>
      </c>
      <c r="R1641" t="s">
        <v>53</v>
      </c>
      <c r="S1641" t="str">
        <f>VLOOKUP(R1641,Users!$A$1:$B$5,2,0)</f>
        <v>Erin</v>
      </c>
      <c r="T1641" t="s">
        <v>54</v>
      </c>
      <c r="U1641" t="s">
        <v>553</v>
      </c>
      <c r="V1641">
        <v>8332</v>
      </c>
      <c r="W1641" s="2">
        <v>42147</v>
      </c>
      <c r="X1641" s="2" t="str">
        <f t="shared" si="126"/>
        <v>Sat</v>
      </c>
      <c r="Y1641" s="2">
        <v>42154</v>
      </c>
      <c r="Z1641" s="9">
        <f t="shared" si="127"/>
        <v>7</v>
      </c>
      <c r="AA1641" s="9" t="str">
        <f t="shared" si="128"/>
        <v>After Discount</v>
      </c>
      <c r="AB1641" s="6">
        <v>7.9000000000000057</v>
      </c>
      <c r="AC1641">
        <v>31</v>
      </c>
      <c r="AD1641" s="6">
        <v>492.9</v>
      </c>
      <c r="AE1641">
        <v>86014</v>
      </c>
      <c r="AF1641" s="9">
        <f>IF(COUNTIF(AE$2:AE3592,AE1641)=1,1,0)</f>
        <v>1</v>
      </c>
      <c r="AG1641" t="str">
        <f>_xlfn.XLOOKUP(AE1641,Returns!A:A,Returns!B:B,"Not Returned",0,1)</f>
        <v>Not Returned</v>
      </c>
      <c r="AH1641">
        <f t="shared" si="129"/>
        <v>0</v>
      </c>
    </row>
    <row r="1642" spans="1:34" x14ac:dyDescent="0.3">
      <c r="A1642">
        <v>1863</v>
      </c>
      <c r="B1642" t="s">
        <v>106</v>
      </c>
      <c r="C1642" s="8">
        <v>0.04</v>
      </c>
      <c r="D1642" s="6">
        <v>60.65</v>
      </c>
      <c r="E1642" s="7">
        <v>12.23</v>
      </c>
      <c r="F1642">
        <v>1745</v>
      </c>
      <c r="G1642" t="s">
        <v>1745</v>
      </c>
      <c r="H1642" t="str">
        <f>IF(COUNTIF(G$2:G1642,G1642)=1,"New Customer","Returning Customer")</f>
        <v>Returning Customer</v>
      </c>
      <c r="I1642">
        <f t="shared" si="125"/>
        <v>0</v>
      </c>
      <c r="J1642" t="s">
        <v>49</v>
      </c>
      <c r="K1642" t="s">
        <v>40</v>
      </c>
      <c r="L1642" t="s">
        <v>41</v>
      </c>
      <c r="M1642" t="s">
        <v>50</v>
      </c>
      <c r="N1642" t="s">
        <v>86</v>
      </c>
      <c r="O1642" t="s">
        <v>1747</v>
      </c>
      <c r="P1642">
        <v>0.64</v>
      </c>
      <c r="Q1642" t="s">
        <v>33</v>
      </c>
      <c r="R1642" t="s">
        <v>135</v>
      </c>
      <c r="S1642" t="str">
        <f>VLOOKUP(R1642,Users!$A$1:$B$5,2,0)</f>
        <v>Sam</v>
      </c>
      <c r="T1642" t="s">
        <v>381</v>
      </c>
      <c r="U1642" t="s">
        <v>573</v>
      </c>
      <c r="V1642">
        <v>30305</v>
      </c>
      <c r="W1642" s="2">
        <v>42049</v>
      </c>
      <c r="X1642" s="2" t="str">
        <f t="shared" si="126"/>
        <v>Sat</v>
      </c>
      <c r="Y1642" s="2">
        <v>42051</v>
      </c>
      <c r="Z1642" s="9">
        <f t="shared" si="127"/>
        <v>2</v>
      </c>
      <c r="AA1642" s="9" t="str">
        <f t="shared" si="128"/>
        <v>After Discount</v>
      </c>
      <c r="AB1642" s="6">
        <v>116.50629999999998</v>
      </c>
      <c r="AC1642">
        <v>4</v>
      </c>
      <c r="AD1642" s="6">
        <v>256.77</v>
      </c>
      <c r="AE1642">
        <v>13408</v>
      </c>
      <c r="AF1642" s="9">
        <f>IF(COUNTIF(AE$2:AE3593,AE1642)=1,1,0)</f>
        <v>1</v>
      </c>
      <c r="AG1642" t="str">
        <f>_xlfn.XLOOKUP(AE1642,Returns!A:A,Returns!B:B,"Not Returned",0,1)</f>
        <v>Not Returned</v>
      </c>
      <c r="AH1642">
        <f t="shared" si="129"/>
        <v>0</v>
      </c>
    </row>
    <row r="1643" spans="1:34" x14ac:dyDescent="0.3">
      <c r="A1643">
        <v>19863</v>
      </c>
      <c r="B1643" t="s">
        <v>106</v>
      </c>
      <c r="C1643" s="8">
        <v>0.04</v>
      </c>
      <c r="D1643" s="6">
        <v>60.65</v>
      </c>
      <c r="E1643" s="7">
        <v>12.23</v>
      </c>
      <c r="F1643">
        <v>1749</v>
      </c>
      <c r="G1643" t="s">
        <v>1751</v>
      </c>
      <c r="H1643" t="str">
        <f>IF(COUNTIF(G$2:G1643,G1643)=1,"New Customer","Returning Customer")</f>
        <v>Returning Customer</v>
      </c>
      <c r="I1643">
        <f t="shared" si="125"/>
        <v>0</v>
      </c>
      <c r="J1643" t="s">
        <v>49</v>
      </c>
      <c r="K1643" t="s">
        <v>40</v>
      </c>
      <c r="L1643" t="s">
        <v>41</v>
      </c>
      <c r="M1643" t="s">
        <v>50</v>
      </c>
      <c r="N1643" t="s">
        <v>86</v>
      </c>
      <c r="O1643" t="s">
        <v>1747</v>
      </c>
      <c r="P1643">
        <v>0.64</v>
      </c>
      <c r="Q1643" t="s">
        <v>33</v>
      </c>
      <c r="R1643" t="s">
        <v>61</v>
      </c>
      <c r="S1643" t="str">
        <f>VLOOKUP(R1643,Users!$A$1:$B$5,2,0)</f>
        <v>Chris</v>
      </c>
      <c r="T1643" t="s">
        <v>299</v>
      </c>
      <c r="U1643" t="s">
        <v>1752</v>
      </c>
      <c r="V1643">
        <v>73505</v>
      </c>
      <c r="W1643" s="2">
        <v>42049</v>
      </c>
      <c r="X1643" s="2" t="str">
        <f t="shared" si="126"/>
        <v>Sat</v>
      </c>
      <c r="Y1643" s="2">
        <v>42051</v>
      </c>
      <c r="Z1643" s="9">
        <f t="shared" si="127"/>
        <v>2</v>
      </c>
      <c r="AA1643" s="9" t="str">
        <f t="shared" si="128"/>
        <v>After Discount</v>
      </c>
      <c r="AB1643" s="6">
        <v>44.291099999999993</v>
      </c>
      <c r="AC1643">
        <v>1</v>
      </c>
      <c r="AD1643" s="6">
        <v>64.19</v>
      </c>
      <c r="AE1643">
        <v>87244</v>
      </c>
      <c r="AF1643" s="9">
        <f>IF(COUNTIF(AE$2:AE3594,AE1643)=1,1,0)</f>
        <v>1</v>
      </c>
      <c r="AG1643" t="str">
        <f>_xlfn.XLOOKUP(AE1643,Returns!A:A,Returns!B:B,"Not Returned",0,1)</f>
        <v>Not Returned</v>
      </c>
      <c r="AH1643">
        <f t="shared" si="129"/>
        <v>0</v>
      </c>
    </row>
    <row r="1644" spans="1:34" x14ac:dyDescent="0.3">
      <c r="A1644">
        <v>23721</v>
      </c>
      <c r="B1644" t="s">
        <v>106</v>
      </c>
      <c r="C1644" s="8">
        <v>0.06</v>
      </c>
      <c r="D1644" s="6">
        <v>60.65</v>
      </c>
      <c r="E1644" s="7">
        <v>12.23</v>
      </c>
      <c r="F1644">
        <v>2334</v>
      </c>
      <c r="G1644" t="s">
        <v>2186</v>
      </c>
      <c r="H1644" t="str">
        <f>IF(COUNTIF(G$2:G1644,G1644)=1,"New Customer","Returning Customer")</f>
        <v>Returning Customer</v>
      </c>
      <c r="I1644">
        <f t="shared" si="125"/>
        <v>0</v>
      </c>
      <c r="J1644" t="s">
        <v>49</v>
      </c>
      <c r="K1644" t="s">
        <v>114</v>
      </c>
      <c r="L1644" t="s">
        <v>41</v>
      </c>
      <c r="M1644" t="s">
        <v>50</v>
      </c>
      <c r="N1644" t="s">
        <v>86</v>
      </c>
      <c r="O1644" t="s">
        <v>1747</v>
      </c>
      <c r="P1644">
        <v>0.64</v>
      </c>
      <c r="Q1644" t="s">
        <v>33</v>
      </c>
      <c r="R1644" t="s">
        <v>61</v>
      </c>
      <c r="S1644" t="str">
        <f>VLOOKUP(R1644,Users!$A$1:$B$5,2,0)</f>
        <v>Chris</v>
      </c>
      <c r="T1644" t="s">
        <v>1843</v>
      </c>
      <c r="U1644" t="s">
        <v>2187</v>
      </c>
      <c r="V1644">
        <v>53220</v>
      </c>
      <c r="W1644" s="2">
        <v>42100</v>
      </c>
      <c r="X1644" s="2" t="str">
        <f t="shared" si="126"/>
        <v>Mon</v>
      </c>
      <c r="Y1644" s="2">
        <v>42102</v>
      </c>
      <c r="Z1644" s="9">
        <f t="shared" si="127"/>
        <v>2</v>
      </c>
      <c r="AA1644" s="9" t="str">
        <f t="shared" si="128"/>
        <v>After Discount</v>
      </c>
      <c r="AB1644" s="6">
        <v>427.00649999999996</v>
      </c>
      <c r="AC1644">
        <v>10</v>
      </c>
      <c r="AD1644" s="6">
        <v>618.85</v>
      </c>
      <c r="AE1644">
        <v>89608</v>
      </c>
      <c r="AF1644" s="9">
        <f>IF(COUNTIF(AE$2:AE3595,AE1644)=1,1,0)</f>
        <v>1</v>
      </c>
      <c r="AG1644" t="str">
        <f>_xlfn.XLOOKUP(AE1644,Returns!A:A,Returns!B:B,"Not Returned",0,1)</f>
        <v>Not Returned</v>
      </c>
      <c r="AH1644">
        <f t="shared" si="129"/>
        <v>0</v>
      </c>
    </row>
    <row r="1645" spans="1:34" x14ac:dyDescent="0.3">
      <c r="A1645">
        <v>19824</v>
      </c>
      <c r="B1645" t="s">
        <v>56</v>
      </c>
      <c r="C1645" s="8">
        <v>0.01</v>
      </c>
      <c r="D1645" s="6">
        <v>20.34</v>
      </c>
      <c r="E1645" s="7">
        <v>35</v>
      </c>
      <c r="F1645">
        <v>266</v>
      </c>
      <c r="G1645" t="s">
        <v>365</v>
      </c>
      <c r="H1645" t="str">
        <f>IF(COUNTIF(G$2:G1645,G1645)=1,"New Customer","Returning Customer")</f>
        <v>Returning Customer</v>
      </c>
      <c r="I1645">
        <f t="shared" si="125"/>
        <v>0</v>
      </c>
      <c r="J1645" t="s">
        <v>49</v>
      </c>
      <c r="K1645" t="s">
        <v>28</v>
      </c>
      <c r="L1645" t="s">
        <v>29</v>
      </c>
      <c r="M1645" t="s">
        <v>139</v>
      </c>
      <c r="N1645" t="s">
        <v>231</v>
      </c>
      <c r="O1645" t="s">
        <v>369</v>
      </c>
      <c r="P1645">
        <v>0.84</v>
      </c>
      <c r="Q1645" t="s">
        <v>33</v>
      </c>
      <c r="R1645" t="s">
        <v>61</v>
      </c>
      <c r="S1645" t="str">
        <f>VLOOKUP(R1645,Users!$A$1:$B$5,2,0)</f>
        <v>Chris</v>
      </c>
      <c r="T1645" t="s">
        <v>129</v>
      </c>
      <c r="U1645" t="s">
        <v>367</v>
      </c>
      <c r="V1645">
        <v>78207</v>
      </c>
      <c r="W1645" s="2">
        <v>42139</v>
      </c>
      <c r="X1645" s="2" t="str">
        <f t="shared" si="126"/>
        <v>Fri</v>
      </c>
      <c r="Y1645" s="2">
        <v>42140</v>
      </c>
      <c r="Z1645" s="9">
        <f t="shared" si="127"/>
        <v>1</v>
      </c>
      <c r="AA1645" s="9" t="str">
        <f t="shared" si="128"/>
        <v>After Discount</v>
      </c>
      <c r="AB1645" s="6">
        <v>229.63800000000015</v>
      </c>
      <c r="AC1645">
        <v>33</v>
      </c>
      <c r="AD1645" s="6">
        <v>747.28</v>
      </c>
      <c r="AE1645">
        <v>90594</v>
      </c>
      <c r="AF1645" s="9">
        <f>IF(COUNTIF(AE$2:AE3596,AE1645)=1,1,0)</f>
        <v>0</v>
      </c>
      <c r="AG1645" t="str">
        <f>_xlfn.XLOOKUP(AE1645,Returns!A:A,Returns!B:B,"Not Returned",0,1)</f>
        <v>Not Returned</v>
      </c>
      <c r="AH1645">
        <f t="shared" si="129"/>
        <v>0</v>
      </c>
    </row>
    <row r="1646" spans="1:34" x14ac:dyDescent="0.3">
      <c r="A1646">
        <v>4725</v>
      </c>
      <c r="B1646" t="s">
        <v>25</v>
      </c>
      <c r="C1646" s="8">
        <v>7.0000000000000007E-2</v>
      </c>
      <c r="D1646" s="6">
        <v>20.34</v>
      </c>
      <c r="E1646" s="7">
        <v>35</v>
      </c>
      <c r="F1646">
        <v>898</v>
      </c>
      <c r="G1646" t="s">
        <v>1004</v>
      </c>
      <c r="H1646" t="str">
        <f>IF(COUNTIF(G$2:G1646,G1646)=1,"New Customer","Returning Customer")</f>
        <v>Returning Customer</v>
      </c>
      <c r="I1646">
        <f t="shared" si="125"/>
        <v>0</v>
      </c>
      <c r="J1646" t="s">
        <v>49</v>
      </c>
      <c r="K1646" t="s">
        <v>58</v>
      </c>
      <c r="L1646" t="s">
        <v>29</v>
      </c>
      <c r="M1646" t="s">
        <v>139</v>
      </c>
      <c r="N1646" t="s">
        <v>231</v>
      </c>
      <c r="O1646" t="s">
        <v>369</v>
      </c>
      <c r="P1646">
        <v>0.84</v>
      </c>
      <c r="Q1646" t="s">
        <v>33</v>
      </c>
      <c r="R1646" t="s">
        <v>53</v>
      </c>
      <c r="S1646" t="str">
        <f>VLOOKUP(R1646,Users!$A$1:$B$5,2,0)</f>
        <v>Erin</v>
      </c>
      <c r="T1646" t="s">
        <v>71</v>
      </c>
      <c r="U1646" t="s">
        <v>90</v>
      </c>
      <c r="V1646">
        <v>10039</v>
      </c>
      <c r="W1646" s="2">
        <v>42016</v>
      </c>
      <c r="X1646" s="2" t="str">
        <f t="shared" si="126"/>
        <v>Mon</v>
      </c>
      <c r="Y1646" s="2">
        <v>42017</v>
      </c>
      <c r="Z1646" s="9">
        <f t="shared" si="127"/>
        <v>1</v>
      </c>
      <c r="AA1646" s="9" t="str">
        <f t="shared" si="128"/>
        <v>After Discount</v>
      </c>
      <c r="AB1646" s="6">
        <v>-96.16</v>
      </c>
      <c r="AC1646">
        <v>5</v>
      </c>
      <c r="AD1646" s="6">
        <v>140.22999999999999</v>
      </c>
      <c r="AE1646">
        <v>33635</v>
      </c>
      <c r="AF1646" s="9">
        <f>IF(COUNTIF(AE$2:AE3597,AE1646)=1,1,0)</f>
        <v>0</v>
      </c>
      <c r="AG1646" t="str">
        <f>_xlfn.XLOOKUP(AE1646,Returns!A:A,Returns!B:B,"Not Returned",0,1)</f>
        <v>Not Returned</v>
      </c>
      <c r="AH1646">
        <f t="shared" si="129"/>
        <v>0</v>
      </c>
    </row>
    <row r="1647" spans="1:34" x14ac:dyDescent="0.3">
      <c r="A1647">
        <v>22725</v>
      </c>
      <c r="B1647" t="s">
        <v>25</v>
      </c>
      <c r="C1647" s="8">
        <v>7.0000000000000007E-2</v>
      </c>
      <c r="D1647" s="6">
        <v>20.34</v>
      </c>
      <c r="E1647" s="7">
        <v>35</v>
      </c>
      <c r="F1647">
        <v>899</v>
      </c>
      <c r="G1647" t="s">
        <v>1007</v>
      </c>
      <c r="H1647" t="str">
        <f>IF(COUNTIF(G$2:G1647,G1647)=1,"New Customer","Returning Customer")</f>
        <v>Returning Customer</v>
      </c>
      <c r="I1647">
        <f t="shared" si="125"/>
        <v>0</v>
      </c>
      <c r="J1647" t="s">
        <v>49</v>
      </c>
      <c r="K1647" t="s">
        <v>58</v>
      </c>
      <c r="L1647" t="s">
        <v>29</v>
      </c>
      <c r="M1647" t="s">
        <v>139</v>
      </c>
      <c r="N1647" t="s">
        <v>231</v>
      </c>
      <c r="O1647" t="s">
        <v>369</v>
      </c>
      <c r="P1647">
        <v>0.84</v>
      </c>
      <c r="Q1647" t="s">
        <v>33</v>
      </c>
      <c r="R1647" t="s">
        <v>53</v>
      </c>
      <c r="S1647" t="str">
        <f>VLOOKUP(R1647,Users!$A$1:$B$5,2,0)</f>
        <v>Erin</v>
      </c>
      <c r="T1647" t="s">
        <v>229</v>
      </c>
      <c r="U1647" t="s">
        <v>1008</v>
      </c>
      <c r="V1647">
        <v>16602</v>
      </c>
      <c r="W1647" s="2">
        <v>42016</v>
      </c>
      <c r="X1647" s="2" t="str">
        <f t="shared" si="126"/>
        <v>Mon</v>
      </c>
      <c r="Y1647" s="2">
        <v>42017</v>
      </c>
      <c r="Z1647" s="9">
        <f t="shared" si="127"/>
        <v>1</v>
      </c>
      <c r="AA1647" s="9" t="str">
        <f t="shared" si="128"/>
        <v>After Discount</v>
      </c>
      <c r="AB1647" s="6">
        <v>-96.16</v>
      </c>
      <c r="AC1647">
        <v>1</v>
      </c>
      <c r="AD1647" s="6">
        <v>28.05</v>
      </c>
      <c r="AE1647">
        <v>86263</v>
      </c>
      <c r="AF1647" s="9">
        <f>IF(COUNTIF(AE$2:AE3598,AE1647)=1,1,0)</f>
        <v>0</v>
      </c>
      <c r="AG1647" t="str">
        <f>_xlfn.XLOOKUP(AE1647,Returns!A:A,Returns!B:B,"Not Returned",0,1)</f>
        <v>Not Returned</v>
      </c>
      <c r="AH1647">
        <f t="shared" si="129"/>
        <v>0</v>
      </c>
    </row>
    <row r="1648" spans="1:34" x14ac:dyDescent="0.3">
      <c r="A1648">
        <v>23795</v>
      </c>
      <c r="B1648" t="s">
        <v>106</v>
      </c>
      <c r="C1648" s="8">
        <v>0.05</v>
      </c>
      <c r="D1648" s="6">
        <v>20.34</v>
      </c>
      <c r="E1648" s="7">
        <v>35</v>
      </c>
      <c r="F1648">
        <v>2146</v>
      </c>
      <c r="G1648" t="s">
        <v>2041</v>
      </c>
      <c r="H1648" t="str">
        <f>IF(COUNTIF(G$2:G1648,G1648)=1,"New Customer","Returning Customer")</f>
        <v>New Customer</v>
      </c>
      <c r="I1648">
        <f t="shared" si="125"/>
        <v>1</v>
      </c>
      <c r="J1648" t="s">
        <v>49</v>
      </c>
      <c r="K1648" t="s">
        <v>28</v>
      </c>
      <c r="L1648" t="s">
        <v>29</v>
      </c>
      <c r="M1648" t="s">
        <v>139</v>
      </c>
      <c r="N1648" t="s">
        <v>231</v>
      </c>
      <c r="O1648" t="s">
        <v>369</v>
      </c>
      <c r="P1648">
        <v>0.84</v>
      </c>
      <c r="Q1648" t="s">
        <v>33</v>
      </c>
      <c r="R1648" t="s">
        <v>135</v>
      </c>
      <c r="S1648" t="str">
        <f>VLOOKUP(R1648,Users!$A$1:$B$5,2,0)</f>
        <v>Sam</v>
      </c>
      <c r="T1648" t="s">
        <v>136</v>
      </c>
      <c r="U1648" t="s">
        <v>2038</v>
      </c>
      <c r="V1648">
        <v>20151</v>
      </c>
      <c r="W1648" s="2">
        <v>42010</v>
      </c>
      <c r="X1648" s="2" t="str">
        <f t="shared" si="126"/>
        <v>Tue</v>
      </c>
      <c r="Y1648" s="2">
        <v>42014</v>
      </c>
      <c r="Z1648" s="9">
        <f t="shared" si="127"/>
        <v>4</v>
      </c>
      <c r="AA1648" s="9" t="str">
        <f t="shared" si="128"/>
        <v>After Discount</v>
      </c>
      <c r="AB1648" s="6">
        <v>52.775999999999996</v>
      </c>
      <c r="AC1648">
        <v>2</v>
      </c>
      <c r="AD1648" s="6">
        <v>53.02</v>
      </c>
      <c r="AE1648">
        <v>87071</v>
      </c>
      <c r="AF1648" s="9">
        <f>IF(COUNTIF(AE$2:AE3599,AE1648)=1,1,0)</f>
        <v>1</v>
      </c>
      <c r="AG1648" t="str">
        <f>_xlfn.XLOOKUP(AE1648,Returns!A:A,Returns!B:B,"Not Returned",0,1)</f>
        <v>Not Returned</v>
      </c>
      <c r="AH1648">
        <f t="shared" si="129"/>
        <v>0</v>
      </c>
    </row>
    <row r="1649" spans="1:34" x14ac:dyDescent="0.3">
      <c r="A1649">
        <v>22765</v>
      </c>
      <c r="B1649" t="s">
        <v>37</v>
      </c>
      <c r="C1649" s="8">
        <v>0.05</v>
      </c>
      <c r="D1649" s="6">
        <v>225.02</v>
      </c>
      <c r="E1649" s="7">
        <v>28.66</v>
      </c>
      <c r="F1649">
        <v>1485</v>
      </c>
      <c r="G1649" t="s">
        <v>1511</v>
      </c>
      <c r="H1649" t="str">
        <f>IF(COUNTIF(G$2:G1649,G1649)=1,"New Customer","Returning Customer")</f>
        <v>Returning Customer</v>
      </c>
      <c r="I1649">
        <f t="shared" si="125"/>
        <v>0</v>
      </c>
      <c r="J1649" t="s">
        <v>39</v>
      </c>
      <c r="K1649" t="s">
        <v>40</v>
      </c>
      <c r="L1649" t="s">
        <v>29</v>
      </c>
      <c r="M1649" t="s">
        <v>139</v>
      </c>
      <c r="N1649" t="s">
        <v>43</v>
      </c>
      <c r="O1649" t="s">
        <v>1515</v>
      </c>
      <c r="P1649">
        <v>0.72</v>
      </c>
      <c r="Q1649" t="s">
        <v>33</v>
      </c>
      <c r="R1649" t="s">
        <v>61</v>
      </c>
      <c r="S1649" t="str">
        <f>VLOOKUP(R1649,Users!$A$1:$B$5,2,0)</f>
        <v>Chris</v>
      </c>
      <c r="T1649" t="s">
        <v>175</v>
      </c>
      <c r="U1649" t="s">
        <v>1513</v>
      </c>
      <c r="V1649">
        <v>60516</v>
      </c>
      <c r="W1649" s="2">
        <v>42055</v>
      </c>
      <c r="X1649" s="2" t="str">
        <f t="shared" si="126"/>
        <v>Fri</v>
      </c>
      <c r="Y1649" s="2">
        <v>42057</v>
      </c>
      <c r="Z1649" s="9">
        <f t="shared" si="127"/>
        <v>2</v>
      </c>
      <c r="AA1649" s="9" t="str">
        <f t="shared" si="128"/>
        <v>After Discount</v>
      </c>
      <c r="AB1649" s="6">
        <v>1428.9104</v>
      </c>
      <c r="AC1649">
        <v>21</v>
      </c>
      <c r="AD1649" s="6">
        <v>4636.63</v>
      </c>
      <c r="AE1649">
        <v>91236</v>
      </c>
      <c r="AF1649" s="9">
        <f>IF(COUNTIF(AE$2:AE3600,AE1649)=1,1,0)</f>
        <v>0</v>
      </c>
      <c r="AG1649" t="str">
        <f>_xlfn.XLOOKUP(AE1649,Returns!A:A,Returns!B:B,"Not Returned",0,1)</f>
        <v>Not Returned</v>
      </c>
      <c r="AH1649">
        <f t="shared" si="129"/>
        <v>0</v>
      </c>
    </row>
    <row r="1650" spans="1:34" x14ac:dyDescent="0.3">
      <c r="A1650">
        <v>25690</v>
      </c>
      <c r="B1650" t="s">
        <v>25</v>
      </c>
      <c r="C1650" s="8">
        <v>0</v>
      </c>
      <c r="D1650" s="6">
        <v>48.91</v>
      </c>
      <c r="E1650" s="7">
        <v>35</v>
      </c>
      <c r="F1650">
        <v>1689</v>
      </c>
      <c r="G1650" t="s">
        <v>1678</v>
      </c>
      <c r="H1650" t="str">
        <f>IF(COUNTIF(G$2:G1650,G1650)=1,"New Customer","Returning Customer")</f>
        <v>New Customer</v>
      </c>
      <c r="I1650">
        <f t="shared" si="125"/>
        <v>1</v>
      </c>
      <c r="J1650" t="s">
        <v>49</v>
      </c>
      <c r="K1650" t="s">
        <v>28</v>
      </c>
      <c r="L1650" t="s">
        <v>29</v>
      </c>
      <c r="M1650" t="s">
        <v>139</v>
      </c>
      <c r="N1650" t="s">
        <v>231</v>
      </c>
      <c r="O1650" t="s">
        <v>1679</v>
      </c>
      <c r="P1650">
        <v>0.83</v>
      </c>
      <c r="Q1650" t="s">
        <v>33</v>
      </c>
      <c r="R1650" t="s">
        <v>61</v>
      </c>
      <c r="S1650" t="str">
        <f>VLOOKUP(R1650,Users!$A$1:$B$5,2,0)</f>
        <v>Chris</v>
      </c>
      <c r="T1650" t="s">
        <v>695</v>
      </c>
      <c r="U1650" t="s">
        <v>1610</v>
      </c>
      <c r="V1650">
        <v>46322</v>
      </c>
      <c r="W1650" s="2">
        <v>42087</v>
      </c>
      <c r="X1650" s="2" t="str">
        <f t="shared" si="126"/>
        <v>Tue</v>
      </c>
      <c r="Y1650" s="2">
        <v>42088</v>
      </c>
      <c r="Z1650" s="9">
        <f t="shared" si="127"/>
        <v>1</v>
      </c>
      <c r="AA1650" s="9" t="str">
        <f t="shared" si="128"/>
        <v>No Discount</v>
      </c>
      <c r="AB1650" s="6">
        <v>-628.38</v>
      </c>
      <c r="AC1650">
        <v>10</v>
      </c>
      <c r="AD1650" s="6">
        <v>514.79</v>
      </c>
      <c r="AE1650">
        <v>91077</v>
      </c>
      <c r="AF1650" s="9">
        <f>IF(COUNTIF(AE$2:AE3601,AE1650)=1,1,0)</f>
        <v>1</v>
      </c>
      <c r="AG1650" t="str">
        <f>_xlfn.XLOOKUP(AE1650,Returns!A:A,Returns!B:B,"Not Returned",0,1)</f>
        <v>Not Returned</v>
      </c>
      <c r="AH1650">
        <f t="shared" si="129"/>
        <v>0</v>
      </c>
    </row>
    <row r="1651" spans="1:34" x14ac:dyDescent="0.3">
      <c r="A1651">
        <v>18918</v>
      </c>
      <c r="B1651" t="s">
        <v>106</v>
      </c>
      <c r="C1651" s="8">
        <v>7.0000000000000007E-2</v>
      </c>
      <c r="D1651" s="6">
        <v>48.91</v>
      </c>
      <c r="E1651" s="7">
        <v>35</v>
      </c>
      <c r="F1651">
        <v>3141</v>
      </c>
      <c r="G1651" t="s">
        <v>2812</v>
      </c>
      <c r="H1651" t="str">
        <f>IF(COUNTIF(G$2:G1651,G1651)=1,"New Customer","Returning Customer")</f>
        <v>Returning Customer</v>
      </c>
      <c r="I1651">
        <f t="shared" si="125"/>
        <v>0</v>
      </c>
      <c r="J1651" t="s">
        <v>27</v>
      </c>
      <c r="K1651" t="s">
        <v>114</v>
      </c>
      <c r="L1651" t="s">
        <v>29</v>
      </c>
      <c r="M1651" t="s">
        <v>139</v>
      </c>
      <c r="N1651" t="s">
        <v>231</v>
      </c>
      <c r="O1651" t="s">
        <v>1679</v>
      </c>
      <c r="P1651">
        <v>0.83</v>
      </c>
      <c r="Q1651" t="s">
        <v>33</v>
      </c>
      <c r="R1651" t="s">
        <v>61</v>
      </c>
      <c r="S1651" t="str">
        <f>VLOOKUP(R1651,Users!$A$1:$B$5,2,0)</f>
        <v>Chris</v>
      </c>
      <c r="T1651" t="s">
        <v>129</v>
      </c>
      <c r="U1651" t="s">
        <v>2057</v>
      </c>
      <c r="V1651">
        <v>77506</v>
      </c>
      <c r="W1651" s="2">
        <v>42156</v>
      </c>
      <c r="X1651" s="2" t="str">
        <f t="shared" si="126"/>
        <v>Mon</v>
      </c>
      <c r="Y1651" s="2">
        <v>42158</v>
      </c>
      <c r="Z1651" s="9">
        <f t="shared" si="127"/>
        <v>2</v>
      </c>
      <c r="AA1651" s="9" t="str">
        <f t="shared" si="128"/>
        <v>After Discount</v>
      </c>
      <c r="AB1651" s="6">
        <v>-485.68</v>
      </c>
      <c r="AC1651">
        <v>15</v>
      </c>
      <c r="AD1651" s="6">
        <v>736.86</v>
      </c>
      <c r="AE1651">
        <v>86369</v>
      </c>
      <c r="AF1651" s="9">
        <f>IF(COUNTIF(AE$2:AE3602,AE1651)=1,1,0)</f>
        <v>0</v>
      </c>
      <c r="AG1651" t="str">
        <f>_xlfn.XLOOKUP(AE1651,Returns!A:A,Returns!B:B,"Not Returned",0,1)</f>
        <v>Not Returned</v>
      </c>
      <c r="AH1651">
        <f t="shared" si="129"/>
        <v>0</v>
      </c>
    </row>
    <row r="1652" spans="1:34" x14ac:dyDescent="0.3">
      <c r="A1652">
        <v>21958</v>
      </c>
      <c r="B1652" t="s">
        <v>25</v>
      </c>
      <c r="C1652" s="8">
        <v>0.01</v>
      </c>
      <c r="D1652" s="6">
        <v>20.98</v>
      </c>
      <c r="E1652" s="7">
        <v>53.03</v>
      </c>
      <c r="F1652">
        <v>508</v>
      </c>
      <c r="G1652" t="s">
        <v>609</v>
      </c>
      <c r="H1652" t="str">
        <f>IF(COUNTIF(G$2:G1652,G1652)=1,"New Customer","Returning Customer")</f>
        <v>Returning Customer</v>
      </c>
      <c r="I1652">
        <f t="shared" si="125"/>
        <v>0</v>
      </c>
      <c r="J1652" t="s">
        <v>39</v>
      </c>
      <c r="K1652" t="s">
        <v>28</v>
      </c>
      <c r="L1652" t="s">
        <v>29</v>
      </c>
      <c r="M1652" t="s">
        <v>139</v>
      </c>
      <c r="N1652" t="s">
        <v>43</v>
      </c>
      <c r="O1652" t="s">
        <v>610</v>
      </c>
      <c r="P1652">
        <v>0.78</v>
      </c>
      <c r="Q1652" t="s">
        <v>33</v>
      </c>
      <c r="R1652" t="s">
        <v>135</v>
      </c>
      <c r="S1652" t="str">
        <f>VLOOKUP(R1652,Users!$A$1:$B$5,2,0)</f>
        <v>Sam</v>
      </c>
      <c r="T1652" t="s">
        <v>606</v>
      </c>
      <c r="U1652" t="s">
        <v>611</v>
      </c>
      <c r="V1652">
        <v>41011</v>
      </c>
      <c r="W1652" s="2">
        <v>42058</v>
      </c>
      <c r="X1652" s="2" t="str">
        <f t="shared" si="126"/>
        <v>Mon</v>
      </c>
      <c r="Y1652" s="2">
        <v>42058</v>
      </c>
      <c r="Z1652" s="9">
        <f t="shared" si="127"/>
        <v>0</v>
      </c>
      <c r="AA1652" s="9" t="str">
        <f t="shared" si="128"/>
        <v>After Discount</v>
      </c>
      <c r="AB1652" s="6">
        <v>-282.08179999999999</v>
      </c>
      <c r="AC1652">
        <v>5</v>
      </c>
      <c r="AD1652" s="6">
        <v>123</v>
      </c>
      <c r="AE1652">
        <v>87356</v>
      </c>
      <c r="AF1652" s="9">
        <f>IF(COUNTIF(AE$2:AE3603,AE1652)=1,1,0)</f>
        <v>1</v>
      </c>
      <c r="AG1652" t="str">
        <f>_xlfn.XLOOKUP(AE1652,Returns!A:A,Returns!B:B,"Not Returned",0,1)</f>
        <v>Not Returned</v>
      </c>
      <c r="AH1652">
        <f t="shared" si="129"/>
        <v>0</v>
      </c>
    </row>
    <row r="1653" spans="1:34" x14ac:dyDescent="0.3">
      <c r="A1653">
        <v>21067</v>
      </c>
      <c r="B1653" t="s">
        <v>47</v>
      </c>
      <c r="C1653" s="8">
        <v>0.08</v>
      </c>
      <c r="D1653" s="6">
        <v>20.98</v>
      </c>
      <c r="E1653" s="7">
        <v>53.03</v>
      </c>
      <c r="F1653">
        <v>2114</v>
      </c>
      <c r="G1653" t="s">
        <v>2006</v>
      </c>
      <c r="H1653" t="str">
        <f>IF(COUNTIF(G$2:G1653,G1653)=1,"New Customer","Returning Customer")</f>
        <v>Returning Customer</v>
      </c>
      <c r="I1653">
        <f t="shared" si="125"/>
        <v>0</v>
      </c>
      <c r="J1653" t="s">
        <v>39</v>
      </c>
      <c r="K1653" t="s">
        <v>28</v>
      </c>
      <c r="L1653" t="s">
        <v>29</v>
      </c>
      <c r="M1653" t="s">
        <v>139</v>
      </c>
      <c r="N1653" t="s">
        <v>43</v>
      </c>
      <c r="O1653" t="s">
        <v>610</v>
      </c>
      <c r="P1653">
        <v>0.78</v>
      </c>
      <c r="Q1653" t="s">
        <v>33</v>
      </c>
      <c r="R1653" t="s">
        <v>135</v>
      </c>
      <c r="S1653" t="str">
        <f>VLOOKUP(R1653,Users!$A$1:$B$5,2,0)</f>
        <v>Sam</v>
      </c>
      <c r="T1653" t="s">
        <v>136</v>
      </c>
      <c r="U1653" t="s">
        <v>536</v>
      </c>
      <c r="V1653">
        <v>23518</v>
      </c>
      <c r="W1653" s="2">
        <v>42061</v>
      </c>
      <c r="X1653" s="2" t="str">
        <f t="shared" si="126"/>
        <v>Thu</v>
      </c>
      <c r="Y1653" s="2">
        <v>42063</v>
      </c>
      <c r="Z1653" s="9">
        <f t="shared" si="127"/>
        <v>2</v>
      </c>
      <c r="AA1653" s="9" t="str">
        <f t="shared" si="128"/>
        <v>After Discount</v>
      </c>
      <c r="AB1653" s="6">
        <v>8.7420000000000009</v>
      </c>
      <c r="AC1653">
        <v>20</v>
      </c>
      <c r="AD1653" s="6">
        <v>421.18</v>
      </c>
      <c r="AE1653">
        <v>88405</v>
      </c>
      <c r="AF1653" s="9">
        <f>IF(COUNTIF(AE$2:AE3604,AE1653)=1,1,0)</f>
        <v>0</v>
      </c>
      <c r="AG1653" t="str">
        <f>_xlfn.XLOOKUP(AE1653,Returns!A:A,Returns!B:B,"Not Returned",0,1)</f>
        <v>Not Returned</v>
      </c>
      <c r="AH1653">
        <f t="shared" si="129"/>
        <v>0</v>
      </c>
    </row>
    <row r="1654" spans="1:34" x14ac:dyDescent="0.3">
      <c r="A1654">
        <v>26084</v>
      </c>
      <c r="B1654" t="s">
        <v>37</v>
      </c>
      <c r="C1654" s="8">
        <v>0.1</v>
      </c>
      <c r="D1654" s="6">
        <v>20.98</v>
      </c>
      <c r="E1654" s="7">
        <v>53.03</v>
      </c>
      <c r="F1654">
        <v>2198</v>
      </c>
      <c r="G1654" t="s">
        <v>2077</v>
      </c>
      <c r="H1654" t="str">
        <f>IF(COUNTIF(G$2:G1654,G1654)=1,"New Customer","Returning Customer")</f>
        <v>Returning Customer</v>
      </c>
      <c r="I1654">
        <f t="shared" si="125"/>
        <v>0</v>
      </c>
      <c r="J1654" t="s">
        <v>39</v>
      </c>
      <c r="K1654" t="s">
        <v>58</v>
      </c>
      <c r="L1654" t="s">
        <v>29</v>
      </c>
      <c r="M1654" t="s">
        <v>139</v>
      </c>
      <c r="N1654" t="s">
        <v>43</v>
      </c>
      <c r="O1654" t="s">
        <v>610</v>
      </c>
      <c r="P1654">
        <v>0.78</v>
      </c>
      <c r="Q1654" t="s">
        <v>33</v>
      </c>
      <c r="R1654" t="s">
        <v>53</v>
      </c>
      <c r="S1654" t="str">
        <f>VLOOKUP(R1654,Users!$A$1:$B$5,2,0)</f>
        <v>Erin</v>
      </c>
      <c r="T1654" t="s">
        <v>71</v>
      </c>
      <c r="U1654" t="s">
        <v>2079</v>
      </c>
      <c r="V1654">
        <v>11757</v>
      </c>
      <c r="W1654" s="2">
        <v>42146</v>
      </c>
      <c r="X1654" s="2" t="str">
        <f t="shared" si="126"/>
        <v>Fri</v>
      </c>
      <c r="Y1654" s="2">
        <v>42146</v>
      </c>
      <c r="Z1654" s="9">
        <f t="shared" si="127"/>
        <v>0</v>
      </c>
      <c r="AA1654" s="9" t="str">
        <f t="shared" si="128"/>
        <v>After Discount</v>
      </c>
      <c r="AB1654" s="6">
        <v>-2111.36</v>
      </c>
      <c r="AC1654">
        <v>16</v>
      </c>
      <c r="AD1654" s="6">
        <v>342.54</v>
      </c>
      <c r="AE1654">
        <v>89174</v>
      </c>
      <c r="AF1654" s="9">
        <f>IF(COUNTIF(AE$2:AE3605,AE1654)=1,1,0)</f>
        <v>0</v>
      </c>
      <c r="AG1654" t="str">
        <f>_xlfn.XLOOKUP(AE1654,Returns!A:A,Returns!B:B,"Not Returned",0,1)</f>
        <v>Not Returned</v>
      </c>
      <c r="AH1654">
        <f t="shared" si="129"/>
        <v>0</v>
      </c>
    </row>
    <row r="1655" spans="1:34" x14ac:dyDescent="0.3">
      <c r="A1655">
        <v>7665</v>
      </c>
      <c r="B1655" t="s">
        <v>106</v>
      </c>
      <c r="C1655" s="8">
        <v>0.09</v>
      </c>
      <c r="D1655" s="6">
        <v>20.98</v>
      </c>
      <c r="E1655" s="7">
        <v>53.03</v>
      </c>
      <c r="F1655">
        <v>3004</v>
      </c>
      <c r="G1655" t="s">
        <v>2705</v>
      </c>
      <c r="H1655" t="str">
        <f>IF(COUNTIF(G$2:G1655,G1655)=1,"New Customer","Returning Customer")</f>
        <v>New Customer</v>
      </c>
      <c r="I1655">
        <f t="shared" si="125"/>
        <v>1</v>
      </c>
      <c r="J1655" t="s">
        <v>39</v>
      </c>
      <c r="K1655" t="s">
        <v>28</v>
      </c>
      <c r="L1655" t="s">
        <v>29</v>
      </c>
      <c r="M1655" t="s">
        <v>139</v>
      </c>
      <c r="N1655" t="s">
        <v>43</v>
      </c>
      <c r="O1655" t="s">
        <v>610</v>
      </c>
      <c r="P1655">
        <v>0.78</v>
      </c>
      <c r="Q1655" t="s">
        <v>33</v>
      </c>
      <c r="R1655" t="s">
        <v>34</v>
      </c>
      <c r="S1655" t="str">
        <f>VLOOKUP(R1655,Users!$A$1:$B$5,2,0)</f>
        <v>William</v>
      </c>
      <c r="T1655" t="s">
        <v>45</v>
      </c>
      <c r="U1655" t="s">
        <v>655</v>
      </c>
      <c r="V1655">
        <v>90049</v>
      </c>
      <c r="W1655" s="2">
        <v>42045</v>
      </c>
      <c r="X1655" s="2" t="str">
        <f t="shared" si="126"/>
        <v>Tue</v>
      </c>
      <c r="Y1655" s="2">
        <v>42052</v>
      </c>
      <c r="Z1655" s="9">
        <f t="shared" si="127"/>
        <v>7</v>
      </c>
      <c r="AA1655" s="9" t="str">
        <f t="shared" si="128"/>
        <v>After Discount</v>
      </c>
      <c r="AB1655" s="6">
        <v>-293.74</v>
      </c>
      <c r="AC1655">
        <v>13</v>
      </c>
      <c r="AD1655" s="6">
        <v>356.61</v>
      </c>
      <c r="AE1655">
        <v>54949</v>
      </c>
      <c r="AF1655" s="9">
        <f>IF(COUNTIF(AE$2:AE3606,AE1655)=1,1,0)</f>
        <v>0</v>
      </c>
      <c r="AG1655" t="str">
        <f>_xlfn.XLOOKUP(AE1655,Returns!A:A,Returns!B:B,"Not Returned",0,1)</f>
        <v>Not Returned</v>
      </c>
      <c r="AH1655">
        <f t="shared" si="129"/>
        <v>0</v>
      </c>
    </row>
    <row r="1656" spans="1:34" x14ac:dyDescent="0.3">
      <c r="A1656">
        <v>25665</v>
      </c>
      <c r="B1656" t="s">
        <v>106</v>
      </c>
      <c r="C1656" s="8">
        <v>0.09</v>
      </c>
      <c r="D1656" s="6">
        <v>20.98</v>
      </c>
      <c r="E1656" s="7">
        <v>53.03</v>
      </c>
      <c r="F1656">
        <v>3006</v>
      </c>
      <c r="G1656" t="s">
        <v>2708</v>
      </c>
      <c r="H1656" t="str">
        <f>IF(COUNTIF(G$2:G1656,G1656)=1,"New Customer","Returning Customer")</f>
        <v>New Customer</v>
      </c>
      <c r="I1656">
        <f t="shared" si="125"/>
        <v>1</v>
      </c>
      <c r="J1656" t="s">
        <v>39</v>
      </c>
      <c r="K1656" t="s">
        <v>28</v>
      </c>
      <c r="L1656" t="s">
        <v>29</v>
      </c>
      <c r="M1656" t="s">
        <v>139</v>
      </c>
      <c r="N1656" t="s">
        <v>43</v>
      </c>
      <c r="O1656" t="s">
        <v>610</v>
      </c>
      <c r="P1656">
        <v>0.78</v>
      </c>
      <c r="Q1656" t="s">
        <v>33</v>
      </c>
      <c r="R1656" t="s">
        <v>34</v>
      </c>
      <c r="S1656" t="str">
        <f>VLOOKUP(R1656,Users!$A$1:$B$5,2,0)</f>
        <v>William</v>
      </c>
      <c r="T1656" t="s">
        <v>1727</v>
      </c>
      <c r="U1656" t="s">
        <v>2709</v>
      </c>
      <c r="V1656">
        <v>83402</v>
      </c>
      <c r="W1656" s="2">
        <v>42045</v>
      </c>
      <c r="X1656" s="2" t="str">
        <f t="shared" si="126"/>
        <v>Tue</v>
      </c>
      <c r="Y1656" s="2">
        <v>42052</v>
      </c>
      <c r="Z1656" s="9">
        <f t="shared" si="127"/>
        <v>7</v>
      </c>
      <c r="AA1656" s="9" t="str">
        <f t="shared" si="128"/>
        <v>After Discount</v>
      </c>
      <c r="AB1656" s="6">
        <v>-152.7448</v>
      </c>
      <c r="AC1656">
        <v>3</v>
      </c>
      <c r="AD1656" s="6">
        <v>82.29</v>
      </c>
      <c r="AE1656">
        <v>91388</v>
      </c>
      <c r="AF1656" s="9">
        <f>IF(COUNTIF(AE$2:AE3607,AE1656)=1,1,0)</f>
        <v>0</v>
      </c>
      <c r="AG1656" t="str">
        <f>_xlfn.XLOOKUP(AE1656,Returns!A:A,Returns!B:B,"Not Returned",0,1)</f>
        <v>Not Returned</v>
      </c>
      <c r="AH1656">
        <f t="shared" si="129"/>
        <v>0</v>
      </c>
    </row>
    <row r="1657" spans="1:34" x14ac:dyDescent="0.3">
      <c r="A1657">
        <v>20125</v>
      </c>
      <c r="B1657" t="s">
        <v>25</v>
      </c>
      <c r="C1657" s="8">
        <v>0.01</v>
      </c>
      <c r="D1657" s="6">
        <v>20.98</v>
      </c>
      <c r="E1657" s="7">
        <v>45</v>
      </c>
      <c r="F1657">
        <v>1433</v>
      </c>
      <c r="G1657" t="s">
        <v>1474</v>
      </c>
      <c r="H1657" t="str">
        <f>IF(COUNTIF(G$2:G1657,G1657)=1,"New Customer","Returning Customer")</f>
        <v>Returning Customer</v>
      </c>
      <c r="I1657">
        <f t="shared" si="125"/>
        <v>0</v>
      </c>
      <c r="J1657" t="s">
        <v>39</v>
      </c>
      <c r="K1657" t="s">
        <v>28</v>
      </c>
      <c r="L1657" t="s">
        <v>29</v>
      </c>
      <c r="M1657" t="s">
        <v>139</v>
      </c>
      <c r="N1657" t="s">
        <v>43</v>
      </c>
      <c r="O1657" t="s">
        <v>1477</v>
      </c>
      <c r="P1657">
        <v>0.61</v>
      </c>
      <c r="Q1657" t="s">
        <v>33</v>
      </c>
      <c r="R1657" t="s">
        <v>61</v>
      </c>
      <c r="S1657" t="str">
        <f>VLOOKUP(R1657,Users!$A$1:$B$5,2,0)</f>
        <v>Chris</v>
      </c>
      <c r="T1657" t="s">
        <v>695</v>
      </c>
      <c r="U1657" t="s">
        <v>1475</v>
      </c>
      <c r="V1657">
        <v>47130</v>
      </c>
      <c r="W1657" s="2">
        <v>42143</v>
      </c>
      <c r="X1657" s="2" t="str">
        <f t="shared" si="126"/>
        <v>Tue</v>
      </c>
      <c r="Y1657" s="2">
        <v>42143</v>
      </c>
      <c r="Z1657" s="9">
        <f t="shared" si="127"/>
        <v>0</v>
      </c>
      <c r="AA1657" s="9" t="str">
        <f t="shared" si="128"/>
        <v>After Discount</v>
      </c>
      <c r="AB1657" s="6">
        <v>232.64200000000028</v>
      </c>
      <c r="AC1657">
        <v>28</v>
      </c>
      <c r="AD1657" s="6">
        <v>631.37</v>
      </c>
      <c r="AE1657">
        <v>86828</v>
      </c>
      <c r="AF1657" s="9">
        <f>IF(COUNTIF(AE$2:AE3608,AE1657)=1,1,0)</f>
        <v>0</v>
      </c>
      <c r="AG1657" t="str">
        <f>_xlfn.XLOOKUP(AE1657,Returns!A:A,Returns!B:B,"Not Returned",0,1)</f>
        <v>Not Returned</v>
      </c>
      <c r="AH1657">
        <f t="shared" si="129"/>
        <v>0</v>
      </c>
    </row>
    <row r="1658" spans="1:34" x14ac:dyDescent="0.3">
      <c r="A1658">
        <v>23436</v>
      </c>
      <c r="B1658" t="s">
        <v>25</v>
      </c>
      <c r="C1658" s="8">
        <v>0.09</v>
      </c>
      <c r="D1658" s="6">
        <v>101.41</v>
      </c>
      <c r="E1658" s="7">
        <v>35</v>
      </c>
      <c r="F1658">
        <v>731</v>
      </c>
      <c r="G1658" t="s">
        <v>850</v>
      </c>
      <c r="H1658" t="str">
        <f>IF(COUNTIF(G$2:G1658,G1658)=1,"New Customer","Returning Customer")</f>
        <v>New Customer</v>
      </c>
      <c r="I1658">
        <f t="shared" si="125"/>
        <v>1</v>
      </c>
      <c r="J1658" t="s">
        <v>49</v>
      </c>
      <c r="K1658" t="s">
        <v>114</v>
      </c>
      <c r="L1658" t="s">
        <v>29</v>
      </c>
      <c r="M1658" t="s">
        <v>139</v>
      </c>
      <c r="N1658" t="s">
        <v>231</v>
      </c>
      <c r="O1658" t="s">
        <v>851</v>
      </c>
      <c r="P1658">
        <v>0.82</v>
      </c>
      <c r="Q1658" t="s">
        <v>33</v>
      </c>
      <c r="R1658" t="s">
        <v>53</v>
      </c>
      <c r="S1658" t="str">
        <f>VLOOKUP(R1658,Users!$A$1:$B$5,2,0)</f>
        <v>Erin</v>
      </c>
      <c r="T1658" t="s">
        <v>189</v>
      </c>
      <c r="U1658" t="s">
        <v>148</v>
      </c>
      <c r="V1658">
        <v>1803</v>
      </c>
      <c r="W1658" s="2">
        <v>42120</v>
      </c>
      <c r="X1658" s="2" t="str">
        <f t="shared" si="126"/>
        <v>Sun</v>
      </c>
      <c r="Y1658" s="2">
        <v>42121</v>
      </c>
      <c r="Z1658" s="9">
        <f t="shared" si="127"/>
        <v>1</v>
      </c>
      <c r="AA1658" s="9" t="str">
        <f t="shared" si="128"/>
        <v>After Discount</v>
      </c>
      <c r="AB1658" s="6">
        <v>-801.15479999999991</v>
      </c>
      <c r="AC1658">
        <v>12</v>
      </c>
      <c r="AD1658" s="6">
        <v>1178.32</v>
      </c>
      <c r="AE1658">
        <v>90362</v>
      </c>
      <c r="AF1658" s="9">
        <f>IF(COUNTIF(AE$2:AE3609,AE1658)=1,1,0)</f>
        <v>1</v>
      </c>
      <c r="AG1658" t="str">
        <f>_xlfn.XLOOKUP(AE1658,Returns!A:A,Returns!B:B,"Not Returned",0,1)</f>
        <v>Not Returned</v>
      </c>
      <c r="AH1658">
        <f t="shared" si="129"/>
        <v>0</v>
      </c>
    </row>
    <row r="1659" spans="1:34" x14ac:dyDescent="0.3">
      <c r="A1659">
        <v>19251</v>
      </c>
      <c r="B1659" t="s">
        <v>37</v>
      </c>
      <c r="C1659" s="8">
        <v>0</v>
      </c>
      <c r="D1659" s="6">
        <v>101.41</v>
      </c>
      <c r="E1659" s="7">
        <v>35</v>
      </c>
      <c r="F1659">
        <v>1653</v>
      </c>
      <c r="G1659" t="s">
        <v>1653</v>
      </c>
      <c r="H1659" t="str">
        <f>IF(COUNTIF(G$2:G1659,G1659)=1,"New Customer","Returning Customer")</f>
        <v>Returning Customer</v>
      </c>
      <c r="I1659">
        <f t="shared" si="125"/>
        <v>0</v>
      </c>
      <c r="J1659" t="s">
        <v>27</v>
      </c>
      <c r="K1659" t="s">
        <v>28</v>
      </c>
      <c r="L1659" t="s">
        <v>29</v>
      </c>
      <c r="M1659" t="s">
        <v>139</v>
      </c>
      <c r="N1659" t="s">
        <v>231</v>
      </c>
      <c r="O1659" t="s">
        <v>851</v>
      </c>
      <c r="P1659">
        <v>0.82</v>
      </c>
      <c r="Q1659" t="s">
        <v>33</v>
      </c>
      <c r="R1659" t="s">
        <v>34</v>
      </c>
      <c r="S1659" t="str">
        <f>VLOOKUP(R1659,Users!$A$1:$B$5,2,0)</f>
        <v>William</v>
      </c>
      <c r="T1659" t="s">
        <v>45</v>
      </c>
      <c r="U1659" t="s">
        <v>1654</v>
      </c>
      <c r="V1659">
        <v>91360</v>
      </c>
      <c r="W1659" s="2">
        <v>42028</v>
      </c>
      <c r="X1659" s="2" t="str">
        <f t="shared" si="126"/>
        <v>Sat</v>
      </c>
      <c r="Y1659" s="2">
        <v>42029</v>
      </c>
      <c r="Z1659" s="9">
        <f t="shared" si="127"/>
        <v>1</v>
      </c>
      <c r="AA1659" s="9" t="str">
        <f t="shared" si="128"/>
        <v>No Discount</v>
      </c>
      <c r="AB1659" s="6">
        <v>-457.73</v>
      </c>
      <c r="AC1659">
        <v>10</v>
      </c>
      <c r="AD1659" s="6">
        <v>1104.32</v>
      </c>
      <c r="AE1659">
        <v>89885</v>
      </c>
      <c r="AF1659" s="9">
        <f>IF(COUNTIF(AE$2:AE3610,AE1659)=1,1,0)</f>
        <v>0</v>
      </c>
      <c r="AG1659" t="str">
        <f>_xlfn.XLOOKUP(AE1659,Returns!A:A,Returns!B:B,"Not Returned",0,1)</f>
        <v>Not Returned</v>
      </c>
      <c r="AH1659">
        <f t="shared" si="129"/>
        <v>0</v>
      </c>
    </row>
    <row r="1660" spans="1:34" x14ac:dyDescent="0.3">
      <c r="A1660">
        <v>21411</v>
      </c>
      <c r="B1660" t="s">
        <v>47</v>
      </c>
      <c r="C1660" s="8">
        <v>7.0000000000000007E-2</v>
      </c>
      <c r="D1660" s="6">
        <v>279.48</v>
      </c>
      <c r="E1660" s="7">
        <v>35</v>
      </c>
      <c r="F1660">
        <v>688</v>
      </c>
      <c r="G1660" t="s">
        <v>800</v>
      </c>
      <c r="H1660" t="str">
        <f>IF(COUNTIF(G$2:G1660,G1660)=1,"New Customer","Returning Customer")</f>
        <v>Returning Customer</v>
      </c>
      <c r="I1660">
        <f t="shared" si="125"/>
        <v>0</v>
      </c>
      <c r="J1660" t="s">
        <v>49</v>
      </c>
      <c r="K1660" t="s">
        <v>58</v>
      </c>
      <c r="L1660" t="s">
        <v>29</v>
      </c>
      <c r="M1660" t="s">
        <v>139</v>
      </c>
      <c r="N1660" t="s">
        <v>231</v>
      </c>
      <c r="O1660" t="s">
        <v>801</v>
      </c>
      <c r="P1660">
        <v>0.8</v>
      </c>
      <c r="Q1660" t="s">
        <v>33</v>
      </c>
      <c r="R1660" t="s">
        <v>61</v>
      </c>
      <c r="S1660" t="str">
        <f>VLOOKUP(R1660,Users!$A$1:$B$5,2,0)</f>
        <v>Chris</v>
      </c>
      <c r="T1660" t="s">
        <v>499</v>
      </c>
      <c r="U1660" t="s">
        <v>802</v>
      </c>
      <c r="V1660">
        <v>63116</v>
      </c>
      <c r="W1660" s="2">
        <v>42140</v>
      </c>
      <c r="X1660" s="2" t="str">
        <f t="shared" si="126"/>
        <v>Sat</v>
      </c>
      <c r="Y1660" s="2">
        <v>42140</v>
      </c>
      <c r="Z1660" s="9">
        <f t="shared" si="127"/>
        <v>0</v>
      </c>
      <c r="AA1660" s="9" t="str">
        <f t="shared" si="128"/>
        <v>After Discount</v>
      </c>
      <c r="AB1660" s="6">
        <v>-207.28</v>
      </c>
      <c r="AC1660">
        <v>10</v>
      </c>
      <c r="AD1660" s="6">
        <v>2716.09</v>
      </c>
      <c r="AE1660">
        <v>88503</v>
      </c>
      <c r="AF1660" s="9">
        <f>IF(COUNTIF(AE$2:AE3611,AE1660)=1,1,0)</f>
        <v>1</v>
      </c>
      <c r="AG1660" t="str">
        <f>_xlfn.XLOOKUP(AE1660,Returns!A:A,Returns!B:B,"Not Returned",0,1)</f>
        <v>Not Returned</v>
      </c>
      <c r="AH1660">
        <f t="shared" si="129"/>
        <v>0</v>
      </c>
    </row>
    <row r="1661" spans="1:34" x14ac:dyDescent="0.3">
      <c r="A1661">
        <v>3792</v>
      </c>
      <c r="B1661" t="s">
        <v>106</v>
      </c>
      <c r="C1661" s="8">
        <v>0.05</v>
      </c>
      <c r="D1661" s="6">
        <v>279.48</v>
      </c>
      <c r="E1661" s="7">
        <v>35</v>
      </c>
      <c r="F1661">
        <v>1314</v>
      </c>
      <c r="G1661" t="s">
        <v>1381</v>
      </c>
      <c r="H1661" t="str">
        <f>IF(COUNTIF(G$2:G1661,G1661)=1,"New Customer","Returning Customer")</f>
        <v>Returning Customer</v>
      </c>
      <c r="I1661">
        <f t="shared" si="125"/>
        <v>0</v>
      </c>
      <c r="J1661" t="s">
        <v>49</v>
      </c>
      <c r="K1661" t="s">
        <v>40</v>
      </c>
      <c r="L1661" t="s">
        <v>29</v>
      </c>
      <c r="M1661" t="s">
        <v>139</v>
      </c>
      <c r="N1661" t="s">
        <v>231</v>
      </c>
      <c r="O1661" t="s">
        <v>801</v>
      </c>
      <c r="P1661">
        <v>0.8</v>
      </c>
      <c r="Q1661" t="s">
        <v>33</v>
      </c>
      <c r="R1661" t="s">
        <v>34</v>
      </c>
      <c r="S1661" t="str">
        <f>VLOOKUP(R1661,Users!$A$1:$B$5,2,0)</f>
        <v>William</v>
      </c>
      <c r="T1661" t="s">
        <v>45</v>
      </c>
      <c r="U1661" t="s">
        <v>655</v>
      </c>
      <c r="V1661">
        <v>90058</v>
      </c>
      <c r="W1661" s="2">
        <v>42009</v>
      </c>
      <c r="X1661" s="2" t="str">
        <f t="shared" si="126"/>
        <v>Mon</v>
      </c>
      <c r="Y1661" s="2">
        <v>42009</v>
      </c>
      <c r="Z1661" s="9">
        <f t="shared" si="127"/>
        <v>0</v>
      </c>
      <c r="AA1661" s="9" t="str">
        <f t="shared" si="128"/>
        <v>After Discount</v>
      </c>
      <c r="AB1661" s="6">
        <v>-274.95</v>
      </c>
      <c r="AC1661">
        <v>31</v>
      </c>
      <c r="AD1661" s="6">
        <v>8354.73</v>
      </c>
      <c r="AE1661">
        <v>27013</v>
      </c>
      <c r="AF1661" s="9">
        <f>IF(COUNTIF(AE$2:AE3612,AE1661)=1,1,0)</f>
        <v>0</v>
      </c>
      <c r="AG1661" t="str">
        <f>_xlfn.XLOOKUP(AE1661,Returns!A:A,Returns!B:B,"Not Returned",0,1)</f>
        <v>Not Returned</v>
      </c>
      <c r="AH1661">
        <f t="shared" si="129"/>
        <v>0</v>
      </c>
    </row>
    <row r="1662" spans="1:34" x14ac:dyDescent="0.3">
      <c r="A1662">
        <v>21792</v>
      </c>
      <c r="B1662" t="s">
        <v>106</v>
      </c>
      <c r="C1662" s="8">
        <v>0.05</v>
      </c>
      <c r="D1662" s="6">
        <v>279.48</v>
      </c>
      <c r="E1662" s="7">
        <v>35</v>
      </c>
      <c r="F1662">
        <v>1316</v>
      </c>
      <c r="G1662" t="s">
        <v>1385</v>
      </c>
      <c r="H1662" t="str">
        <f>IF(COUNTIF(G$2:G1662,G1662)=1,"New Customer","Returning Customer")</f>
        <v>Returning Customer</v>
      </c>
      <c r="I1662">
        <f t="shared" si="125"/>
        <v>0</v>
      </c>
      <c r="J1662" t="s">
        <v>49</v>
      </c>
      <c r="K1662" t="s">
        <v>40</v>
      </c>
      <c r="L1662" t="s">
        <v>29</v>
      </c>
      <c r="M1662" t="s">
        <v>139</v>
      </c>
      <c r="N1662" t="s">
        <v>231</v>
      </c>
      <c r="O1662" t="s">
        <v>801</v>
      </c>
      <c r="P1662">
        <v>0.8</v>
      </c>
      <c r="Q1662" t="s">
        <v>33</v>
      </c>
      <c r="R1662" t="s">
        <v>34</v>
      </c>
      <c r="S1662" t="str">
        <f>VLOOKUP(R1662,Users!$A$1:$B$5,2,0)</f>
        <v>William</v>
      </c>
      <c r="T1662" t="s">
        <v>250</v>
      </c>
      <c r="U1662" t="s">
        <v>1386</v>
      </c>
      <c r="V1662">
        <v>80022</v>
      </c>
      <c r="W1662" s="2">
        <v>42009</v>
      </c>
      <c r="X1662" s="2" t="str">
        <f t="shared" si="126"/>
        <v>Mon</v>
      </c>
      <c r="Y1662" s="2">
        <v>42009</v>
      </c>
      <c r="Z1662" s="9">
        <f t="shared" si="127"/>
        <v>0</v>
      </c>
      <c r="AA1662" s="9" t="str">
        <f t="shared" si="128"/>
        <v>After Discount</v>
      </c>
      <c r="AB1662" s="6">
        <v>-274.95</v>
      </c>
      <c r="AC1662">
        <v>8</v>
      </c>
      <c r="AD1662" s="6">
        <v>2156.06</v>
      </c>
      <c r="AE1662">
        <v>87603</v>
      </c>
      <c r="AF1662" s="9">
        <f>IF(COUNTIF(AE$2:AE3613,AE1662)=1,1,0)</f>
        <v>0</v>
      </c>
      <c r="AG1662" t="str">
        <f>_xlfn.XLOOKUP(AE1662,Returns!A:A,Returns!B:B,"Not Returned",0,1)</f>
        <v>Not Returned</v>
      </c>
      <c r="AH1662">
        <f t="shared" si="129"/>
        <v>0</v>
      </c>
    </row>
    <row r="1663" spans="1:34" x14ac:dyDescent="0.3">
      <c r="A1663">
        <v>22755</v>
      </c>
      <c r="B1663" t="s">
        <v>37</v>
      </c>
      <c r="C1663" s="8">
        <v>0.02</v>
      </c>
      <c r="D1663" s="6">
        <v>12.99</v>
      </c>
      <c r="E1663" s="7">
        <v>14.37</v>
      </c>
      <c r="F1663">
        <v>467</v>
      </c>
      <c r="G1663" t="s">
        <v>560</v>
      </c>
      <c r="H1663" t="str">
        <f>IF(COUNTIF(G$2:G1663,G1663)=1,"New Customer","Returning Customer")</f>
        <v>New Customer</v>
      </c>
      <c r="I1663">
        <f t="shared" si="125"/>
        <v>1</v>
      </c>
      <c r="J1663" t="s">
        <v>49</v>
      </c>
      <c r="K1663" t="s">
        <v>58</v>
      </c>
      <c r="L1663" t="s">
        <v>41</v>
      </c>
      <c r="M1663" t="s">
        <v>50</v>
      </c>
      <c r="N1663" t="s">
        <v>231</v>
      </c>
      <c r="O1663" t="s">
        <v>561</v>
      </c>
      <c r="P1663">
        <v>0.73</v>
      </c>
      <c r="Q1663" t="s">
        <v>33</v>
      </c>
      <c r="R1663" t="s">
        <v>53</v>
      </c>
      <c r="S1663" t="str">
        <f>VLOOKUP(R1663,Users!$A$1:$B$5,2,0)</f>
        <v>Erin</v>
      </c>
      <c r="T1663" t="s">
        <v>189</v>
      </c>
      <c r="U1663" t="s">
        <v>562</v>
      </c>
      <c r="V1663">
        <v>1915</v>
      </c>
      <c r="W1663" s="2">
        <v>42015</v>
      </c>
      <c r="X1663" s="2" t="str">
        <f t="shared" si="126"/>
        <v>Sun</v>
      </c>
      <c r="Y1663" s="2">
        <v>42016</v>
      </c>
      <c r="Z1663" s="9">
        <f t="shared" si="127"/>
        <v>1</v>
      </c>
      <c r="AA1663" s="9" t="str">
        <f t="shared" si="128"/>
        <v>After Discount</v>
      </c>
      <c r="AB1663" s="6">
        <v>-556.80960000000005</v>
      </c>
      <c r="AC1663">
        <v>11</v>
      </c>
      <c r="AD1663" s="6">
        <v>143.63</v>
      </c>
      <c r="AE1663">
        <v>88060</v>
      </c>
      <c r="AF1663" s="9">
        <f>IF(COUNTIF(AE$2:AE3614,AE1663)=1,1,0)</f>
        <v>0</v>
      </c>
      <c r="AG1663" t="str">
        <f>_xlfn.XLOOKUP(AE1663,Returns!A:A,Returns!B:B,"Not Returned",0,1)</f>
        <v>Not Returned</v>
      </c>
      <c r="AH1663">
        <f t="shared" si="129"/>
        <v>0</v>
      </c>
    </row>
    <row r="1664" spans="1:34" x14ac:dyDescent="0.3">
      <c r="A1664">
        <v>20537</v>
      </c>
      <c r="B1664" t="s">
        <v>106</v>
      </c>
      <c r="C1664" s="8">
        <v>0</v>
      </c>
      <c r="D1664" s="6">
        <v>12.99</v>
      </c>
      <c r="E1664" s="7">
        <v>14.37</v>
      </c>
      <c r="F1664">
        <v>972</v>
      </c>
      <c r="G1664" t="s">
        <v>1070</v>
      </c>
      <c r="H1664" t="str">
        <f>IF(COUNTIF(G$2:G1664,G1664)=1,"New Customer","Returning Customer")</f>
        <v>Returning Customer</v>
      </c>
      <c r="I1664">
        <f t="shared" si="125"/>
        <v>0</v>
      </c>
      <c r="J1664" t="s">
        <v>49</v>
      </c>
      <c r="K1664" t="s">
        <v>28</v>
      </c>
      <c r="L1664" t="s">
        <v>41</v>
      </c>
      <c r="M1664" t="s">
        <v>50</v>
      </c>
      <c r="N1664" t="s">
        <v>231</v>
      </c>
      <c r="O1664" t="s">
        <v>561</v>
      </c>
      <c r="P1664">
        <v>0.73</v>
      </c>
      <c r="Q1664" t="s">
        <v>33</v>
      </c>
      <c r="R1664" t="s">
        <v>34</v>
      </c>
      <c r="S1664" t="str">
        <f>VLOOKUP(R1664,Users!$A$1:$B$5,2,0)</f>
        <v>William</v>
      </c>
      <c r="T1664" t="s">
        <v>45</v>
      </c>
      <c r="U1664" t="s">
        <v>1072</v>
      </c>
      <c r="V1664">
        <v>92503</v>
      </c>
      <c r="W1664" s="2">
        <v>42063</v>
      </c>
      <c r="X1664" s="2" t="str">
        <f t="shared" si="126"/>
        <v>Sat</v>
      </c>
      <c r="Y1664" s="2">
        <v>42063</v>
      </c>
      <c r="Z1664" s="9">
        <f t="shared" si="127"/>
        <v>0</v>
      </c>
      <c r="AA1664" s="9" t="str">
        <f t="shared" si="128"/>
        <v>No Discount</v>
      </c>
      <c r="AB1664" s="6">
        <v>12.896100000000001</v>
      </c>
      <c r="AC1664">
        <v>1</v>
      </c>
      <c r="AD1664" s="6">
        <v>18.690000000000001</v>
      </c>
      <c r="AE1664">
        <v>87259</v>
      </c>
      <c r="AF1664" s="9">
        <f>IF(COUNTIF(AE$2:AE3615,AE1664)=1,1,0)</f>
        <v>0</v>
      </c>
      <c r="AG1664" t="str">
        <f>_xlfn.XLOOKUP(AE1664,Returns!A:A,Returns!B:B,"Not Returned",0,1)</f>
        <v>Not Returned</v>
      </c>
      <c r="AH1664">
        <f t="shared" si="129"/>
        <v>0</v>
      </c>
    </row>
    <row r="1665" spans="1:34" x14ac:dyDescent="0.3">
      <c r="A1665">
        <v>19849</v>
      </c>
      <c r="B1665" t="s">
        <v>37</v>
      </c>
      <c r="C1665" s="8">
        <v>0.02</v>
      </c>
      <c r="D1665" s="6">
        <v>12.99</v>
      </c>
      <c r="E1665" s="7">
        <v>14.37</v>
      </c>
      <c r="F1665">
        <v>3036</v>
      </c>
      <c r="G1665" t="s">
        <v>2724</v>
      </c>
      <c r="H1665" t="str">
        <f>IF(COUNTIF(G$2:G1665,G1665)=1,"New Customer","Returning Customer")</f>
        <v>Returning Customer</v>
      </c>
      <c r="I1665">
        <f t="shared" si="125"/>
        <v>0</v>
      </c>
      <c r="J1665" t="s">
        <v>49</v>
      </c>
      <c r="K1665" t="s">
        <v>40</v>
      </c>
      <c r="L1665" t="s">
        <v>41</v>
      </c>
      <c r="M1665" t="s">
        <v>50</v>
      </c>
      <c r="N1665" t="s">
        <v>231</v>
      </c>
      <c r="O1665" t="s">
        <v>561</v>
      </c>
      <c r="P1665">
        <v>0.73</v>
      </c>
      <c r="Q1665" t="s">
        <v>33</v>
      </c>
      <c r="R1665" t="s">
        <v>61</v>
      </c>
      <c r="S1665" t="str">
        <f>VLOOKUP(R1665,Users!$A$1:$B$5,2,0)</f>
        <v>Chris</v>
      </c>
      <c r="T1665" t="s">
        <v>2639</v>
      </c>
      <c r="U1665" t="s">
        <v>2725</v>
      </c>
      <c r="V1665">
        <v>58554</v>
      </c>
      <c r="W1665" s="2">
        <v>42020</v>
      </c>
      <c r="X1665" s="2" t="str">
        <f t="shared" si="126"/>
        <v>Fri</v>
      </c>
      <c r="Y1665" s="2">
        <v>42022</v>
      </c>
      <c r="Z1665" s="9">
        <f t="shared" si="127"/>
        <v>2</v>
      </c>
      <c r="AA1665" s="9" t="str">
        <f t="shared" si="128"/>
        <v>After Discount</v>
      </c>
      <c r="AB1665" s="6">
        <v>-159.86000000000001</v>
      </c>
      <c r="AC1665">
        <v>5</v>
      </c>
      <c r="AD1665" s="6">
        <v>67.64</v>
      </c>
      <c r="AE1665">
        <v>89129</v>
      </c>
      <c r="AF1665" s="9">
        <f>IF(COUNTIF(AE$2:AE3616,AE1665)=1,1,0)</f>
        <v>0</v>
      </c>
      <c r="AG1665" t="str">
        <f>_xlfn.XLOOKUP(AE1665,Returns!A:A,Returns!B:B,"Not Returned",0,1)</f>
        <v>Not Returned</v>
      </c>
      <c r="AH1665">
        <f t="shared" si="129"/>
        <v>0</v>
      </c>
    </row>
    <row r="1666" spans="1:34" x14ac:dyDescent="0.3">
      <c r="A1666">
        <v>20234</v>
      </c>
      <c r="B1666" t="s">
        <v>47</v>
      </c>
      <c r="C1666" s="8">
        <v>0.17</v>
      </c>
      <c r="D1666" s="6">
        <v>14.89</v>
      </c>
      <c r="E1666" s="7">
        <v>13.56</v>
      </c>
      <c r="F1666">
        <v>2201</v>
      </c>
      <c r="G1666" t="s">
        <v>2080</v>
      </c>
      <c r="H1666" t="str">
        <f>IF(COUNTIF(G$2:G1666,G1666)=1,"New Customer","Returning Customer")</f>
        <v>New Customer</v>
      </c>
      <c r="I1666">
        <f t="shared" ref="I1666:I1729" si="130">IF(H1666="New Customer",1,0)</f>
        <v>1</v>
      </c>
      <c r="J1666" t="s">
        <v>49</v>
      </c>
      <c r="K1666" t="s">
        <v>58</v>
      </c>
      <c r="L1666" t="s">
        <v>41</v>
      </c>
      <c r="M1666" t="s">
        <v>50</v>
      </c>
      <c r="N1666" t="s">
        <v>231</v>
      </c>
      <c r="O1666" t="s">
        <v>2081</v>
      </c>
      <c r="P1666">
        <v>0.57999999999999996</v>
      </c>
      <c r="Q1666" t="s">
        <v>33</v>
      </c>
      <c r="R1666" t="s">
        <v>61</v>
      </c>
      <c r="S1666" t="str">
        <f>VLOOKUP(R1666,Users!$A$1:$B$5,2,0)</f>
        <v>Chris</v>
      </c>
      <c r="T1666" t="s">
        <v>62</v>
      </c>
      <c r="U1666" t="s">
        <v>483</v>
      </c>
      <c r="V1666">
        <v>55420</v>
      </c>
      <c r="W1666" s="2">
        <v>42088</v>
      </c>
      <c r="X1666" s="2" t="str">
        <f t="shared" ref="X1666:X1729" si="131">TEXT(W1666,"ddd")</f>
        <v>Wed</v>
      </c>
      <c r="Y1666" s="2">
        <v>42090</v>
      </c>
      <c r="Z1666" s="9">
        <f t="shared" ref="Z1666:Z1729" si="132">Y1666-W1666</f>
        <v>2</v>
      </c>
      <c r="AA1666" s="9" t="str">
        <f t="shared" ref="AA1666:AA1729" si="133">IF(C1666=0,"No Discount","After Discount")</f>
        <v>After Discount</v>
      </c>
      <c r="AB1666" s="6">
        <v>-9.1300000000000008</v>
      </c>
      <c r="AC1666">
        <v>1</v>
      </c>
      <c r="AD1666" s="6">
        <v>27.96</v>
      </c>
      <c r="AE1666">
        <v>86054</v>
      </c>
      <c r="AF1666" s="9">
        <f>IF(COUNTIF(AE$2:AE3617,AE1666)=1,1,0)</f>
        <v>1</v>
      </c>
      <c r="AG1666" t="str">
        <f>_xlfn.XLOOKUP(AE1666,Returns!A:A,Returns!B:B,"Not Returned",0,1)</f>
        <v>Not Returned</v>
      </c>
      <c r="AH1666">
        <f t="shared" ref="AH1666:AH1729" si="134">IF(AG1666="Not Returned",0,1)</f>
        <v>0</v>
      </c>
    </row>
    <row r="1667" spans="1:34" x14ac:dyDescent="0.3">
      <c r="A1667">
        <v>18962</v>
      </c>
      <c r="B1667" t="s">
        <v>47</v>
      </c>
      <c r="C1667" s="8">
        <v>0.03</v>
      </c>
      <c r="D1667" s="6">
        <v>11.99</v>
      </c>
      <c r="E1667" s="7">
        <v>5.99</v>
      </c>
      <c r="F1667">
        <v>1916</v>
      </c>
      <c r="G1667" t="s">
        <v>1852</v>
      </c>
      <c r="H1667" t="str">
        <f>IF(COUNTIF(G$2:G1667,G1667)=1,"New Customer","Returning Customer")</f>
        <v>Returning Customer</v>
      </c>
      <c r="I1667">
        <f t="shared" si="130"/>
        <v>0</v>
      </c>
      <c r="J1667" t="s">
        <v>49</v>
      </c>
      <c r="K1667" t="s">
        <v>40</v>
      </c>
      <c r="L1667" t="s">
        <v>77</v>
      </c>
      <c r="M1667" t="s">
        <v>85</v>
      </c>
      <c r="N1667" t="s">
        <v>86</v>
      </c>
      <c r="O1667" t="s">
        <v>1853</v>
      </c>
      <c r="P1667">
        <v>0.36</v>
      </c>
      <c r="Q1667" t="s">
        <v>33</v>
      </c>
      <c r="R1667" t="s">
        <v>135</v>
      </c>
      <c r="S1667" t="str">
        <f>VLOOKUP(R1667,Users!$A$1:$B$5,2,0)</f>
        <v>Sam</v>
      </c>
      <c r="T1667" t="s">
        <v>949</v>
      </c>
      <c r="U1667" t="s">
        <v>1854</v>
      </c>
      <c r="V1667">
        <v>72209</v>
      </c>
      <c r="W1667" s="2">
        <v>42062</v>
      </c>
      <c r="X1667" s="2" t="str">
        <f t="shared" si="131"/>
        <v>Fri</v>
      </c>
      <c r="Y1667" s="2">
        <v>42063</v>
      </c>
      <c r="Z1667" s="9">
        <f t="shared" si="132"/>
        <v>1</v>
      </c>
      <c r="AA1667" s="9" t="str">
        <f t="shared" si="133"/>
        <v>After Discount</v>
      </c>
      <c r="AB1667" s="6">
        <v>-216.02980000000002</v>
      </c>
      <c r="AC1667">
        <v>7</v>
      </c>
      <c r="AD1667" s="6">
        <v>83.72</v>
      </c>
      <c r="AE1667">
        <v>85893</v>
      </c>
      <c r="AF1667" s="9">
        <f>IF(COUNTIF(AE$2:AE3618,AE1667)=1,1,0)</f>
        <v>1</v>
      </c>
      <c r="AG1667" t="str">
        <f>_xlfn.XLOOKUP(AE1667,Returns!A:A,Returns!B:B,"Not Returned",0,1)</f>
        <v>Not Returned</v>
      </c>
      <c r="AH1667">
        <f t="shared" si="134"/>
        <v>0</v>
      </c>
    </row>
    <row r="1668" spans="1:34" x14ac:dyDescent="0.3">
      <c r="A1668">
        <v>25078</v>
      </c>
      <c r="B1668" t="s">
        <v>25</v>
      </c>
      <c r="C1668" s="8">
        <v>0.01</v>
      </c>
      <c r="D1668" s="6">
        <v>23.99</v>
      </c>
      <c r="E1668" s="7">
        <v>6.3</v>
      </c>
      <c r="F1668">
        <v>1713</v>
      </c>
      <c r="G1668" t="s">
        <v>1706</v>
      </c>
      <c r="H1668" t="str">
        <f>IF(COUNTIF(G$2:G1668,G1668)=1,"New Customer","Returning Customer")</f>
        <v>New Customer</v>
      </c>
      <c r="I1668">
        <f t="shared" si="130"/>
        <v>1</v>
      </c>
      <c r="J1668" t="s">
        <v>49</v>
      </c>
      <c r="K1668" t="s">
        <v>28</v>
      </c>
      <c r="L1668" t="s">
        <v>77</v>
      </c>
      <c r="M1668" t="s">
        <v>85</v>
      </c>
      <c r="N1668" t="s">
        <v>86</v>
      </c>
      <c r="O1668" t="s">
        <v>1707</v>
      </c>
      <c r="P1668">
        <v>0.38</v>
      </c>
      <c r="Q1668" t="s">
        <v>33</v>
      </c>
      <c r="R1668" t="s">
        <v>135</v>
      </c>
      <c r="S1668" t="str">
        <f>VLOOKUP(R1668,Users!$A$1:$B$5,2,0)</f>
        <v>Sam</v>
      </c>
      <c r="T1668" t="s">
        <v>381</v>
      </c>
      <c r="U1668" t="s">
        <v>1708</v>
      </c>
      <c r="V1668">
        <v>30265</v>
      </c>
      <c r="W1668" s="2">
        <v>42153</v>
      </c>
      <c r="X1668" s="2" t="str">
        <f t="shared" si="131"/>
        <v>Fri</v>
      </c>
      <c r="Y1668" s="2">
        <v>42155</v>
      </c>
      <c r="Z1668" s="9">
        <f t="shared" si="132"/>
        <v>2</v>
      </c>
      <c r="AA1668" s="9" t="str">
        <f t="shared" si="133"/>
        <v>After Discount</v>
      </c>
      <c r="AB1668" s="6">
        <v>-6.202</v>
      </c>
      <c r="AC1668">
        <v>11</v>
      </c>
      <c r="AD1668" s="6">
        <v>284.39</v>
      </c>
      <c r="AE1668">
        <v>87748</v>
      </c>
      <c r="AF1668" s="9">
        <f>IF(COUNTIF(AE$2:AE3619,AE1668)=1,1,0)</f>
        <v>1</v>
      </c>
      <c r="AG1668" t="str">
        <f>_xlfn.XLOOKUP(AE1668,Returns!A:A,Returns!B:B,"Not Returned",0,1)</f>
        <v>Not Returned</v>
      </c>
      <c r="AH1668">
        <f t="shared" si="134"/>
        <v>0</v>
      </c>
    </row>
    <row r="1669" spans="1:34" x14ac:dyDescent="0.3">
      <c r="A1669">
        <v>21330</v>
      </c>
      <c r="B1669" t="s">
        <v>106</v>
      </c>
      <c r="C1669" s="8">
        <v>0.08</v>
      </c>
      <c r="D1669" s="6">
        <v>125.99</v>
      </c>
      <c r="E1669" s="7">
        <v>7.69</v>
      </c>
      <c r="F1669">
        <v>1121</v>
      </c>
      <c r="G1669" t="s">
        <v>1211</v>
      </c>
      <c r="H1669" t="str">
        <f>IF(COUNTIF(G$2:G1669,G1669)=1,"New Customer","Returning Customer")</f>
        <v>Returning Customer</v>
      </c>
      <c r="I1669">
        <f t="shared" si="130"/>
        <v>0</v>
      </c>
      <c r="J1669" t="s">
        <v>49</v>
      </c>
      <c r="K1669" t="s">
        <v>114</v>
      </c>
      <c r="L1669" t="s">
        <v>77</v>
      </c>
      <c r="M1669" t="s">
        <v>78</v>
      </c>
      <c r="N1669" t="s">
        <v>59</v>
      </c>
      <c r="O1669" t="s">
        <v>1214</v>
      </c>
      <c r="P1669">
        <v>0.57999999999999996</v>
      </c>
      <c r="Q1669" t="s">
        <v>33</v>
      </c>
      <c r="R1669" t="s">
        <v>34</v>
      </c>
      <c r="S1669" t="str">
        <f>VLOOKUP(R1669,Users!$A$1:$B$5,2,0)</f>
        <v>William</v>
      </c>
      <c r="T1669" t="s">
        <v>45</v>
      </c>
      <c r="U1669" t="s">
        <v>1213</v>
      </c>
      <c r="V1669">
        <v>92592</v>
      </c>
      <c r="W1669" s="2">
        <v>42042</v>
      </c>
      <c r="X1669" s="2" t="str">
        <f t="shared" si="131"/>
        <v>Sat</v>
      </c>
      <c r="Y1669" s="2">
        <v>42044</v>
      </c>
      <c r="Z1669" s="9">
        <f t="shared" si="132"/>
        <v>2</v>
      </c>
      <c r="AA1669" s="9" t="str">
        <f t="shared" si="133"/>
        <v>After Discount</v>
      </c>
      <c r="AB1669" s="6">
        <v>377.154</v>
      </c>
      <c r="AC1669">
        <v>7</v>
      </c>
      <c r="AD1669" s="6">
        <v>703.46</v>
      </c>
      <c r="AE1669">
        <v>86767</v>
      </c>
      <c r="AF1669" s="9">
        <f>IF(COUNTIF(AE$2:AE3620,AE1669)=1,1,0)</f>
        <v>0</v>
      </c>
      <c r="AG1669" t="str">
        <f>_xlfn.XLOOKUP(AE1669,Returns!A:A,Returns!B:B,"Not Returned",0,1)</f>
        <v>Not Returned</v>
      </c>
      <c r="AH1669">
        <f t="shared" si="134"/>
        <v>0</v>
      </c>
    </row>
    <row r="1670" spans="1:34" x14ac:dyDescent="0.3">
      <c r="A1670">
        <v>18733</v>
      </c>
      <c r="B1670" t="s">
        <v>56</v>
      </c>
      <c r="C1670" s="8">
        <v>0.03</v>
      </c>
      <c r="D1670" s="6">
        <v>125.99</v>
      </c>
      <c r="E1670" s="7">
        <v>7.69</v>
      </c>
      <c r="F1670">
        <v>1357</v>
      </c>
      <c r="G1670" t="s">
        <v>1410</v>
      </c>
      <c r="H1670" t="str">
        <f>IF(COUNTIF(G$2:G1670,G1670)=1,"New Customer","Returning Customer")</f>
        <v>Returning Customer</v>
      </c>
      <c r="I1670">
        <f t="shared" si="130"/>
        <v>0</v>
      </c>
      <c r="J1670" t="s">
        <v>49</v>
      </c>
      <c r="K1670" t="s">
        <v>40</v>
      </c>
      <c r="L1670" t="s">
        <v>77</v>
      </c>
      <c r="M1670" t="s">
        <v>78</v>
      </c>
      <c r="N1670" t="s">
        <v>59</v>
      </c>
      <c r="O1670" t="s">
        <v>1214</v>
      </c>
      <c r="P1670">
        <v>0.57999999999999996</v>
      </c>
      <c r="Q1670" t="s">
        <v>33</v>
      </c>
      <c r="R1670" t="s">
        <v>61</v>
      </c>
      <c r="S1670" t="str">
        <f>VLOOKUP(R1670,Users!$A$1:$B$5,2,0)</f>
        <v>Chris</v>
      </c>
      <c r="T1670" t="s">
        <v>129</v>
      </c>
      <c r="U1670" t="s">
        <v>1411</v>
      </c>
      <c r="V1670">
        <v>78596</v>
      </c>
      <c r="W1670" s="2">
        <v>42158</v>
      </c>
      <c r="X1670" s="2" t="str">
        <f t="shared" si="131"/>
        <v>Wed</v>
      </c>
      <c r="Y1670" s="2">
        <v>42160</v>
      </c>
      <c r="Z1670" s="9">
        <f t="shared" si="132"/>
        <v>2</v>
      </c>
      <c r="AA1670" s="9" t="str">
        <f t="shared" si="133"/>
        <v>After Discount</v>
      </c>
      <c r="AB1670" s="6">
        <v>500.95799999999997</v>
      </c>
      <c r="AC1670">
        <v>9</v>
      </c>
      <c r="AD1670" s="6">
        <v>981.65</v>
      </c>
      <c r="AE1670">
        <v>88184</v>
      </c>
      <c r="AF1670" s="9">
        <f>IF(COUNTIF(AE$2:AE3621,AE1670)=1,1,0)</f>
        <v>1</v>
      </c>
      <c r="AG1670" t="str">
        <f>_xlfn.XLOOKUP(AE1670,Returns!A:A,Returns!B:B,"Not Returned",0,1)</f>
        <v>Not Returned</v>
      </c>
      <c r="AH1670">
        <f t="shared" si="134"/>
        <v>0</v>
      </c>
    </row>
    <row r="1671" spans="1:34" x14ac:dyDescent="0.3">
      <c r="A1671">
        <v>21633</v>
      </c>
      <c r="B1671" t="s">
        <v>47</v>
      </c>
      <c r="C1671" s="8">
        <v>0.04</v>
      </c>
      <c r="D1671" s="6">
        <v>125.99</v>
      </c>
      <c r="E1671" s="7">
        <v>7.69</v>
      </c>
      <c r="F1671">
        <v>2059</v>
      </c>
      <c r="G1671" t="s">
        <v>1959</v>
      </c>
      <c r="H1671" t="str">
        <f>IF(COUNTIF(G$2:G1671,G1671)=1,"New Customer","Returning Customer")</f>
        <v>Returning Customer</v>
      </c>
      <c r="I1671">
        <f t="shared" si="130"/>
        <v>0</v>
      </c>
      <c r="J1671" t="s">
        <v>49</v>
      </c>
      <c r="K1671" t="s">
        <v>28</v>
      </c>
      <c r="L1671" t="s">
        <v>77</v>
      </c>
      <c r="M1671" t="s">
        <v>78</v>
      </c>
      <c r="N1671" t="s">
        <v>59</v>
      </c>
      <c r="O1671" t="s">
        <v>1214</v>
      </c>
      <c r="P1671">
        <v>0.57999999999999996</v>
      </c>
      <c r="Q1671" t="s">
        <v>33</v>
      </c>
      <c r="R1671" t="s">
        <v>135</v>
      </c>
      <c r="S1671" t="str">
        <f>VLOOKUP(R1671,Users!$A$1:$B$5,2,0)</f>
        <v>Sam</v>
      </c>
      <c r="T1671" t="s">
        <v>316</v>
      </c>
      <c r="U1671" t="s">
        <v>1960</v>
      </c>
      <c r="V1671">
        <v>27260</v>
      </c>
      <c r="W1671" s="2">
        <v>42090</v>
      </c>
      <c r="X1671" s="2" t="str">
        <f t="shared" si="131"/>
        <v>Fri</v>
      </c>
      <c r="Y1671" s="2">
        <v>42091</v>
      </c>
      <c r="Z1671" s="9">
        <f t="shared" si="132"/>
        <v>1</v>
      </c>
      <c r="AA1671" s="9" t="str">
        <f t="shared" si="133"/>
        <v>After Discount</v>
      </c>
      <c r="AB1671" s="6">
        <v>-528.83600000000001</v>
      </c>
      <c r="AC1671">
        <v>9</v>
      </c>
      <c r="AD1671" s="6">
        <v>934.52</v>
      </c>
      <c r="AE1671">
        <v>88041</v>
      </c>
      <c r="AF1671" s="9">
        <f>IF(COUNTIF(AE$2:AE3622,AE1671)=1,1,0)</f>
        <v>0</v>
      </c>
      <c r="AG1671" t="str">
        <f>_xlfn.XLOOKUP(AE1671,Returns!A:A,Returns!B:B,"Not Returned",0,1)</f>
        <v>Not Returned</v>
      </c>
      <c r="AH1671">
        <f t="shared" si="134"/>
        <v>0</v>
      </c>
    </row>
    <row r="1672" spans="1:34" x14ac:dyDescent="0.3">
      <c r="A1672">
        <v>21097</v>
      </c>
      <c r="B1672" t="s">
        <v>25</v>
      </c>
      <c r="C1672" s="8">
        <v>0.08</v>
      </c>
      <c r="D1672" s="6">
        <v>125.99</v>
      </c>
      <c r="E1672" s="7">
        <v>7.69</v>
      </c>
      <c r="F1672">
        <v>2973</v>
      </c>
      <c r="G1672" t="s">
        <v>2681</v>
      </c>
      <c r="H1672" t="str">
        <f>IF(COUNTIF(G$2:G1672,G1672)=1,"New Customer","Returning Customer")</f>
        <v>Returning Customer</v>
      </c>
      <c r="I1672">
        <f t="shared" si="130"/>
        <v>0</v>
      </c>
      <c r="J1672" t="s">
        <v>49</v>
      </c>
      <c r="K1672" t="s">
        <v>40</v>
      </c>
      <c r="L1672" t="s">
        <v>77</v>
      </c>
      <c r="M1672" t="s">
        <v>78</v>
      </c>
      <c r="N1672" t="s">
        <v>59</v>
      </c>
      <c r="O1672" t="s">
        <v>1214</v>
      </c>
      <c r="P1672">
        <v>0.57999999999999996</v>
      </c>
      <c r="Q1672" t="s">
        <v>33</v>
      </c>
      <c r="R1672" t="s">
        <v>61</v>
      </c>
      <c r="S1672" t="str">
        <f>VLOOKUP(R1672,Users!$A$1:$B$5,2,0)</f>
        <v>Chris</v>
      </c>
      <c r="T1672" t="s">
        <v>1843</v>
      </c>
      <c r="U1672" t="s">
        <v>2683</v>
      </c>
      <c r="V1672">
        <v>53151</v>
      </c>
      <c r="W1672" s="2">
        <v>42107</v>
      </c>
      <c r="X1672" s="2" t="str">
        <f t="shared" si="131"/>
        <v>Mon</v>
      </c>
      <c r="Y1672" s="2">
        <v>42109</v>
      </c>
      <c r="Z1672" s="9">
        <f t="shared" si="132"/>
        <v>2</v>
      </c>
      <c r="AA1672" s="9" t="str">
        <f t="shared" si="133"/>
        <v>After Discount</v>
      </c>
      <c r="AB1672" s="6">
        <v>1269.3819599999999</v>
      </c>
      <c r="AC1672">
        <v>23</v>
      </c>
      <c r="AD1672" s="6">
        <v>2424.6799999999998</v>
      </c>
      <c r="AE1672">
        <v>87186</v>
      </c>
      <c r="AF1672" s="9">
        <f>IF(COUNTIF(AE$2:AE3623,AE1672)=1,1,0)</f>
        <v>0</v>
      </c>
      <c r="AG1672" t="str">
        <f>_xlfn.XLOOKUP(AE1672,Returns!A:A,Returns!B:B,"Not Returned",0,1)</f>
        <v>Not Returned</v>
      </c>
      <c r="AH1672">
        <f t="shared" si="134"/>
        <v>0</v>
      </c>
    </row>
    <row r="1673" spans="1:34" x14ac:dyDescent="0.3">
      <c r="A1673">
        <v>20041</v>
      </c>
      <c r="B1673" t="s">
        <v>25</v>
      </c>
      <c r="C1673" s="8">
        <v>0.01</v>
      </c>
      <c r="D1673" s="6">
        <v>125.99</v>
      </c>
      <c r="E1673" s="7">
        <v>7.69</v>
      </c>
      <c r="F1673">
        <v>3279</v>
      </c>
      <c r="G1673" t="s">
        <v>2912</v>
      </c>
      <c r="H1673" t="str">
        <f>IF(COUNTIF(G$2:G1673,G1673)=1,"New Customer","Returning Customer")</f>
        <v>Returning Customer</v>
      </c>
      <c r="I1673">
        <f t="shared" si="130"/>
        <v>0</v>
      </c>
      <c r="J1673" t="s">
        <v>49</v>
      </c>
      <c r="K1673" t="s">
        <v>40</v>
      </c>
      <c r="L1673" t="s">
        <v>77</v>
      </c>
      <c r="M1673" t="s">
        <v>78</v>
      </c>
      <c r="N1673" t="s">
        <v>59</v>
      </c>
      <c r="O1673" t="s">
        <v>1214</v>
      </c>
      <c r="P1673">
        <v>0.57999999999999996</v>
      </c>
      <c r="Q1673" t="s">
        <v>33</v>
      </c>
      <c r="R1673" t="s">
        <v>135</v>
      </c>
      <c r="S1673" t="str">
        <f>VLOOKUP(R1673,Users!$A$1:$B$5,2,0)</f>
        <v>Sam</v>
      </c>
      <c r="T1673" t="s">
        <v>923</v>
      </c>
      <c r="U1673" t="s">
        <v>2583</v>
      </c>
      <c r="V1673">
        <v>29203</v>
      </c>
      <c r="W1673" s="2">
        <v>42100</v>
      </c>
      <c r="X1673" s="2" t="str">
        <f t="shared" si="131"/>
        <v>Mon</v>
      </c>
      <c r="Y1673" s="2">
        <v>42100</v>
      </c>
      <c r="Z1673" s="9">
        <f t="shared" si="132"/>
        <v>0</v>
      </c>
      <c r="AA1673" s="9" t="str">
        <f t="shared" si="133"/>
        <v>After Discount</v>
      </c>
      <c r="AB1673" s="6">
        <v>8.3219999999999992</v>
      </c>
      <c r="AC1673">
        <v>11</v>
      </c>
      <c r="AD1673" s="6">
        <v>1212.8800000000001</v>
      </c>
      <c r="AE1673">
        <v>90766</v>
      </c>
      <c r="AF1673" s="9">
        <f>IF(COUNTIF(AE$2:AE3624,AE1673)=1,1,0)</f>
        <v>0</v>
      </c>
      <c r="AG1673" t="str">
        <f>_xlfn.XLOOKUP(AE1673,Returns!A:A,Returns!B:B,"Not Returned",0,1)</f>
        <v>Not Returned</v>
      </c>
      <c r="AH1673">
        <f t="shared" si="134"/>
        <v>0</v>
      </c>
    </row>
    <row r="1674" spans="1:34" x14ac:dyDescent="0.3">
      <c r="A1674">
        <v>19355</v>
      </c>
      <c r="B1674" t="s">
        <v>106</v>
      </c>
      <c r="C1674" s="8">
        <v>0.06</v>
      </c>
      <c r="D1674" s="6">
        <v>205.99</v>
      </c>
      <c r="E1674" s="7">
        <v>8.99</v>
      </c>
      <c r="F1674">
        <v>32</v>
      </c>
      <c r="G1674" t="s">
        <v>100</v>
      </c>
      <c r="H1674" t="str">
        <f>IF(COUNTIF(G$2:G1674,G1674)=1,"New Customer","Returning Customer")</f>
        <v>Returning Customer</v>
      </c>
      <c r="I1674">
        <f t="shared" si="130"/>
        <v>0</v>
      </c>
      <c r="J1674" t="s">
        <v>49</v>
      </c>
      <c r="K1674" t="s">
        <v>28</v>
      </c>
      <c r="L1674" t="s">
        <v>77</v>
      </c>
      <c r="M1674" t="s">
        <v>78</v>
      </c>
      <c r="N1674" t="s">
        <v>59</v>
      </c>
      <c r="O1674" t="s">
        <v>107</v>
      </c>
      <c r="P1674">
        <v>0.56000000000000005</v>
      </c>
      <c r="Q1674" t="s">
        <v>33</v>
      </c>
      <c r="R1674" t="s">
        <v>34</v>
      </c>
      <c r="S1674" t="str">
        <f>VLOOKUP(R1674,Users!$A$1:$B$5,2,0)</f>
        <v>William</v>
      </c>
      <c r="T1674" t="s">
        <v>102</v>
      </c>
      <c r="U1674" t="s">
        <v>103</v>
      </c>
      <c r="V1674">
        <v>97526</v>
      </c>
      <c r="W1674" s="2">
        <v>42075</v>
      </c>
      <c r="X1674" s="2" t="str">
        <f t="shared" si="131"/>
        <v>Thu</v>
      </c>
      <c r="Y1674" s="2">
        <v>42082</v>
      </c>
      <c r="Z1674" s="9">
        <f t="shared" si="132"/>
        <v>7</v>
      </c>
      <c r="AA1674" s="9" t="str">
        <f t="shared" si="133"/>
        <v>After Discount</v>
      </c>
      <c r="AB1674" s="6">
        <v>3568.096</v>
      </c>
      <c r="AC1674">
        <v>22</v>
      </c>
      <c r="AD1674" s="6">
        <v>3838.14</v>
      </c>
      <c r="AE1674">
        <v>89203</v>
      </c>
      <c r="AF1674" s="9">
        <f>IF(COUNTIF(AE$2:AE3625,AE1674)=1,1,0)</f>
        <v>1</v>
      </c>
      <c r="AG1674" t="str">
        <f>_xlfn.XLOOKUP(AE1674,Returns!A:A,Returns!B:B,"Not Returned",0,1)</f>
        <v>Not Returned</v>
      </c>
      <c r="AH1674">
        <f t="shared" si="134"/>
        <v>0</v>
      </c>
    </row>
    <row r="1675" spans="1:34" x14ac:dyDescent="0.3">
      <c r="A1675">
        <v>23966</v>
      </c>
      <c r="B1675" t="s">
        <v>47</v>
      </c>
      <c r="C1675" s="8">
        <v>0.04</v>
      </c>
      <c r="D1675" s="6">
        <v>205.99</v>
      </c>
      <c r="E1675" s="7">
        <v>8.99</v>
      </c>
      <c r="F1675">
        <v>1788</v>
      </c>
      <c r="G1675" t="s">
        <v>1780</v>
      </c>
      <c r="H1675" t="str">
        <f>IF(COUNTIF(G$2:G1675,G1675)=1,"New Customer","Returning Customer")</f>
        <v>New Customer</v>
      </c>
      <c r="I1675">
        <f t="shared" si="130"/>
        <v>1</v>
      </c>
      <c r="J1675" t="s">
        <v>49</v>
      </c>
      <c r="K1675" t="s">
        <v>114</v>
      </c>
      <c r="L1675" t="s">
        <v>77</v>
      </c>
      <c r="M1675" t="s">
        <v>78</v>
      </c>
      <c r="N1675" t="s">
        <v>59</v>
      </c>
      <c r="O1675" t="s">
        <v>107</v>
      </c>
      <c r="P1675">
        <v>0.56000000000000005</v>
      </c>
      <c r="Q1675" t="s">
        <v>33</v>
      </c>
      <c r="R1675" t="s">
        <v>135</v>
      </c>
      <c r="S1675" t="str">
        <f>VLOOKUP(R1675,Users!$A$1:$B$5,2,0)</f>
        <v>Sam</v>
      </c>
      <c r="T1675" t="s">
        <v>381</v>
      </c>
      <c r="U1675" t="s">
        <v>1645</v>
      </c>
      <c r="V1675">
        <v>30188</v>
      </c>
      <c r="W1675" s="2">
        <v>42025</v>
      </c>
      <c r="X1675" s="2" t="str">
        <f t="shared" si="131"/>
        <v>Wed</v>
      </c>
      <c r="Y1675" s="2">
        <v>42026</v>
      </c>
      <c r="Z1675" s="9">
        <f t="shared" si="132"/>
        <v>1</v>
      </c>
      <c r="AA1675" s="9" t="str">
        <f t="shared" si="133"/>
        <v>After Discount</v>
      </c>
      <c r="AB1675" s="6">
        <v>960.98400000000004</v>
      </c>
      <c r="AC1675">
        <v>6</v>
      </c>
      <c r="AD1675" s="6">
        <v>1008.53</v>
      </c>
      <c r="AE1675">
        <v>88256</v>
      </c>
      <c r="AF1675" s="9">
        <f>IF(COUNTIF(AE$2:AE3626,AE1675)=1,1,0)</f>
        <v>1</v>
      </c>
      <c r="AG1675" t="str">
        <f>_xlfn.XLOOKUP(AE1675,Returns!A:A,Returns!B:B,"Not Returned",0,1)</f>
        <v>Not Returned</v>
      </c>
      <c r="AH1675">
        <f t="shared" si="134"/>
        <v>0</v>
      </c>
    </row>
    <row r="1676" spans="1:34" x14ac:dyDescent="0.3">
      <c r="A1676">
        <v>20798</v>
      </c>
      <c r="B1676" t="s">
        <v>106</v>
      </c>
      <c r="C1676" s="8">
        <v>0.1</v>
      </c>
      <c r="D1676" s="6">
        <v>205.99</v>
      </c>
      <c r="E1676" s="7">
        <v>8.99</v>
      </c>
      <c r="F1676">
        <v>2358</v>
      </c>
      <c r="G1676" t="s">
        <v>2210</v>
      </c>
      <c r="H1676" t="str">
        <f>IF(COUNTIF(G$2:G1676,G1676)=1,"New Customer","Returning Customer")</f>
        <v>Returning Customer</v>
      </c>
      <c r="I1676">
        <f t="shared" si="130"/>
        <v>0</v>
      </c>
      <c r="J1676" t="s">
        <v>49</v>
      </c>
      <c r="K1676" t="s">
        <v>28</v>
      </c>
      <c r="L1676" t="s">
        <v>77</v>
      </c>
      <c r="M1676" t="s">
        <v>78</v>
      </c>
      <c r="N1676" t="s">
        <v>59</v>
      </c>
      <c r="O1676" t="s">
        <v>107</v>
      </c>
      <c r="P1676">
        <v>0.56000000000000005</v>
      </c>
      <c r="Q1676" t="s">
        <v>33</v>
      </c>
      <c r="R1676" t="s">
        <v>135</v>
      </c>
      <c r="S1676" t="str">
        <f>VLOOKUP(R1676,Users!$A$1:$B$5,2,0)</f>
        <v>Sam</v>
      </c>
      <c r="T1676" t="s">
        <v>356</v>
      </c>
      <c r="U1676" t="s">
        <v>2040</v>
      </c>
      <c r="V1676">
        <v>33311</v>
      </c>
      <c r="W1676" s="2">
        <v>42067</v>
      </c>
      <c r="X1676" s="2" t="str">
        <f t="shared" si="131"/>
        <v>Wed</v>
      </c>
      <c r="Y1676" s="2">
        <v>42071</v>
      </c>
      <c r="Z1676" s="9">
        <f t="shared" si="132"/>
        <v>4</v>
      </c>
      <c r="AA1676" s="9" t="str">
        <f t="shared" si="133"/>
        <v>After Discount</v>
      </c>
      <c r="AB1676" s="6">
        <v>147</v>
      </c>
      <c r="AC1676">
        <v>2</v>
      </c>
      <c r="AD1676" s="6">
        <v>324.62</v>
      </c>
      <c r="AE1676">
        <v>88267</v>
      </c>
      <c r="AF1676" s="9">
        <f>IF(COUNTIF(AE$2:AE3627,AE1676)=1,1,0)</f>
        <v>1</v>
      </c>
      <c r="AG1676" t="str">
        <f>_xlfn.XLOOKUP(AE1676,Returns!A:A,Returns!B:B,"Not Returned",0,1)</f>
        <v>Not Returned</v>
      </c>
      <c r="AH1676">
        <f t="shared" si="134"/>
        <v>0</v>
      </c>
    </row>
    <row r="1677" spans="1:34" x14ac:dyDescent="0.3">
      <c r="A1677">
        <v>20098</v>
      </c>
      <c r="B1677" t="s">
        <v>25</v>
      </c>
      <c r="C1677" s="8">
        <v>0.08</v>
      </c>
      <c r="D1677" s="6">
        <v>205.99</v>
      </c>
      <c r="E1677" s="7">
        <v>8.99</v>
      </c>
      <c r="F1677">
        <v>2778</v>
      </c>
      <c r="G1677" t="s">
        <v>2529</v>
      </c>
      <c r="H1677" t="str">
        <f>IF(COUNTIF(G$2:G1677,G1677)=1,"New Customer","Returning Customer")</f>
        <v>Returning Customer</v>
      </c>
      <c r="I1677">
        <f t="shared" si="130"/>
        <v>0</v>
      </c>
      <c r="J1677" t="s">
        <v>49</v>
      </c>
      <c r="K1677" t="s">
        <v>114</v>
      </c>
      <c r="L1677" t="s">
        <v>77</v>
      </c>
      <c r="M1677" t="s">
        <v>78</v>
      </c>
      <c r="N1677" t="s">
        <v>59</v>
      </c>
      <c r="O1677" t="s">
        <v>107</v>
      </c>
      <c r="P1677">
        <v>0.56000000000000005</v>
      </c>
      <c r="Q1677" t="s">
        <v>33</v>
      </c>
      <c r="R1677" t="s">
        <v>135</v>
      </c>
      <c r="S1677" t="str">
        <f>VLOOKUP(R1677,Users!$A$1:$B$5,2,0)</f>
        <v>Sam</v>
      </c>
      <c r="T1677" t="s">
        <v>316</v>
      </c>
      <c r="U1677" t="s">
        <v>1011</v>
      </c>
      <c r="V1677">
        <v>28403</v>
      </c>
      <c r="W1677" s="2">
        <v>42046</v>
      </c>
      <c r="X1677" s="2" t="str">
        <f t="shared" si="131"/>
        <v>Wed</v>
      </c>
      <c r="Y1677" s="2">
        <v>42047</v>
      </c>
      <c r="Z1677" s="9">
        <f t="shared" si="132"/>
        <v>1</v>
      </c>
      <c r="AA1677" s="9" t="str">
        <f t="shared" si="133"/>
        <v>After Discount</v>
      </c>
      <c r="AB1677" s="6">
        <v>-1963.752</v>
      </c>
      <c r="AC1677">
        <v>5</v>
      </c>
      <c r="AD1677" s="6">
        <v>837.64</v>
      </c>
      <c r="AE1677">
        <v>87160</v>
      </c>
      <c r="AF1677" s="9">
        <f>IF(COUNTIF(AE$2:AE3628,AE1677)=1,1,0)</f>
        <v>0</v>
      </c>
      <c r="AG1677" t="str">
        <f>_xlfn.XLOOKUP(AE1677,Returns!A:A,Returns!B:B,"Not Returned",0,1)</f>
        <v>Not Returned</v>
      </c>
      <c r="AH1677">
        <f t="shared" si="134"/>
        <v>0</v>
      </c>
    </row>
    <row r="1678" spans="1:34" x14ac:dyDescent="0.3">
      <c r="A1678">
        <v>18346</v>
      </c>
      <c r="B1678" t="s">
        <v>47</v>
      </c>
      <c r="C1678" s="8">
        <v>0.01</v>
      </c>
      <c r="D1678" s="6">
        <v>8.01</v>
      </c>
      <c r="E1678" s="7">
        <v>2.87</v>
      </c>
      <c r="F1678">
        <v>2924</v>
      </c>
      <c r="G1678" t="s">
        <v>2644</v>
      </c>
      <c r="H1678" t="str">
        <f>IF(COUNTIF(G$2:G1678,G1678)=1,"New Customer","Returning Customer")</f>
        <v>Returning Customer</v>
      </c>
      <c r="I1678">
        <f t="shared" si="130"/>
        <v>0</v>
      </c>
      <c r="J1678" t="s">
        <v>49</v>
      </c>
      <c r="K1678" t="s">
        <v>114</v>
      </c>
      <c r="L1678" t="s">
        <v>29</v>
      </c>
      <c r="M1678" t="s">
        <v>93</v>
      </c>
      <c r="N1678" t="s">
        <v>31</v>
      </c>
      <c r="O1678" t="s">
        <v>2646</v>
      </c>
      <c r="P1678">
        <v>0.4</v>
      </c>
      <c r="Q1678" t="s">
        <v>33</v>
      </c>
      <c r="R1678" t="s">
        <v>53</v>
      </c>
      <c r="S1678" t="str">
        <f>VLOOKUP(R1678,Users!$A$1:$B$5,2,0)</f>
        <v>Erin</v>
      </c>
      <c r="T1678" t="s">
        <v>409</v>
      </c>
      <c r="U1678" t="s">
        <v>2645</v>
      </c>
      <c r="V1678">
        <v>20707</v>
      </c>
      <c r="W1678" s="2">
        <v>42020</v>
      </c>
      <c r="X1678" s="2" t="str">
        <f t="shared" si="131"/>
        <v>Fri</v>
      </c>
      <c r="Y1678" s="2">
        <v>42022</v>
      </c>
      <c r="Z1678" s="9">
        <f t="shared" si="132"/>
        <v>2</v>
      </c>
      <c r="AA1678" s="9" t="str">
        <f t="shared" si="133"/>
        <v>After Discount</v>
      </c>
      <c r="AB1678" s="6">
        <v>44.976799999999997</v>
      </c>
      <c r="AC1678">
        <v>8</v>
      </c>
      <c r="AD1678" s="6">
        <v>68.650000000000006</v>
      </c>
      <c r="AE1678">
        <v>86591</v>
      </c>
      <c r="AF1678" s="9">
        <f>IF(COUNTIF(AE$2:AE3629,AE1678)=1,1,0)</f>
        <v>0</v>
      </c>
      <c r="AG1678" t="str">
        <f>_xlfn.XLOOKUP(AE1678,Returns!A:A,Returns!B:B,"Not Returned",0,1)</f>
        <v>Not Returned</v>
      </c>
      <c r="AH1678">
        <f t="shared" si="134"/>
        <v>0</v>
      </c>
    </row>
    <row r="1679" spans="1:34" x14ac:dyDescent="0.3">
      <c r="A1679">
        <v>19124</v>
      </c>
      <c r="B1679" t="s">
        <v>56</v>
      </c>
      <c r="C1679" s="8">
        <v>0</v>
      </c>
      <c r="D1679" s="6">
        <v>4.76</v>
      </c>
      <c r="E1679" s="7">
        <v>3.01</v>
      </c>
      <c r="F1679">
        <v>2583</v>
      </c>
      <c r="G1679" t="s">
        <v>2392</v>
      </c>
      <c r="H1679" t="str">
        <f>IF(COUNTIF(G$2:G1679,G1679)=1,"New Customer","Returning Customer")</f>
        <v>Returning Customer</v>
      </c>
      <c r="I1679">
        <f t="shared" si="130"/>
        <v>0</v>
      </c>
      <c r="J1679" t="s">
        <v>49</v>
      </c>
      <c r="K1679" t="s">
        <v>40</v>
      </c>
      <c r="L1679" t="s">
        <v>29</v>
      </c>
      <c r="M1679" t="s">
        <v>93</v>
      </c>
      <c r="N1679" t="s">
        <v>31</v>
      </c>
      <c r="O1679" t="s">
        <v>2395</v>
      </c>
      <c r="P1679">
        <v>0.36</v>
      </c>
      <c r="Q1679" t="s">
        <v>33</v>
      </c>
      <c r="R1679" t="s">
        <v>61</v>
      </c>
      <c r="S1679" t="str">
        <f>VLOOKUP(R1679,Users!$A$1:$B$5,2,0)</f>
        <v>Chris</v>
      </c>
      <c r="T1679" t="s">
        <v>295</v>
      </c>
      <c r="U1679" t="s">
        <v>2394</v>
      </c>
      <c r="V1679">
        <v>49423</v>
      </c>
      <c r="W1679" s="2">
        <v>42162</v>
      </c>
      <c r="X1679" s="2" t="str">
        <f t="shared" si="131"/>
        <v>Sun</v>
      </c>
      <c r="Y1679" s="2">
        <v>42164</v>
      </c>
      <c r="Z1679" s="9">
        <f t="shared" si="132"/>
        <v>2</v>
      </c>
      <c r="AA1679" s="9" t="str">
        <f t="shared" si="133"/>
        <v>No Discount</v>
      </c>
      <c r="AB1679" s="6">
        <v>-2.3450000000000002</v>
      </c>
      <c r="AC1679">
        <v>23</v>
      </c>
      <c r="AD1679" s="6">
        <v>110.86</v>
      </c>
      <c r="AE1679">
        <v>89657</v>
      </c>
      <c r="AF1679" s="9">
        <f>IF(COUNTIF(AE$2:AE3630,AE1679)=1,1,0)</f>
        <v>0</v>
      </c>
      <c r="AG1679" t="str">
        <f>_xlfn.XLOOKUP(AE1679,Returns!A:A,Returns!B:B,"Not Returned",0,1)</f>
        <v>Not Returned</v>
      </c>
      <c r="AH1679">
        <f t="shared" si="134"/>
        <v>0</v>
      </c>
    </row>
    <row r="1680" spans="1:34" x14ac:dyDescent="0.3">
      <c r="A1680">
        <v>23604</v>
      </c>
      <c r="B1680" t="s">
        <v>25</v>
      </c>
      <c r="C1680" s="8">
        <v>0.06</v>
      </c>
      <c r="D1680" s="6">
        <v>43.57</v>
      </c>
      <c r="E1680" s="7">
        <v>16.36</v>
      </c>
      <c r="F1680">
        <v>1627</v>
      </c>
      <c r="G1680" t="s">
        <v>1621</v>
      </c>
      <c r="H1680" t="str">
        <f>IF(COUNTIF(G$2:G1680,G1680)=1,"New Customer","Returning Customer")</f>
        <v>New Customer</v>
      </c>
      <c r="I1680">
        <f t="shared" si="130"/>
        <v>1</v>
      </c>
      <c r="J1680" t="s">
        <v>49</v>
      </c>
      <c r="K1680" t="s">
        <v>28</v>
      </c>
      <c r="L1680" t="s">
        <v>29</v>
      </c>
      <c r="M1680" t="s">
        <v>139</v>
      </c>
      <c r="N1680" t="s">
        <v>59</v>
      </c>
      <c r="O1680" t="s">
        <v>1622</v>
      </c>
      <c r="P1680">
        <v>0.55000000000000004</v>
      </c>
      <c r="Q1680" t="s">
        <v>33</v>
      </c>
      <c r="R1680" t="s">
        <v>135</v>
      </c>
      <c r="S1680" t="str">
        <f>VLOOKUP(R1680,Users!$A$1:$B$5,2,0)</f>
        <v>Sam</v>
      </c>
      <c r="T1680" t="s">
        <v>239</v>
      </c>
      <c r="U1680" t="s">
        <v>1623</v>
      </c>
      <c r="V1680">
        <v>37743</v>
      </c>
      <c r="W1680" s="2">
        <v>42152</v>
      </c>
      <c r="X1680" s="2" t="str">
        <f t="shared" si="131"/>
        <v>Thu</v>
      </c>
      <c r="Y1680" s="2">
        <v>42154</v>
      </c>
      <c r="Z1680" s="9">
        <f t="shared" si="132"/>
        <v>2</v>
      </c>
      <c r="AA1680" s="9" t="str">
        <f t="shared" si="133"/>
        <v>After Discount</v>
      </c>
      <c r="AB1680" s="6">
        <v>-38.808</v>
      </c>
      <c r="AC1680">
        <v>17</v>
      </c>
      <c r="AD1680" s="6">
        <v>710.16</v>
      </c>
      <c r="AE1680">
        <v>90602</v>
      </c>
      <c r="AF1680" s="9">
        <f>IF(COUNTIF(AE$2:AE3631,AE1680)=1,1,0)</f>
        <v>1</v>
      </c>
      <c r="AG1680" t="str">
        <f>_xlfn.XLOOKUP(AE1680,Returns!A:A,Returns!B:B,"Not Returned",0,1)</f>
        <v>Not Returned</v>
      </c>
      <c r="AH1680">
        <f t="shared" si="134"/>
        <v>0</v>
      </c>
    </row>
    <row r="1681" spans="1:34" x14ac:dyDescent="0.3">
      <c r="A1681">
        <v>19054</v>
      </c>
      <c r="B1681" t="s">
        <v>47</v>
      </c>
      <c r="C1681" s="8">
        <v>7.0000000000000007E-2</v>
      </c>
      <c r="D1681" s="6">
        <v>60.97</v>
      </c>
      <c r="E1681" s="7">
        <v>4.5</v>
      </c>
      <c r="F1681">
        <v>2256</v>
      </c>
      <c r="G1681" t="s">
        <v>2113</v>
      </c>
      <c r="H1681" t="str">
        <f>IF(COUNTIF(G$2:G1681,G1681)=1,"New Customer","Returning Customer")</f>
        <v>Returning Customer</v>
      </c>
      <c r="I1681">
        <f t="shared" si="130"/>
        <v>0</v>
      </c>
      <c r="J1681" t="s">
        <v>27</v>
      </c>
      <c r="K1681" t="s">
        <v>28</v>
      </c>
      <c r="L1681" t="s">
        <v>29</v>
      </c>
      <c r="M1681" t="s">
        <v>252</v>
      </c>
      <c r="N1681" t="s">
        <v>59</v>
      </c>
      <c r="O1681" t="s">
        <v>2114</v>
      </c>
      <c r="P1681">
        <v>0.56000000000000005</v>
      </c>
      <c r="Q1681" t="s">
        <v>33</v>
      </c>
      <c r="R1681" t="s">
        <v>135</v>
      </c>
      <c r="S1681" t="str">
        <f>VLOOKUP(R1681,Users!$A$1:$B$5,2,0)</f>
        <v>Sam</v>
      </c>
      <c r="T1681" t="s">
        <v>316</v>
      </c>
      <c r="U1681" t="s">
        <v>2071</v>
      </c>
      <c r="V1681">
        <v>28560</v>
      </c>
      <c r="W1681" s="2">
        <v>42006</v>
      </c>
      <c r="X1681" s="2" t="str">
        <f t="shared" si="131"/>
        <v>Fri</v>
      </c>
      <c r="Y1681" s="2">
        <v>42008</v>
      </c>
      <c r="Z1681" s="9">
        <f t="shared" si="132"/>
        <v>2</v>
      </c>
      <c r="AA1681" s="9" t="str">
        <f t="shared" si="133"/>
        <v>After Discount</v>
      </c>
      <c r="AB1681" s="6">
        <v>-42.588000000000001</v>
      </c>
      <c r="AC1681">
        <v>6</v>
      </c>
      <c r="AD1681" s="6">
        <v>361.72</v>
      </c>
      <c r="AE1681">
        <v>87963</v>
      </c>
      <c r="AF1681" s="9">
        <f>IF(COUNTIF(AE$2:AE3632,AE1681)=1,1,0)</f>
        <v>1</v>
      </c>
      <c r="AG1681" t="str">
        <f>_xlfn.XLOOKUP(AE1681,Returns!A:A,Returns!B:B,"Not Returned",0,1)</f>
        <v>Not Returned</v>
      </c>
      <c r="AH1681">
        <f t="shared" si="134"/>
        <v>0</v>
      </c>
    </row>
    <row r="1682" spans="1:34" x14ac:dyDescent="0.3">
      <c r="A1682">
        <v>24954</v>
      </c>
      <c r="B1682" t="s">
        <v>37</v>
      </c>
      <c r="C1682" s="8">
        <v>0.04</v>
      </c>
      <c r="D1682" s="6">
        <v>60.97</v>
      </c>
      <c r="E1682" s="7">
        <v>4.5</v>
      </c>
      <c r="F1682">
        <v>2395</v>
      </c>
      <c r="G1682" t="s">
        <v>2240</v>
      </c>
      <c r="H1682" t="str">
        <f>IF(COUNTIF(G$2:G1682,G1682)=1,"New Customer","Returning Customer")</f>
        <v>New Customer</v>
      </c>
      <c r="I1682">
        <f t="shared" si="130"/>
        <v>1</v>
      </c>
      <c r="J1682" t="s">
        <v>49</v>
      </c>
      <c r="K1682" t="s">
        <v>28</v>
      </c>
      <c r="L1682" t="s">
        <v>29</v>
      </c>
      <c r="M1682" t="s">
        <v>252</v>
      </c>
      <c r="N1682" t="s">
        <v>59</v>
      </c>
      <c r="O1682" t="s">
        <v>2114</v>
      </c>
      <c r="P1682">
        <v>0.56000000000000005</v>
      </c>
      <c r="Q1682" t="s">
        <v>33</v>
      </c>
      <c r="R1682" t="s">
        <v>135</v>
      </c>
      <c r="S1682" t="str">
        <f>VLOOKUP(R1682,Users!$A$1:$B$5,2,0)</f>
        <v>Sam</v>
      </c>
      <c r="T1682" t="s">
        <v>381</v>
      </c>
      <c r="U1682" t="s">
        <v>2241</v>
      </c>
      <c r="V1682">
        <v>31401</v>
      </c>
      <c r="W1682" s="2">
        <v>42086</v>
      </c>
      <c r="X1682" s="2" t="str">
        <f t="shared" si="131"/>
        <v>Mon</v>
      </c>
      <c r="Y1682" s="2">
        <v>42087</v>
      </c>
      <c r="Z1682" s="9">
        <f t="shared" si="132"/>
        <v>1</v>
      </c>
      <c r="AA1682" s="9" t="str">
        <f t="shared" si="133"/>
        <v>After Discount</v>
      </c>
      <c r="AB1682" s="6">
        <v>79.423200000000008</v>
      </c>
      <c r="AC1682">
        <v>15</v>
      </c>
      <c r="AD1682" s="6">
        <v>904.31</v>
      </c>
      <c r="AE1682">
        <v>86952</v>
      </c>
      <c r="AF1682" s="9">
        <f>IF(COUNTIF(AE$2:AE3633,AE1682)=1,1,0)</f>
        <v>1</v>
      </c>
      <c r="AG1682" t="str">
        <f>_xlfn.XLOOKUP(AE1682,Returns!A:A,Returns!B:B,"Not Returned",0,1)</f>
        <v>Not Returned</v>
      </c>
      <c r="AH1682">
        <f t="shared" si="134"/>
        <v>0</v>
      </c>
    </row>
    <row r="1683" spans="1:34" x14ac:dyDescent="0.3">
      <c r="A1683">
        <v>18898</v>
      </c>
      <c r="B1683" t="s">
        <v>56</v>
      </c>
      <c r="C1683" s="8">
        <v>7.0000000000000007E-2</v>
      </c>
      <c r="D1683" s="6">
        <v>60.97</v>
      </c>
      <c r="E1683" s="7">
        <v>4.5</v>
      </c>
      <c r="F1683">
        <v>2709</v>
      </c>
      <c r="G1683" t="s">
        <v>2484</v>
      </c>
      <c r="H1683" t="str">
        <f>IF(COUNTIF(G$2:G1683,G1683)=1,"New Customer","Returning Customer")</f>
        <v>Returning Customer</v>
      </c>
      <c r="I1683">
        <f t="shared" si="130"/>
        <v>0</v>
      </c>
      <c r="J1683" t="s">
        <v>49</v>
      </c>
      <c r="K1683" t="s">
        <v>114</v>
      </c>
      <c r="L1683" t="s">
        <v>29</v>
      </c>
      <c r="M1683" t="s">
        <v>252</v>
      </c>
      <c r="N1683" t="s">
        <v>59</v>
      </c>
      <c r="O1683" t="s">
        <v>2114</v>
      </c>
      <c r="P1683">
        <v>0.56000000000000005</v>
      </c>
      <c r="Q1683" t="s">
        <v>33</v>
      </c>
      <c r="R1683" t="s">
        <v>53</v>
      </c>
      <c r="S1683" t="str">
        <f>VLOOKUP(R1683,Users!$A$1:$B$5,2,0)</f>
        <v>Erin</v>
      </c>
      <c r="T1683" t="s">
        <v>409</v>
      </c>
      <c r="U1683" t="s">
        <v>2485</v>
      </c>
      <c r="V1683">
        <v>21042</v>
      </c>
      <c r="W1683" s="2">
        <v>42152</v>
      </c>
      <c r="X1683" s="2" t="str">
        <f t="shared" si="131"/>
        <v>Thu</v>
      </c>
      <c r="Y1683" s="2">
        <v>42154</v>
      </c>
      <c r="Z1683" s="9">
        <f t="shared" si="132"/>
        <v>2</v>
      </c>
      <c r="AA1683" s="9" t="str">
        <f t="shared" si="133"/>
        <v>After Discount</v>
      </c>
      <c r="AB1683" s="6">
        <v>-41.77</v>
      </c>
      <c r="AC1683">
        <v>1</v>
      </c>
      <c r="AD1683" s="6">
        <v>57.84</v>
      </c>
      <c r="AE1683">
        <v>89240</v>
      </c>
      <c r="AF1683" s="9">
        <f>IF(COUNTIF(AE$2:AE3634,AE1683)=1,1,0)</f>
        <v>0</v>
      </c>
      <c r="AG1683" t="str">
        <f>_xlfn.XLOOKUP(AE1683,Returns!A:A,Returns!B:B,"Not Returned",0,1)</f>
        <v>Not Returned</v>
      </c>
      <c r="AH1683">
        <f t="shared" si="134"/>
        <v>0</v>
      </c>
    </row>
    <row r="1684" spans="1:34" x14ac:dyDescent="0.3">
      <c r="A1684">
        <v>21458</v>
      </c>
      <c r="B1684" t="s">
        <v>47</v>
      </c>
      <c r="C1684" s="8">
        <v>0.01</v>
      </c>
      <c r="D1684" s="6">
        <v>60.97</v>
      </c>
      <c r="E1684" s="7">
        <v>4.5</v>
      </c>
      <c r="F1684">
        <v>3269</v>
      </c>
      <c r="G1684" t="s">
        <v>2908</v>
      </c>
      <c r="H1684" t="str">
        <f>IF(COUNTIF(G$2:G1684,G1684)=1,"New Customer","Returning Customer")</f>
        <v>New Customer</v>
      </c>
      <c r="I1684">
        <f t="shared" si="130"/>
        <v>1</v>
      </c>
      <c r="J1684" t="s">
        <v>27</v>
      </c>
      <c r="K1684" t="s">
        <v>28</v>
      </c>
      <c r="L1684" t="s">
        <v>29</v>
      </c>
      <c r="M1684" t="s">
        <v>252</v>
      </c>
      <c r="N1684" t="s">
        <v>59</v>
      </c>
      <c r="O1684" t="s">
        <v>2114</v>
      </c>
      <c r="P1684">
        <v>0.56000000000000005</v>
      </c>
      <c r="Q1684" t="s">
        <v>33</v>
      </c>
      <c r="R1684" t="s">
        <v>53</v>
      </c>
      <c r="S1684" t="str">
        <f>VLOOKUP(R1684,Users!$A$1:$B$5,2,0)</f>
        <v>Erin</v>
      </c>
      <c r="T1684" t="s">
        <v>54</v>
      </c>
      <c r="U1684" t="s">
        <v>2909</v>
      </c>
      <c r="V1684">
        <v>7060</v>
      </c>
      <c r="W1684" s="2">
        <v>42032</v>
      </c>
      <c r="X1684" s="2" t="str">
        <f t="shared" si="131"/>
        <v>Wed</v>
      </c>
      <c r="Y1684" s="2">
        <v>42034</v>
      </c>
      <c r="Z1684" s="9">
        <f t="shared" si="132"/>
        <v>2</v>
      </c>
      <c r="AA1684" s="9" t="str">
        <f t="shared" si="133"/>
        <v>After Discount</v>
      </c>
      <c r="AB1684" s="6">
        <v>527.87759999999992</v>
      </c>
      <c r="AC1684">
        <v>12</v>
      </c>
      <c r="AD1684" s="6">
        <v>765.04</v>
      </c>
      <c r="AE1684">
        <v>89836</v>
      </c>
      <c r="AF1684" s="9">
        <f>IF(COUNTIF(AE$2:AE3635,AE1684)=1,1,0)</f>
        <v>0</v>
      </c>
      <c r="AG1684" t="str">
        <f>_xlfn.XLOOKUP(AE1684,Returns!A:A,Returns!B:B,"Not Returned",0,1)</f>
        <v>Not Returned</v>
      </c>
      <c r="AH1684">
        <f t="shared" si="134"/>
        <v>0</v>
      </c>
    </row>
    <row r="1685" spans="1:34" x14ac:dyDescent="0.3">
      <c r="A1685">
        <v>22667</v>
      </c>
      <c r="B1685" t="s">
        <v>37</v>
      </c>
      <c r="C1685" s="8">
        <v>0.09</v>
      </c>
      <c r="D1685" s="6">
        <v>70.97</v>
      </c>
      <c r="E1685" s="7">
        <v>3.5</v>
      </c>
      <c r="F1685">
        <v>568</v>
      </c>
      <c r="G1685" t="s">
        <v>661</v>
      </c>
      <c r="H1685" t="str">
        <f>IF(COUNTIF(G$2:G1685,G1685)=1,"New Customer","Returning Customer")</f>
        <v>Returning Customer</v>
      </c>
      <c r="I1685">
        <f t="shared" si="130"/>
        <v>0</v>
      </c>
      <c r="J1685" t="s">
        <v>49</v>
      </c>
      <c r="K1685" t="s">
        <v>114</v>
      </c>
      <c r="L1685" t="s">
        <v>29</v>
      </c>
      <c r="M1685" t="s">
        <v>252</v>
      </c>
      <c r="N1685" t="s">
        <v>59</v>
      </c>
      <c r="O1685" t="s">
        <v>664</v>
      </c>
      <c r="P1685">
        <v>0.59</v>
      </c>
      <c r="Q1685" t="s">
        <v>33</v>
      </c>
      <c r="R1685" t="s">
        <v>135</v>
      </c>
      <c r="S1685" t="str">
        <f>VLOOKUP(R1685,Users!$A$1:$B$5,2,0)</f>
        <v>Sam</v>
      </c>
      <c r="T1685" t="s">
        <v>663</v>
      </c>
      <c r="U1685" t="s">
        <v>437</v>
      </c>
      <c r="V1685">
        <v>39701</v>
      </c>
      <c r="W1685" s="2">
        <v>42109</v>
      </c>
      <c r="X1685" s="2" t="str">
        <f t="shared" si="131"/>
        <v>Wed</v>
      </c>
      <c r="Y1685" s="2">
        <v>42109</v>
      </c>
      <c r="Z1685" s="9">
        <f t="shared" si="132"/>
        <v>0</v>
      </c>
      <c r="AA1685" s="9" t="str">
        <f t="shared" si="133"/>
        <v>After Discount</v>
      </c>
      <c r="AB1685" s="6">
        <v>-99.568000000000012</v>
      </c>
      <c r="AC1685">
        <v>12</v>
      </c>
      <c r="AD1685" s="6">
        <v>805.99</v>
      </c>
      <c r="AE1685">
        <v>88880</v>
      </c>
      <c r="AF1685" s="9">
        <f>IF(COUNTIF(AE$2:AE3636,AE1685)=1,1,0)</f>
        <v>1</v>
      </c>
      <c r="AG1685" t="str">
        <f>_xlfn.XLOOKUP(AE1685,Returns!A:A,Returns!B:B,"Not Returned",0,1)</f>
        <v>Not Returned</v>
      </c>
      <c r="AH1685">
        <f t="shared" si="134"/>
        <v>0</v>
      </c>
    </row>
    <row r="1686" spans="1:34" x14ac:dyDescent="0.3">
      <c r="A1686">
        <v>22984</v>
      </c>
      <c r="B1686" t="s">
        <v>106</v>
      </c>
      <c r="C1686" s="8">
        <v>0.02</v>
      </c>
      <c r="D1686" s="6">
        <v>70.97</v>
      </c>
      <c r="E1686" s="7">
        <v>3.5</v>
      </c>
      <c r="F1686">
        <v>1384</v>
      </c>
      <c r="G1686" t="s">
        <v>1439</v>
      </c>
      <c r="H1686" t="str">
        <f>IF(COUNTIF(G$2:G1686,G1686)=1,"New Customer","Returning Customer")</f>
        <v>New Customer</v>
      </c>
      <c r="I1686">
        <f t="shared" si="130"/>
        <v>1</v>
      </c>
      <c r="J1686" t="s">
        <v>49</v>
      </c>
      <c r="K1686" t="s">
        <v>114</v>
      </c>
      <c r="L1686" t="s">
        <v>29</v>
      </c>
      <c r="M1686" t="s">
        <v>252</v>
      </c>
      <c r="N1686" t="s">
        <v>59</v>
      </c>
      <c r="O1686" t="s">
        <v>664</v>
      </c>
      <c r="P1686">
        <v>0.59</v>
      </c>
      <c r="Q1686" t="s">
        <v>33</v>
      </c>
      <c r="R1686" t="s">
        <v>135</v>
      </c>
      <c r="S1686" t="str">
        <f>VLOOKUP(R1686,Users!$A$1:$B$5,2,0)</f>
        <v>Sam</v>
      </c>
      <c r="T1686" t="s">
        <v>136</v>
      </c>
      <c r="U1686" t="s">
        <v>1441</v>
      </c>
      <c r="V1686">
        <v>22304</v>
      </c>
      <c r="W1686" s="2">
        <v>42162</v>
      </c>
      <c r="X1686" s="2" t="str">
        <f t="shared" si="131"/>
        <v>Sun</v>
      </c>
      <c r="Y1686" s="2">
        <v>42169</v>
      </c>
      <c r="Z1686" s="9">
        <f t="shared" si="132"/>
        <v>7</v>
      </c>
      <c r="AA1686" s="9" t="str">
        <f t="shared" si="133"/>
        <v>After Discount</v>
      </c>
      <c r="AB1686" s="6">
        <v>23.61599999999995</v>
      </c>
      <c r="AC1686">
        <v>21</v>
      </c>
      <c r="AD1686" s="6">
        <v>1533.59</v>
      </c>
      <c r="AE1686">
        <v>89408</v>
      </c>
      <c r="AF1686" s="9">
        <f>IF(COUNTIF(AE$2:AE3637,AE1686)=1,1,0)</f>
        <v>1</v>
      </c>
      <c r="AG1686" t="str">
        <f>_xlfn.XLOOKUP(AE1686,Returns!A:A,Returns!B:B,"Not Returned",0,1)</f>
        <v>Not Returned</v>
      </c>
      <c r="AH1686">
        <f t="shared" si="134"/>
        <v>0</v>
      </c>
    </row>
    <row r="1687" spans="1:34" x14ac:dyDescent="0.3">
      <c r="A1687">
        <v>22473</v>
      </c>
      <c r="B1687" t="s">
        <v>106</v>
      </c>
      <c r="C1687" s="8">
        <v>0.05</v>
      </c>
      <c r="D1687" s="6">
        <v>70.97</v>
      </c>
      <c r="E1687" s="7">
        <v>3.5</v>
      </c>
      <c r="F1687">
        <v>2991</v>
      </c>
      <c r="G1687" t="s">
        <v>2693</v>
      </c>
      <c r="H1687" t="str">
        <f>IF(COUNTIF(G$2:G1687,G1687)=1,"New Customer","Returning Customer")</f>
        <v>New Customer</v>
      </c>
      <c r="I1687">
        <f t="shared" si="130"/>
        <v>1</v>
      </c>
      <c r="J1687" t="s">
        <v>49</v>
      </c>
      <c r="K1687" t="s">
        <v>40</v>
      </c>
      <c r="L1687" t="s">
        <v>29</v>
      </c>
      <c r="M1687" t="s">
        <v>252</v>
      </c>
      <c r="N1687" t="s">
        <v>59</v>
      </c>
      <c r="O1687" t="s">
        <v>664</v>
      </c>
      <c r="P1687">
        <v>0.59</v>
      </c>
      <c r="Q1687" t="s">
        <v>33</v>
      </c>
      <c r="R1687" t="s">
        <v>61</v>
      </c>
      <c r="S1687" t="str">
        <f>VLOOKUP(R1687,Users!$A$1:$B$5,2,0)</f>
        <v>Chris</v>
      </c>
      <c r="T1687" t="s">
        <v>1843</v>
      </c>
      <c r="U1687" t="s">
        <v>2694</v>
      </c>
      <c r="V1687">
        <v>53402</v>
      </c>
      <c r="W1687" s="2">
        <v>42132</v>
      </c>
      <c r="X1687" s="2" t="str">
        <f t="shared" si="131"/>
        <v>Fri</v>
      </c>
      <c r="Y1687" s="2">
        <v>42137</v>
      </c>
      <c r="Z1687" s="9">
        <f t="shared" si="132"/>
        <v>5</v>
      </c>
      <c r="AA1687" s="9" t="str">
        <f t="shared" si="133"/>
        <v>After Discount</v>
      </c>
      <c r="AB1687" s="6">
        <v>18.218000000000018</v>
      </c>
      <c r="AC1687">
        <v>2</v>
      </c>
      <c r="AD1687" s="6">
        <v>141.59</v>
      </c>
      <c r="AE1687">
        <v>91466</v>
      </c>
      <c r="AF1687" s="9">
        <f>IF(COUNTIF(AE$2:AE3638,AE1687)=1,1,0)</f>
        <v>0</v>
      </c>
      <c r="AG1687" t="str">
        <f>_xlfn.XLOOKUP(AE1687,Returns!A:A,Returns!B:B,"Not Returned",0,1)</f>
        <v>Not Returned</v>
      </c>
      <c r="AH1687">
        <f t="shared" si="134"/>
        <v>0</v>
      </c>
    </row>
    <row r="1688" spans="1:34" x14ac:dyDescent="0.3">
      <c r="A1688">
        <v>20074</v>
      </c>
      <c r="B1688" t="s">
        <v>106</v>
      </c>
      <c r="C1688" s="8">
        <v>0.08</v>
      </c>
      <c r="D1688" s="6">
        <v>6.7</v>
      </c>
      <c r="E1688" s="7">
        <v>1.56</v>
      </c>
      <c r="F1688">
        <v>954</v>
      </c>
      <c r="G1688" t="s">
        <v>1059</v>
      </c>
      <c r="H1688" t="str">
        <f>IF(COUNTIF(G$2:G1688,G1688)=1,"New Customer","Returning Customer")</f>
        <v>Returning Customer</v>
      </c>
      <c r="I1688">
        <f t="shared" si="130"/>
        <v>0</v>
      </c>
      <c r="J1688" t="s">
        <v>49</v>
      </c>
      <c r="K1688" t="s">
        <v>58</v>
      </c>
      <c r="L1688" t="s">
        <v>29</v>
      </c>
      <c r="M1688" t="s">
        <v>30</v>
      </c>
      <c r="N1688" t="s">
        <v>31</v>
      </c>
      <c r="O1688" t="s">
        <v>1062</v>
      </c>
      <c r="P1688">
        <v>0.52</v>
      </c>
      <c r="Q1688" t="s">
        <v>33</v>
      </c>
      <c r="R1688" t="s">
        <v>61</v>
      </c>
      <c r="S1688" t="str">
        <f>VLOOKUP(R1688,Users!$A$1:$B$5,2,0)</f>
        <v>Chris</v>
      </c>
      <c r="T1688" t="s">
        <v>129</v>
      </c>
      <c r="U1688" t="s">
        <v>1061</v>
      </c>
      <c r="V1688">
        <v>75067</v>
      </c>
      <c r="W1688" s="2">
        <v>42047</v>
      </c>
      <c r="X1688" s="2" t="str">
        <f t="shared" si="131"/>
        <v>Thu</v>
      </c>
      <c r="Y1688" s="2">
        <v>42047</v>
      </c>
      <c r="Z1688" s="9">
        <f t="shared" si="132"/>
        <v>0</v>
      </c>
      <c r="AA1688" s="9" t="str">
        <f t="shared" si="133"/>
        <v>After Discount</v>
      </c>
      <c r="AB1688" s="6">
        <v>10.56</v>
      </c>
      <c r="AC1688">
        <v>5</v>
      </c>
      <c r="AD1688" s="6">
        <v>31.21</v>
      </c>
      <c r="AE1688">
        <v>90771</v>
      </c>
      <c r="AF1688" s="9">
        <f>IF(COUNTIF(AE$2:AE3639,AE1688)=1,1,0)</f>
        <v>0</v>
      </c>
      <c r="AG1688" t="str">
        <f>_xlfn.XLOOKUP(AE1688,Returns!A:A,Returns!B:B,"Not Returned",0,1)</f>
        <v>Not Returned</v>
      </c>
      <c r="AH1688">
        <f t="shared" si="134"/>
        <v>0</v>
      </c>
    </row>
    <row r="1689" spans="1:34" x14ac:dyDescent="0.3">
      <c r="A1689">
        <v>23474</v>
      </c>
      <c r="B1689" t="s">
        <v>25</v>
      </c>
      <c r="C1689" s="8">
        <v>0.06</v>
      </c>
      <c r="D1689" s="6">
        <v>6.7</v>
      </c>
      <c r="E1689" s="7">
        <v>1.56</v>
      </c>
      <c r="F1689">
        <v>3351</v>
      </c>
      <c r="G1689" t="s">
        <v>2962</v>
      </c>
      <c r="H1689" t="str">
        <f>IF(COUNTIF(G$2:G1689,G1689)=1,"New Customer","Returning Customer")</f>
        <v>Returning Customer</v>
      </c>
      <c r="I1689">
        <f t="shared" si="130"/>
        <v>0</v>
      </c>
      <c r="J1689" t="s">
        <v>27</v>
      </c>
      <c r="K1689" t="s">
        <v>58</v>
      </c>
      <c r="L1689" t="s">
        <v>29</v>
      </c>
      <c r="M1689" t="s">
        <v>30</v>
      </c>
      <c r="N1689" t="s">
        <v>31</v>
      </c>
      <c r="O1689" t="s">
        <v>1062</v>
      </c>
      <c r="P1689">
        <v>0.52</v>
      </c>
      <c r="Q1689" t="s">
        <v>33</v>
      </c>
      <c r="R1689" t="s">
        <v>34</v>
      </c>
      <c r="S1689" t="str">
        <f>VLOOKUP(R1689,Users!$A$1:$B$5,2,0)</f>
        <v>William</v>
      </c>
      <c r="T1689" t="s">
        <v>35</v>
      </c>
      <c r="U1689" t="s">
        <v>2963</v>
      </c>
      <c r="V1689">
        <v>99301</v>
      </c>
      <c r="W1689" s="2">
        <v>42042</v>
      </c>
      <c r="X1689" s="2" t="str">
        <f t="shared" si="131"/>
        <v>Sat</v>
      </c>
      <c r="Y1689" s="2">
        <v>42044</v>
      </c>
      <c r="Z1689" s="9">
        <f t="shared" si="132"/>
        <v>2</v>
      </c>
      <c r="AA1689" s="9" t="str">
        <f t="shared" si="133"/>
        <v>After Discount</v>
      </c>
      <c r="AB1689" s="6">
        <v>40.6556</v>
      </c>
      <c r="AC1689">
        <v>12</v>
      </c>
      <c r="AD1689" s="6">
        <v>79.39</v>
      </c>
      <c r="AE1689">
        <v>91298</v>
      </c>
      <c r="AF1689" s="9">
        <f>IF(COUNTIF(AE$2:AE3640,AE1689)=1,1,0)</f>
        <v>1</v>
      </c>
      <c r="AG1689" t="str">
        <f>_xlfn.XLOOKUP(AE1689,Returns!A:A,Returns!B:B,"Not Returned",0,1)</f>
        <v>Not Returned</v>
      </c>
      <c r="AH1689">
        <f t="shared" si="134"/>
        <v>0</v>
      </c>
    </row>
    <row r="1690" spans="1:34" x14ac:dyDescent="0.3">
      <c r="A1690">
        <v>20925</v>
      </c>
      <c r="B1690" t="s">
        <v>56</v>
      </c>
      <c r="C1690" s="8">
        <v>0.01</v>
      </c>
      <c r="D1690" s="6">
        <v>35.94</v>
      </c>
      <c r="E1690" s="7">
        <v>6.66</v>
      </c>
      <c r="F1690">
        <v>15</v>
      </c>
      <c r="G1690" t="s">
        <v>68</v>
      </c>
      <c r="H1690" t="str">
        <f>IF(COUNTIF(G$2:G1690,G1690)=1,"New Customer","Returning Customer")</f>
        <v>Returning Customer</v>
      </c>
      <c r="I1690">
        <f t="shared" si="130"/>
        <v>0</v>
      </c>
      <c r="J1690" t="s">
        <v>49</v>
      </c>
      <c r="K1690" t="s">
        <v>58</v>
      </c>
      <c r="L1690" t="s">
        <v>29</v>
      </c>
      <c r="M1690" t="s">
        <v>69</v>
      </c>
      <c r="N1690" t="s">
        <v>59</v>
      </c>
      <c r="O1690" t="s">
        <v>73</v>
      </c>
      <c r="P1690">
        <v>0.4</v>
      </c>
      <c r="Q1690" t="s">
        <v>33</v>
      </c>
      <c r="R1690" t="s">
        <v>53</v>
      </c>
      <c r="S1690" t="str">
        <f>VLOOKUP(R1690,Users!$A$1:$B$5,2,0)</f>
        <v>Erin</v>
      </c>
      <c r="T1690" t="s">
        <v>71</v>
      </c>
      <c r="U1690" t="s">
        <v>72</v>
      </c>
      <c r="V1690">
        <v>11787</v>
      </c>
      <c r="W1690" s="2">
        <v>42152</v>
      </c>
      <c r="X1690" s="2" t="str">
        <f t="shared" si="131"/>
        <v>Thu</v>
      </c>
      <c r="Y1690" s="2">
        <v>42152</v>
      </c>
      <c r="Z1690" s="9">
        <f t="shared" si="132"/>
        <v>0</v>
      </c>
      <c r="AA1690" s="9" t="str">
        <f t="shared" si="133"/>
        <v>After Discount</v>
      </c>
      <c r="AB1690" s="6">
        <v>261.87569999999994</v>
      </c>
      <c r="AC1690">
        <v>10</v>
      </c>
      <c r="AD1690" s="6">
        <v>379.53</v>
      </c>
      <c r="AE1690">
        <v>86839</v>
      </c>
      <c r="AF1690" s="9">
        <f>IF(COUNTIF(AE$2:AE3641,AE1690)=1,1,0)</f>
        <v>1</v>
      </c>
      <c r="AG1690" t="str">
        <f>_xlfn.XLOOKUP(AE1690,Returns!A:A,Returns!B:B,"Not Returned",0,1)</f>
        <v>Not Returned</v>
      </c>
      <c r="AH1690">
        <f t="shared" si="134"/>
        <v>0</v>
      </c>
    </row>
    <row r="1691" spans="1:34" x14ac:dyDescent="0.3">
      <c r="A1691">
        <v>23059</v>
      </c>
      <c r="B1691" t="s">
        <v>106</v>
      </c>
      <c r="C1691" s="8">
        <v>0.09</v>
      </c>
      <c r="D1691" s="6">
        <v>35.94</v>
      </c>
      <c r="E1691" s="7">
        <v>6.66</v>
      </c>
      <c r="F1691">
        <v>269</v>
      </c>
      <c r="G1691" t="s">
        <v>375</v>
      </c>
      <c r="H1691" t="str">
        <f>IF(COUNTIF(G$2:G1691,G1691)=1,"New Customer","Returning Customer")</f>
        <v>Returning Customer</v>
      </c>
      <c r="I1691">
        <f t="shared" si="130"/>
        <v>0</v>
      </c>
      <c r="J1691" t="s">
        <v>49</v>
      </c>
      <c r="K1691" t="s">
        <v>40</v>
      </c>
      <c r="L1691" t="s">
        <v>29</v>
      </c>
      <c r="M1691" t="s">
        <v>69</v>
      </c>
      <c r="N1691" t="s">
        <v>59</v>
      </c>
      <c r="O1691" t="s">
        <v>73</v>
      </c>
      <c r="P1691">
        <v>0.4</v>
      </c>
      <c r="Q1691" t="s">
        <v>33</v>
      </c>
      <c r="R1691" t="s">
        <v>34</v>
      </c>
      <c r="S1691" t="str">
        <f>VLOOKUP(R1691,Users!$A$1:$B$5,2,0)</f>
        <v>William</v>
      </c>
      <c r="T1691" t="s">
        <v>372</v>
      </c>
      <c r="U1691" t="s">
        <v>376</v>
      </c>
      <c r="V1691">
        <v>85234</v>
      </c>
      <c r="W1691" s="2">
        <v>42160</v>
      </c>
      <c r="X1691" s="2" t="str">
        <f t="shared" si="131"/>
        <v>Fri</v>
      </c>
      <c r="Y1691" s="2">
        <v>42165</v>
      </c>
      <c r="Z1691" s="9">
        <f t="shared" si="132"/>
        <v>5</v>
      </c>
      <c r="AA1691" s="9" t="str">
        <f t="shared" si="133"/>
        <v>After Discount</v>
      </c>
      <c r="AB1691" s="6">
        <v>144.2928</v>
      </c>
      <c r="AC1691">
        <v>6</v>
      </c>
      <c r="AD1691" s="6">
        <v>209.12</v>
      </c>
      <c r="AE1691">
        <v>88942</v>
      </c>
      <c r="AF1691" s="9">
        <f>IF(COUNTIF(AE$2:AE3642,AE1691)=1,1,0)</f>
        <v>0</v>
      </c>
      <c r="AG1691" t="str">
        <f>_xlfn.XLOOKUP(AE1691,Returns!A:A,Returns!B:B,"Not Returned",0,1)</f>
        <v>Not Returned</v>
      </c>
      <c r="AH1691">
        <f t="shared" si="134"/>
        <v>0</v>
      </c>
    </row>
    <row r="1692" spans="1:34" x14ac:dyDescent="0.3">
      <c r="A1692">
        <v>5059</v>
      </c>
      <c r="B1692" t="s">
        <v>106</v>
      </c>
      <c r="C1692" s="8">
        <v>0.09</v>
      </c>
      <c r="D1692" s="6">
        <v>35.94</v>
      </c>
      <c r="E1692" s="7">
        <v>6.66</v>
      </c>
      <c r="F1692">
        <v>272</v>
      </c>
      <c r="G1692" t="s">
        <v>383</v>
      </c>
      <c r="H1692" t="str">
        <f>IF(COUNTIF(G$2:G1692,G1692)=1,"New Customer","Returning Customer")</f>
        <v>Returning Customer</v>
      </c>
      <c r="I1692">
        <f t="shared" si="130"/>
        <v>0</v>
      </c>
      <c r="J1692" t="s">
        <v>49</v>
      </c>
      <c r="K1692" t="s">
        <v>40</v>
      </c>
      <c r="L1692" t="s">
        <v>29</v>
      </c>
      <c r="M1692" t="s">
        <v>69</v>
      </c>
      <c r="N1692" t="s">
        <v>59</v>
      </c>
      <c r="O1692" t="s">
        <v>73</v>
      </c>
      <c r="P1692">
        <v>0.4</v>
      </c>
      <c r="Q1692" t="s">
        <v>33</v>
      </c>
      <c r="R1692" t="s">
        <v>135</v>
      </c>
      <c r="S1692" t="str">
        <f>VLOOKUP(R1692,Users!$A$1:$B$5,2,0)</f>
        <v>Sam</v>
      </c>
      <c r="T1692" t="s">
        <v>316</v>
      </c>
      <c r="U1692" t="s">
        <v>384</v>
      </c>
      <c r="V1692">
        <v>28204</v>
      </c>
      <c r="W1692" s="2">
        <v>42160</v>
      </c>
      <c r="X1692" s="2" t="str">
        <f t="shared" si="131"/>
        <v>Fri</v>
      </c>
      <c r="Y1692" s="2">
        <v>42165</v>
      </c>
      <c r="Z1692" s="9">
        <f t="shared" si="132"/>
        <v>5</v>
      </c>
      <c r="AA1692" s="9" t="str">
        <f t="shared" si="133"/>
        <v>After Discount</v>
      </c>
      <c r="AB1692" s="6">
        <v>72.1858</v>
      </c>
      <c r="AC1692">
        <v>24</v>
      </c>
      <c r="AD1692" s="6">
        <v>836.47</v>
      </c>
      <c r="AE1692">
        <v>36069</v>
      </c>
      <c r="AF1692" s="9">
        <f>IF(COUNTIF(AE$2:AE3643,AE1692)=1,1,0)</f>
        <v>0</v>
      </c>
      <c r="AG1692" t="str">
        <f>_xlfn.XLOOKUP(AE1692,Returns!A:A,Returns!B:B,"Not Returned",0,1)</f>
        <v>Not Returned</v>
      </c>
      <c r="AH1692">
        <f t="shared" si="134"/>
        <v>0</v>
      </c>
    </row>
    <row r="1693" spans="1:34" x14ac:dyDescent="0.3">
      <c r="A1693">
        <v>20303</v>
      </c>
      <c r="B1693" t="s">
        <v>25</v>
      </c>
      <c r="C1693" s="8">
        <v>0.09</v>
      </c>
      <c r="D1693" s="6">
        <v>35.94</v>
      </c>
      <c r="E1693" s="7">
        <v>6.66</v>
      </c>
      <c r="F1693">
        <v>3191</v>
      </c>
      <c r="G1693" t="s">
        <v>2849</v>
      </c>
      <c r="H1693" t="str">
        <f>IF(COUNTIF(G$2:G1693,G1693)=1,"New Customer","Returning Customer")</f>
        <v>Returning Customer</v>
      </c>
      <c r="I1693">
        <f t="shared" si="130"/>
        <v>0</v>
      </c>
      <c r="J1693" t="s">
        <v>49</v>
      </c>
      <c r="K1693" t="s">
        <v>28</v>
      </c>
      <c r="L1693" t="s">
        <v>29</v>
      </c>
      <c r="M1693" t="s">
        <v>69</v>
      </c>
      <c r="N1693" t="s">
        <v>59</v>
      </c>
      <c r="O1693" t="s">
        <v>73</v>
      </c>
      <c r="P1693">
        <v>0.4</v>
      </c>
      <c r="Q1693" t="s">
        <v>33</v>
      </c>
      <c r="R1693" t="s">
        <v>61</v>
      </c>
      <c r="S1693" t="str">
        <f>VLOOKUP(R1693,Users!$A$1:$B$5,2,0)</f>
        <v>Chris</v>
      </c>
      <c r="T1693" t="s">
        <v>1843</v>
      </c>
      <c r="U1693" t="s">
        <v>2850</v>
      </c>
      <c r="V1693">
        <v>54481</v>
      </c>
      <c r="W1693" s="2">
        <v>42104</v>
      </c>
      <c r="X1693" s="2" t="str">
        <f t="shared" si="131"/>
        <v>Fri</v>
      </c>
      <c r="Y1693" s="2">
        <v>42106</v>
      </c>
      <c r="Z1693" s="9">
        <f t="shared" si="132"/>
        <v>2</v>
      </c>
      <c r="AA1693" s="9" t="str">
        <f t="shared" si="133"/>
        <v>After Discount</v>
      </c>
      <c r="AB1693" s="6">
        <v>172.56439999999998</v>
      </c>
      <c r="AC1693">
        <v>9</v>
      </c>
      <c r="AD1693" s="6">
        <v>312.22000000000003</v>
      </c>
      <c r="AE1693">
        <v>86448</v>
      </c>
      <c r="AF1693" s="9">
        <f>IF(COUNTIF(AE$2:AE3644,AE1693)=1,1,0)</f>
        <v>1</v>
      </c>
      <c r="AG1693" t="str">
        <f>_xlfn.XLOOKUP(AE1693,Returns!A:A,Returns!B:B,"Not Returned",0,1)</f>
        <v>Not Returned</v>
      </c>
      <c r="AH1693">
        <f t="shared" si="134"/>
        <v>0</v>
      </c>
    </row>
    <row r="1694" spans="1:34" x14ac:dyDescent="0.3">
      <c r="A1694">
        <v>23558</v>
      </c>
      <c r="B1694" t="s">
        <v>37</v>
      </c>
      <c r="C1694" s="8">
        <v>0.1</v>
      </c>
      <c r="D1694" s="6">
        <v>27.18</v>
      </c>
      <c r="E1694" s="7">
        <v>8.23</v>
      </c>
      <c r="F1694">
        <v>2391</v>
      </c>
      <c r="G1694" t="s">
        <v>2231</v>
      </c>
      <c r="H1694" t="str">
        <f>IF(COUNTIF(G$2:G1694,G1694)=1,"New Customer","Returning Customer")</f>
        <v>Returning Customer</v>
      </c>
      <c r="I1694">
        <f t="shared" si="130"/>
        <v>0</v>
      </c>
      <c r="J1694" t="s">
        <v>49</v>
      </c>
      <c r="K1694" t="s">
        <v>28</v>
      </c>
      <c r="L1694" t="s">
        <v>29</v>
      </c>
      <c r="M1694" t="s">
        <v>69</v>
      </c>
      <c r="N1694" t="s">
        <v>59</v>
      </c>
      <c r="O1694" t="s">
        <v>2234</v>
      </c>
      <c r="P1694">
        <v>0.38</v>
      </c>
      <c r="Q1694" t="s">
        <v>33</v>
      </c>
      <c r="R1694" t="s">
        <v>53</v>
      </c>
      <c r="S1694" t="str">
        <f>VLOOKUP(R1694,Users!$A$1:$B$5,2,0)</f>
        <v>Erin</v>
      </c>
      <c r="T1694" t="s">
        <v>71</v>
      </c>
      <c r="U1694" t="s">
        <v>2233</v>
      </c>
      <c r="V1694">
        <v>11572</v>
      </c>
      <c r="W1694" s="2">
        <v>42149</v>
      </c>
      <c r="X1694" s="2" t="str">
        <f t="shared" si="131"/>
        <v>Mon</v>
      </c>
      <c r="Y1694" s="2">
        <v>42151</v>
      </c>
      <c r="Z1694" s="9">
        <f t="shared" si="132"/>
        <v>2</v>
      </c>
      <c r="AA1694" s="9" t="str">
        <f t="shared" si="133"/>
        <v>After Discount</v>
      </c>
      <c r="AB1694" s="6">
        <v>204.49</v>
      </c>
      <c r="AC1694">
        <v>12</v>
      </c>
      <c r="AD1694" s="6">
        <v>314.06</v>
      </c>
      <c r="AE1694">
        <v>91122</v>
      </c>
      <c r="AF1694" s="9">
        <f>IF(COUNTIF(AE$2:AE3645,AE1694)=1,1,0)</f>
        <v>0</v>
      </c>
      <c r="AG1694" t="str">
        <f>_xlfn.XLOOKUP(AE1694,Returns!A:A,Returns!B:B,"Not Returned",0,1)</f>
        <v>Not Returned</v>
      </c>
      <c r="AH1694">
        <f t="shared" si="134"/>
        <v>0</v>
      </c>
    </row>
    <row r="1695" spans="1:34" x14ac:dyDescent="0.3">
      <c r="A1695">
        <v>19415</v>
      </c>
      <c r="B1695" t="s">
        <v>56</v>
      </c>
      <c r="C1695" s="8">
        <v>0.03</v>
      </c>
      <c r="D1695" s="6">
        <v>90.48</v>
      </c>
      <c r="E1695" s="7">
        <v>19.989999999999998</v>
      </c>
      <c r="F1695">
        <v>1873</v>
      </c>
      <c r="G1695" t="s">
        <v>1824</v>
      </c>
      <c r="H1695" t="str">
        <f>IF(COUNTIF(G$2:G1695,G1695)=1,"New Customer","Returning Customer")</f>
        <v>New Customer</v>
      </c>
      <c r="I1695">
        <f t="shared" si="130"/>
        <v>1</v>
      </c>
      <c r="J1695" t="s">
        <v>49</v>
      </c>
      <c r="K1695" t="s">
        <v>28</v>
      </c>
      <c r="L1695" t="s">
        <v>29</v>
      </c>
      <c r="M1695" t="s">
        <v>69</v>
      </c>
      <c r="N1695" t="s">
        <v>59</v>
      </c>
      <c r="O1695" t="s">
        <v>1825</v>
      </c>
      <c r="P1695">
        <v>0.4</v>
      </c>
      <c r="Q1695" t="s">
        <v>33</v>
      </c>
      <c r="R1695" t="s">
        <v>135</v>
      </c>
      <c r="S1695" t="str">
        <f>VLOOKUP(R1695,Users!$A$1:$B$5,2,0)</f>
        <v>Sam</v>
      </c>
      <c r="T1695" t="s">
        <v>356</v>
      </c>
      <c r="U1695" t="s">
        <v>1826</v>
      </c>
      <c r="V1695">
        <v>33403</v>
      </c>
      <c r="W1695" s="2">
        <v>42021</v>
      </c>
      <c r="X1695" s="2" t="str">
        <f t="shared" si="131"/>
        <v>Sat</v>
      </c>
      <c r="Y1695" s="2">
        <v>42023</v>
      </c>
      <c r="Z1695" s="9">
        <f t="shared" si="132"/>
        <v>2</v>
      </c>
      <c r="AA1695" s="9" t="str">
        <f t="shared" si="133"/>
        <v>After Discount</v>
      </c>
      <c r="AB1695" s="6">
        <v>15.353999999999999</v>
      </c>
      <c r="AC1695">
        <v>1</v>
      </c>
      <c r="AD1695" s="6">
        <v>99.69</v>
      </c>
      <c r="AE1695">
        <v>90099</v>
      </c>
      <c r="AF1695" s="9">
        <f>IF(COUNTIF(AE$2:AE3646,AE1695)=1,1,0)</f>
        <v>0</v>
      </c>
      <c r="AG1695" t="str">
        <f>_xlfn.XLOOKUP(AE1695,Returns!A:A,Returns!B:B,"Not Returned",0,1)</f>
        <v>Not Returned</v>
      </c>
      <c r="AH1695">
        <f t="shared" si="134"/>
        <v>0</v>
      </c>
    </row>
    <row r="1696" spans="1:34" x14ac:dyDescent="0.3">
      <c r="A1696">
        <v>19934</v>
      </c>
      <c r="B1696" t="s">
        <v>25</v>
      </c>
      <c r="C1696" s="8">
        <v>0</v>
      </c>
      <c r="D1696" s="6">
        <v>90.48</v>
      </c>
      <c r="E1696" s="7">
        <v>19.989999999999998</v>
      </c>
      <c r="F1696">
        <v>2305</v>
      </c>
      <c r="G1696" t="s">
        <v>2174</v>
      </c>
      <c r="H1696" t="str">
        <f>IF(COUNTIF(G$2:G1696,G1696)=1,"New Customer","Returning Customer")</f>
        <v>New Customer</v>
      </c>
      <c r="I1696">
        <f t="shared" si="130"/>
        <v>1</v>
      </c>
      <c r="J1696" t="s">
        <v>49</v>
      </c>
      <c r="K1696" t="s">
        <v>58</v>
      </c>
      <c r="L1696" t="s">
        <v>29</v>
      </c>
      <c r="M1696" t="s">
        <v>69</v>
      </c>
      <c r="N1696" t="s">
        <v>59</v>
      </c>
      <c r="O1696" t="s">
        <v>1825</v>
      </c>
      <c r="P1696">
        <v>0.4</v>
      </c>
      <c r="Q1696" t="s">
        <v>33</v>
      </c>
      <c r="R1696" t="s">
        <v>61</v>
      </c>
      <c r="S1696" t="str">
        <f>VLOOKUP(R1696,Users!$A$1:$B$5,2,0)</f>
        <v>Chris</v>
      </c>
      <c r="T1696" t="s">
        <v>2175</v>
      </c>
      <c r="U1696" t="s">
        <v>450</v>
      </c>
      <c r="V1696">
        <v>57201</v>
      </c>
      <c r="W1696" s="2">
        <v>42176</v>
      </c>
      <c r="X1696" s="2" t="str">
        <f t="shared" si="131"/>
        <v>Sun</v>
      </c>
      <c r="Y1696" s="2">
        <v>42179</v>
      </c>
      <c r="Z1696" s="9">
        <f t="shared" si="132"/>
        <v>3</v>
      </c>
      <c r="AA1696" s="9" t="str">
        <f t="shared" si="133"/>
        <v>No Discount</v>
      </c>
      <c r="AB1696" s="6">
        <v>800.25509999999986</v>
      </c>
      <c r="AC1696">
        <v>12</v>
      </c>
      <c r="AD1696" s="6">
        <v>1159.79</v>
      </c>
      <c r="AE1696">
        <v>89869</v>
      </c>
      <c r="AF1696" s="9">
        <f>IF(COUNTIF(AE$2:AE3647,AE1696)=1,1,0)</f>
        <v>1</v>
      </c>
      <c r="AG1696" t="str">
        <f>_xlfn.XLOOKUP(AE1696,Returns!A:A,Returns!B:B,"Not Returned",0,1)</f>
        <v>Not Returned</v>
      </c>
      <c r="AH1696">
        <f t="shared" si="134"/>
        <v>0</v>
      </c>
    </row>
    <row r="1697" spans="1:34" x14ac:dyDescent="0.3">
      <c r="A1697">
        <v>21855</v>
      </c>
      <c r="B1697" t="s">
        <v>37</v>
      </c>
      <c r="C1697" s="8">
        <v>0.04</v>
      </c>
      <c r="D1697" s="6">
        <v>90.48</v>
      </c>
      <c r="E1697" s="7">
        <v>19.989999999999998</v>
      </c>
      <c r="F1697">
        <v>2847</v>
      </c>
      <c r="G1697" t="s">
        <v>2580</v>
      </c>
      <c r="H1697" t="str">
        <f>IF(COUNTIF(G$2:G1697,G1697)=1,"New Customer","Returning Customer")</f>
        <v>Returning Customer</v>
      </c>
      <c r="I1697">
        <f t="shared" si="130"/>
        <v>0</v>
      </c>
      <c r="J1697" t="s">
        <v>49</v>
      </c>
      <c r="K1697" t="s">
        <v>28</v>
      </c>
      <c r="L1697" t="s">
        <v>29</v>
      </c>
      <c r="M1697" t="s">
        <v>69</v>
      </c>
      <c r="N1697" t="s">
        <v>59</v>
      </c>
      <c r="O1697" t="s">
        <v>1825</v>
      </c>
      <c r="P1697">
        <v>0.4</v>
      </c>
      <c r="Q1697" t="s">
        <v>33</v>
      </c>
      <c r="R1697" t="s">
        <v>135</v>
      </c>
      <c r="S1697" t="str">
        <f>VLOOKUP(R1697,Users!$A$1:$B$5,2,0)</f>
        <v>Sam</v>
      </c>
      <c r="T1697" t="s">
        <v>239</v>
      </c>
      <c r="U1697" t="s">
        <v>2581</v>
      </c>
      <c r="V1697">
        <v>38017</v>
      </c>
      <c r="W1697" s="2">
        <v>42103</v>
      </c>
      <c r="X1697" s="2" t="str">
        <f t="shared" si="131"/>
        <v>Thu</v>
      </c>
      <c r="Y1697" s="2">
        <v>42105</v>
      </c>
      <c r="Z1697" s="9">
        <f t="shared" si="132"/>
        <v>2</v>
      </c>
      <c r="AA1697" s="9" t="str">
        <f t="shared" si="133"/>
        <v>After Discount</v>
      </c>
      <c r="AB1697" s="6">
        <v>55.555199999999999</v>
      </c>
      <c r="AC1697">
        <v>3</v>
      </c>
      <c r="AD1697" s="6">
        <v>268.64</v>
      </c>
      <c r="AE1697">
        <v>85928</v>
      </c>
      <c r="AF1697" s="9">
        <f>IF(COUNTIF(AE$2:AE3648,AE1697)=1,1,0)</f>
        <v>0</v>
      </c>
      <c r="AG1697" t="str">
        <f>_xlfn.XLOOKUP(AE1697,Returns!A:A,Returns!B:B,"Not Returned",0,1)</f>
        <v>Not Returned</v>
      </c>
      <c r="AH1697">
        <f t="shared" si="134"/>
        <v>0</v>
      </c>
    </row>
    <row r="1698" spans="1:34" x14ac:dyDescent="0.3">
      <c r="A1698">
        <v>22292</v>
      </c>
      <c r="B1698" t="s">
        <v>37</v>
      </c>
      <c r="C1698" s="8">
        <v>7.0000000000000007E-2</v>
      </c>
      <c r="D1698" s="6">
        <v>90.48</v>
      </c>
      <c r="E1698" s="7">
        <v>19.989999999999998</v>
      </c>
      <c r="F1698">
        <v>3226</v>
      </c>
      <c r="G1698" t="s">
        <v>2873</v>
      </c>
      <c r="H1698" t="str">
        <f>IF(COUNTIF(G$2:G1698,G1698)=1,"New Customer","Returning Customer")</f>
        <v>Returning Customer</v>
      </c>
      <c r="I1698">
        <f t="shared" si="130"/>
        <v>0</v>
      </c>
      <c r="J1698" t="s">
        <v>49</v>
      </c>
      <c r="K1698" t="s">
        <v>58</v>
      </c>
      <c r="L1698" t="s">
        <v>29</v>
      </c>
      <c r="M1698" t="s">
        <v>69</v>
      </c>
      <c r="N1698" t="s">
        <v>59</v>
      </c>
      <c r="O1698" t="s">
        <v>1825</v>
      </c>
      <c r="P1698">
        <v>0.4</v>
      </c>
      <c r="Q1698" t="s">
        <v>33</v>
      </c>
      <c r="R1698" t="s">
        <v>135</v>
      </c>
      <c r="S1698" t="str">
        <f>VLOOKUP(R1698,Users!$A$1:$B$5,2,0)</f>
        <v>Sam</v>
      </c>
      <c r="T1698" t="s">
        <v>239</v>
      </c>
      <c r="U1698" t="s">
        <v>2874</v>
      </c>
      <c r="V1698">
        <v>37075</v>
      </c>
      <c r="W1698" s="2">
        <v>42018</v>
      </c>
      <c r="X1698" s="2" t="str">
        <f t="shared" si="131"/>
        <v>Wed</v>
      </c>
      <c r="Y1698" s="2">
        <v>42019</v>
      </c>
      <c r="Z1698" s="9">
        <f t="shared" si="132"/>
        <v>1</v>
      </c>
      <c r="AA1698" s="9" t="str">
        <f t="shared" si="133"/>
        <v>After Discount</v>
      </c>
      <c r="AB1698" s="6">
        <v>-11.815999999999999</v>
      </c>
      <c r="AC1698">
        <v>2</v>
      </c>
      <c r="AD1698" s="6">
        <v>183.39</v>
      </c>
      <c r="AE1698">
        <v>86507</v>
      </c>
      <c r="AF1698" s="9">
        <f>IF(COUNTIF(AE$2:AE3649,AE1698)=1,1,0)</f>
        <v>0</v>
      </c>
      <c r="AG1698" t="str">
        <f>_xlfn.XLOOKUP(AE1698,Returns!A:A,Returns!B:B,"Not Returned",0,1)</f>
        <v>Not Returned</v>
      </c>
      <c r="AH1698">
        <f t="shared" si="134"/>
        <v>0</v>
      </c>
    </row>
    <row r="1699" spans="1:34" x14ac:dyDescent="0.3">
      <c r="A1699">
        <v>23452</v>
      </c>
      <c r="B1699" t="s">
        <v>47</v>
      </c>
      <c r="C1699" s="8">
        <v>0.05</v>
      </c>
      <c r="D1699" s="6">
        <v>90.48</v>
      </c>
      <c r="E1699" s="7">
        <v>19.989999999999998</v>
      </c>
      <c r="F1699">
        <v>3310</v>
      </c>
      <c r="G1699" t="s">
        <v>2933</v>
      </c>
      <c r="H1699" t="str">
        <f>IF(COUNTIF(G$2:G1699,G1699)=1,"New Customer","Returning Customer")</f>
        <v>New Customer</v>
      </c>
      <c r="I1699">
        <f t="shared" si="130"/>
        <v>1</v>
      </c>
      <c r="J1699" t="s">
        <v>49</v>
      </c>
      <c r="K1699" t="s">
        <v>58</v>
      </c>
      <c r="L1699" t="s">
        <v>29</v>
      </c>
      <c r="M1699" t="s">
        <v>69</v>
      </c>
      <c r="N1699" t="s">
        <v>59</v>
      </c>
      <c r="O1699" t="s">
        <v>1825</v>
      </c>
      <c r="P1699">
        <v>0.4</v>
      </c>
      <c r="Q1699" t="s">
        <v>33</v>
      </c>
      <c r="R1699" t="s">
        <v>53</v>
      </c>
      <c r="S1699" t="str">
        <f>VLOOKUP(R1699,Users!$A$1:$B$5,2,0)</f>
        <v>Erin</v>
      </c>
      <c r="T1699" t="s">
        <v>189</v>
      </c>
      <c r="U1699" t="s">
        <v>2934</v>
      </c>
      <c r="V1699">
        <v>2563</v>
      </c>
      <c r="W1699" s="2">
        <v>42087</v>
      </c>
      <c r="X1699" s="2" t="str">
        <f t="shared" si="131"/>
        <v>Tue</v>
      </c>
      <c r="Y1699" s="2">
        <v>42088</v>
      </c>
      <c r="Z1699" s="9">
        <f t="shared" si="132"/>
        <v>1</v>
      </c>
      <c r="AA1699" s="9" t="str">
        <f t="shared" si="133"/>
        <v>After Discount</v>
      </c>
      <c r="AB1699" s="6">
        <v>255.14819999999997</v>
      </c>
      <c r="AC1699">
        <v>4</v>
      </c>
      <c r="AD1699" s="6">
        <v>369.78</v>
      </c>
      <c r="AE1699">
        <v>90460</v>
      </c>
      <c r="AF1699" s="9">
        <f>IF(COUNTIF(AE$2:AE3650,AE1699)=1,1,0)</f>
        <v>0</v>
      </c>
      <c r="AG1699" t="str">
        <f>_xlfn.XLOOKUP(AE1699,Returns!A:A,Returns!B:B,"Not Returned",0,1)</f>
        <v>Not Returned</v>
      </c>
      <c r="AH1699">
        <f t="shared" si="134"/>
        <v>0</v>
      </c>
    </row>
    <row r="1700" spans="1:34" x14ac:dyDescent="0.3">
      <c r="A1700">
        <v>18418</v>
      </c>
      <c r="B1700" t="s">
        <v>56</v>
      </c>
      <c r="C1700" s="8">
        <v>0.06</v>
      </c>
      <c r="D1700" s="6">
        <v>39.89</v>
      </c>
      <c r="E1700" s="7">
        <v>3.04</v>
      </c>
      <c r="F1700">
        <v>2098</v>
      </c>
      <c r="G1700" t="s">
        <v>1997</v>
      </c>
      <c r="H1700" t="str">
        <f>IF(COUNTIF(G$2:G1700,G1700)=1,"New Customer","Returning Customer")</f>
        <v>New Customer</v>
      </c>
      <c r="I1700">
        <f t="shared" si="130"/>
        <v>1</v>
      </c>
      <c r="J1700" t="s">
        <v>49</v>
      </c>
      <c r="K1700" t="s">
        <v>40</v>
      </c>
      <c r="L1700" t="s">
        <v>41</v>
      </c>
      <c r="M1700" t="s">
        <v>50</v>
      </c>
      <c r="N1700" t="s">
        <v>31</v>
      </c>
      <c r="O1700" t="s">
        <v>1998</v>
      </c>
      <c r="P1700">
        <v>0.53</v>
      </c>
      <c r="Q1700" t="s">
        <v>33</v>
      </c>
      <c r="R1700" t="s">
        <v>135</v>
      </c>
      <c r="S1700" t="str">
        <f>VLOOKUP(R1700,Users!$A$1:$B$5,2,0)</f>
        <v>Sam</v>
      </c>
      <c r="T1700" t="s">
        <v>923</v>
      </c>
      <c r="U1700" t="s">
        <v>1999</v>
      </c>
      <c r="V1700">
        <v>29464</v>
      </c>
      <c r="W1700" s="2">
        <v>42112</v>
      </c>
      <c r="X1700" s="2" t="str">
        <f t="shared" si="131"/>
        <v>Sat</v>
      </c>
      <c r="Y1700" s="2">
        <v>42114</v>
      </c>
      <c r="Z1700" s="9">
        <f t="shared" si="132"/>
        <v>2</v>
      </c>
      <c r="AA1700" s="9" t="str">
        <f t="shared" si="133"/>
        <v>After Discount</v>
      </c>
      <c r="AB1700" s="6">
        <v>38.874000000000002</v>
      </c>
      <c r="AC1700">
        <v>10</v>
      </c>
      <c r="AD1700" s="6">
        <v>389.97</v>
      </c>
      <c r="AE1700">
        <v>87889</v>
      </c>
      <c r="AF1700" s="9">
        <f>IF(COUNTIF(AE$2:AE3651,AE1700)=1,1,0)</f>
        <v>0</v>
      </c>
      <c r="AG1700" t="str">
        <f>_xlfn.XLOOKUP(AE1700,Returns!A:A,Returns!B:B,"Not Returned",0,1)</f>
        <v>Not Returned</v>
      </c>
      <c r="AH1700">
        <f t="shared" si="134"/>
        <v>0</v>
      </c>
    </row>
    <row r="1701" spans="1:34" x14ac:dyDescent="0.3">
      <c r="A1701">
        <v>20825</v>
      </c>
      <c r="B1701" t="s">
        <v>25</v>
      </c>
      <c r="C1701" s="8">
        <v>0.01</v>
      </c>
      <c r="D1701" s="6">
        <v>10.52</v>
      </c>
      <c r="E1701" s="7">
        <v>7.94</v>
      </c>
      <c r="F1701">
        <v>2072</v>
      </c>
      <c r="G1701" t="s">
        <v>1979</v>
      </c>
      <c r="H1701" t="str">
        <f>IF(COUNTIF(G$2:G1701,G1701)=1,"New Customer","Returning Customer")</f>
        <v>Returning Customer</v>
      </c>
      <c r="I1701">
        <f t="shared" si="130"/>
        <v>0</v>
      </c>
      <c r="J1701" t="s">
        <v>49</v>
      </c>
      <c r="K1701" t="s">
        <v>28</v>
      </c>
      <c r="L1701" t="s">
        <v>41</v>
      </c>
      <c r="M1701" t="s">
        <v>50</v>
      </c>
      <c r="N1701" t="s">
        <v>51</v>
      </c>
      <c r="O1701" t="s">
        <v>1982</v>
      </c>
      <c r="P1701">
        <v>0.52</v>
      </c>
      <c r="Q1701" t="s">
        <v>33</v>
      </c>
      <c r="R1701" t="s">
        <v>61</v>
      </c>
      <c r="S1701" t="str">
        <f>VLOOKUP(R1701,Users!$A$1:$B$5,2,0)</f>
        <v>Chris</v>
      </c>
      <c r="T1701" t="s">
        <v>295</v>
      </c>
      <c r="U1701" t="s">
        <v>1981</v>
      </c>
      <c r="V1701">
        <v>48505</v>
      </c>
      <c r="W1701" s="2">
        <v>42046</v>
      </c>
      <c r="X1701" s="2" t="str">
        <f t="shared" si="131"/>
        <v>Wed</v>
      </c>
      <c r="Y1701" s="2">
        <v>42048</v>
      </c>
      <c r="Z1701" s="9">
        <f t="shared" si="132"/>
        <v>2</v>
      </c>
      <c r="AA1701" s="9" t="str">
        <f t="shared" si="133"/>
        <v>After Discount</v>
      </c>
      <c r="AB1701" s="6">
        <v>-15.818400000000002</v>
      </c>
      <c r="AC1701">
        <v>11</v>
      </c>
      <c r="AD1701" s="6">
        <v>123.93</v>
      </c>
      <c r="AE1701">
        <v>88556</v>
      </c>
      <c r="AF1701" s="9">
        <f>IF(COUNTIF(AE$2:AE3652,AE1701)=1,1,0)</f>
        <v>0</v>
      </c>
      <c r="AG1701" t="str">
        <f>_xlfn.XLOOKUP(AE1701,Returns!A:A,Returns!B:B,"Not Returned",0,1)</f>
        <v>Not Returned</v>
      </c>
      <c r="AH1701">
        <f t="shared" si="134"/>
        <v>0</v>
      </c>
    </row>
    <row r="1702" spans="1:34" x14ac:dyDescent="0.3">
      <c r="A1702">
        <v>19839</v>
      </c>
      <c r="B1702" t="s">
        <v>25</v>
      </c>
      <c r="C1702" s="8">
        <v>7.0000000000000007E-2</v>
      </c>
      <c r="D1702" s="6">
        <v>5.98</v>
      </c>
      <c r="E1702" s="7">
        <v>7.15</v>
      </c>
      <c r="F1702">
        <v>3354</v>
      </c>
      <c r="G1702" t="s">
        <v>2964</v>
      </c>
      <c r="H1702" t="str">
        <f>IF(COUNTIF(G$2:G1702,G1702)=1,"New Customer","Returning Customer")</f>
        <v>Returning Customer</v>
      </c>
      <c r="I1702">
        <f t="shared" si="130"/>
        <v>0</v>
      </c>
      <c r="J1702" t="s">
        <v>49</v>
      </c>
      <c r="K1702" t="s">
        <v>28</v>
      </c>
      <c r="L1702" t="s">
        <v>29</v>
      </c>
      <c r="M1702" t="s">
        <v>93</v>
      </c>
      <c r="N1702" t="s">
        <v>59</v>
      </c>
      <c r="O1702" t="s">
        <v>2966</v>
      </c>
      <c r="P1702">
        <v>0.36</v>
      </c>
      <c r="Q1702" t="s">
        <v>33</v>
      </c>
      <c r="R1702" t="s">
        <v>34</v>
      </c>
      <c r="S1702" t="str">
        <f>VLOOKUP(R1702,Users!$A$1:$B$5,2,0)</f>
        <v>William</v>
      </c>
      <c r="T1702" t="s">
        <v>45</v>
      </c>
      <c r="U1702" t="s">
        <v>2965</v>
      </c>
      <c r="V1702">
        <v>92231</v>
      </c>
      <c r="W1702" s="2">
        <v>42140</v>
      </c>
      <c r="X1702" s="2" t="str">
        <f t="shared" si="131"/>
        <v>Sat</v>
      </c>
      <c r="Y1702" s="2">
        <v>42142</v>
      </c>
      <c r="Z1702" s="9">
        <f t="shared" si="132"/>
        <v>2</v>
      </c>
      <c r="AA1702" s="9" t="str">
        <f t="shared" si="133"/>
        <v>After Discount</v>
      </c>
      <c r="AB1702" s="6">
        <v>-62</v>
      </c>
      <c r="AC1702">
        <v>6</v>
      </c>
      <c r="AD1702" s="6">
        <v>37.049999999999997</v>
      </c>
      <c r="AE1702">
        <v>88589</v>
      </c>
      <c r="AF1702" s="9">
        <f>IF(COUNTIF(AE$2:AE3653,AE1702)=1,1,0)</f>
        <v>0</v>
      </c>
      <c r="AG1702" t="str">
        <f>_xlfn.XLOOKUP(AE1702,Returns!A:A,Returns!B:B,"Not Returned",0,1)</f>
        <v>Not Returned</v>
      </c>
      <c r="AH1702">
        <f t="shared" si="134"/>
        <v>0</v>
      </c>
    </row>
    <row r="1703" spans="1:34" x14ac:dyDescent="0.3">
      <c r="A1703">
        <v>18321</v>
      </c>
      <c r="B1703" t="s">
        <v>25</v>
      </c>
      <c r="C1703" s="8">
        <v>0</v>
      </c>
      <c r="D1703" s="6">
        <v>5.98</v>
      </c>
      <c r="E1703" s="7">
        <v>7.15</v>
      </c>
      <c r="F1703">
        <v>3374</v>
      </c>
      <c r="G1703" t="s">
        <v>2982</v>
      </c>
      <c r="H1703" t="str">
        <f>IF(COUNTIF(G$2:G1703,G1703)=1,"New Customer","Returning Customer")</f>
        <v>Returning Customer</v>
      </c>
      <c r="I1703">
        <f t="shared" si="130"/>
        <v>0</v>
      </c>
      <c r="J1703" t="s">
        <v>49</v>
      </c>
      <c r="K1703" t="s">
        <v>40</v>
      </c>
      <c r="L1703" t="s">
        <v>29</v>
      </c>
      <c r="M1703" t="s">
        <v>93</v>
      </c>
      <c r="N1703" t="s">
        <v>59</v>
      </c>
      <c r="O1703" t="s">
        <v>2966</v>
      </c>
      <c r="P1703">
        <v>0.36</v>
      </c>
      <c r="Q1703" t="s">
        <v>33</v>
      </c>
      <c r="R1703" t="s">
        <v>53</v>
      </c>
      <c r="S1703" t="str">
        <f>VLOOKUP(R1703,Users!$A$1:$B$5,2,0)</f>
        <v>Erin</v>
      </c>
      <c r="T1703" t="s">
        <v>409</v>
      </c>
      <c r="U1703" t="s">
        <v>2983</v>
      </c>
      <c r="V1703">
        <v>21113</v>
      </c>
      <c r="W1703" s="2">
        <v>42184</v>
      </c>
      <c r="X1703" s="2" t="str">
        <f t="shared" si="131"/>
        <v>Mon</v>
      </c>
      <c r="Y1703" s="2">
        <v>42186</v>
      </c>
      <c r="Z1703" s="9">
        <f t="shared" si="132"/>
        <v>2</v>
      </c>
      <c r="AA1703" s="9" t="str">
        <f t="shared" si="133"/>
        <v>No Discount</v>
      </c>
      <c r="AB1703" s="6">
        <v>-37.048000000000002</v>
      </c>
      <c r="AC1703">
        <v>5</v>
      </c>
      <c r="AD1703" s="6">
        <v>34.25</v>
      </c>
      <c r="AE1703">
        <v>87474</v>
      </c>
      <c r="AF1703" s="9">
        <f>IF(COUNTIF(AE$2:AE3654,AE1703)=1,1,0)</f>
        <v>0</v>
      </c>
      <c r="AG1703" t="str">
        <f>_xlfn.XLOOKUP(AE1703,Returns!A:A,Returns!B:B,"Not Returned",0,1)</f>
        <v>Not Returned</v>
      </c>
      <c r="AH1703">
        <f t="shared" si="134"/>
        <v>0</v>
      </c>
    </row>
    <row r="1704" spans="1:34" x14ac:dyDescent="0.3">
      <c r="A1704">
        <v>21699</v>
      </c>
      <c r="B1704" t="s">
        <v>106</v>
      </c>
      <c r="C1704" s="8">
        <v>0.1</v>
      </c>
      <c r="D1704" s="6">
        <v>3.98</v>
      </c>
      <c r="E1704" s="7">
        <v>2.97</v>
      </c>
      <c r="F1704">
        <v>2089</v>
      </c>
      <c r="G1704" t="s">
        <v>1989</v>
      </c>
      <c r="H1704" t="str">
        <f>IF(COUNTIF(G$2:G1704,G1704)=1,"New Customer","Returning Customer")</f>
        <v>Returning Customer</v>
      </c>
      <c r="I1704">
        <f t="shared" si="130"/>
        <v>0</v>
      </c>
      <c r="J1704" t="s">
        <v>27</v>
      </c>
      <c r="K1704" t="s">
        <v>28</v>
      </c>
      <c r="L1704" t="s">
        <v>29</v>
      </c>
      <c r="M1704" t="s">
        <v>93</v>
      </c>
      <c r="N1704" t="s">
        <v>31</v>
      </c>
      <c r="O1704" t="s">
        <v>1993</v>
      </c>
      <c r="P1704">
        <v>0.35</v>
      </c>
      <c r="Q1704" t="s">
        <v>33</v>
      </c>
      <c r="R1704" t="s">
        <v>53</v>
      </c>
      <c r="S1704" t="str">
        <f>VLOOKUP(R1704,Users!$A$1:$B$5,2,0)</f>
        <v>Erin</v>
      </c>
      <c r="T1704" t="s">
        <v>71</v>
      </c>
      <c r="U1704" t="s">
        <v>1991</v>
      </c>
      <c r="V1704">
        <v>10956</v>
      </c>
      <c r="W1704" s="2">
        <v>42185</v>
      </c>
      <c r="X1704" s="2" t="str">
        <f t="shared" si="131"/>
        <v>Tue</v>
      </c>
      <c r="Y1704" s="2">
        <v>42189</v>
      </c>
      <c r="Z1704" s="9">
        <f t="shared" si="132"/>
        <v>4</v>
      </c>
      <c r="AA1704" s="9" t="str">
        <f t="shared" si="133"/>
        <v>After Discount</v>
      </c>
      <c r="AB1704" s="6">
        <v>-5.3849999999999998</v>
      </c>
      <c r="AC1704">
        <v>5</v>
      </c>
      <c r="AD1704" s="6">
        <v>20.54</v>
      </c>
      <c r="AE1704">
        <v>88348</v>
      </c>
      <c r="AF1704" s="9">
        <f>IF(COUNTIF(AE$2:AE3655,AE1704)=1,1,0)</f>
        <v>0</v>
      </c>
      <c r="AG1704" t="str">
        <f>_xlfn.XLOOKUP(AE1704,Returns!A:A,Returns!B:B,"Not Returned",0,1)</f>
        <v>Not Returned</v>
      </c>
      <c r="AH1704">
        <f t="shared" si="134"/>
        <v>0</v>
      </c>
    </row>
    <row r="1705" spans="1:34" x14ac:dyDescent="0.3">
      <c r="A1705">
        <v>21960</v>
      </c>
      <c r="B1705" t="s">
        <v>47</v>
      </c>
      <c r="C1705" s="8">
        <v>0.03</v>
      </c>
      <c r="D1705" s="6">
        <v>99.99</v>
      </c>
      <c r="E1705" s="7">
        <v>19.989999999999998</v>
      </c>
      <c r="F1705">
        <v>1036</v>
      </c>
      <c r="G1705" t="s">
        <v>1139</v>
      </c>
      <c r="H1705" t="str">
        <f>IF(COUNTIF(G$2:G1705,G1705)=1,"New Customer","Returning Customer")</f>
        <v>New Customer</v>
      </c>
      <c r="I1705">
        <f t="shared" si="130"/>
        <v>1</v>
      </c>
      <c r="J1705" t="s">
        <v>49</v>
      </c>
      <c r="K1705" t="s">
        <v>40</v>
      </c>
      <c r="L1705" t="s">
        <v>77</v>
      </c>
      <c r="M1705" t="s">
        <v>177</v>
      </c>
      <c r="N1705" t="s">
        <v>59</v>
      </c>
      <c r="O1705" t="s">
        <v>1140</v>
      </c>
      <c r="P1705">
        <v>0.52</v>
      </c>
      <c r="Q1705" t="s">
        <v>33</v>
      </c>
      <c r="R1705" t="s">
        <v>53</v>
      </c>
      <c r="S1705" t="str">
        <f>VLOOKUP(R1705,Users!$A$1:$B$5,2,0)</f>
        <v>Erin</v>
      </c>
      <c r="T1705" t="s">
        <v>152</v>
      </c>
      <c r="U1705" t="s">
        <v>1141</v>
      </c>
      <c r="V1705">
        <v>43017</v>
      </c>
      <c r="W1705" s="2">
        <v>42076</v>
      </c>
      <c r="X1705" s="2" t="str">
        <f t="shared" si="131"/>
        <v>Fri</v>
      </c>
      <c r="Y1705" s="2">
        <v>42077</v>
      </c>
      <c r="Z1705" s="9">
        <f t="shared" si="132"/>
        <v>1</v>
      </c>
      <c r="AA1705" s="9" t="str">
        <f t="shared" si="133"/>
        <v>After Discount</v>
      </c>
      <c r="AB1705" s="6">
        <v>293.66000000000003</v>
      </c>
      <c r="AC1705">
        <v>6</v>
      </c>
      <c r="AD1705" s="6">
        <v>598.38</v>
      </c>
      <c r="AE1705">
        <v>90710</v>
      </c>
      <c r="AF1705" s="9">
        <f>IF(COUNTIF(AE$2:AE3656,AE1705)=1,1,0)</f>
        <v>0</v>
      </c>
      <c r="AG1705" t="str">
        <f>_xlfn.XLOOKUP(AE1705,Returns!A:A,Returns!B:B,"Not Returned",0,1)</f>
        <v>Not Returned</v>
      </c>
      <c r="AH1705">
        <f t="shared" si="134"/>
        <v>0</v>
      </c>
    </row>
    <row r="1706" spans="1:34" x14ac:dyDescent="0.3">
      <c r="A1706">
        <v>19874</v>
      </c>
      <c r="B1706" t="s">
        <v>25</v>
      </c>
      <c r="C1706" s="8">
        <v>0.09</v>
      </c>
      <c r="D1706" s="6">
        <v>99.99</v>
      </c>
      <c r="E1706" s="7">
        <v>19.989999999999998</v>
      </c>
      <c r="F1706">
        <v>1233</v>
      </c>
      <c r="G1706" t="s">
        <v>1310</v>
      </c>
      <c r="H1706" t="str">
        <f>IF(COUNTIF(G$2:G1706,G1706)=1,"New Customer","Returning Customer")</f>
        <v>Returning Customer</v>
      </c>
      <c r="I1706">
        <f t="shared" si="130"/>
        <v>0</v>
      </c>
      <c r="J1706" t="s">
        <v>49</v>
      </c>
      <c r="K1706" t="s">
        <v>114</v>
      </c>
      <c r="L1706" t="s">
        <v>77</v>
      </c>
      <c r="M1706" t="s">
        <v>177</v>
      </c>
      <c r="N1706" t="s">
        <v>59</v>
      </c>
      <c r="O1706" t="s">
        <v>1140</v>
      </c>
      <c r="P1706">
        <v>0.52</v>
      </c>
      <c r="Q1706" t="s">
        <v>33</v>
      </c>
      <c r="R1706" t="s">
        <v>61</v>
      </c>
      <c r="S1706" t="str">
        <f>VLOOKUP(R1706,Users!$A$1:$B$5,2,0)</f>
        <v>Chris</v>
      </c>
      <c r="T1706" t="s">
        <v>129</v>
      </c>
      <c r="U1706" t="s">
        <v>1312</v>
      </c>
      <c r="V1706">
        <v>75028</v>
      </c>
      <c r="W1706" s="2">
        <v>42159</v>
      </c>
      <c r="X1706" s="2" t="str">
        <f t="shared" si="131"/>
        <v>Thu</v>
      </c>
      <c r="Y1706" s="2">
        <v>42161</v>
      </c>
      <c r="Z1706" s="9">
        <f t="shared" si="132"/>
        <v>2</v>
      </c>
      <c r="AA1706" s="9" t="str">
        <f t="shared" si="133"/>
        <v>After Discount</v>
      </c>
      <c r="AB1706" s="6">
        <v>-161.47499999999999</v>
      </c>
      <c r="AC1706">
        <v>1</v>
      </c>
      <c r="AD1706" s="6">
        <v>97.65</v>
      </c>
      <c r="AE1706">
        <v>89376</v>
      </c>
      <c r="AF1706" s="9">
        <f>IF(COUNTIF(AE$2:AE3657,AE1706)=1,1,0)</f>
        <v>0</v>
      </c>
      <c r="AG1706" t="str">
        <f>_xlfn.XLOOKUP(AE1706,Returns!A:A,Returns!B:B,"Not Returned",0,1)</f>
        <v>Not Returned</v>
      </c>
      <c r="AH1706">
        <f t="shared" si="134"/>
        <v>0</v>
      </c>
    </row>
    <row r="1707" spans="1:34" x14ac:dyDescent="0.3">
      <c r="A1707">
        <v>21806</v>
      </c>
      <c r="B1707" t="s">
        <v>25</v>
      </c>
      <c r="C1707" s="8">
        <v>0.06</v>
      </c>
      <c r="D1707" s="6">
        <v>99.99</v>
      </c>
      <c r="E1707" s="7">
        <v>19.989999999999998</v>
      </c>
      <c r="F1707">
        <v>1484</v>
      </c>
      <c r="G1707" t="s">
        <v>1508</v>
      </c>
      <c r="H1707" t="str">
        <f>IF(COUNTIF(G$2:G1707,G1707)=1,"New Customer","Returning Customer")</f>
        <v>Returning Customer</v>
      </c>
      <c r="I1707">
        <f t="shared" si="130"/>
        <v>0</v>
      </c>
      <c r="J1707" t="s">
        <v>49</v>
      </c>
      <c r="K1707" t="s">
        <v>40</v>
      </c>
      <c r="L1707" t="s">
        <v>77</v>
      </c>
      <c r="M1707" t="s">
        <v>177</v>
      </c>
      <c r="N1707" t="s">
        <v>59</v>
      </c>
      <c r="O1707" t="s">
        <v>1140</v>
      </c>
      <c r="P1707">
        <v>0.52</v>
      </c>
      <c r="Q1707" t="s">
        <v>33</v>
      </c>
      <c r="R1707" t="s">
        <v>61</v>
      </c>
      <c r="S1707" t="str">
        <f>VLOOKUP(R1707,Users!$A$1:$B$5,2,0)</f>
        <v>Chris</v>
      </c>
      <c r="T1707" t="s">
        <v>175</v>
      </c>
      <c r="U1707" t="s">
        <v>1509</v>
      </c>
      <c r="V1707">
        <v>60016</v>
      </c>
      <c r="W1707" s="2">
        <v>42074</v>
      </c>
      <c r="X1707" s="2" t="str">
        <f t="shared" si="131"/>
        <v>Wed</v>
      </c>
      <c r="Y1707" s="2">
        <v>42077</v>
      </c>
      <c r="Z1707" s="9">
        <f t="shared" si="132"/>
        <v>3</v>
      </c>
      <c r="AA1707" s="9" t="str">
        <f t="shared" si="133"/>
        <v>After Discount</v>
      </c>
      <c r="AB1707" s="6">
        <v>-127.56</v>
      </c>
      <c r="AC1707">
        <v>3</v>
      </c>
      <c r="AD1707" s="6">
        <v>290.24</v>
      </c>
      <c r="AE1707">
        <v>91235</v>
      </c>
      <c r="AF1707" s="9">
        <f>IF(COUNTIF(AE$2:AE3658,AE1707)=1,1,0)</f>
        <v>0</v>
      </c>
      <c r="AG1707" t="str">
        <f>_xlfn.XLOOKUP(AE1707,Returns!A:A,Returns!B:B,"Not Returned",0,1)</f>
        <v>Not Returned</v>
      </c>
      <c r="AH1707">
        <f t="shared" si="134"/>
        <v>0</v>
      </c>
    </row>
    <row r="1708" spans="1:34" x14ac:dyDescent="0.3">
      <c r="A1708">
        <v>5670</v>
      </c>
      <c r="B1708" t="s">
        <v>106</v>
      </c>
      <c r="C1708" s="8">
        <v>0.1</v>
      </c>
      <c r="D1708" s="6">
        <v>49.99</v>
      </c>
      <c r="E1708" s="7">
        <v>19.989999999999998</v>
      </c>
      <c r="F1708">
        <v>1723</v>
      </c>
      <c r="G1708" t="s">
        <v>1716</v>
      </c>
      <c r="H1708" t="str">
        <f>IF(COUNTIF(G$2:G1708,G1708)=1,"New Customer","Returning Customer")</f>
        <v>Returning Customer</v>
      </c>
      <c r="I1708">
        <f t="shared" si="130"/>
        <v>0</v>
      </c>
      <c r="J1708" t="s">
        <v>27</v>
      </c>
      <c r="K1708" t="s">
        <v>28</v>
      </c>
      <c r="L1708" t="s">
        <v>77</v>
      </c>
      <c r="M1708" t="s">
        <v>177</v>
      </c>
      <c r="N1708" t="s">
        <v>59</v>
      </c>
      <c r="O1708" t="s">
        <v>1717</v>
      </c>
      <c r="P1708">
        <v>0.45</v>
      </c>
      <c r="Q1708" t="s">
        <v>33</v>
      </c>
      <c r="R1708" t="s">
        <v>34</v>
      </c>
      <c r="S1708" t="str">
        <f>VLOOKUP(R1708,Users!$A$1:$B$5,2,0)</f>
        <v>William</v>
      </c>
      <c r="T1708" t="s">
        <v>45</v>
      </c>
      <c r="U1708" t="s">
        <v>1718</v>
      </c>
      <c r="V1708">
        <v>92037</v>
      </c>
      <c r="W1708" s="2">
        <v>42035</v>
      </c>
      <c r="X1708" s="2" t="str">
        <f t="shared" si="131"/>
        <v>Sat</v>
      </c>
      <c r="Y1708" s="2">
        <v>42040</v>
      </c>
      <c r="Z1708" s="9">
        <f t="shared" si="132"/>
        <v>5</v>
      </c>
      <c r="AA1708" s="9" t="str">
        <f t="shared" si="133"/>
        <v>After Discount</v>
      </c>
      <c r="AB1708" s="6">
        <v>13.508000000000003</v>
      </c>
      <c r="AC1708">
        <v>46</v>
      </c>
      <c r="AD1708" s="6">
        <v>2188.06</v>
      </c>
      <c r="AE1708">
        <v>40101</v>
      </c>
      <c r="AF1708" s="9">
        <f>IF(COUNTIF(AE$2:AE3659,AE1708)=1,1,0)</f>
        <v>1</v>
      </c>
      <c r="AG1708" t="str">
        <f>_xlfn.XLOOKUP(AE1708,Returns!A:A,Returns!B:B,"Not Returned",0,1)</f>
        <v>Not Returned</v>
      </c>
      <c r="AH1708">
        <f t="shared" si="134"/>
        <v>0</v>
      </c>
    </row>
    <row r="1709" spans="1:34" x14ac:dyDescent="0.3">
      <c r="A1709">
        <v>1042</v>
      </c>
      <c r="B1709" t="s">
        <v>47</v>
      </c>
      <c r="C1709" s="8">
        <v>0.06</v>
      </c>
      <c r="D1709" s="6">
        <v>49.99</v>
      </c>
      <c r="E1709" s="7">
        <v>19.989999999999998</v>
      </c>
      <c r="F1709">
        <v>3011</v>
      </c>
      <c r="G1709" t="s">
        <v>2713</v>
      </c>
      <c r="H1709" t="str">
        <f>IF(COUNTIF(G$2:G1709,G1709)=1,"New Customer","Returning Customer")</f>
        <v>Returning Customer</v>
      </c>
      <c r="I1709">
        <f t="shared" si="130"/>
        <v>0</v>
      </c>
      <c r="J1709" t="s">
        <v>49</v>
      </c>
      <c r="K1709" t="s">
        <v>28</v>
      </c>
      <c r="L1709" t="s">
        <v>77</v>
      </c>
      <c r="M1709" t="s">
        <v>177</v>
      </c>
      <c r="N1709" t="s">
        <v>59</v>
      </c>
      <c r="O1709" t="s">
        <v>1717</v>
      </c>
      <c r="P1709">
        <v>0.45</v>
      </c>
      <c r="Q1709" t="s">
        <v>33</v>
      </c>
      <c r="R1709" t="s">
        <v>53</v>
      </c>
      <c r="S1709" t="str">
        <f>VLOOKUP(R1709,Users!$A$1:$B$5,2,0)</f>
        <v>Erin</v>
      </c>
      <c r="T1709" t="s">
        <v>189</v>
      </c>
      <c r="U1709" t="s">
        <v>190</v>
      </c>
      <c r="V1709">
        <v>2113</v>
      </c>
      <c r="W1709" s="2">
        <v>42122</v>
      </c>
      <c r="X1709" s="2" t="str">
        <f t="shared" si="131"/>
        <v>Tue</v>
      </c>
      <c r="Y1709" s="2">
        <v>42124</v>
      </c>
      <c r="Z1709" s="9">
        <f t="shared" si="132"/>
        <v>2</v>
      </c>
      <c r="AA1709" s="9" t="str">
        <f t="shared" si="133"/>
        <v>After Discount</v>
      </c>
      <c r="AB1709" s="6">
        <v>17.2</v>
      </c>
      <c r="AC1709">
        <v>67</v>
      </c>
      <c r="AD1709" s="6">
        <v>3247.54</v>
      </c>
      <c r="AE1709">
        <v>7623</v>
      </c>
      <c r="AF1709" s="9">
        <f>IF(COUNTIF(AE$2:AE3660,AE1709)=1,1,0)</f>
        <v>0</v>
      </c>
      <c r="AG1709" t="str">
        <f>_xlfn.XLOOKUP(AE1709,Returns!A:A,Returns!B:B,"Not Returned",0,1)</f>
        <v>Not Returned</v>
      </c>
      <c r="AH1709">
        <f t="shared" si="134"/>
        <v>0</v>
      </c>
    </row>
    <row r="1710" spans="1:34" x14ac:dyDescent="0.3">
      <c r="A1710">
        <v>19042</v>
      </c>
      <c r="B1710" t="s">
        <v>47</v>
      </c>
      <c r="C1710" s="8">
        <v>0.06</v>
      </c>
      <c r="D1710" s="6">
        <v>49.99</v>
      </c>
      <c r="E1710" s="7">
        <v>19.989999999999998</v>
      </c>
      <c r="F1710">
        <v>3012</v>
      </c>
      <c r="G1710" t="s">
        <v>2716</v>
      </c>
      <c r="H1710" t="str">
        <f>IF(COUNTIF(G$2:G1710,G1710)=1,"New Customer","Returning Customer")</f>
        <v>Returning Customer</v>
      </c>
      <c r="I1710">
        <f t="shared" si="130"/>
        <v>0</v>
      </c>
      <c r="J1710" t="s">
        <v>49</v>
      </c>
      <c r="K1710" t="s">
        <v>28</v>
      </c>
      <c r="L1710" t="s">
        <v>77</v>
      </c>
      <c r="M1710" t="s">
        <v>177</v>
      </c>
      <c r="N1710" t="s">
        <v>59</v>
      </c>
      <c r="O1710" t="s">
        <v>1717</v>
      </c>
      <c r="P1710">
        <v>0.45</v>
      </c>
      <c r="Q1710" t="s">
        <v>33</v>
      </c>
      <c r="R1710" t="s">
        <v>53</v>
      </c>
      <c r="S1710" t="str">
        <f>VLOOKUP(R1710,Users!$A$1:$B$5,2,0)</f>
        <v>Erin</v>
      </c>
      <c r="T1710" t="s">
        <v>71</v>
      </c>
      <c r="U1710" t="s">
        <v>2717</v>
      </c>
      <c r="V1710">
        <v>14609</v>
      </c>
      <c r="W1710" s="2">
        <v>42122</v>
      </c>
      <c r="X1710" s="2" t="str">
        <f t="shared" si="131"/>
        <v>Tue</v>
      </c>
      <c r="Y1710" s="2">
        <v>42124</v>
      </c>
      <c r="Z1710" s="9">
        <f t="shared" si="132"/>
        <v>2</v>
      </c>
      <c r="AA1710" s="9" t="str">
        <f t="shared" si="133"/>
        <v>After Discount</v>
      </c>
      <c r="AB1710" s="6">
        <v>19.78</v>
      </c>
      <c r="AC1710">
        <v>17</v>
      </c>
      <c r="AD1710" s="6">
        <v>824</v>
      </c>
      <c r="AE1710">
        <v>86346</v>
      </c>
      <c r="AF1710" s="9">
        <f>IF(COUNTIF(AE$2:AE3661,AE1710)=1,1,0)</f>
        <v>0</v>
      </c>
      <c r="AG1710" t="str">
        <f>_xlfn.XLOOKUP(AE1710,Returns!A:A,Returns!B:B,"Not Returned",0,1)</f>
        <v>Not Returned</v>
      </c>
      <c r="AH1710">
        <f t="shared" si="134"/>
        <v>0</v>
      </c>
    </row>
    <row r="1711" spans="1:34" x14ac:dyDescent="0.3">
      <c r="A1711">
        <v>19247</v>
      </c>
      <c r="B1711" t="s">
        <v>47</v>
      </c>
      <c r="C1711" s="8">
        <v>0.09</v>
      </c>
      <c r="D1711" s="6">
        <v>65.989999999999995</v>
      </c>
      <c r="E1711" s="7">
        <v>8.99</v>
      </c>
      <c r="F1711">
        <v>2874</v>
      </c>
      <c r="G1711" t="s">
        <v>2604</v>
      </c>
      <c r="H1711" t="str">
        <f>IF(COUNTIF(G$2:G1711,G1711)=1,"New Customer","Returning Customer")</f>
        <v>Returning Customer</v>
      </c>
      <c r="I1711">
        <f t="shared" si="130"/>
        <v>0</v>
      </c>
      <c r="J1711" t="s">
        <v>49</v>
      </c>
      <c r="K1711" t="s">
        <v>40</v>
      </c>
      <c r="L1711" t="s">
        <v>77</v>
      </c>
      <c r="M1711" t="s">
        <v>78</v>
      </c>
      <c r="N1711" t="s">
        <v>59</v>
      </c>
      <c r="O1711" t="s">
        <v>2606</v>
      </c>
      <c r="P1711">
        <v>0.57999999999999996</v>
      </c>
      <c r="Q1711" t="s">
        <v>33</v>
      </c>
      <c r="R1711" t="s">
        <v>61</v>
      </c>
      <c r="S1711" t="str">
        <f>VLOOKUP(R1711,Users!$A$1:$B$5,2,0)</f>
        <v>Chris</v>
      </c>
      <c r="T1711" t="s">
        <v>489</v>
      </c>
      <c r="U1711" t="s">
        <v>2594</v>
      </c>
      <c r="V1711">
        <v>68128</v>
      </c>
      <c r="W1711" s="2">
        <v>42177</v>
      </c>
      <c r="X1711" s="2" t="str">
        <f t="shared" si="131"/>
        <v>Mon</v>
      </c>
      <c r="Y1711" s="2">
        <v>42179</v>
      </c>
      <c r="Z1711" s="9">
        <f t="shared" si="132"/>
        <v>2</v>
      </c>
      <c r="AA1711" s="9" t="str">
        <f t="shared" si="133"/>
        <v>After Discount</v>
      </c>
      <c r="AB1711" s="6">
        <v>141.7824</v>
      </c>
      <c r="AC1711">
        <v>12</v>
      </c>
      <c r="AD1711" s="6">
        <v>633.85</v>
      </c>
      <c r="AE1711">
        <v>89874</v>
      </c>
      <c r="AF1711" s="9">
        <f>IF(COUNTIF(AE$2:AE3662,AE1711)=1,1,0)</f>
        <v>0</v>
      </c>
      <c r="AG1711" t="str">
        <f>_xlfn.XLOOKUP(AE1711,Returns!A:A,Returns!B:B,"Not Returned",0,1)</f>
        <v>Not Returned</v>
      </c>
      <c r="AH1711">
        <f t="shared" si="134"/>
        <v>0</v>
      </c>
    </row>
    <row r="1712" spans="1:34" x14ac:dyDescent="0.3">
      <c r="A1712">
        <v>18089</v>
      </c>
      <c r="B1712" t="s">
        <v>47</v>
      </c>
      <c r="C1712" s="8">
        <v>0.04</v>
      </c>
      <c r="D1712" s="6">
        <v>125.99</v>
      </c>
      <c r="E1712" s="7">
        <v>4.2</v>
      </c>
      <c r="F1712">
        <v>3105</v>
      </c>
      <c r="G1712" t="s">
        <v>2777</v>
      </c>
      <c r="H1712" t="str">
        <f>IF(COUNTIF(G$2:G1712,G1712)=1,"New Customer","Returning Customer")</f>
        <v>Returning Customer</v>
      </c>
      <c r="I1712">
        <f t="shared" si="130"/>
        <v>0</v>
      </c>
      <c r="J1712" t="s">
        <v>49</v>
      </c>
      <c r="K1712" t="s">
        <v>40</v>
      </c>
      <c r="L1712" t="s">
        <v>77</v>
      </c>
      <c r="M1712" t="s">
        <v>78</v>
      </c>
      <c r="N1712" t="s">
        <v>59</v>
      </c>
      <c r="O1712" t="s">
        <v>2778</v>
      </c>
      <c r="P1712">
        <v>0.59</v>
      </c>
      <c r="Q1712" t="s">
        <v>33</v>
      </c>
      <c r="R1712" t="s">
        <v>135</v>
      </c>
      <c r="S1712" t="str">
        <f>VLOOKUP(R1712,Users!$A$1:$B$5,2,0)</f>
        <v>Sam</v>
      </c>
      <c r="T1712" t="s">
        <v>606</v>
      </c>
      <c r="U1712" t="s">
        <v>313</v>
      </c>
      <c r="V1712">
        <v>42071</v>
      </c>
      <c r="W1712" s="2">
        <v>42083</v>
      </c>
      <c r="X1712" s="2" t="str">
        <f t="shared" si="131"/>
        <v>Fri</v>
      </c>
      <c r="Y1712" s="2">
        <v>42085</v>
      </c>
      <c r="Z1712" s="9">
        <f t="shared" si="132"/>
        <v>2</v>
      </c>
      <c r="AA1712" s="9" t="str">
        <f t="shared" si="133"/>
        <v>After Discount</v>
      </c>
      <c r="AB1712" s="6">
        <v>-236.25</v>
      </c>
      <c r="AC1712">
        <v>12</v>
      </c>
      <c r="AD1712" s="6">
        <v>1270.7</v>
      </c>
      <c r="AE1712">
        <v>86327</v>
      </c>
      <c r="AF1712" s="9">
        <f>IF(COUNTIF(AE$2:AE3663,AE1712)=1,1,0)</f>
        <v>0</v>
      </c>
      <c r="AG1712" t="str">
        <f>_xlfn.XLOOKUP(AE1712,Returns!A:A,Returns!B:B,"Not Returned",0,1)</f>
        <v>Not Returned</v>
      </c>
      <c r="AH1712">
        <f t="shared" si="134"/>
        <v>0</v>
      </c>
    </row>
    <row r="1713" spans="1:34" x14ac:dyDescent="0.3">
      <c r="A1713">
        <v>89</v>
      </c>
      <c r="B1713" t="s">
        <v>47</v>
      </c>
      <c r="C1713" s="8">
        <v>0.04</v>
      </c>
      <c r="D1713" s="6">
        <v>125.99</v>
      </c>
      <c r="E1713" s="7">
        <v>4.2</v>
      </c>
      <c r="F1713">
        <v>3106</v>
      </c>
      <c r="G1713" t="s">
        <v>2779</v>
      </c>
      <c r="H1713" t="str">
        <f>IF(COUNTIF(G$2:G1713,G1713)=1,"New Customer","Returning Customer")</f>
        <v>Returning Customer</v>
      </c>
      <c r="I1713">
        <f t="shared" si="130"/>
        <v>0</v>
      </c>
      <c r="J1713" t="s">
        <v>49</v>
      </c>
      <c r="K1713" t="s">
        <v>40</v>
      </c>
      <c r="L1713" t="s">
        <v>77</v>
      </c>
      <c r="M1713" t="s">
        <v>78</v>
      </c>
      <c r="N1713" t="s">
        <v>59</v>
      </c>
      <c r="O1713" t="s">
        <v>2778</v>
      </c>
      <c r="P1713">
        <v>0.59</v>
      </c>
      <c r="Q1713" t="s">
        <v>33</v>
      </c>
      <c r="R1713" t="s">
        <v>61</v>
      </c>
      <c r="S1713" t="str">
        <f>VLOOKUP(R1713,Users!$A$1:$B$5,2,0)</f>
        <v>Chris</v>
      </c>
      <c r="T1713" t="s">
        <v>129</v>
      </c>
      <c r="U1713" t="s">
        <v>2146</v>
      </c>
      <c r="V1713">
        <v>77041</v>
      </c>
      <c r="W1713" s="2">
        <v>42083</v>
      </c>
      <c r="X1713" s="2" t="str">
        <f t="shared" si="131"/>
        <v>Fri</v>
      </c>
      <c r="Y1713" s="2">
        <v>42085</v>
      </c>
      <c r="Z1713" s="9">
        <f t="shared" si="132"/>
        <v>2</v>
      </c>
      <c r="AA1713" s="9" t="str">
        <f t="shared" si="133"/>
        <v>After Discount</v>
      </c>
      <c r="AB1713" s="6">
        <v>510.48900000000003</v>
      </c>
      <c r="AC1713">
        <v>47</v>
      </c>
      <c r="AD1713" s="6">
        <v>4976.92</v>
      </c>
      <c r="AE1713">
        <v>548</v>
      </c>
      <c r="AF1713" s="9">
        <f>IF(COUNTIF(AE$2:AE3664,AE1713)=1,1,0)</f>
        <v>0</v>
      </c>
      <c r="AG1713" t="str">
        <f>_xlfn.XLOOKUP(AE1713,Returns!A:A,Returns!B:B,"Not Returned",0,1)</f>
        <v>Not Returned</v>
      </c>
      <c r="AH1713">
        <f t="shared" si="134"/>
        <v>0</v>
      </c>
    </row>
    <row r="1714" spans="1:34" x14ac:dyDescent="0.3">
      <c r="A1714">
        <v>23908</v>
      </c>
      <c r="B1714" t="s">
        <v>106</v>
      </c>
      <c r="C1714" s="8">
        <v>0.1</v>
      </c>
      <c r="D1714" s="6">
        <v>125.99</v>
      </c>
      <c r="E1714" s="7">
        <v>4.2</v>
      </c>
      <c r="F1714">
        <v>3355</v>
      </c>
      <c r="G1714" t="s">
        <v>2967</v>
      </c>
      <c r="H1714" t="str">
        <f>IF(COUNTIF(G$2:G1714,G1714)=1,"New Customer","Returning Customer")</f>
        <v>Returning Customer</v>
      </c>
      <c r="I1714">
        <f t="shared" si="130"/>
        <v>0</v>
      </c>
      <c r="J1714" t="s">
        <v>49</v>
      </c>
      <c r="K1714" t="s">
        <v>28</v>
      </c>
      <c r="L1714" t="s">
        <v>77</v>
      </c>
      <c r="M1714" t="s">
        <v>78</v>
      </c>
      <c r="N1714" t="s">
        <v>59</v>
      </c>
      <c r="O1714" t="s">
        <v>2778</v>
      </c>
      <c r="P1714">
        <v>0.59</v>
      </c>
      <c r="Q1714" t="s">
        <v>33</v>
      </c>
      <c r="R1714" t="s">
        <v>34</v>
      </c>
      <c r="S1714" t="str">
        <f>VLOOKUP(R1714,Users!$A$1:$B$5,2,0)</f>
        <v>William</v>
      </c>
      <c r="T1714" t="s">
        <v>45</v>
      </c>
      <c r="U1714" t="s">
        <v>2968</v>
      </c>
      <c r="V1714">
        <v>93010</v>
      </c>
      <c r="W1714" s="2">
        <v>42063</v>
      </c>
      <c r="X1714" s="2" t="str">
        <f t="shared" si="131"/>
        <v>Sat</v>
      </c>
      <c r="Y1714" s="2">
        <v>42063</v>
      </c>
      <c r="Z1714" s="9">
        <f t="shared" si="132"/>
        <v>0</v>
      </c>
      <c r="AA1714" s="9" t="str">
        <f t="shared" si="133"/>
        <v>After Discount</v>
      </c>
      <c r="AB1714" s="6">
        <v>372.40199999999999</v>
      </c>
      <c r="AC1714">
        <v>7</v>
      </c>
      <c r="AD1714" s="6">
        <v>681.42</v>
      </c>
      <c r="AE1714">
        <v>88587</v>
      </c>
      <c r="AF1714" s="9">
        <f>IF(COUNTIF(AE$2:AE3665,AE1714)=1,1,0)</f>
        <v>0</v>
      </c>
      <c r="AG1714" t="str">
        <f>_xlfn.XLOOKUP(AE1714,Returns!A:A,Returns!B:B,"Not Returned",0,1)</f>
        <v>Not Returned</v>
      </c>
      <c r="AH1714">
        <f t="shared" si="134"/>
        <v>0</v>
      </c>
    </row>
    <row r="1715" spans="1:34" x14ac:dyDescent="0.3">
      <c r="A1715">
        <v>23965</v>
      </c>
      <c r="B1715" t="s">
        <v>106</v>
      </c>
      <c r="C1715" s="8">
        <v>0.08</v>
      </c>
      <c r="D1715" s="6">
        <v>205.99</v>
      </c>
      <c r="E1715" s="7">
        <v>2.5</v>
      </c>
      <c r="F1715">
        <v>2270</v>
      </c>
      <c r="G1715" t="s">
        <v>2135</v>
      </c>
      <c r="H1715" t="str">
        <f>IF(COUNTIF(G$2:G1715,G1715)=1,"New Customer","Returning Customer")</f>
        <v>Returning Customer</v>
      </c>
      <c r="I1715">
        <f t="shared" si="130"/>
        <v>0</v>
      </c>
      <c r="J1715" t="s">
        <v>49</v>
      </c>
      <c r="K1715" t="s">
        <v>58</v>
      </c>
      <c r="L1715" t="s">
        <v>77</v>
      </c>
      <c r="M1715" t="s">
        <v>78</v>
      </c>
      <c r="N1715" t="s">
        <v>59</v>
      </c>
      <c r="O1715" t="s">
        <v>2137</v>
      </c>
      <c r="P1715">
        <v>0.59</v>
      </c>
      <c r="Q1715" t="s">
        <v>33</v>
      </c>
      <c r="R1715" t="s">
        <v>135</v>
      </c>
      <c r="S1715" t="str">
        <f>VLOOKUP(R1715,Users!$A$1:$B$5,2,0)</f>
        <v>Sam</v>
      </c>
      <c r="T1715" t="s">
        <v>923</v>
      </c>
      <c r="U1715" t="s">
        <v>2136</v>
      </c>
      <c r="V1715">
        <v>29662</v>
      </c>
      <c r="W1715" s="2">
        <v>42041</v>
      </c>
      <c r="X1715" s="2" t="str">
        <f t="shared" si="131"/>
        <v>Fri</v>
      </c>
      <c r="Y1715" s="2">
        <v>42046</v>
      </c>
      <c r="Z1715" s="9">
        <f t="shared" si="132"/>
        <v>5</v>
      </c>
      <c r="AA1715" s="9" t="str">
        <f t="shared" si="133"/>
        <v>After Discount</v>
      </c>
      <c r="AB1715" s="6">
        <v>-156.77199999999999</v>
      </c>
      <c r="AC1715">
        <v>17</v>
      </c>
      <c r="AD1715" s="6">
        <v>2875.35</v>
      </c>
      <c r="AE1715">
        <v>89572</v>
      </c>
      <c r="AF1715" s="9">
        <f>IF(COUNTIF(AE$2:AE3666,AE1715)=1,1,0)</f>
        <v>0</v>
      </c>
      <c r="AG1715" t="str">
        <f>_xlfn.XLOOKUP(AE1715,Returns!A:A,Returns!B:B,"Not Returned",0,1)</f>
        <v>Not Returned</v>
      </c>
      <c r="AH1715">
        <f t="shared" si="134"/>
        <v>0</v>
      </c>
    </row>
    <row r="1716" spans="1:34" x14ac:dyDescent="0.3">
      <c r="A1716">
        <v>19615</v>
      </c>
      <c r="B1716" t="s">
        <v>37</v>
      </c>
      <c r="C1716" s="8">
        <v>0.08</v>
      </c>
      <c r="D1716" s="6">
        <v>205.99</v>
      </c>
      <c r="E1716" s="7">
        <v>2.5</v>
      </c>
      <c r="F1716">
        <v>2281</v>
      </c>
      <c r="G1716" t="s">
        <v>2151</v>
      </c>
      <c r="H1716" t="str">
        <f>IF(COUNTIF(G$2:G1716,G1716)=1,"New Customer","Returning Customer")</f>
        <v>New Customer</v>
      </c>
      <c r="I1716">
        <f t="shared" si="130"/>
        <v>1</v>
      </c>
      <c r="J1716" t="s">
        <v>49</v>
      </c>
      <c r="K1716" t="s">
        <v>40</v>
      </c>
      <c r="L1716" t="s">
        <v>77</v>
      </c>
      <c r="M1716" t="s">
        <v>78</v>
      </c>
      <c r="N1716" t="s">
        <v>59</v>
      </c>
      <c r="O1716" t="s">
        <v>2137</v>
      </c>
      <c r="P1716">
        <v>0.59</v>
      </c>
      <c r="Q1716" t="s">
        <v>33</v>
      </c>
      <c r="R1716" t="s">
        <v>61</v>
      </c>
      <c r="S1716" t="str">
        <f>VLOOKUP(R1716,Users!$A$1:$B$5,2,0)</f>
        <v>Chris</v>
      </c>
      <c r="T1716" t="s">
        <v>1843</v>
      </c>
      <c r="U1716" t="s">
        <v>2152</v>
      </c>
      <c r="V1716">
        <v>54703</v>
      </c>
      <c r="W1716" s="2">
        <v>42031</v>
      </c>
      <c r="X1716" s="2" t="str">
        <f t="shared" si="131"/>
        <v>Tue</v>
      </c>
      <c r="Y1716" s="2">
        <v>42032</v>
      </c>
      <c r="Z1716" s="9">
        <f t="shared" si="132"/>
        <v>1</v>
      </c>
      <c r="AA1716" s="9" t="str">
        <f t="shared" si="133"/>
        <v>After Discount</v>
      </c>
      <c r="AB1716" s="6">
        <v>997.38144000000011</v>
      </c>
      <c r="AC1716">
        <v>10</v>
      </c>
      <c r="AD1716" s="6">
        <v>1610.84</v>
      </c>
      <c r="AE1716">
        <v>85948</v>
      </c>
      <c r="AF1716" s="9">
        <f>IF(COUNTIF(AE$2:AE3667,AE1716)=1,1,0)</f>
        <v>1</v>
      </c>
      <c r="AG1716" t="str">
        <f>_xlfn.XLOOKUP(AE1716,Returns!A:A,Returns!B:B,"Not Returned",0,1)</f>
        <v>Not Returned</v>
      </c>
      <c r="AH1716">
        <f t="shared" si="134"/>
        <v>0</v>
      </c>
    </row>
    <row r="1717" spans="1:34" x14ac:dyDescent="0.3">
      <c r="A1717">
        <v>24343</v>
      </c>
      <c r="B1717" t="s">
        <v>56</v>
      </c>
      <c r="C1717" s="8">
        <v>0.06</v>
      </c>
      <c r="D1717" s="6">
        <v>22.24</v>
      </c>
      <c r="E1717" s="7">
        <v>1.99</v>
      </c>
      <c r="F1717">
        <v>3226</v>
      </c>
      <c r="G1717" t="s">
        <v>2873</v>
      </c>
      <c r="H1717" t="str">
        <f>IF(COUNTIF(G$2:G1717,G1717)=1,"New Customer","Returning Customer")</f>
        <v>Returning Customer</v>
      </c>
      <c r="I1717">
        <f t="shared" si="130"/>
        <v>0</v>
      </c>
      <c r="J1717" t="s">
        <v>49</v>
      </c>
      <c r="K1717" t="s">
        <v>58</v>
      </c>
      <c r="L1717" t="s">
        <v>77</v>
      </c>
      <c r="M1717" t="s">
        <v>177</v>
      </c>
      <c r="N1717" t="s">
        <v>51</v>
      </c>
      <c r="O1717" t="s">
        <v>2875</v>
      </c>
      <c r="P1717">
        <v>0.43</v>
      </c>
      <c r="Q1717" t="s">
        <v>33</v>
      </c>
      <c r="R1717" t="s">
        <v>135</v>
      </c>
      <c r="S1717" t="str">
        <f>VLOOKUP(R1717,Users!$A$1:$B$5,2,0)</f>
        <v>Sam</v>
      </c>
      <c r="T1717" t="s">
        <v>239</v>
      </c>
      <c r="U1717" t="s">
        <v>2874</v>
      </c>
      <c r="V1717">
        <v>37075</v>
      </c>
      <c r="W1717" s="2">
        <v>42183</v>
      </c>
      <c r="X1717" s="2" t="str">
        <f t="shared" si="131"/>
        <v>Sun</v>
      </c>
      <c r="Y1717" s="2">
        <v>42185</v>
      </c>
      <c r="Z1717" s="9">
        <f t="shared" si="132"/>
        <v>2</v>
      </c>
      <c r="AA1717" s="9" t="str">
        <f t="shared" si="133"/>
        <v>After Discount</v>
      </c>
      <c r="AB1717" s="6">
        <v>95.387999999999991</v>
      </c>
      <c r="AC1717">
        <v>12</v>
      </c>
      <c r="AD1717" s="6">
        <v>255.88</v>
      </c>
      <c r="AE1717">
        <v>86509</v>
      </c>
      <c r="AF1717" s="9">
        <f>IF(COUNTIF(AE$2:AE3668,AE1717)=1,1,0)</f>
        <v>1</v>
      </c>
      <c r="AG1717" t="str">
        <f>_xlfn.XLOOKUP(AE1717,Returns!A:A,Returns!B:B,"Not Returned",0,1)</f>
        <v>Not Returned</v>
      </c>
      <c r="AH1717">
        <f t="shared" si="134"/>
        <v>0</v>
      </c>
    </row>
    <row r="1718" spans="1:34" x14ac:dyDescent="0.3">
      <c r="A1718">
        <v>19639</v>
      </c>
      <c r="B1718" t="s">
        <v>56</v>
      </c>
      <c r="C1718" s="8">
        <v>0.05</v>
      </c>
      <c r="D1718" s="6">
        <v>115.79</v>
      </c>
      <c r="E1718" s="7">
        <v>1.99</v>
      </c>
      <c r="F1718">
        <v>745</v>
      </c>
      <c r="G1718" t="s">
        <v>867</v>
      </c>
      <c r="H1718" t="str">
        <f>IF(COUNTIF(G$2:G1718,G1718)=1,"New Customer","Returning Customer")</f>
        <v>New Customer</v>
      </c>
      <c r="I1718">
        <f t="shared" si="130"/>
        <v>1</v>
      </c>
      <c r="J1718" t="s">
        <v>49</v>
      </c>
      <c r="K1718" t="s">
        <v>114</v>
      </c>
      <c r="L1718" t="s">
        <v>77</v>
      </c>
      <c r="M1718" t="s">
        <v>177</v>
      </c>
      <c r="N1718" t="s">
        <v>51</v>
      </c>
      <c r="O1718" t="s">
        <v>868</v>
      </c>
      <c r="P1718">
        <v>0.49</v>
      </c>
      <c r="Q1718" t="s">
        <v>33</v>
      </c>
      <c r="R1718" t="s">
        <v>34</v>
      </c>
      <c r="S1718" t="str">
        <f>VLOOKUP(R1718,Users!$A$1:$B$5,2,0)</f>
        <v>William</v>
      </c>
      <c r="T1718" t="s">
        <v>372</v>
      </c>
      <c r="U1718" t="s">
        <v>869</v>
      </c>
      <c r="V1718">
        <v>85345</v>
      </c>
      <c r="W1718" s="2">
        <v>42021</v>
      </c>
      <c r="X1718" s="2" t="str">
        <f t="shared" si="131"/>
        <v>Sat</v>
      </c>
      <c r="Y1718" s="2">
        <v>42023</v>
      </c>
      <c r="Z1718" s="9">
        <f t="shared" si="132"/>
        <v>2</v>
      </c>
      <c r="AA1718" s="9" t="str">
        <f t="shared" si="133"/>
        <v>After Discount</v>
      </c>
      <c r="AB1718" s="6">
        <v>67.599999999999923</v>
      </c>
      <c r="AC1718">
        <v>3</v>
      </c>
      <c r="AD1718" s="6">
        <v>353.1</v>
      </c>
      <c r="AE1718">
        <v>87726</v>
      </c>
      <c r="AF1718" s="9">
        <f>IF(COUNTIF(AE$2:AE3669,AE1718)=1,1,0)</f>
        <v>0</v>
      </c>
      <c r="AG1718" t="str">
        <f>_xlfn.XLOOKUP(AE1718,Returns!A:A,Returns!B:B,"Not Returned",0,1)</f>
        <v>Not Returned</v>
      </c>
      <c r="AH1718">
        <f t="shared" si="134"/>
        <v>0</v>
      </c>
    </row>
    <row r="1719" spans="1:34" x14ac:dyDescent="0.3">
      <c r="A1719">
        <v>24270</v>
      </c>
      <c r="B1719" t="s">
        <v>106</v>
      </c>
      <c r="C1719" s="8">
        <v>7.0000000000000007E-2</v>
      </c>
      <c r="D1719" s="6">
        <v>29.89</v>
      </c>
      <c r="E1719" s="7">
        <v>1.99</v>
      </c>
      <c r="F1719">
        <v>1213</v>
      </c>
      <c r="G1719" t="s">
        <v>1298</v>
      </c>
      <c r="H1719" t="str">
        <f>IF(COUNTIF(G$2:G1719,G1719)=1,"New Customer","Returning Customer")</f>
        <v>Returning Customer</v>
      </c>
      <c r="I1719">
        <f t="shared" si="130"/>
        <v>0</v>
      </c>
      <c r="J1719" t="s">
        <v>27</v>
      </c>
      <c r="K1719" t="s">
        <v>28</v>
      </c>
      <c r="L1719" t="s">
        <v>77</v>
      </c>
      <c r="M1719" t="s">
        <v>177</v>
      </c>
      <c r="N1719" t="s">
        <v>51</v>
      </c>
      <c r="O1719" t="s">
        <v>1299</v>
      </c>
      <c r="P1719">
        <v>0.5</v>
      </c>
      <c r="Q1719" t="s">
        <v>33</v>
      </c>
      <c r="R1719" t="s">
        <v>61</v>
      </c>
      <c r="S1719" t="str">
        <f>VLOOKUP(R1719,Users!$A$1:$B$5,2,0)</f>
        <v>Chris</v>
      </c>
      <c r="T1719" t="s">
        <v>695</v>
      </c>
      <c r="U1719" t="s">
        <v>1300</v>
      </c>
      <c r="V1719">
        <v>46530</v>
      </c>
      <c r="W1719" s="2">
        <v>42039</v>
      </c>
      <c r="X1719" s="2" t="str">
        <f t="shared" si="131"/>
        <v>Wed</v>
      </c>
      <c r="Y1719" s="2">
        <v>42044</v>
      </c>
      <c r="Z1719" s="9">
        <f t="shared" si="132"/>
        <v>5</v>
      </c>
      <c r="AA1719" s="9" t="str">
        <f t="shared" si="133"/>
        <v>After Discount</v>
      </c>
      <c r="AB1719" s="6">
        <v>258.6189</v>
      </c>
      <c r="AC1719">
        <v>13</v>
      </c>
      <c r="AD1719" s="6">
        <v>374.81</v>
      </c>
      <c r="AE1719">
        <v>88599</v>
      </c>
      <c r="AF1719" s="9">
        <f>IF(COUNTIF(AE$2:AE3670,AE1719)=1,1,0)</f>
        <v>0</v>
      </c>
      <c r="AG1719" t="str">
        <f>_xlfn.XLOOKUP(AE1719,Returns!A:A,Returns!B:B,"Not Returned",0,1)</f>
        <v>Not Returned</v>
      </c>
      <c r="AH1719">
        <f t="shared" si="134"/>
        <v>0</v>
      </c>
    </row>
    <row r="1720" spans="1:34" x14ac:dyDescent="0.3">
      <c r="A1720">
        <v>18512</v>
      </c>
      <c r="B1720" t="s">
        <v>106</v>
      </c>
      <c r="C1720" s="8">
        <v>0.05</v>
      </c>
      <c r="D1720" s="6">
        <v>29.89</v>
      </c>
      <c r="E1720" s="7">
        <v>1.99</v>
      </c>
      <c r="F1720">
        <v>1557</v>
      </c>
      <c r="G1720" t="s">
        <v>1569</v>
      </c>
      <c r="H1720" t="str">
        <f>IF(COUNTIF(G$2:G1720,G1720)=1,"New Customer","Returning Customer")</f>
        <v>Returning Customer</v>
      </c>
      <c r="I1720">
        <f t="shared" si="130"/>
        <v>0</v>
      </c>
      <c r="J1720" t="s">
        <v>49</v>
      </c>
      <c r="K1720" t="s">
        <v>114</v>
      </c>
      <c r="L1720" t="s">
        <v>77</v>
      </c>
      <c r="M1720" t="s">
        <v>177</v>
      </c>
      <c r="N1720" t="s">
        <v>51</v>
      </c>
      <c r="O1720" t="s">
        <v>1299</v>
      </c>
      <c r="P1720">
        <v>0.5</v>
      </c>
      <c r="Q1720" t="s">
        <v>33</v>
      </c>
      <c r="R1720" t="s">
        <v>135</v>
      </c>
      <c r="S1720" t="str">
        <f>VLOOKUP(R1720,Users!$A$1:$B$5,2,0)</f>
        <v>Sam</v>
      </c>
      <c r="T1720" t="s">
        <v>136</v>
      </c>
      <c r="U1720" t="s">
        <v>1571</v>
      </c>
      <c r="V1720">
        <v>22003</v>
      </c>
      <c r="W1720" s="2">
        <v>42088</v>
      </c>
      <c r="X1720" s="2" t="str">
        <f t="shared" si="131"/>
        <v>Wed</v>
      </c>
      <c r="Y1720" s="2">
        <v>42090</v>
      </c>
      <c r="Z1720" s="9">
        <f t="shared" si="132"/>
        <v>2</v>
      </c>
      <c r="AA1720" s="9" t="str">
        <f t="shared" si="133"/>
        <v>After Discount</v>
      </c>
      <c r="AB1720" s="6">
        <v>219.4734</v>
      </c>
      <c r="AC1720">
        <v>12</v>
      </c>
      <c r="AD1720" s="6">
        <v>361.19</v>
      </c>
      <c r="AE1720">
        <v>87426</v>
      </c>
      <c r="AF1720" s="9">
        <f>IF(COUNTIF(AE$2:AE3671,AE1720)=1,1,0)</f>
        <v>0</v>
      </c>
      <c r="AG1720" t="str">
        <f>_xlfn.XLOOKUP(AE1720,Returns!A:A,Returns!B:B,"Not Returned",0,1)</f>
        <v>Not Returned</v>
      </c>
      <c r="AH1720">
        <f t="shared" si="134"/>
        <v>0</v>
      </c>
    </row>
    <row r="1721" spans="1:34" x14ac:dyDescent="0.3">
      <c r="A1721">
        <v>21690</v>
      </c>
      <c r="B1721" t="s">
        <v>106</v>
      </c>
      <c r="C1721" s="8">
        <v>0.01</v>
      </c>
      <c r="D1721" s="6">
        <v>29.89</v>
      </c>
      <c r="E1721" s="7">
        <v>1.99</v>
      </c>
      <c r="F1721">
        <v>2715</v>
      </c>
      <c r="G1721" t="s">
        <v>2489</v>
      </c>
      <c r="H1721" t="str">
        <f>IF(COUNTIF(G$2:G1721,G1721)=1,"New Customer","Returning Customer")</f>
        <v>New Customer</v>
      </c>
      <c r="I1721">
        <f t="shared" si="130"/>
        <v>1</v>
      </c>
      <c r="J1721" t="s">
        <v>49</v>
      </c>
      <c r="K1721" t="s">
        <v>28</v>
      </c>
      <c r="L1721" t="s">
        <v>77</v>
      </c>
      <c r="M1721" t="s">
        <v>177</v>
      </c>
      <c r="N1721" t="s">
        <v>51</v>
      </c>
      <c r="O1721" t="s">
        <v>1299</v>
      </c>
      <c r="P1721">
        <v>0.5</v>
      </c>
      <c r="Q1721" t="s">
        <v>33</v>
      </c>
      <c r="R1721" t="s">
        <v>61</v>
      </c>
      <c r="S1721" t="str">
        <f>VLOOKUP(R1721,Users!$A$1:$B$5,2,0)</f>
        <v>Chris</v>
      </c>
      <c r="T1721" t="s">
        <v>295</v>
      </c>
      <c r="U1721" t="s">
        <v>2490</v>
      </c>
      <c r="V1721">
        <v>48911</v>
      </c>
      <c r="W1721" s="2">
        <v>42016</v>
      </c>
      <c r="X1721" s="2" t="str">
        <f t="shared" si="131"/>
        <v>Mon</v>
      </c>
      <c r="Y1721" s="2">
        <v>42020</v>
      </c>
      <c r="Z1721" s="9">
        <f t="shared" si="132"/>
        <v>4</v>
      </c>
      <c r="AA1721" s="9" t="str">
        <f t="shared" si="133"/>
        <v>After Discount</v>
      </c>
      <c r="AB1721" s="6">
        <v>-74.64</v>
      </c>
      <c r="AC1721">
        <v>1</v>
      </c>
      <c r="AD1721" s="6">
        <v>31.96</v>
      </c>
      <c r="AE1721">
        <v>88702</v>
      </c>
      <c r="AF1721" s="9">
        <f>IF(COUNTIF(AE$2:AE3672,AE1721)=1,1,0)</f>
        <v>1</v>
      </c>
      <c r="AG1721" t="str">
        <f>_xlfn.XLOOKUP(AE1721,Returns!A:A,Returns!B:B,"Not Returned",0,1)</f>
        <v>Not Returned</v>
      </c>
      <c r="AH1721">
        <f t="shared" si="134"/>
        <v>0</v>
      </c>
    </row>
    <row r="1722" spans="1:34" x14ac:dyDescent="0.3">
      <c r="A1722">
        <v>19003</v>
      </c>
      <c r="B1722" t="s">
        <v>25</v>
      </c>
      <c r="C1722" s="8">
        <v>0.08</v>
      </c>
      <c r="D1722" s="6">
        <v>45.19</v>
      </c>
      <c r="E1722" s="7">
        <v>1.99</v>
      </c>
      <c r="F1722">
        <v>999</v>
      </c>
      <c r="G1722" t="s">
        <v>1088</v>
      </c>
      <c r="H1722" t="str">
        <f>IF(COUNTIF(G$2:G1722,G1722)=1,"New Customer","Returning Customer")</f>
        <v>New Customer</v>
      </c>
      <c r="I1722">
        <f t="shared" si="130"/>
        <v>1</v>
      </c>
      <c r="J1722" t="s">
        <v>49</v>
      </c>
      <c r="K1722" t="s">
        <v>58</v>
      </c>
      <c r="L1722" t="s">
        <v>77</v>
      </c>
      <c r="M1722" t="s">
        <v>177</v>
      </c>
      <c r="N1722" t="s">
        <v>51</v>
      </c>
      <c r="O1722" t="s">
        <v>1089</v>
      </c>
      <c r="P1722">
        <v>0.55000000000000004</v>
      </c>
      <c r="Q1722" t="s">
        <v>33</v>
      </c>
      <c r="R1722" t="s">
        <v>53</v>
      </c>
      <c r="S1722" t="str">
        <f>VLOOKUP(R1722,Users!$A$1:$B$5,2,0)</f>
        <v>Erin</v>
      </c>
      <c r="T1722" t="s">
        <v>54</v>
      </c>
      <c r="U1722" t="s">
        <v>1090</v>
      </c>
      <c r="V1722">
        <v>7450</v>
      </c>
      <c r="W1722" s="2">
        <v>42077</v>
      </c>
      <c r="X1722" s="2" t="str">
        <f t="shared" si="131"/>
        <v>Sat</v>
      </c>
      <c r="Y1722" s="2">
        <v>42078</v>
      </c>
      <c r="Z1722" s="9">
        <f t="shared" si="132"/>
        <v>1</v>
      </c>
      <c r="AA1722" s="9" t="str">
        <f t="shared" si="133"/>
        <v>After Discount</v>
      </c>
      <c r="AB1722" s="6">
        <v>-71.83</v>
      </c>
      <c r="AC1722">
        <v>3</v>
      </c>
      <c r="AD1722" s="6">
        <v>127.22</v>
      </c>
      <c r="AE1722">
        <v>89433</v>
      </c>
      <c r="AF1722" s="9">
        <f>IF(COUNTIF(AE$2:AE3673,AE1722)=1,1,0)</f>
        <v>0</v>
      </c>
      <c r="AG1722" t="str">
        <f>_xlfn.XLOOKUP(AE1722,Returns!A:A,Returns!B:B,"Not Returned",0,1)</f>
        <v>Not Returned</v>
      </c>
      <c r="AH1722">
        <f t="shared" si="134"/>
        <v>0</v>
      </c>
    </row>
    <row r="1723" spans="1:34" x14ac:dyDescent="0.3">
      <c r="A1723">
        <v>24674</v>
      </c>
      <c r="B1723" t="s">
        <v>25</v>
      </c>
      <c r="C1723" s="8">
        <v>0.04</v>
      </c>
      <c r="D1723" s="6">
        <v>45.19</v>
      </c>
      <c r="E1723" s="7">
        <v>1.99</v>
      </c>
      <c r="F1723">
        <v>2124</v>
      </c>
      <c r="G1723" t="s">
        <v>2018</v>
      </c>
      <c r="H1723" t="str">
        <f>IF(COUNTIF(G$2:G1723,G1723)=1,"New Customer","Returning Customer")</f>
        <v>Returning Customer</v>
      </c>
      <c r="I1723">
        <f t="shared" si="130"/>
        <v>0</v>
      </c>
      <c r="J1723" t="s">
        <v>49</v>
      </c>
      <c r="K1723" t="s">
        <v>114</v>
      </c>
      <c r="L1723" t="s">
        <v>77</v>
      </c>
      <c r="M1723" t="s">
        <v>177</v>
      </c>
      <c r="N1723" t="s">
        <v>51</v>
      </c>
      <c r="O1723" t="s">
        <v>1089</v>
      </c>
      <c r="P1723">
        <v>0.55000000000000004</v>
      </c>
      <c r="Q1723" t="s">
        <v>33</v>
      </c>
      <c r="R1723" t="s">
        <v>135</v>
      </c>
      <c r="S1723" t="str">
        <f>VLOOKUP(R1723,Users!$A$1:$B$5,2,0)</f>
        <v>Sam</v>
      </c>
      <c r="T1723" t="s">
        <v>949</v>
      </c>
      <c r="U1723" t="s">
        <v>2019</v>
      </c>
      <c r="V1723">
        <v>72301</v>
      </c>
      <c r="W1723" s="2">
        <v>42005</v>
      </c>
      <c r="X1723" s="2" t="str">
        <f t="shared" si="131"/>
        <v>Thu</v>
      </c>
      <c r="Y1723" s="2">
        <v>42006</v>
      </c>
      <c r="Z1723" s="9">
        <f t="shared" si="132"/>
        <v>1</v>
      </c>
      <c r="AA1723" s="9" t="str">
        <f t="shared" si="133"/>
        <v>After Discount</v>
      </c>
      <c r="AB1723" s="6">
        <v>-61.194000000000003</v>
      </c>
      <c r="AC1723">
        <v>13</v>
      </c>
      <c r="AD1723" s="6">
        <v>609.09</v>
      </c>
      <c r="AE1723">
        <v>89665</v>
      </c>
      <c r="AF1723" s="9">
        <f>IF(COUNTIF(AE$2:AE3674,AE1723)=1,1,0)</f>
        <v>1</v>
      </c>
      <c r="AG1723" t="str">
        <f>_xlfn.XLOOKUP(AE1723,Returns!A:A,Returns!B:B,"Not Returned",0,1)</f>
        <v>Not Returned</v>
      </c>
      <c r="AH1723">
        <f t="shared" si="134"/>
        <v>0</v>
      </c>
    </row>
    <row r="1724" spans="1:34" x14ac:dyDescent="0.3">
      <c r="A1724">
        <v>21117</v>
      </c>
      <c r="B1724" t="s">
        <v>47</v>
      </c>
      <c r="C1724" s="8">
        <v>0.04</v>
      </c>
      <c r="D1724" s="6">
        <v>37.700000000000003</v>
      </c>
      <c r="E1724" s="7">
        <v>2.99</v>
      </c>
      <c r="F1724">
        <v>451</v>
      </c>
      <c r="G1724" t="s">
        <v>542</v>
      </c>
      <c r="H1724" t="str">
        <f>IF(COUNTIF(G$2:G1724,G1724)=1,"New Customer","Returning Customer")</f>
        <v>Returning Customer</v>
      </c>
      <c r="I1724">
        <f t="shared" si="130"/>
        <v>0</v>
      </c>
      <c r="J1724" t="s">
        <v>49</v>
      </c>
      <c r="K1724" t="s">
        <v>40</v>
      </c>
      <c r="L1724" t="s">
        <v>29</v>
      </c>
      <c r="M1724" t="s">
        <v>109</v>
      </c>
      <c r="N1724" t="s">
        <v>59</v>
      </c>
      <c r="O1724" t="s">
        <v>545</v>
      </c>
      <c r="P1724">
        <v>0.35</v>
      </c>
      <c r="Q1724" t="s">
        <v>33</v>
      </c>
      <c r="R1724" t="s">
        <v>34</v>
      </c>
      <c r="S1724" t="str">
        <f>VLOOKUP(R1724,Users!$A$1:$B$5,2,0)</f>
        <v>William</v>
      </c>
      <c r="T1724" t="s">
        <v>45</v>
      </c>
      <c r="U1724" t="s">
        <v>544</v>
      </c>
      <c r="V1724">
        <v>94024</v>
      </c>
      <c r="W1724" s="2">
        <v>42151</v>
      </c>
      <c r="X1724" s="2" t="str">
        <f t="shared" si="131"/>
        <v>Wed</v>
      </c>
      <c r="Y1724" s="2">
        <v>42152</v>
      </c>
      <c r="Z1724" s="9">
        <f t="shared" si="132"/>
        <v>1</v>
      </c>
      <c r="AA1724" s="9" t="str">
        <f t="shared" si="133"/>
        <v>After Discount</v>
      </c>
      <c r="AB1724" s="6">
        <v>299.6739</v>
      </c>
      <c r="AC1724">
        <v>12</v>
      </c>
      <c r="AD1724" s="6">
        <v>434.31</v>
      </c>
      <c r="AE1724">
        <v>86012</v>
      </c>
      <c r="AF1724" s="9">
        <f>IF(COUNTIF(AE$2:AE3675,AE1724)=1,1,0)</f>
        <v>0</v>
      </c>
      <c r="AG1724" t="str">
        <f>_xlfn.XLOOKUP(AE1724,Returns!A:A,Returns!B:B,"Not Returned",0,1)</f>
        <v>Not Returned</v>
      </c>
      <c r="AH1724">
        <f t="shared" si="134"/>
        <v>0</v>
      </c>
    </row>
    <row r="1725" spans="1:34" x14ac:dyDescent="0.3">
      <c r="A1725">
        <v>18922</v>
      </c>
      <c r="B1725" t="s">
        <v>47</v>
      </c>
      <c r="C1725" s="8">
        <v>0.1</v>
      </c>
      <c r="D1725" s="6">
        <v>37.700000000000003</v>
      </c>
      <c r="E1725" s="7">
        <v>2.99</v>
      </c>
      <c r="F1725">
        <v>1023</v>
      </c>
      <c r="G1725" t="s">
        <v>1120</v>
      </c>
      <c r="H1725" t="str">
        <f>IF(COUNTIF(G$2:G1725,G1725)=1,"New Customer","Returning Customer")</f>
        <v>Returning Customer</v>
      </c>
      <c r="I1725">
        <f t="shared" si="130"/>
        <v>0</v>
      </c>
      <c r="J1725" t="s">
        <v>49</v>
      </c>
      <c r="K1725" t="s">
        <v>58</v>
      </c>
      <c r="L1725" t="s">
        <v>29</v>
      </c>
      <c r="M1725" t="s">
        <v>109</v>
      </c>
      <c r="N1725" t="s">
        <v>59</v>
      </c>
      <c r="O1725" t="s">
        <v>545</v>
      </c>
      <c r="P1725">
        <v>0.35</v>
      </c>
      <c r="Q1725" t="s">
        <v>33</v>
      </c>
      <c r="R1725" t="s">
        <v>53</v>
      </c>
      <c r="S1725" t="str">
        <f>VLOOKUP(R1725,Users!$A$1:$B$5,2,0)</f>
        <v>Erin</v>
      </c>
      <c r="T1725" t="s">
        <v>229</v>
      </c>
      <c r="U1725" t="s">
        <v>1122</v>
      </c>
      <c r="V1725">
        <v>15221</v>
      </c>
      <c r="W1725" s="2">
        <v>42139</v>
      </c>
      <c r="X1725" s="2" t="str">
        <f t="shared" si="131"/>
        <v>Fri</v>
      </c>
      <c r="Y1725" s="2">
        <v>42140</v>
      </c>
      <c r="Z1725" s="9">
        <f t="shared" si="132"/>
        <v>1</v>
      </c>
      <c r="AA1725" s="9" t="str">
        <f t="shared" si="133"/>
        <v>After Discount</v>
      </c>
      <c r="AB1725" s="6">
        <v>455.12399999999997</v>
      </c>
      <c r="AC1725">
        <v>18</v>
      </c>
      <c r="AD1725" s="6">
        <v>659.6</v>
      </c>
      <c r="AE1725">
        <v>88633</v>
      </c>
      <c r="AF1725" s="9">
        <f>IF(COUNTIF(AE$2:AE3676,AE1725)=1,1,0)</f>
        <v>0</v>
      </c>
      <c r="AG1725" t="str">
        <f>_xlfn.XLOOKUP(AE1725,Returns!A:A,Returns!B:B,"Not Returned",0,1)</f>
        <v>Not Returned</v>
      </c>
      <c r="AH1725">
        <f t="shared" si="134"/>
        <v>0</v>
      </c>
    </row>
    <row r="1726" spans="1:34" x14ac:dyDescent="0.3">
      <c r="A1726">
        <v>5722</v>
      </c>
      <c r="B1726" t="s">
        <v>47</v>
      </c>
      <c r="C1726" s="8">
        <v>0.06</v>
      </c>
      <c r="D1726" s="6">
        <v>179.99</v>
      </c>
      <c r="E1726" s="7">
        <v>13.99</v>
      </c>
      <c r="F1726">
        <v>806</v>
      </c>
      <c r="G1726" t="s">
        <v>932</v>
      </c>
      <c r="H1726" t="str">
        <f>IF(COUNTIF(G$2:G1726,G1726)=1,"New Customer","Returning Customer")</f>
        <v>New Customer</v>
      </c>
      <c r="I1726">
        <f t="shared" si="130"/>
        <v>1</v>
      </c>
      <c r="J1726" t="s">
        <v>27</v>
      </c>
      <c r="K1726" t="s">
        <v>58</v>
      </c>
      <c r="L1726" t="s">
        <v>77</v>
      </c>
      <c r="M1726" t="s">
        <v>78</v>
      </c>
      <c r="N1726" t="s">
        <v>86</v>
      </c>
      <c r="O1726" t="s">
        <v>933</v>
      </c>
      <c r="P1726">
        <v>0.56999999999999995</v>
      </c>
      <c r="Q1726" t="s">
        <v>33</v>
      </c>
      <c r="R1726" t="s">
        <v>135</v>
      </c>
      <c r="S1726" t="str">
        <f>VLOOKUP(R1726,Users!$A$1:$B$5,2,0)</f>
        <v>Sam</v>
      </c>
      <c r="T1726" t="s">
        <v>356</v>
      </c>
      <c r="U1726" t="s">
        <v>441</v>
      </c>
      <c r="V1726">
        <v>33132</v>
      </c>
      <c r="W1726" s="2">
        <v>42013</v>
      </c>
      <c r="X1726" s="2" t="str">
        <f t="shared" si="131"/>
        <v>Fri</v>
      </c>
      <c r="Y1726" s="2">
        <v>42015</v>
      </c>
      <c r="Z1726" s="9">
        <f t="shared" si="132"/>
        <v>2</v>
      </c>
      <c r="AA1726" s="9" t="str">
        <f t="shared" si="133"/>
        <v>After Discount</v>
      </c>
      <c r="AB1726" s="6">
        <v>1220.03784</v>
      </c>
      <c r="AC1726">
        <v>54</v>
      </c>
      <c r="AD1726" s="6">
        <v>8332.91</v>
      </c>
      <c r="AE1726">
        <v>40547</v>
      </c>
      <c r="AF1726" s="9">
        <f>IF(COUNTIF(AE$2:AE3677,AE1726)=1,1,0)</f>
        <v>1</v>
      </c>
      <c r="AG1726" t="str">
        <f>_xlfn.XLOOKUP(AE1726,Returns!A:A,Returns!B:B,"Not Returned",0,1)</f>
        <v>Not Returned</v>
      </c>
      <c r="AH1726">
        <f t="shared" si="134"/>
        <v>0</v>
      </c>
    </row>
    <row r="1727" spans="1:34" x14ac:dyDescent="0.3">
      <c r="A1727">
        <v>20679</v>
      </c>
      <c r="B1727" t="s">
        <v>25</v>
      </c>
      <c r="C1727" s="8">
        <v>0.09</v>
      </c>
      <c r="D1727" s="6">
        <v>5.98</v>
      </c>
      <c r="E1727" s="7">
        <v>2.5</v>
      </c>
      <c r="F1727">
        <v>151</v>
      </c>
      <c r="G1727" t="s">
        <v>237</v>
      </c>
      <c r="H1727" t="str">
        <f>IF(COUNTIF(G$2:G1727,G1727)=1,"New Customer","Returning Customer")</f>
        <v>Returning Customer</v>
      </c>
      <c r="I1727">
        <f t="shared" si="130"/>
        <v>0</v>
      </c>
      <c r="J1727" t="s">
        <v>49</v>
      </c>
      <c r="K1727" t="s">
        <v>40</v>
      </c>
      <c r="L1727" t="s">
        <v>29</v>
      </c>
      <c r="M1727" t="s">
        <v>69</v>
      </c>
      <c r="N1727" t="s">
        <v>59</v>
      </c>
      <c r="O1727" t="s">
        <v>241</v>
      </c>
      <c r="P1727">
        <v>0.36</v>
      </c>
      <c r="Q1727" t="s">
        <v>33</v>
      </c>
      <c r="R1727" t="s">
        <v>135</v>
      </c>
      <c r="S1727" t="str">
        <f>VLOOKUP(R1727,Users!$A$1:$B$5,2,0)</f>
        <v>Sam</v>
      </c>
      <c r="T1727" t="s">
        <v>239</v>
      </c>
      <c r="U1727" t="s">
        <v>240</v>
      </c>
      <c r="V1727">
        <v>37664</v>
      </c>
      <c r="W1727" s="2">
        <v>42114</v>
      </c>
      <c r="X1727" s="2" t="str">
        <f t="shared" si="131"/>
        <v>Mon</v>
      </c>
      <c r="Y1727" s="2">
        <v>42116</v>
      </c>
      <c r="Z1727" s="9">
        <f t="shared" si="132"/>
        <v>2</v>
      </c>
      <c r="AA1727" s="9" t="str">
        <f t="shared" si="133"/>
        <v>After Discount</v>
      </c>
      <c r="AB1727" s="6">
        <v>13.895999999999999</v>
      </c>
      <c r="AC1727">
        <v>5</v>
      </c>
      <c r="AD1727" s="6">
        <v>28.11</v>
      </c>
      <c r="AE1727">
        <v>89523</v>
      </c>
      <c r="AF1727" s="9">
        <f>IF(COUNTIF(AE$2:AE3678,AE1727)=1,1,0)</f>
        <v>1</v>
      </c>
      <c r="AG1727" t="str">
        <f>_xlfn.XLOOKUP(AE1727,Returns!A:A,Returns!B:B,"Not Returned",0,1)</f>
        <v>Not Returned</v>
      </c>
      <c r="AH1727">
        <f t="shared" si="134"/>
        <v>0</v>
      </c>
    </row>
    <row r="1728" spans="1:34" x14ac:dyDescent="0.3">
      <c r="A1728">
        <v>18252</v>
      </c>
      <c r="B1728" t="s">
        <v>37</v>
      </c>
      <c r="C1728" s="8">
        <v>0</v>
      </c>
      <c r="D1728" s="6">
        <v>5.98</v>
      </c>
      <c r="E1728" s="7">
        <v>2.5</v>
      </c>
      <c r="F1728">
        <v>2052</v>
      </c>
      <c r="G1728" t="s">
        <v>1955</v>
      </c>
      <c r="H1728" t="str">
        <f>IF(COUNTIF(G$2:G1728,G1728)=1,"New Customer","Returning Customer")</f>
        <v>Returning Customer</v>
      </c>
      <c r="I1728">
        <f t="shared" si="130"/>
        <v>0</v>
      </c>
      <c r="J1728" t="s">
        <v>49</v>
      </c>
      <c r="K1728" t="s">
        <v>40</v>
      </c>
      <c r="L1728" t="s">
        <v>29</v>
      </c>
      <c r="M1728" t="s">
        <v>69</v>
      </c>
      <c r="N1728" t="s">
        <v>59</v>
      </c>
      <c r="O1728" t="s">
        <v>241</v>
      </c>
      <c r="P1728">
        <v>0.36</v>
      </c>
      <c r="Q1728" t="s">
        <v>33</v>
      </c>
      <c r="R1728" t="s">
        <v>34</v>
      </c>
      <c r="S1728" t="str">
        <f>VLOOKUP(R1728,Users!$A$1:$B$5,2,0)</f>
        <v>William</v>
      </c>
      <c r="T1728" t="s">
        <v>360</v>
      </c>
      <c r="U1728" t="s">
        <v>1956</v>
      </c>
      <c r="V1728">
        <v>87105</v>
      </c>
      <c r="W1728" s="2">
        <v>42054</v>
      </c>
      <c r="X1728" s="2" t="str">
        <f t="shared" si="131"/>
        <v>Thu</v>
      </c>
      <c r="Y1728" s="2">
        <v>42055</v>
      </c>
      <c r="Z1728" s="9">
        <f t="shared" si="132"/>
        <v>1</v>
      </c>
      <c r="AA1728" s="9" t="str">
        <f t="shared" si="133"/>
        <v>No Discount</v>
      </c>
      <c r="AB1728" s="6">
        <v>9.5608000000000004</v>
      </c>
      <c r="AC1728">
        <v>5</v>
      </c>
      <c r="AD1728" s="6">
        <v>31.64</v>
      </c>
      <c r="AE1728">
        <v>87234</v>
      </c>
      <c r="AF1728" s="9">
        <f>IF(COUNTIF(AE$2:AE3679,AE1728)=1,1,0)</f>
        <v>0</v>
      </c>
      <c r="AG1728" t="str">
        <f>_xlfn.XLOOKUP(AE1728,Returns!A:A,Returns!B:B,"Not Returned",0,1)</f>
        <v>Not Returned</v>
      </c>
      <c r="AH1728">
        <f t="shared" si="134"/>
        <v>0</v>
      </c>
    </row>
    <row r="1729" spans="1:34" x14ac:dyDescent="0.3">
      <c r="A1729">
        <v>22480</v>
      </c>
      <c r="B1729" t="s">
        <v>56</v>
      </c>
      <c r="C1729" s="8">
        <v>0.08</v>
      </c>
      <c r="D1729" s="6">
        <v>8.3699999999999992</v>
      </c>
      <c r="E1729" s="7">
        <v>10.16</v>
      </c>
      <c r="F1729">
        <v>1109</v>
      </c>
      <c r="G1729" t="s">
        <v>1201</v>
      </c>
      <c r="H1729" t="str">
        <f>IF(COUNTIF(G$2:G1729,G1729)=1,"New Customer","Returning Customer")</f>
        <v>New Customer</v>
      </c>
      <c r="I1729">
        <f t="shared" si="130"/>
        <v>1</v>
      </c>
      <c r="J1729" t="s">
        <v>49</v>
      </c>
      <c r="K1729" t="s">
        <v>114</v>
      </c>
      <c r="L1729" t="s">
        <v>41</v>
      </c>
      <c r="M1729" t="s">
        <v>50</v>
      </c>
      <c r="N1729" t="s">
        <v>231</v>
      </c>
      <c r="O1729" t="s">
        <v>1202</v>
      </c>
      <c r="P1729">
        <v>0.59</v>
      </c>
      <c r="Q1729" t="s">
        <v>33</v>
      </c>
      <c r="R1729" t="s">
        <v>61</v>
      </c>
      <c r="S1729" t="str">
        <f>VLOOKUP(R1729,Users!$A$1:$B$5,2,0)</f>
        <v>Chris</v>
      </c>
      <c r="T1729" t="s">
        <v>129</v>
      </c>
      <c r="U1729" t="s">
        <v>1203</v>
      </c>
      <c r="V1729">
        <v>78041</v>
      </c>
      <c r="W1729" s="2">
        <v>42184</v>
      </c>
      <c r="X1729" s="2" t="str">
        <f t="shared" si="131"/>
        <v>Mon</v>
      </c>
      <c r="Y1729" s="2">
        <v>42184</v>
      </c>
      <c r="Z1729" s="9">
        <f t="shared" si="132"/>
        <v>0</v>
      </c>
      <c r="AA1729" s="9" t="str">
        <f t="shared" si="133"/>
        <v>After Discount</v>
      </c>
      <c r="AB1729" s="6">
        <v>-169.232</v>
      </c>
      <c r="AC1729">
        <v>13</v>
      </c>
      <c r="AD1729" s="6">
        <v>108.99</v>
      </c>
      <c r="AE1729">
        <v>86410</v>
      </c>
      <c r="AF1729" s="9">
        <f>IF(COUNTIF(AE$2:AE3680,AE1729)=1,1,0)</f>
        <v>1</v>
      </c>
      <c r="AG1729" t="str">
        <f>_xlfn.XLOOKUP(AE1729,Returns!A:A,Returns!B:B,"Not Returned",0,1)</f>
        <v>Not Returned</v>
      </c>
      <c r="AH1729">
        <f t="shared" si="134"/>
        <v>0</v>
      </c>
    </row>
    <row r="1730" spans="1:34" x14ac:dyDescent="0.3">
      <c r="A1730">
        <v>19472</v>
      </c>
      <c r="B1730" t="s">
        <v>47</v>
      </c>
      <c r="C1730" s="8">
        <v>0.06</v>
      </c>
      <c r="D1730" s="6">
        <v>8.3699999999999992</v>
      </c>
      <c r="E1730" s="7">
        <v>10.16</v>
      </c>
      <c r="F1730">
        <v>1494</v>
      </c>
      <c r="G1730" t="s">
        <v>1518</v>
      </c>
      <c r="H1730" t="str">
        <f>IF(COUNTIF(G$2:G1730,G1730)=1,"New Customer","Returning Customer")</f>
        <v>New Customer</v>
      </c>
      <c r="I1730">
        <f t="shared" ref="I1730:I1793" si="135">IF(H1730="New Customer",1,0)</f>
        <v>1</v>
      </c>
      <c r="J1730" t="s">
        <v>49</v>
      </c>
      <c r="K1730" t="s">
        <v>28</v>
      </c>
      <c r="L1730" t="s">
        <v>41</v>
      </c>
      <c r="M1730" t="s">
        <v>50</v>
      </c>
      <c r="N1730" t="s">
        <v>231</v>
      </c>
      <c r="O1730" t="s">
        <v>1202</v>
      </c>
      <c r="P1730">
        <v>0.59</v>
      </c>
      <c r="Q1730" t="s">
        <v>33</v>
      </c>
      <c r="R1730" t="s">
        <v>53</v>
      </c>
      <c r="S1730" t="str">
        <f>VLOOKUP(R1730,Users!$A$1:$B$5,2,0)</f>
        <v>Erin</v>
      </c>
      <c r="T1730" t="s">
        <v>409</v>
      </c>
      <c r="U1730" t="s">
        <v>1519</v>
      </c>
      <c r="V1730">
        <v>21222</v>
      </c>
      <c r="W1730" s="2">
        <v>42074</v>
      </c>
      <c r="X1730" s="2" t="str">
        <f t="shared" ref="X1730:X1793" si="136">TEXT(W1730,"ddd")</f>
        <v>Wed</v>
      </c>
      <c r="Y1730" s="2">
        <v>42076</v>
      </c>
      <c r="Z1730" s="9">
        <f t="shared" ref="Z1730:Z1793" si="137">Y1730-W1730</f>
        <v>2</v>
      </c>
      <c r="AA1730" s="9" t="str">
        <f t="shared" ref="AA1730:AA1793" si="138">IF(C1730=0,"No Discount","After Discount")</f>
        <v>After Discount</v>
      </c>
      <c r="AB1730" s="6">
        <v>-255.65</v>
      </c>
      <c r="AC1730">
        <v>18</v>
      </c>
      <c r="AD1730" s="6">
        <v>157.63999999999999</v>
      </c>
      <c r="AE1730">
        <v>85880</v>
      </c>
      <c r="AF1730" s="9">
        <f>IF(COUNTIF(AE$2:AE3681,AE1730)=1,1,0)</f>
        <v>0</v>
      </c>
      <c r="AG1730" t="str">
        <f>_xlfn.XLOOKUP(AE1730,Returns!A:A,Returns!B:B,"Not Returned",0,1)</f>
        <v>Not Returned</v>
      </c>
      <c r="AH1730">
        <f t="shared" ref="AH1730:AH1793" si="139">IF(AG1730="Not Returned",0,1)</f>
        <v>0</v>
      </c>
    </row>
    <row r="1731" spans="1:34" x14ac:dyDescent="0.3">
      <c r="A1731">
        <v>23418</v>
      </c>
      <c r="B1731" t="s">
        <v>106</v>
      </c>
      <c r="C1731" s="8">
        <v>0.05</v>
      </c>
      <c r="D1731" s="6">
        <v>23.99</v>
      </c>
      <c r="E1731" s="7">
        <v>15.68</v>
      </c>
      <c r="F1731">
        <v>2274</v>
      </c>
      <c r="G1731" t="s">
        <v>2144</v>
      </c>
      <c r="H1731" t="str">
        <f>IF(COUNTIF(G$2:G1731,G1731)=1,"New Customer","Returning Customer")</f>
        <v>New Customer</v>
      </c>
      <c r="I1731">
        <f t="shared" si="135"/>
        <v>1</v>
      </c>
      <c r="J1731" t="s">
        <v>39</v>
      </c>
      <c r="K1731" t="s">
        <v>28</v>
      </c>
      <c r="L1731" t="s">
        <v>41</v>
      </c>
      <c r="M1731" t="s">
        <v>50</v>
      </c>
      <c r="N1731" t="s">
        <v>43</v>
      </c>
      <c r="O1731" t="s">
        <v>2145</v>
      </c>
      <c r="P1731">
        <v>0.62</v>
      </c>
      <c r="Q1731" t="s">
        <v>33</v>
      </c>
      <c r="R1731" t="s">
        <v>61</v>
      </c>
      <c r="S1731" t="str">
        <f>VLOOKUP(R1731,Users!$A$1:$B$5,2,0)</f>
        <v>Chris</v>
      </c>
      <c r="T1731" t="s">
        <v>129</v>
      </c>
      <c r="U1731" t="s">
        <v>2146</v>
      </c>
      <c r="V1731">
        <v>77036</v>
      </c>
      <c r="W1731" s="2">
        <v>42129</v>
      </c>
      <c r="X1731" s="2" t="str">
        <f t="shared" si="136"/>
        <v>Tue</v>
      </c>
      <c r="Y1731" s="2">
        <v>42133</v>
      </c>
      <c r="Z1731" s="9">
        <f t="shared" si="137"/>
        <v>4</v>
      </c>
      <c r="AA1731" s="9" t="str">
        <f t="shared" si="138"/>
        <v>After Discount</v>
      </c>
      <c r="AB1731" s="6">
        <v>-133.71</v>
      </c>
      <c r="AC1731">
        <v>12</v>
      </c>
      <c r="AD1731" s="6">
        <v>298.51</v>
      </c>
      <c r="AE1731">
        <v>90109</v>
      </c>
      <c r="AF1731" s="9">
        <f>IF(COUNTIF(AE$2:AE3682,AE1731)=1,1,0)</f>
        <v>0</v>
      </c>
      <c r="AG1731" t="str">
        <f>_xlfn.XLOOKUP(AE1731,Returns!A:A,Returns!B:B,"Not Returned",0,1)</f>
        <v>Not Returned</v>
      </c>
      <c r="AH1731">
        <f t="shared" si="139"/>
        <v>0</v>
      </c>
    </row>
    <row r="1732" spans="1:34" x14ac:dyDescent="0.3">
      <c r="A1732">
        <v>20555</v>
      </c>
      <c r="B1732" t="s">
        <v>25</v>
      </c>
      <c r="C1732" s="8">
        <v>0.01</v>
      </c>
      <c r="D1732" s="6">
        <v>40.99</v>
      </c>
      <c r="E1732" s="7">
        <v>19.989999999999998</v>
      </c>
      <c r="F1732">
        <v>1989</v>
      </c>
      <c r="G1732" t="s">
        <v>1917</v>
      </c>
      <c r="H1732" t="str">
        <f>IF(COUNTIF(G$2:G1732,G1732)=1,"New Customer","Returning Customer")</f>
        <v>Returning Customer</v>
      </c>
      <c r="I1732">
        <f t="shared" si="135"/>
        <v>0</v>
      </c>
      <c r="J1732" t="s">
        <v>49</v>
      </c>
      <c r="K1732" t="s">
        <v>28</v>
      </c>
      <c r="L1732" t="s">
        <v>29</v>
      </c>
      <c r="M1732" t="s">
        <v>93</v>
      </c>
      <c r="N1732" t="s">
        <v>59</v>
      </c>
      <c r="O1732" t="s">
        <v>1919</v>
      </c>
      <c r="P1732">
        <v>0.36</v>
      </c>
      <c r="Q1732" t="s">
        <v>33</v>
      </c>
      <c r="R1732" t="s">
        <v>34</v>
      </c>
      <c r="S1732" t="str">
        <f>VLOOKUP(R1732,Users!$A$1:$B$5,2,0)</f>
        <v>William</v>
      </c>
      <c r="T1732" t="s">
        <v>208</v>
      </c>
      <c r="U1732" t="s">
        <v>1918</v>
      </c>
      <c r="V1732">
        <v>84117</v>
      </c>
      <c r="W1732" s="2">
        <v>42139</v>
      </c>
      <c r="X1732" s="2" t="str">
        <f t="shared" si="136"/>
        <v>Fri</v>
      </c>
      <c r="Y1732" s="2">
        <v>42142</v>
      </c>
      <c r="Z1732" s="9">
        <f t="shared" si="137"/>
        <v>3</v>
      </c>
      <c r="AA1732" s="9" t="str">
        <f t="shared" si="138"/>
        <v>After Discount</v>
      </c>
      <c r="AB1732" s="6">
        <v>177.79</v>
      </c>
      <c r="AC1732">
        <v>11</v>
      </c>
      <c r="AD1732" s="6">
        <v>480.75</v>
      </c>
      <c r="AE1732">
        <v>90001</v>
      </c>
      <c r="AF1732" s="9">
        <f>IF(COUNTIF(AE$2:AE3683,AE1732)=1,1,0)</f>
        <v>0</v>
      </c>
      <c r="AG1732" t="str">
        <f>_xlfn.XLOOKUP(AE1732,Returns!A:A,Returns!B:B,"Not Returned",0,1)</f>
        <v>Not Returned</v>
      </c>
      <c r="AH1732">
        <f t="shared" si="139"/>
        <v>0</v>
      </c>
    </row>
    <row r="1733" spans="1:34" x14ac:dyDescent="0.3">
      <c r="A1733">
        <v>23729</v>
      </c>
      <c r="B1733" t="s">
        <v>25</v>
      </c>
      <c r="C1733" s="8">
        <v>0.03</v>
      </c>
      <c r="D1733" s="6">
        <v>40.99</v>
      </c>
      <c r="E1733" s="7">
        <v>19.989999999999998</v>
      </c>
      <c r="F1733">
        <v>2427</v>
      </c>
      <c r="G1733" t="s">
        <v>2261</v>
      </c>
      <c r="H1733" t="str">
        <f>IF(COUNTIF(G$2:G1733,G1733)=1,"New Customer","Returning Customer")</f>
        <v>New Customer</v>
      </c>
      <c r="I1733">
        <f t="shared" si="135"/>
        <v>1</v>
      </c>
      <c r="J1733" t="s">
        <v>49</v>
      </c>
      <c r="K1733" t="s">
        <v>28</v>
      </c>
      <c r="L1733" t="s">
        <v>29</v>
      </c>
      <c r="M1733" t="s">
        <v>93</v>
      </c>
      <c r="N1733" t="s">
        <v>59</v>
      </c>
      <c r="O1733" t="s">
        <v>1919</v>
      </c>
      <c r="P1733">
        <v>0.36</v>
      </c>
      <c r="Q1733" t="s">
        <v>33</v>
      </c>
      <c r="R1733" t="s">
        <v>61</v>
      </c>
      <c r="S1733" t="str">
        <f>VLOOKUP(R1733,Users!$A$1:$B$5,2,0)</f>
        <v>Chris</v>
      </c>
      <c r="T1733" t="s">
        <v>129</v>
      </c>
      <c r="U1733" t="s">
        <v>2262</v>
      </c>
      <c r="V1733">
        <v>76248</v>
      </c>
      <c r="W1733" s="2">
        <v>42052</v>
      </c>
      <c r="X1733" s="2" t="str">
        <f t="shared" si="136"/>
        <v>Tue</v>
      </c>
      <c r="Y1733" s="2">
        <v>42053</v>
      </c>
      <c r="Z1733" s="9">
        <f t="shared" si="137"/>
        <v>1</v>
      </c>
      <c r="AA1733" s="9" t="str">
        <f t="shared" si="138"/>
        <v>After Discount</v>
      </c>
      <c r="AB1733" s="6">
        <v>395.30799999999999</v>
      </c>
      <c r="AC1733">
        <v>21</v>
      </c>
      <c r="AD1733" s="6">
        <v>885.65</v>
      </c>
      <c r="AE1733">
        <v>90860</v>
      </c>
      <c r="AF1733" s="9">
        <f>IF(COUNTIF(AE$2:AE3684,AE1733)=1,1,0)</f>
        <v>1</v>
      </c>
      <c r="AG1733" t="str">
        <f>_xlfn.XLOOKUP(AE1733,Returns!A:A,Returns!B:B,"Not Returned",0,1)</f>
        <v>Not Returned</v>
      </c>
      <c r="AH1733">
        <f t="shared" si="139"/>
        <v>0</v>
      </c>
    </row>
    <row r="1734" spans="1:34" x14ac:dyDescent="0.3">
      <c r="A1734">
        <v>24134</v>
      </c>
      <c r="B1734" t="s">
        <v>25</v>
      </c>
      <c r="C1734" s="8">
        <v>0</v>
      </c>
      <c r="D1734" s="6">
        <v>15.04</v>
      </c>
      <c r="E1734" s="7">
        <v>1.97</v>
      </c>
      <c r="F1734">
        <v>551</v>
      </c>
      <c r="G1734" t="s">
        <v>650</v>
      </c>
      <c r="H1734" t="str">
        <f>IF(COUNTIF(G$2:G1734,G1734)=1,"New Customer","Returning Customer")</f>
        <v>New Customer</v>
      </c>
      <c r="I1734">
        <f t="shared" si="135"/>
        <v>1</v>
      </c>
      <c r="J1734" t="s">
        <v>49</v>
      </c>
      <c r="K1734" t="s">
        <v>28</v>
      </c>
      <c r="L1734" t="s">
        <v>29</v>
      </c>
      <c r="M1734" t="s">
        <v>93</v>
      </c>
      <c r="N1734" t="s">
        <v>31</v>
      </c>
      <c r="O1734" t="s">
        <v>651</v>
      </c>
      <c r="P1734">
        <v>0.39</v>
      </c>
      <c r="Q1734" t="s">
        <v>33</v>
      </c>
      <c r="R1734" t="s">
        <v>61</v>
      </c>
      <c r="S1734" t="str">
        <f>VLOOKUP(R1734,Users!$A$1:$B$5,2,0)</f>
        <v>Chris</v>
      </c>
      <c r="T1734" t="s">
        <v>129</v>
      </c>
      <c r="U1734" t="s">
        <v>652</v>
      </c>
      <c r="V1734">
        <v>75090</v>
      </c>
      <c r="W1734" s="2">
        <v>42034</v>
      </c>
      <c r="X1734" s="2" t="str">
        <f t="shared" si="136"/>
        <v>Fri</v>
      </c>
      <c r="Y1734" s="2">
        <v>42036</v>
      </c>
      <c r="Z1734" s="9">
        <f t="shared" si="137"/>
        <v>2</v>
      </c>
      <c r="AA1734" s="9" t="str">
        <f t="shared" si="138"/>
        <v>No Discount</v>
      </c>
      <c r="AB1734" s="6">
        <v>21.514199999999999</v>
      </c>
      <c r="AC1734">
        <v>2</v>
      </c>
      <c r="AD1734" s="6">
        <v>31.18</v>
      </c>
      <c r="AE1734">
        <v>90909</v>
      </c>
      <c r="AF1734" s="9">
        <f>IF(COUNTIF(AE$2:AE3685,AE1734)=1,1,0)</f>
        <v>0</v>
      </c>
      <c r="AG1734" t="str">
        <f>_xlfn.XLOOKUP(AE1734,Returns!A:A,Returns!B:B,"Not Returned",0,1)</f>
        <v>Not Returned</v>
      </c>
      <c r="AH1734">
        <f t="shared" si="139"/>
        <v>0</v>
      </c>
    </row>
    <row r="1735" spans="1:34" x14ac:dyDescent="0.3">
      <c r="A1735">
        <v>24225</v>
      </c>
      <c r="B1735" t="s">
        <v>47</v>
      </c>
      <c r="C1735" s="8">
        <v>0.08</v>
      </c>
      <c r="D1735" s="6">
        <v>15.04</v>
      </c>
      <c r="E1735" s="7">
        <v>1.97</v>
      </c>
      <c r="F1735">
        <v>1155</v>
      </c>
      <c r="G1735" t="s">
        <v>1246</v>
      </c>
      <c r="H1735" t="str">
        <f>IF(COUNTIF(G$2:G1735,G1735)=1,"New Customer","Returning Customer")</f>
        <v>Returning Customer</v>
      </c>
      <c r="I1735">
        <f t="shared" si="135"/>
        <v>0</v>
      </c>
      <c r="J1735" t="s">
        <v>49</v>
      </c>
      <c r="K1735" t="s">
        <v>114</v>
      </c>
      <c r="L1735" t="s">
        <v>29</v>
      </c>
      <c r="M1735" t="s">
        <v>93</v>
      </c>
      <c r="N1735" t="s">
        <v>31</v>
      </c>
      <c r="O1735" t="s">
        <v>651</v>
      </c>
      <c r="P1735">
        <v>0.39</v>
      </c>
      <c r="Q1735" t="s">
        <v>33</v>
      </c>
      <c r="R1735" t="s">
        <v>34</v>
      </c>
      <c r="S1735" t="str">
        <f>VLOOKUP(R1735,Users!$A$1:$B$5,2,0)</f>
        <v>William</v>
      </c>
      <c r="T1735" t="s">
        <v>45</v>
      </c>
      <c r="U1735" t="s">
        <v>1248</v>
      </c>
      <c r="V1735">
        <v>90640</v>
      </c>
      <c r="W1735" s="2">
        <v>42006</v>
      </c>
      <c r="X1735" s="2" t="str">
        <f t="shared" si="136"/>
        <v>Fri</v>
      </c>
      <c r="Y1735" s="2">
        <v>42006</v>
      </c>
      <c r="Z1735" s="9">
        <f t="shared" si="137"/>
        <v>0</v>
      </c>
      <c r="AA1735" s="9" t="str">
        <f t="shared" si="138"/>
        <v>After Discount</v>
      </c>
      <c r="AB1735" s="6">
        <v>108.5163</v>
      </c>
      <c r="AC1735">
        <v>11</v>
      </c>
      <c r="AD1735" s="6">
        <v>157.27000000000001</v>
      </c>
      <c r="AE1735">
        <v>90853</v>
      </c>
      <c r="AF1735" s="9">
        <f>IF(COUNTIF(AE$2:AE3686,AE1735)=1,1,0)</f>
        <v>0</v>
      </c>
      <c r="AG1735" t="str">
        <f>_xlfn.XLOOKUP(AE1735,Returns!A:A,Returns!B:B,"Not Returned",0,1)</f>
        <v>Not Returned</v>
      </c>
      <c r="AH1735">
        <f t="shared" si="139"/>
        <v>0</v>
      </c>
    </row>
    <row r="1736" spans="1:34" x14ac:dyDescent="0.3">
      <c r="A1736">
        <v>25499</v>
      </c>
      <c r="B1736" t="s">
        <v>25</v>
      </c>
      <c r="C1736" s="8">
        <v>0.06</v>
      </c>
      <c r="D1736" s="6">
        <v>15.04</v>
      </c>
      <c r="E1736" s="7">
        <v>1.97</v>
      </c>
      <c r="F1736">
        <v>1778</v>
      </c>
      <c r="G1736" t="s">
        <v>1772</v>
      </c>
      <c r="H1736" t="str">
        <f>IF(COUNTIF(G$2:G1736,G1736)=1,"New Customer","Returning Customer")</f>
        <v>Returning Customer</v>
      </c>
      <c r="I1736">
        <f t="shared" si="135"/>
        <v>0</v>
      </c>
      <c r="J1736" t="s">
        <v>49</v>
      </c>
      <c r="K1736" t="s">
        <v>114</v>
      </c>
      <c r="L1736" t="s">
        <v>29</v>
      </c>
      <c r="M1736" t="s">
        <v>93</v>
      </c>
      <c r="N1736" t="s">
        <v>31</v>
      </c>
      <c r="O1736" t="s">
        <v>651</v>
      </c>
      <c r="P1736">
        <v>0.39</v>
      </c>
      <c r="Q1736" t="s">
        <v>33</v>
      </c>
      <c r="R1736" t="s">
        <v>61</v>
      </c>
      <c r="S1736" t="str">
        <f>VLOOKUP(R1736,Users!$A$1:$B$5,2,0)</f>
        <v>Chris</v>
      </c>
      <c r="T1736" t="s">
        <v>695</v>
      </c>
      <c r="U1736" t="s">
        <v>1773</v>
      </c>
      <c r="V1736">
        <v>47906</v>
      </c>
      <c r="W1736" s="2">
        <v>42134</v>
      </c>
      <c r="X1736" s="2" t="str">
        <f t="shared" si="136"/>
        <v>Sun</v>
      </c>
      <c r="Y1736" s="2">
        <v>42134</v>
      </c>
      <c r="Z1736" s="9">
        <f t="shared" si="137"/>
        <v>0</v>
      </c>
      <c r="AA1736" s="9" t="str">
        <f t="shared" si="138"/>
        <v>After Discount</v>
      </c>
      <c r="AB1736" s="6">
        <v>2.3320000000000003</v>
      </c>
      <c r="AC1736">
        <v>3</v>
      </c>
      <c r="AD1736" s="6">
        <v>46.86</v>
      </c>
      <c r="AE1736">
        <v>89943</v>
      </c>
      <c r="AF1736" s="9">
        <f>IF(COUNTIF(AE$2:AE3687,AE1736)=1,1,0)</f>
        <v>0</v>
      </c>
      <c r="AG1736" t="str">
        <f>_xlfn.XLOOKUP(AE1736,Returns!A:A,Returns!B:B,"Not Returned",0,1)</f>
        <v>Not Returned</v>
      </c>
      <c r="AH1736">
        <f t="shared" si="139"/>
        <v>0</v>
      </c>
    </row>
    <row r="1737" spans="1:34" x14ac:dyDescent="0.3">
      <c r="A1737">
        <v>18736</v>
      </c>
      <c r="B1737" t="s">
        <v>106</v>
      </c>
      <c r="C1737" s="8">
        <v>0.09</v>
      </c>
      <c r="D1737" s="6">
        <v>5.34</v>
      </c>
      <c r="E1737" s="7">
        <v>2.99</v>
      </c>
      <c r="F1737">
        <v>693</v>
      </c>
      <c r="G1737" t="s">
        <v>810</v>
      </c>
      <c r="H1737" t="str">
        <f>IF(COUNTIF(G$2:G1737,G1737)=1,"New Customer","Returning Customer")</f>
        <v>Returning Customer</v>
      </c>
      <c r="I1737">
        <f t="shared" si="135"/>
        <v>0</v>
      </c>
      <c r="J1737" t="s">
        <v>27</v>
      </c>
      <c r="K1737" t="s">
        <v>58</v>
      </c>
      <c r="L1737" t="s">
        <v>29</v>
      </c>
      <c r="M1737" t="s">
        <v>109</v>
      </c>
      <c r="N1737" t="s">
        <v>59</v>
      </c>
      <c r="O1737" t="s">
        <v>813</v>
      </c>
      <c r="P1737">
        <v>0.38</v>
      </c>
      <c r="Q1737" t="s">
        <v>33</v>
      </c>
      <c r="R1737" t="s">
        <v>34</v>
      </c>
      <c r="S1737" t="str">
        <f>VLOOKUP(R1737,Users!$A$1:$B$5,2,0)</f>
        <v>William</v>
      </c>
      <c r="T1737" t="s">
        <v>250</v>
      </c>
      <c r="U1737" t="s">
        <v>812</v>
      </c>
      <c r="V1737">
        <v>80229</v>
      </c>
      <c r="W1737" s="2">
        <v>42071</v>
      </c>
      <c r="X1737" s="2" t="str">
        <f t="shared" si="136"/>
        <v>Sun</v>
      </c>
      <c r="Y1737" s="2">
        <v>42078</v>
      </c>
      <c r="Z1737" s="9">
        <f t="shared" si="137"/>
        <v>7</v>
      </c>
      <c r="AA1737" s="9" t="str">
        <f t="shared" si="138"/>
        <v>After Discount</v>
      </c>
      <c r="AB1737" s="6">
        <v>9.4860000000000007</v>
      </c>
      <c r="AC1737">
        <v>17</v>
      </c>
      <c r="AD1737" s="6">
        <v>95.1</v>
      </c>
      <c r="AE1737">
        <v>87812</v>
      </c>
      <c r="AF1737" s="9">
        <f>IF(COUNTIF(AE$2:AE3688,AE1737)=1,1,0)</f>
        <v>0</v>
      </c>
      <c r="AG1737" t="str">
        <f>_xlfn.XLOOKUP(AE1737,Returns!A:A,Returns!B:B,"Not Returned",0,1)</f>
        <v>Not Returned</v>
      </c>
      <c r="AH1737">
        <f t="shared" si="139"/>
        <v>0</v>
      </c>
    </row>
    <row r="1738" spans="1:34" x14ac:dyDescent="0.3">
      <c r="A1738">
        <v>3167</v>
      </c>
      <c r="B1738" t="s">
        <v>56</v>
      </c>
      <c r="C1738" s="8">
        <v>0.04</v>
      </c>
      <c r="D1738" s="6">
        <v>5.34</v>
      </c>
      <c r="E1738" s="7">
        <v>2.99</v>
      </c>
      <c r="F1738">
        <v>1314</v>
      </c>
      <c r="G1738" t="s">
        <v>1381</v>
      </c>
      <c r="H1738" t="str">
        <f>IF(COUNTIF(G$2:G1738,G1738)=1,"New Customer","Returning Customer")</f>
        <v>Returning Customer</v>
      </c>
      <c r="I1738">
        <f t="shared" si="135"/>
        <v>0</v>
      </c>
      <c r="J1738" t="s">
        <v>49</v>
      </c>
      <c r="K1738" t="s">
        <v>40</v>
      </c>
      <c r="L1738" t="s">
        <v>29</v>
      </c>
      <c r="M1738" t="s">
        <v>109</v>
      </c>
      <c r="N1738" t="s">
        <v>59</v>
      </c>
      <c r="O1738" t="s">
        <v>813</v>
      </c>
      <c r="P1738">
        <v>0.38</v>
      </c>
      <c r="Q1738" t="s">
        <v>33</v>
      </c>
      <c r="R1738" t="s">
        <v>34</v>
      </c>
      <c r="S1738" t="str">
        <f>VLOOKUP(R1738,Users!$A$1:$B$5,2,0)</f>
        <v>William</v>
      </c>
      <c r="T1738" t="s">
        <v>45</v>
      </c>
      <c r="U1738" t="s">
        <v>655</v>
      </c>
      <c r="V1738">
        <v>90058</v>
      </c>
      <c r="W1738" s="2">
        <v>42093</v>
      </c>
      <c r="X1738" s="2" t="str">
        <f t="shared" si="136"/>
        <v>Mon</v>
      </c>
      <c r="Y1738" s="2">
        <v>42095</v>
      </c>
      <c r="Z1738" s="9">
        <f t="shared" si="137"/>
        <v>2</v>
      </c>
      <c r="AA1738" s="9" t="str">
        <f t="shared" si="138"/>
        <v>After Discount</v>
      </c>
      <c r="AB1738" s="6">
        <v>3.4509999999999996</v>
      </c>
      <c r="AC1738">
        <v>45</v>
      </c>
      <c r="AD1738" s="6">
        <v>240.6</v>
      </c>
      <c r="AE1738">
        <v>22755</v>
      </c>
      <c r="AF1738" s="9">
        <f>IF(COUNTIF(AE$2:AE3689,AE1738)=1,1,0)</f>
        <v>0</v>
      </c>
      <c r="AG1738" t="str">
        <f>_xlfn.XLOOKUP(AE1738,Returns!A:A,Returns!B:B,"Not Returned",0,1)</f>
        <v>Not Returned</v>
      </c>
      <c r="AH1738">
        <f t="shared" si="139"/>
        <v>0</v>
      </c>
    </row>
    <row r="1739" spans="1:34" x14ac:dyDescent="0.3">
      <c r="A1739">
        <v>21167</v>
      </c>
      <c r="B1739" t="s">
        <v>56</v>
      </c>
      <c r="C1739" s="8">
        <v>0.04</v>
      </c>
      <c r="D1739" s="6">
        <v>5.34</v>
      </c>
      <c r="E1739" s="7">
        <v>2.99</v>
      </c>
      <c r="F1739">
        <v>1316</v>
      </c>
      <c r="G1739" t="s">
        <v>1385</v>
      </c>
      <c r="H1739" t="str">
        <f>IF(COUNTIF(G$2:G1739,G1739)=1,"New Customer","Returning Customer")</f>
        <v>Returning Customer</v>
      </c>
      <c r="I1739">
        <f t="shared" si="135"/>
        <v>0</v>
      </c>
      <c r="J1739" t="s">
        <v>49</v>
      </c>
      <c r="K1739" t="s">
        <v>40</v>
      </c>
      <c r="L1739" t="s">
        <v>29</v>
      </c>
      <c r="M1739" t="s">
        <v>109</v>
      </c>
      <c r="N1739" t="s">
        <v>59</v>
      </c>
      <c r="O1739" t="s">
        <v>813</v>
      </c>
      <c r="P1739">
        <v>0.38</v>
      </c>
      <c r="Q1739" t="s">
        <v>33</v>
      </c>
      <c r="R1739" t="s">
        <v>34</v>
      </c>
      <c r="S1739" t="str">
        <f>VLOOKUP(R1739,Users!$A$1:$B$5,2,0)</f>
        <v>William</v>
      </c>
      <c r="T1739" t="s">
        <v>250</v>
      </c>
      <c r="U1739" t="s">
        <v>1386</v>
      </c>
      <c r="V1739">
        <v>80022</v>
      </c>
      <c r="W1739" s="2">
        <v>42093</v>
      </c>
      <c r="X1739" s="2" t="str">
        <f t="shared" si="136"/>
        <v>Mon</v>
      </c>
      <c r="Y1739" s="2">
        <v>42095</v>
      </c>
      <c r="Z1739" s="9">
        <f t="shared" si="137"/>
        <v>2</v>
      </c>
      <c r="AA1739" s="9" t="str">
        <f t="shared" si="138"/>
        <v>After Discount</v>
      </c>
      <c r="AB1739" s="6">
        <v>3.4509999999999996</v>
      </c>
      <c r="AC1739">
        <v>11</v>
      </c>
      <c r="AD1739" s="6">
        <v>58.81</v>
      </c>
      <c r="AE1739">
        <v>87602</v>
      </c>
      <c r="AF1739" s="9">
        <f>IF(COUNTIF(AE$2:AE3690,AE1739)=1,1,0)</f>
        <v>0</v>
      </c>
      <c r="AG1739" t="str">
        <f>_xlfn.XLOOKUP(AE1739,Returns!A:A,Returns!B:B,"Not Returned",0,1)</f>
        <v>Not Returned</v>
      </c>
      <c r="AH1739">
        <f t="shared" si="139"/>
        <v>0</v>
      </c>
    </row>
    <row r="1740" spans="1:34" x14ac:dyDescent="0.3">
      <c r="A1740">
        <v>18169</v>
      </c>
      <c r="B1740" t="s">
        <v>47</v>
      </c>
      <c r="C1740" s="8">
        <v>0.02</v>
      </c>
      <c r="D1740" s="6">
        <v>5.34</v>
      </c>
      <c r="E1740" s="7">
        <v>2.99</v>
      </c>
      <c r="F1740">
        <v>2979</v>
      </c>
      <c r="G1740" t="s">
        <v>2686</v>
      </c>
      <c r="H1740" t="str">
        <f>IF(COUNTIF(G$2:G1740,G1740)=1,"New Customer","Returning Customer")</f>
        <v>Returning Customer</v>
      </c>
      <c r="I1740">
        <f t="shared" si="135"/>
        <v>0</v>
      </c>
      <c r="J1740" t="s">
        <v>49</v>
      </c>
      <c r="K1740" t="s">
        <v>28</v>
      </c>
      <c r="L1740" t="s">
        <v>29</v>
      </c>
      <c r="M1740" t="s">
        <v>109</v>
      </c>
      <c r="N1740" t="s">
        <v>59</v>
      </c>
      <c r="O1740" t="s">
        <v>813</v>
      </c>
      <c r="P1740">
        <v>0.38</v>
      </c>
      <c r="Q1740" t="s">
        <v>33</v>
      </c>
      <c r="R1740" t="s">
        <v>61</v>
      </c>
      <c r="S1740" t="str">
        <f>VLOOKUP(R1740,Users!$A$1:$B$5,2,0)</f>
        <v>Chris</v>
      </c>
      <c r="T1740" t="s">
        <v>2639</v>
      </c>
      <c r="U1740" t="s">
        <v>2687</v>
      </c>
      <c r="V1740">
        <v>58601</v>
      </c>
      <c r="W1740" s="2">
        <v>42061</v>
      </c>
      <c r="X1740" s="2" t="str">
        <f t="shared" si="136"/>
        <v>Thu</v>
      </c>
      <c r="Y1740" s="2">
        <v>42063</v>
      </c>
      <c r="Z1740" s="9">
        <f t="shared" si="137"/>
        <v>2</v>
      </c>
      <c r="AA1740" s="9" t="str">
        <f t="shared" si="138"/>
        <v>After Discount</v>
      </c>
      <c r="AB1740" s="6">
        <v>5.2955000000000005</v>
      </c>
      <c r="AC1740">
        <v>6</v>
      </c>
      <c r="AD1740" s="6">
        <v>34.729999999999997</v>
      </c>
      <c r="AE1740">
        <v>86545</v>
      </c>
      <c r="AF1740" s="9">
        <f>IF(COUNTIF(AE$2:AE3691,AE1740)=1,1,0)</f>
        <v>0</v>
      </c>
      <c r="AG1740" t="str">
        <f>_xlfn.XLOOKUP(AE1740,Returns!A:A,Returns!B:B,"Not Returned",0,1)</f>
        <v>Not Returned</v>
      </c>
      <c r="AH1740">
        <f t="shared" si="139"/>
        <v>0</v>
      </c>
    </row>
    <row r="1741" spans="1:34" x14ac:dyDescent="0.3">
      <c r="A1741">
        <v>26259</v>
      </c>
      <c r="B1741" t="s">
        <v>37</v>
      </c>
      <c r="C1741" s="8">
        <v>0.03</v>
      </c>
      <c r="D1741" s="6">
        <v>5.44</v>
      </c>
      <c r="E1741" s="7">
        <v>7.46</v>
      </c>
      <c r="F1741">
        <v>1054</v>
      </c>
      <c r="G1741" t="s">
        <v>1155</v>
      </c>
      <c r="H1741" t="str">
        <f>IF(COUNTIF(G$2:G1741,G1741)=1,"New Customer","Returning Customer")</f>
        <v>Returning Customer</v>
      </c>
      <c r="I1741">
        <f t="shared" si="135"/>
        <v>0</v>
      </c>
      <c r="J1741" t="s">
        <v>27</v>
      </c>
      <c r="K1741" t="s">
        <v>28</v>
      </c>
      <c r="L1741" t="s">
        <v>29</v>
      </c>
      <c r="M1741" t="s">
        <v>109</v>
      </c>
      <c r="N1741" t="s">
        <v>59</v>
      </c>
      <c r="O1741" t="s">
        <v>1156</v>
      </c>
      <c r="P1741">
        <v>0.36</v>
      </c>
      <c r="Q1741" t="s">
        <v>33</v>
      </c>
      <c r="R1741" t="s">
        <v>34</v>
      </c>
      <c r="S1741" t="str">
        <f>VLOOKUP(R1741,Users!$A$1:$B$5,2,0)</f>
        <v>William</v>
      </c>
      <c r="T1741" t="s">
        <v>372</v>
      </c>
      <c r="U1741" t="s">
        <v>1157</v>
      </c>
      <c r="V1741">
        <v>85374</v>
      </c>
      <c r="W1741" s="2">
        <v>42149</v>
      </c>
      <c r="X1741" s="2" t="str">
        <f t="shared" si="136"/>
        <v>Mon</v>
      </c>
      <c r="Y1741" s="2">
        <v>42151</v>
      </c>
      <c r="Z1741" s="9">
        <f t="shared" si="137"/>
        <v>2</v>
      </c>
      <c r="AA1741" s="9" t="str">
        <f t="shared" si="138"/>
        <v>After Discount</v>
      </c>
      <c r="AB1741" s="6">
        <v>-51.704000000000001</v>
      </c>
      <c r="AC1741">
        <v>4</v>
      </c>
      <c r="AD1741" s="6">
        <v>26.31</v>
      </c>
      <c r="AE1741">
        <v>90069</v>
      </c>
      <c r="AF1741" s="9">
        <f>IF(COUNTIF(AE$2:AE3692,AE1741)=1,1,0)</f>
        <v>0</v>
      </c>
      <c r="AG1741" t="str">
        <f>_xlfn.XLOOKUP(AE1741,Returns!A:A,Returns!B:B,"Not Returned",0,1)</f>
        <v>Not Returned</v>
      </c>
      <c r="AH1741">
        <f t="shared" si="139"/>
        <v>0</v>
      </c>
    </row>
    <row r="1742" spans="1:34" x14ac:dyDescent="0.3">
      <c r="A1742">
        <v>18409</v>
      </c>
      <c r="B1742" t="s">
        <v>25</v>
      </c>
      <c r="C1742" s="8">
        <v>0.01</v>
      </c>
      <c r="D1742" s="6">
        <v>5.44</v>
      </c>
      <c r="E1742" s="7">
        <v>7.46</v>
      </c>
      <c r="F1742">
        <v>2141</v>
      </c>
      <c r="G1742" t="s">
        <v>2034</v>
      </c>
      <c r="H1742" t="str">
        <f>IF(COUNTIF(G$2:G1742,G1742)=1,"New Customer","Returning Customer")</f>
        <v>Returning Customer</v>
      </c>
      <c r="I1742">
        <f t="shared" si="135"/>
        <v>0</v>
      </c>
      <c r="J1742" t="s">
        <v>49</v>
      </c>
      <c r="K1742" t="s">
        <v>40</v>
      </c>
      <c r="L1742" t="s">
        <v>29</v>
      </c>
      <c r="M1742" t="s">
        <v>109</v>
      </c>
      <c r="N1742" t="s">
        <v>59</v>
      </c>
      <c r="O1742" t="s">
        <v>1156</v>
      </c>
      <c r="P1742">
        <v>0.36</v>
      </c>
      <c r="Q1742" t="s">
        <v>33</v>
      </c>
      <c r="R1742" t="s">
        <v>34</v>
      </c>
      <c r="S1742" t="str">
        <f>VLOOKUP(R1742,Users!$A$1:$B$5,2,0)</f>
        <v>William</v>
      </c>
      <c r="T1742" t="s">
        <v>250</v>
      </c>
      <c r="U1742" t="s">
        <v>1931</v>
      </c>
      <c r="V1742">
        <v>81301</v>
      </c>
      <c r="W1742" s="2">
        <v>42053</v>
      </c>
      <c r="X1742" s="2" t="str">
        <f t="shared" si="136"/>
        <v>Wed</v>
      </c>
      <c r="Y1742" s="2">
        <v>42054</v>
      </c>
      <c r="Z1742" s="9">
        <f t="shared" si="137"/>
        <v>1</v>
      </c>
      <c r="AA1742" s="9" t="str">
        <f t="shared" si="138"/>
        <v>After Discount</v>
      </c>
      <c r="AB1742" s="6">
        <v>-18.478199999999998</v>
      </c>
      <c r="AC1742">
        <v>3</v>
      </c>
      <c r="AD1742" s="6">
        <v>19.68</v>
      </c>
      <c r="AE1742">
        <v>87570</v>
      </c>
      <c r="AF1742" s="9">
        <f>IF(COUNTIF(AE$2:AE3693,AE1742)=1,1,0)</f>
        <v>0</v>
      </c>
      <c r="AG1742" t="str">
        <f>_xlfn.XLOOKUP(AE1742,Returns!A:A,Returns!B:B,"Not Returned",0,1)</f>
        <v>Not Returned</v>
      </c>
      <c r="AH1742">
        <f t="shared" si="139"/>
        <v>0</v>
      </c>
    </row>
    <row r="1743" spans="1:34" x14ac:dyDescent="0.3">
      <c r="A1743">
        <v>26137</v>
      </c>
      <c r="B1743" t="s">
        <v>25</v>
      </c>
      <c r="C1743" s="8">
        <v>0.1</v>
      </c>
      <c r="D1743" s="6">
        <v>6.75</v>
      </c>
      <c r="E1743" s="7">
        <v>2.99</v>
      </c>
      <c r="F1743">
        <v>2338</v>
      </c>
      <c r="G1743" t="s">
        <v>2190</v>
      </c>
      <c r="H1743" t="str">
        <f>IF(COUNTIF(G$2:G1743,G1743)=1,"New Customer","Returning Customer")</f>
        <v>Returning Customer</v>
      </c>
      <c r="I1743">
        <f t="shared" si="135"/>
        <v>0</v>
      </c>
      <c r="J1743" t="s">
        <v>49</v>
      </c>
      <c r="K1743" t="s">
        <v>40</v>
      </c>
      <c r="L1743" t="s">
        <v>29</v>
      </c>
      <c r="M1743" t="s">
        <v>109</v>
      </c>
      <c r="N1743" t="s">
        <v>59</v>
      </c>
      <c r="O1743" t="s">
        <v>2191</v>
      </c>
      <c r="P1743">
        <v>0.35</v>
      </c>
      <c r="Q1743" t="s">
        <v>33</v>
      </c>
      <c r="R1743" t="s">
        <v>53</v>
      </c>
      <c r="S1743" t="str">
        <f>VLOOKUP(R1743,Users!$A$1:$B$5,2,0)</f>
        <v>Erin</v>
      </c>
      <c r="T1743" t="s">
        <v>409</v>
      </c>
      <c r="U1743" t="s">
        <v>2091</v>
      </c>
      <c r="V1743">
        <v>20740</v>
      </c>
      <c r="W1743" s="2">
        <v>42092</v>
      </c>
      <c r="X1743" s="2" t="str">
        <f t="shared" si="136"/>
        <v>Sun</v>
      </c>
      <c r="Y1743" s="2">
        <v>42092</v>
      </c>
      <c r="Z1743" s="9">
        <f t="shared" si="137"/>
        <v>0</v>
      </c>
      <c r="AA1743" s="9" t="str">
        <f t="shared" si="138"/>
        <v>After Discount</v>
      </c>
      <c r="AB1743" s="6">
        <v>18.147500000000001</v>
      </c>
      <c r="AC1743">
        <v>15</v>
      </c>
      <c r="AD1743" s="6">
        <v>96.13</v>
      </c>
      <c r="AE1743">
        <v>91481</v>
      </c>
      <c r="AF1743" s="9">
        <f>IF(COUNTIF(AE$2:AE3694,AE1743)=1,1,0)</f>
        <v>1</v>
      </c>
      <c r="AG1743" t="str">
        <f>_xlfn.XLOOKUP(AE1743,Returns!A:A,Returns!B:B,"Not Returned",0,1)</f>
        <v>Not Returned</v>
      </c>
      <c r="AH1743">
        <f t="shared" si="139"/>
        <v>0</v>
      </c>
    </row>
    <row r="1744" spans="1:34" x14ac:dyDescent="0.3">
      <c r="A1744">
        <v>25820</v>
      </c>
      <c r="B1744" t="s">
        <v>25</v>
      </c>
      <c r="C1744" s="8">
        <v>0.03</v>
      </c>
      <c r="D1744" s="6">
        <v>42.8</v>
      </c>
      <c r="E1744" s="7">
        <v>2.99</v>
      </c>
      <c r="F1744">
        <v>3249</v>
      </c>
      <c r="G1744" t="s">
        <v>2891</v>
      </c>
      <c r="H1744" t="str">
        <f>IF(COUNTIF(G$2:G1744,G1744)=1,"New Customer","Returning Customer")</f>
        <v>New Customer</v>
      </c>
      <c r="I1744">
        <f t="shared" si="135"/>
        <v>1</v>
      </c>
      <c r="J1744" t="s">
        <v>49</v>
      </c>
      <c r="K1744" t="s">
        <v>28</v>
      </c>
      <c r="L1744" t="s">
        <v>29</v>
      </c>
      <c r="M1744" t="s">
        <v>109</v>
      </c>
      <c r="N1744" t="s">
        <v>59</v>
      </c>
      <c r="O1744" t="s">
        <v>2892</v>
      </c>
      <c r="P1744">
        <v>0.36</v>
      </c>
      <c r="Q1744" t="s">
        <v>33</v>
      </c>
      <c r="R1744" t="s">
        <v>53</v>
      </c>
      <c r="S1744" t="str">
        <f>VLOOKUP(R1744,Users!$A$1:$B$5,2,0)</f>
        <v>Erin</v>
      </c>
      <c r="T1744" t="s">
        <v>409</v>
      </c>
      <c r="U1744" t="s">
        <v>2893</v>
      </c>
      <c r="V1744">
        <v>21403</v>
      </c>
      <c r="W1744" s="2">
        <v>42147</v>
      </c>
      <c r="X1744" s="2" t="str">
        <f t="shared" si="136"/>
        <v>Sat</v>
      </c>
      <c r="Y1744" s="2">
        <v>42148</v>
      </c>
      <c r="Z1744" s="9">
        <f t="shared" si="137"/>
        <v>1</v>
      </c>
      <c r="AA1744" s="9" t="str">
        <f t="shared" si="138"/>
        <v>After Discount</v>
      </c>
      <c r="AB1744" s="6">
        <v>462.92099999999994</v>
      </c>
      <c r="AC1744">
        <v>16</v>
      </c>
      <c r="AD1744" s="6">
        <v>670.9</v>
      </c>
      <c r="AE1744">
        <v>87298</v>
      </c>
      <c r="AF1744" s="9">
        <f>IF(COUNTIF(AE$2:AE3695,AE1744)=1,1,0)</f>
        <v>1</v>
      </c>
      <c r="AG1744" t="str">
        <f>_xlfn.XLOOKUP(AE1744,Returns!A:A,Returns!B:B,"Not Returned",0,1)</f>
        <v>Not Returned</v>
      </c>
      <c r="AH1744">
        <f t="shared" si="139"/>
        <v>0</v>
      </c>
    </row>
    <row r="1745" spans="1:34" x14ac:dyDescent="0.3">
      <c r="A1745">
        <v>25806</v>
      </c>
      <c r="B1745" t="s">
        <v>37</v>
      </c>
      <c r="C1745" s="8">
        <v>0.02</v>
      </c>
      <c r="D1745" s="6">
        <v>7.1</v>
      </c>
      <c r="E1745" s="7">
        <v>6.05</v>
      </c>
      <c r="F1745">
        <v>549</v>
      </c>
      <c r="G1745" t="s">
        <v>643</v>
      </c>
      <c r="H1745" t="str">
        <f>IF(COUNTIF(G$2:G1745,G1745)=1,"New Customer","Returning Customer")</f>
        <v>New Customer</v>
      </c>
      <c r="I1745">
        <f t="shared" si="135"/>
        <v>1</v>
      </c>
      <c r="J1745" t="s">
        <v>49</v>
      </c>
      <c r="K1745" t="s">
        <v>28</v>
      </c>
      <c r="L1745" t="s">
        <v>29</v>
      </c>
      <c r="M1745" t="s">
        <v>109</v>
      </c>
      <c r="N1745" t="s">
        <v>59</v>
      </c>
      <c r="O1745" t="s">
        <v>644</v>
      </c>
      <c r="P1745">
        <v>0.39</v>
      </c>
      <c r="Q1745" t="s">
        <v>33</v>
      </c>
      <c r="R1745" t="s">
        <v>34</v>
      </c>
      <c r="S1745" t="str">
        <f>VLOOKUP(R1745,Users!$A$1:$B$5,2,0)</f>
        <v>William</v>
      </c>
      <c r="T1745" t="s">
        <v>360</v>
      </c>
      <c r="U1745" t="s">
        <v>645</v>
      </c>
      <c r="V1745">
        <v>88201</v>
      </c>
      <c r="W1745" s="2">
        <v>42024</v>
      </c>
      <c r="X1745" s="2" t="str">
        <f t="shared" si="136"/>
        <v>Tue</v>
      </c>
      <c r="Y1745" s="2">
        <v>42024</v>
      </c>
      <c r="Z1745" s="9">
        <f t="shared" si="137"/>
        <v>0</v>
      </c>
      <c r="AA1745" s="9" t="str">
        <f t="shared" si="138"/>
        <v>After Discount</v>
      </c>
      <c r="AB1745" s="6">
        <v>-66.378</v>
      </c>
      <c r="AC1745">
        <v>9</v>
      </c>
      <c r="AD1745" s="6">
        <v>66.319999999999993</v>
      </c>
      <c r="AE1745">
        <v>90908</v>
      </c>
      <c r="AF1745" s="9">
        <f>IF(COUNTIF(AE$2:AE3696,AE1745)=1,1,0)</f>
        <v>1</v>
      </c>
      <c r="AG1745" t="str">
        <f>_xlfn.XLOOKUP(AE1745,Returns!A:A,Returns!B:B,"Not Returned",0,1)</f>
        <v>Not Returned</v>
      </c>
      <c r="AH1745">
        <f t="shared" si="139"/>
        <v>0</v>
      </c>
    </row>
    <row r="1746" spans="1:34" x14ac:dyDescent="0.3">
      <c r="A1746">
        <v>7810</v>
      </c>
      <c r="B1746" t="s">
        <v>56</v>
      </c>
      <c r="C1746" s="8">
        <v>0</v>
      </c>
      <c r="D1746" s="6">
        <v>7.1</v>
      </c>
      <c r="E1746" s="7">
        <v>6.05</v>
      </c>
      <c r="F1746">
        <v>1228</v>
      </c>
      <c r="G1746" t="s">
        <v>1306</v>
      </c>
      <c r="H1746" t="str">
        <f>IF(COUNTIF(G$2:G1746,G1746)=1,"New Customer","Returning Customer")</f>
        <v>Returning Customer</v>
      </c>
      <c r="I1746">
        <f t="shared" si="135"/>
        <v>0</v>
      </c>
      <c r="J1746" t="s">
        <v>49</v>
      </c>
      <c r="K1746" t="s">
        <v>58</v>
      </c>
      <c r="L1746" t="s">
        <v>29</v>
      </c>
      <c r="M1746" t="s">
        <v>109</v>
      </c>
      <c r="N1746" t="s">
        <v>59</v>
      </c>
      <c r="O1746" t="s">
        <v>644</v>
      </c>
      <c r="P1746">
        <v>0.39</v>
      </c>
      <c r="Q1746" t="s">
        <v>33</v>
      </c>
      <c r="R1746" t="s">
        <v>53</v>
      </c>
      <c r="S1746" t="str">
        <f>VLOOKUP(R1746,Users!$A$1:$B$5,2,0)</f>
        <v>Erin</v>
      </c>
      <c r="T1746" t="s">
        <v>229</v>
      </c>
      <c r="U1746" t="s">
        <v>1307</v>
      </c>
      <c r="V1746">
        <v>19140</v>
      </c>
      <c r="W1746" s="2">
        <v>42051</v>
      </c>
      <c r="X1746" s="2" t="str">
        <f t="shared" si="136"/>
        <v>Mon</v>
      </c>
      <c r="Y1746" s="2">
        <v>42052</v>
      </c>
      <c r="Z1746" s="9">
        <f t="shared" si="137"/>
        <v>1</v>
      </c>
      <c r="AA1746" s="9" t="str">
        <f t="shared" si="138"/>
        <v>No Discount</v>
      </c>
      <c r="AB1746" s="6">
        <v>-60.145000000000003</v>
      </c>
      <c r="AC1746">
        <v>28</v>
      </c>
      <c r="AD1746" s="6">
        <v>208.83</v>
      </c>
      <c r="AE1746">
        <v>55874</v>
      </c>
      <c r="AF1746" s="9">
        <f>IF(COUNTIF(AE$2:AE3697,AE1746)=1,1,0)</f>
        <v>0</v>
      </c>
      <c r="AG1746" t="str">
        <f>_xlfn.XLOOKUP(AE1746,Returns!A:A,Returns!B:B,"Not Returned",0,1)</f>
        <v>Returned</v>
      </c>
      <c r="AH1746">
        <f t="shared" si="139"/>
        <v>1</v>
      </c>
    </row>
    <row r="1747" spans="1:34" x14ac:dyDescent="0.3">
      <c r="A1747">
        <v>21383</v>
      </c>
      <c r="B1747" t="s">
        <v>106</v>
      </c>
      <c r="C1747" s="8">
        <v>0.05</v>
      </c>
      <c r="D1747" s="6">
        <v>7.1</v>
      </c>
      <c r="E1747" s="7">
        <v>6.05</v>
      </c>
      <c r="F1747">
        <v>1828</v>
      </c>
      <c r="G1747" t="s">
        <v>1806</v>
      </c>
      <c r="H1747" t="str">
        <f>IF(COUNTIF(G$2:G1747,G1747)=1,"New Customer","Returning Customer")</f>
        <v>Returning Customer</v>
      </c>
      <c r="I1747">
        <f t="shared" si="135"/>
        <v>0</v>
      </c>
      <c r="J1747" t="s">
        <v>49</v>
      </c>
      <c r="K1747" t="s">
        <v>28</v>
      </c>
      <c r="L1747" t="s">
        <v>29</v>
      </c>
      <c r="M1747" t="s">
        <v>109</v>
      </c>
      <c r="N1747" t="s">
        <v>59</v>
      </c>
      <c r="O1747" t="s">
        <v>644</v>
      </c>
      <c r="P1747">
        <v>0.39</v>
      </c>
      <c r="Q1747" t="s">
        <v>33</v>
      </c>
      <c r="R1747" t="s">
        <v>61</v>
      </c>
      <c r="S1747" t="str">
        <f>VLOOKUP(R1747,Users!$A$1:$B$5,2,0)</f>
        <v>Chris</v>
      </c>
      <c r="T1747" t="s">
        <v>324</v>
      </c>
      <c r="U1747" t="s">
        <v>1807</v>
      </c>
      <c r="V1747">
        <v>50613</v>
      </c>
      <c r="W1747" s="2">
        <v>42010</v>
      </c>
      <c r="X1747" s="2" t="str">
        <f t="shared" si="136"/>
        <v>Tue</v>
      </c>
      <c r="Y1747" s="2">
        <v>42010</v>
      </c>
      <c r="Z1747" s="9">
        <f t="shared" si="137"/>
        <v>0</v>
      </c>
      <c r="AA1747" s="9" t="str">
        <f t="shared" si="138"/>
        <v>After Discount</v>
      </c>
      <c r="AB1747" s="6">
        <v>-101.24600000000001</v>
      </c>
      <c r="AC1747">
        <v>14</v>
      </c>
      <c r="AD1747" s="6">
        <v>100.99</v>
      </c>
      <c r="AE1747">
        <v>86960</v>
      </c>
      <c r="AF1747" s="9">
        <f>IF(COUNTIF(AE$2:AE3698,AE1747)=1,1,0)</f>
        <v>0</v>
      </c>
      <c r="AG1747" t="str">
        <f>_xlfn.XLOOKUP(AE1747,Returns!A:A,Returns!B:B,"Not Returned",0,1)</f>
        <v>Not Returned</v>
      </c>
      <c r="AH1747">
        <f t="shared" si="139"/>
        <v>0</v>
      </c>
    </row>
    <row r="1748" spans="1:34" x14ac:dyDescent="0.3">
      <c r="A1748">
        <v>20589</v>
      </c>
      <c r="B1748" t="s">
        <v>37</v>
      </c>
      <c r="C1748" s="8">
        <v>0.01</v>
      </c>
      <c r="D1748" s="6">
        <v>7.1</v>
      </c>
      <c r="E1748" s="7">
        <v>6.05</v>
      </c>
      <c r="F1748">
        <v>3084</v>
      </c>
      <c r="G1748" t="s">
        <v>2761</v>
      </c>
      <c r="H1748" t="str">
        <f>IF(COUNTIF(G$2:G1748,G1748)=1,"New Customer","Returning Customer")</f>
        <v>Returning Customer</v>
      </c>
      <c r="I1748">
        <f t="shared" si="135"/>
        <v>0</v>
      </c>
      <c r="J1748" t="s">
        <v>49</v>
      </c>
      <c r="K1748" t="s">
        <v>58</v>
      </c>
      <c r="L1748" t="s">
        <v>29</v>
      </c>
      <c r="M1748" t="s">
        <v>109</v>
      </c>
      <c r="N1748" t="s">
        <v>59</v>
      </c>
      <c r="O1748" t="s">
        <v>644</v>
      </c>
      <c r="P1748">
        <v>0.39</v>
      </c>
      <c r="Q1748" t="s">
        <v>33</v>
      </c>
      <c r="R1748" t="s">
        <v>34</v>
      </c>
      <c r="S1748" t="str">
        <f>VLOOKUP(R1748,Users!$A$1:$B$5,2,0)</f>
        <v>William</v>
      </c>
      <c r="T1748" t="s">
        <v>35</v>
      </c>
      <c r="U1748" t="s">
        <v>2744</v>
      </c>
      <c r="V1748">
        <v>98503</v>
      </c>
      <c r="W1748" s="2">
        <v>42179</v>
      </c>
      <c r="X1748" s="2" t="str">
        <f t="shared" si="136"/>
        <v>Wed</v>
      </c>
      <c r="Y1748" s="2">
        <v>42180</v>
      </c>
      <c r="Z1748" s="9">
        <f t="shared" si="137"/>
        <v>1</v>
      </c>
      <c r="AA1748" s="9" t="str">
        <f t="shared" si="138"/>
        <v>After Discount</v>
      </c>
      <c r="AB1748" s="6">
        <v>-39.186250000000001</v>
      </c>
      <c r="AC1748">
        <v>18</v>
      </c>
      <c r="AD1748" s="6">
        <v>133.19</v>
      </c>
      <c r="AE1748">
        <v>89880</v>
      </c>
      <c r="AF1748" s="9">
        <f>IF(COUNTIF(AE$2:AE3699,AE1748)=1,1,0)</f>
        <v>0</v>
      </c>
      <c r="AG1748" t="str">
        <f>_xlfn.XLOOKUP(AE1748,Returns!A:A,Returns!B:B,"Not Returned",0,1)</f>
        <v>Not Returned</v>
      </c>
      <c r="AH1748">
        <f t="shared" si="139"/>
        <v>0</v>
      </c>
    </row>
    <row r="1749" spans="1:34" x14ac:dyDescent="0.3">
      <c r="A1749">
        <v>23764</v>
      </c>
      <c r="B1749" t="s">
        <v>106</v>
      </c>
      <c r="C1749" s="8">
        <v>0.02</v>
      </c>
      <c r="D1749" s="6">
        <v>7.1</v>
      </c>
      <c r="E1749" s="7">
        <v>6.05</v>
      </c>
      <c r="F1749">
        <v>3123</v>
      </c>
      <c r="G1749" t="s">
        <v>2789</v>
      </c>
      <c r="H1749" t="str">
        <f>IF(COUNTIF(G$2:G1749,G1749)=1,"New Customer","Returning Customer")</f>
        <v>New Customer</v>
      </c>
      <c r="I1749">
        <f t="shared" si="135"/>
        <v>1</v>
      </c>
      <c r="J1749" t="s">
        <v>49</v>
      </c>
      <c r="K1749" t="s">
        <v>40</v>
      </c>
      <c r="L1749" t="s">
        <v>29</v>
      </c>
      <c r="M1749" t="s">
        <v>109</v>
      </c>
      <c r="N1749" t="s">
        <v>59</v>
      </c>
      <c r="O1749" t="s">
        <v>644</v>
      </c>
      <c r="P1749">
        <v>0.39</v>
      </c>
      <c r="Q1749" t="s">
        <v>33</v>
      </c>
      <c r="R1749" t="s">
        <v>61</v>
      </c>
      <c r="S1749" t="str">
        <f>VLOOKUP(R1749,Users!$A$1:$B$5,2,0)</f>
        <v>Chris</v>
      </c>
      <c r="T1749" t="s">
        <v>175</v>
      </c>
      <c r="U1749" t="s">
        <v>2790</v>
      </c>
      <c r="V1749">
        <v>60160</v>
      </c>
      <c r="W1749" s="2">
        <v>42011</v>
      </c>
      <c r="X1749" s="2" t="str">
        <f t="shared" si="136"/>
        <v>Wed</v>
      </c>
      <c r="Y1749" s="2">
        <v>42013</v>
      </c>
      <c r="Z1749" s="9">
        <f t="shared" si="137"/>
        <v>2</v>
      </c>
      <c r="AA1749" s="9" t="str">
        <f t="shared" si="138"/>
        <v>After Discount</v>
      </c>
      <c r="AB1749" s="6">
        <v>-48.875</v>
      </c>
      <c r="AC1749">
        <v>8</v>
      </c>
      <c r="AD1749" s="6">
        <v>61.5</v>
      </c>
      <c r="AE1749">
        <v>87287</v>
      </c>
      <c r="AF1749" s="9">
        <f>IF(COUNTIF(AE$2:AE3700,AE1749)=1,1,0)</f>
        <v>1</v>
      </c>
      <c r="AG1749" t="str">
        <f>_xlfn.XLOOKUP(AE1749,Returns!A:A,Returns!B:B,"Not Returned",0,1)</f>
        <v>Not Returned</v>
      </c>
      <c r="AH1749">
        <f t="shared" si="139"/>
        <v>0</v>
      </c>
    </row>
    <row r="1750" spans="1:34" x14ac:dyDescent="0.3">
      <c r="A1750">
        <v>26104</v>
      </c>
      <c r="B1750" t="s">
        <v>56</v>
      </c>
      <c r="C1750" s="8">
        <v>0.06</v>
      </c>
      <c r="D1750" s="6">
        <v>7.1</v>
      </c>
      <c r="E1750" s="7">
        <v>6.05</v>
      </c>
      <c r="F1750">
        <v>3369</v>
      </c>
      <c r="G1750" t="s">
        <v>2981</v>
      </c>
      <c r="H1750" t="str">
        <f>IF(COUNTIF(G$2:G1750,G1750)=1,"New Customer","Returning Customer")</f>
        <v>New Customer</v>
      </c>
      <c r="I1750">
        <f t="shared" si="135"/>
        <v>1</v>
      </c>
      <c r="J1750" t="s">
        <v>49</v>
      </c>
      <c r="K1750" t="s">
        <v>40</v>
      </c>
      <c r="L1750" t="s">
        <v>29</v>
      </c>
      <c r="M1750" t="s">
        <v>109</v>
      </c>
      <c r="N1750" t="s">
        <v>59</v>
      </c>
      <c r="O1750" t="s">
        <v>644</v>
      </c>
      <c r="P1750">
        <v>0.39</v>
      </c>
      <c r="Q1750" t="s">
        <v>33</v>
      </c>
      <c r="R1750" t="s">
        <v>53</v>
      </c>
      <c r="S1750" t="str">
        <f>VLOOKUP(R1750,Users!$A$1:$B$5,2,0)</f>
        <v>Erin</v>
      </c>
      <c r="T1750" t="s">
        <v>152</v>
      </c>
      <c r="U1750" t="s">
        <v>1498</v>
      </c>
      <c r="V1750">
        <v>43081</v>
      </c>
      <c r="W1750" s="2">
        <v>42047</v>
      </c>
      <c r="X1750" s="2" t="str">
        <f t="shared" si="136"/>
        <v>Thu</v>
      </c>
      <c r="Y1750" s="2">
        <v>42048</v>
      </c>
      <c r="Z1750" s="9">
        <f t="shared" si="137"/>
        <v>1</v>
      </c>
      <c r="AA1750" s="9" t="str">
        <f t="shared" si="138"/>
        <v>After Discount</v>
      </c>
      <c r="AB1750" s="6">
        <v>-42.170500000000004</v>
      </c>
      <c r="AC1750">
        <v>4</v>
      </c>
      <c r="AD1750" s="6">
        <v>29.99</v>
      </c>
      <c r="AE1750">
        <v>90500</v>
      </c>
      <c r="AF1750" s="9">
        <f>IF(COUNTIF(AE$2:AE3701,AE1750)=1,1,0)</f>
        <v>1</v>
      </c>
      <c r="AG1750" t="str">
        <f>_xlfn.XLOOKUP(AE1750,Returns!A:A,Returns!B:B,"Not Returned",0,1)</f>
        <v>Not Returned</v>
      </c>
      <c r="AH1750">
        <f t="shared" si="139"/>
        <v>0</v>
      </c>
    </row>
    <row r="1751" spans="1:34" x14ac:dyDescent="0.3">
      <c r="A1751">
        <v>19210</v>
      </c>
      <c r="B1751" t="s">
        <v>106</v>
      </c>
      <c r="C1751" s="8">
        <v>0.03</v>
      </c>
      <c r="D1751" s="6">
        <v>5.18</v>
      </c>
      <c r="E1751" s="7">
        <v>5.74</v>
      </c>
      <c r="F1751">
        <v>744</v>
      </c>
      <c r="G1751" t="s">
        <v>863</v>
      </c>
      <c r="H1751" t="str">
        <f>IF(COUNTIF(G$2:G1751,G1751)=1,"New Customer","Returning Customer")</f>
        <v>Returning Customer</v>
      </c>
      <c r="I1751">
        <f t="shared" si="135"/>
        <v>0</v>
      </c>
      <c r="J1751" t="s">
        <v>49</v>
      </c>
      <c r="K1751" t="s">
        <v>28</v>
      </c>
      <c r="L1751" t="s">
        <v>29</v>
      </c>
      <c r="M1751" t="s">
        <v>109</v>
      </c>
      <c r="N1751" t="s">
        <v>59</v>
      </c>
      <c r="O1751" t="s">
        <v>866</v>
      </c>
      <c r="P1751">
        <v>0.36</v>
      </c>
      <c r="Q1751" t="s">
        <v>33</v>
      </c>
      <c r="R1751" t="s">
        <v>34</v>
      </c>
      <c r="S1751" t="str">
        <f>VLOOKUP(R1751,Users!$A$1:$B$5,2,0)</f>
        <v>William</v>
      </c>
      <c r="T1751" t="s">
        <v>372</v>
      </c>
      <c r="U1751" t="s">
        <v>865</v>
      </c>
      <c r="V1751">
        <v>85737</v>
      </c>
      <c r="W1751" s="2">
        <v>42032</v>
      </c>
      <c r="X1751" s="2" t="str">
        <f t="shared" si="136"/>
        <v>Wed</v>
      </c>
      <c r="Y1751" s="2">
        <v>42036</v>
      </c>
      <c r="Z1751" s="9">
        <f t="shared" si="137"/>
        <v>4</v>
      </c>
      <c r="AA1751" s="9" t="str">
        <f t="shared" si="138"/>
        <v>After Discount</v>
      </c>
      <c r="AB1751" s="6">
        <v>-126.81418000000001</v>
      </c>
      <c r="AC1751">
        <v>9</v>
      </c>
      <c r="AD1751" s="6">
        <v>47.64</v>
      </c>
      <c r="AE1751">
        <v>87725</v>
      </c>
      <c r="AF1751" s="9">
        <f>IF(COUNTIF(AE$2:AE3702,AE1751)=1,1,0)</f>
        <v>0</v>
      </c>
      <c r="AG1751" t="str">
        <f>_xlfn.XLOOKUP(AE1751,Returns!A:A,Returns!B:B,"Not Returned",0,1)</f>
        <v>Not Returned</v>
      </c>
      <c r="AH1751">
        <f t="shared" si="139"/>
        <v>0</v>
      </c>
    </row>
    <row r="1752" spans="1:34" x14ac:dyDescent="0.3">
      <c r="A1752">
        <v>24584</v>
      </c>
      <c r="B1752" t="s">
        <v>47</v>
      </c>
      <c r="C1752" s="8">
        <v>7.0000000000000007E-2</v>
      </c>
      <c r="D1752" s="6">
        <v>5.18</v>
      </c>
      <c r="E1752" s="7">
        <v>5.74</v>
      </c>
      <c r="F1752">
        <v>2481</v>
      </c>
      <c r="G1752" t="s">
        <v>2308</v>
      </c>
      <c r="H1752" t="str">
        <f>IF(COUNTIF(G$2:G1752,G1752)=1,"New Customer","Returning Customer")</f>
        <v>New Customer</v>
      </c>
      <c r="I1752">
        <f t="shared" si="135"/>
        <v>1</v>
      </c>
      <c r="J1752" t="s">
        <v>27</v>
      </c>
      <c r="K1752" t="s">
        <v>28</v>
      </c>
      <c r="L1752" t="s">
        <v>29</v>
      </c>
      <c r="M1752" t="s">
        <v>109</v>
      </c>
      <c r="N1752" t="s">
        <v>59</v>
      </c>
      <c r="O1752" t="s">
        <v>866</v>
      </c>
      <c r="P1752">
        <v>0.36</v>
      </c>
      <c r="Q1752" t="s">
        <v>33</v>
      </c>
      <c r="R1752" t="s">
        <v>135</v>
      </c>
      <c r="S1752" t="str">
        <f>VLOOKUP(R1752,Users!$A$1:$B$5,2,0)</f>
        <v>Sam</v>
      </c>
      <c r="T1752" t="s">
        <v>168</v>
      </c>
      <c r="U1752" t="s">
        <v>1466</v>
      </c>
      <c r="V1752">
        <v>70506</v>
      </c>
      <c r="W1752" s="2">
        <v>42100</v>
      </c>
      <c r="X1752" s="2" t="str">
        <f t="shared" si="136"/>
        <v>Mon</v>
      </c>
      <c r="Y1752" s="2">
        <v>42102</v>
      </c>
      <c r="Z1752" s="9">
        <f t="shared" si="137"/>
        <v>2</v>
      </c>
      <c r="AA1752" s="9" t="str">
        <f t="shared" si="138"/>
        <v>After Discount</v>
      </c>
      <c r="AB1752" s="6">
        <v>-188.03399999999999</v>
      </c>
      <c r="AC1752">
        <v>14</v>
      </c>
      <c r="AD1752" s="6">
        <v>79.61</v>
      </c>
      <c r="AE1752">
        <v>91000</v>
      </c>
      <c r="AF1752" s="9">
        <f>IF(COUNTIF(AE$2:AE3703,AE1752)=1,1,0)</f>
        <v>1</v>
      </c>
      <c r="AG1752" t="str">
        <f>_xlfn.XLOOKUP(AE1752,Returns!A:A,Returns!B:B,"Not Returned",0,1)</f>
        <v>Not Returned</v>
      </c>
      <c r="AH1752">
        <f t="shared" si="139"/>
        <v>0</v>
      </c>
    </row>
    <row r="1753" spans="1:34" x14ac:dyDescent="0.3">
      <c r="A1753">
        <v>24523</v>
      </c>
      <c r="B1753" t="s">
        <v>37</v>
      </c>
      <c r="C1753" s="8">
        <v>0.1</v>
      </c>
      <c r="D1753" s="6">
        <v>5.18</v>
      </c>
      <c r="E1753" s="7">
        <v>5.74</v>
      </c>
      <c r="F1753">
        <v>2773</v>
      </c>
      <c r="G1753" t="s">
        <v>2523</v>
      </c>
      <c r="H1753" t="str">
        <f>IF(COUNTIF(G$2:G1753,G1753)=1,"New Customer","Returning Customer")</f>
        <v>New Customer</v>
      </c>
      <c r="I1753">
        <f t="shared" si="135"/>
        <v>1</v>
      </c>
      <c r="J1753" t="s">
        <v>49</v>
      </c>
      <c r="K1753" t="s">
        <v>28</v>
      </c>
      <c r="L1753" t="s">
        <v>29</v>
      </c>
      <c r="M1753" t="s">
        <v>109</v>
      </c>
      <c r="N1753" t="s">
        <v>59</v>
      </c>
      <c r="O1753" t="s">
        <v>866</v>
      </c>
      <c r="P1753">
        <v>0.36</v>
      </c>
      <c r="Q1753" t="s">
        <v>33</v>
      </c>
      <c r="R1753" t="s">
        <v>34</v>
      </c>
      <c r="S1753" t="str">
        <f>VLOOKUP(R1753,Users!$A$1:$B$5,2,0)</f>
        <v>William</v>
      </c>
      <c r="T1753" t="s">
        <v>45</v>
      </c>
      <c r="U1753" t="s">
        <v>1141</v>
      </c>
      <c r="V1753">
        <v>94568</v>
      </c>
      <c r="W1753" s="2">
        <v>42089</v>
      </c>
      <c r="X1753" s="2" t="str">
        <f t="shared" si="136"/>
        <v>Thu</v>
      </c>
      <c r="Y1753" s="2">
        <v>42091</v>
      </c>
      <c r="Z1753" s="9">
        <f t="shared" si="137"/>
        <v>2</v>
      </c>
      <c r="AA1753" s="9" t="str">
        <f t="shared" si="138"/>
        <v>After Discount</v>
      </c>
      <c r="AB1753" s="6">
        <v>-29.003</v>
      </c>
      <c r="AC1753">
        <v>2</v>
      </c>
      <c r="AD1753" s="6">
        <v>10.96</v>
      </c>
      <c r="AE1753">
        <v>91584</v>
      </c>
      <c r="AF1753" s="9">
        <f>IF(COUNTIF(AE$2:AE3704,AE1753)=1,1,0)</f>
        <v>1</v>
      </c>
      <c r="AG1753" t="str">
        <f>_xlfn.XLOOKUP(AE1753,Returns!A:A,Returns!B:B,"Not Returned",0,1)</f>
        <v>Not Returned</v>
      </c>
      <c r="AH1753">
        <f t="shared" si="139"/>
        <v>0</v>
      </c>
    </row>
    <row r="1754" spans="1:34" x14ac:dyDescent="0.3">
      <c r="A1754">
        <v>20628</v>
      </c>
      <c r="B1754" t="s">
        <v>47</v>
      </c>
      <c r="C1754" s="8">
        <v>7.0000000000000007E-2</v>
      </c>
      <c r="D1754" s="6">
        <v>40.98</v>
      </c>
      <c r="E1754" s="7">
        <v>7.47</v>
      </c>
      <c r="F1754">
        <v>1279</v>
      </c>
      <c r="G1754" t="s">
        <v>1360</v>
      </c>
      <c r="H1754" t="str">
        <f>IF(COUNTIF(G$2:G1754,G1754)=1,"New Customer","Returning Customer")</f>
        <v>Returning Customer</v>
      </c>
      <c r="I1754">
        <f t="shared" si="135"/>
        <v>0</v>
      </c>
      <c r="J1754" t="s">
        <v>49</v>
      </c>
      <c r="K1754" t="s">
        <v>28</v>
      </c>
      <c r="L1754" t="s">
        <v>29</v>
      </c>
      <c r="M1754" t="s">
        <v>109</v>
      </c>
      <c r="N1754" t="s">
        <v>59</v>
      </c>
      <c r="O1754" t="s">
        <v>1361</v>
      </c>
      <c r="P1754">
        <v>0.37</v>
      </c>
      <c r="Q1754" t="s">
        <v>33</v>
      </c>
      <c r="R1754" t="s">
        <v>61</v>
      </c>
      <c r="S1754" t="str">
        <f>VLOOKUP(R1754,Users!$A$1:$B$5,2,0)</f>
        <v>Chris</v>
      </c>
      <c r="T1754" t="s">
        <v>695</v>
      </c>
      <c r="U1754" t="s">
        <v>1362</v>
      </c>
      <c r="V1754">
        <v>46324</v>
      </c>
      <c r="W1754" s="2">
        <v>42064</v>
      </c>
      <c r="X1754" s="2" t="str">
        <f t="shared" si="136"/>
        <v>Sun</v>
      </c>
      <c r="Y1754" s="2">
        <v>42065</v>
      </c>
      <c r="Z1754" s="9">
        <f t="shared" si="137"/>
        <v>1</v>
      </c>
      <c r="AA1754" s="9" t="str">
        <f t="shared" si="138"/>
        <v>After Discount</v>
      </c>
      <c r="AB1754" s="6">
        <v>54.901500000000006</v>
      </c>
      <c r="AC1754">
        <v>2</v>
      </c>
      <c r="AD1754" s="6">
        <v>81.900000000000006</v>
      </c>
      <c r="AE1754">
        <v>90114</v>
      </c>
      <c r="AF1754" s="9">
        <f>IF(COUNTIF(AE$2:AE3705,AE1754)=1,1,0)</f>
        <v>1</v>
      </c>
      <c r="AG1754" t="str">
        <f>_xlfn.XLOOKUP(AE1754,Returns!A:A,Returns!B:B,"Not Returned",0,1)</f>
        <v>Not Returned</v>
      </c>
      <c r="AH1754">
        <f t="shared" si="139"/>
        <v>0</v>
      </c>
    </row>
    <row r="1755" spans="1:34" x14ac:dyDescent="0.3">
      <c r="A1755">
        <v>2628</v>
      </c>
      <c r="B1755" t="s">
        <v>47</v>
      </c>
      <c r="C1755" s="8">
        <v>7.0000000000000007E-2</v>
      </c>
      <c r="D1755" s="6">
        <v>40.98</v>
      </c>
      <c r="E1755" s="7">
        <v>7.47</v>
      </c>
      <c r="F1755">
        <v>1280</v>
      </c>
      <c r="G1755" t="s">
        <v>1363</v>
      </c>
      <c r="H1755" t="str">
        <f>IF(COUNTIF(G$2:G1755,G1755)=1,"New Customer","Returning Customer")</f>
        <v>New Customer</v>
      </c>
      <c r="I1755">
        <f t="shared" si="135"/>
        <v>1</v>
      </c>
      <c r="J1755" t="s">
        <v>49</v>
      </c>
      <c r="K1755" t="s">
        <v>28</v>
      </c>
      <c r="L1755" t="s">
        <v>29</v>
      </c>
      <c r="M1755" t="s">
        <v>109</v>
      </c>
      <c r="N1755" t="s">
        <v>59</v>
      </c>
      <c r="O1755" t="s">
        <v>1361</v>
      </c>
      <c r="P1755">
        <v>0.37</v>
      </c>
      <c r="Q1755" t="s">
        <v>33</v>
      </c>
      <c r="R1755" t="s">
        <v>34</v>
      </c>
      <c r="S1755" t="str">
        <f>VLOOKUP(R1755,Users!$A$1:$B$5,2,0)</f>
        <v>William</v>
      </c>
      <c r="T1755" t="s">
        <v>35</v>
      </c>
      <c r="U1755" t="s">
        <v>205</v>
      </c>
      <c r="V1755">
        <v>98119</v>
      </c>
      <c r="W1755" s="2">
        <v>42064</v>
      </c>
      <c r="X1755" s="2" t="str">
        <f t="shared" si="136"/>
        <v>Sun</v>
      </c>
      <c r="Y1755" s="2">
        <v>42065</v>
      </c>
      <c r="Z1755" s="9">
        <f t="shared" si="137"/>
        <v>1</v>
      </c>
      <c r="AA1755" s="9" t="str">
        <f t="shared" si="138"/>
        <v>After Discount</v>
      </c>
      <c r="AB1755" s="6">
        <v>54.901500000000006</v>
      </c>
      <c r="AC1755">
        <v>8</v>
      </c>
      <c r="AD1755" s="6">
        <v>327.61</v>
      </c>
      <c r="AE1755">
        <v>19042</v>
      </c>
      <c r="AF1755" s="9">
        <f>IF(COUNTIF(AE$2:AE3706,AE1755)=1,1,0)</f>
        <v>1</v>
      </c>
      <c r="AG1755" t="str">
        <f>_xlfn.XLOOKUP(AE1755,Returns!A:A,Returns!B:B,"Not Returned",0,1)</f>
        <v>Not Returned</v>
      </c>
      <c r="AH1755">
        <f t="shared" si="139"/>
        <v>0</v>
      </c>
    </row>
    <row r="1756" spans="1:34" x14ac:dyDescent="0.3">
      <c r="A1756">
        <v>18170</v>
      </c>
      <c r="B1756" t="s">
        <v>47</v>
      </c>
      <c r="C1756" s="8">
        <v>0.03</v>
      </c>
      <c r="D1756" s="6">
        <v>40.98</v>
      </c>
      <c r="E1756" s="7">
        <v>7.47</v>
      </c>
      <c r="F1756">
        <v>2979</v>
      </c>
      <c r="G1756" t="s">
        <v>2686</v>
      </c>
      <c r="H1756" t="str">
        <f>IF(COUNTIF(G$2:G1756,G1756)=1,"New Customer","Returning Customer")</f>
        <v>Returning Customer</v>
      </c>
      <c r="I1756">
        <f t="shared" si="135"/>
        <v>0</v>
      </c>
      <c r="J1756" t="s">
        <v>49</v>
      </c>
      <c r="K1756" t="s">
        <v>28</v>
      </c>
      <c r="L1756" t="s">
        <v>29</v>
      </c>
      <c r="M1756" t="s">
        <v>109</v>
      </c>
      <c r="N1756" t="s">
        <v>59</v>
      </c>
      <c r="O1756" t="s">
        <v>1361</v>
      </c>
      <c r="P1756">
        <v>0.37</v>
      </c>
      <c r="Q1756" t="s">
        <v>33</v>
      </c>
      <c r="R1756" t="s">
        <v>61</v>
      </c>
      <c r="S1756" t="str">
        <f>VLOOKUP(R1756,Users!$A$1:$B$5,2,0)</f>
        <v>Chris</v>
      </c>
      <c r="T1756" t="s">
        <v>2639</v>
      </c>
      <c r="U1756" t="s">
        <v>2687</v>
      </c>
      <c r="V1756">
        <v>58601</v>
      </c>
      <c r="W1756" s="2">
        <v>42061</v>
      </c>
      <c r="X1756" s="2" t="str">
        <f t="shared" si="136"/>
        <v>Thu</v>
      </c>
      <c r="Y1756" s="2">
        <v>42062</v>
      </c>
      <c r="Z1756" s="9">
        <f t="shared" si="137"/>
        <v>1</v>
      </c>
      <c r="AA1756" s="9" t="str">
        <f t="shared" si="138"/>
        <v>After Discount</v>
      </c>
      <c r="AB1756" s="6">
        <v>170.79569999999998</v>
      </c>
      <c r="AC1756">
        <v>6</v>
      </c>
      <c r="AD1756" s="6">
        <v>247.53</v>
      </c>
      <c r="AE1756">
        <v>86545</v>
      </c>
      <c r="AF1756" s="9">
        <f>IF(COUNTIF(AE$2:AE3707,AE1756)=1,1,0)</f>
        <v>0</v>
      </c>
      <c r="AG1756" t="str">
        <f>_xlfn.XLOOKUP(AE1756,Returns!A:A,Returns!B:B,"Not Returned",0,1)</f>
        <v>Not Returned</v>
      </c>
      <c r="AH1756">
        <f t="shared" si="139"/>
        <v>0</v>
      </c>
    </row>
    <row r="1757" spans="1:34" x14ac:dyDescent="0.3">
      <c r="A1757">
        <v>25055</v>
      </c>
      <c r="B1757" t="s">
        <v>37</v>
      </c>
      <c r="C1757" s="8">
        <v>0</v>
      </c>
      <c r="D1757" s="6">
        <v>2.78</v>
      </c>
      <c r="E1757" s="7">
        <v>1.49</v>
      </c>
      <c r="F1757">
        <v>653</v>
      </c>
      <c r="G1757" t="s">
        <v>762</v>
      </c>
      <c r="H1757" t="str">
        <f>IF(COUNTIF(G$2:G1757,G1757)=1,"New Customer","Returning Customer")</f>
        <v>New Customer</v>
      </c>
      <c r="I1757">
        <f t="shared" si="135"/>
        <v>1</v>
      </c>
      <c r="J1757" t="s">
        <v>27</v>
      </c>
      <c r="K1757" t="s">
        <v>114</v>
      </c>
      <c r="L1757" t="s">
        <v>29</v>
      </c>
      <c r="M1757" t="s">
        <v>109</v>
      </c>
      <c r="N1757" t="s">
        <v>59</v>
      </c>
      <c r="O1757" t="s">
        <v>763</v>
      </c>
      <c r="P1757">
        <v>0.36</v>
      </c>
      <c r="Q1757" t="s">
        <v>33</v>
      </c>
      <c r="R1757" t="s">
        <v>34</v>
      </c>
      <c r="S1757" t="str">
        <f>VLOOKUP(R1757,Users!$A$1:$B$5,2,0)</f>
        <v>William</v>
      </c>
      <c r="T1757" t="s">
        <v>45</v>
      </c>
      <c r="U1757" t="s">
        <v>764</v>
      </c>
      <c r="V1757">
        <v>91730</v>
      </c>
      <c r="W1757" s="2">
        <v>42110</v>
      </c>
      <c r="X1757" s="2" t="str">
        <f t="shared" si="136"/>
        <v>Thu</v>
      </c>
      <c r="Y1757" s="2">
        <v>42111</v>
      </c>
      <c r="Z1757" s="9">
        <f t="shared" si="137"/>
        <v>1</v>
      </c>
      <c r="AA1757" s="9" t="str">
        <f t="shared" si="138"/>
        <v>No Discount</v>
      </c>
      <c r="AB1757" s="6">
        <v>20.6448</v>
      </c>
      <c r="AC1757">
        <v>9</v>
      </c>
      <c r="AD1757" s="6">
        <v>29.92</v>
      </c>
      <c r="AE1757">
        <v>91213</v>
      </c>
      <c r="AF1757" s="9">
        <f>IF(COUNTIF(AE$2:AE3708,AE1757)=1,1,0)</f>
        <v>1</v>
      </c>
      <c r="AG1757" t="str">
        <f>_xlfn.XLOOKUP(AE1757,Returns!A:A,Returns!B:B,"Not Returned",0,1)</f>
        <v>Not Returned</v>
      </c>
      <c r="AH1757">
        <f t="shared" si="139"/>
        <v>0</v>
      </c>
    </row>
    <row r="1758" spans="1:34" x14ac:dyDescent="0.3">
      <c r="A1758">
        <v>18265</v>
      </c>
      <c r="B1758" t="s">
        <v>25</v>
      </c>
      <c r="C1758" s="8">
        <v>7.0000000000000007E-2</v>
      </c>
      <c r="D1758" s="6">
        <v>2.78</v>
      </c>
      <c r="E1758" s="7">
        <v>1.49</v>
      </c>
      <c r="F1758">
        <v>3248</v>
      </c>
      <c r="G1758" t="s">
        <v>2889</v>
      </c>
      <c r="H1758" t="str">
        <f>IF(COUNTIF(G$2:G1758,G1758)=1,"New Customer","Returning Customer")</f>
        <v>New Customer</v>
      </c>
      <c r="I1758">
        <f t="shared" si="135"/>
        <v>1</v>
      </c>
      <c r="J1758" t="s">
        <v>49</v>
      </c>
      <c r="K1758" t="s">
        <v>58</v>
      </c>
      <c r="L1758" t="s">
        <v>29</v>
      </c>
      <c r="M1758" t="s">
        <v>109</v>
      </c>
      <c r="N1758" t="s">
        <v>59</v>
      </c>
      <c r="O1758" t="s">
        <v>763</v>
      </c>
      <c r="P1758">
        <v>0.36</v>
      </c>
      <c r="Q1758" t="s">
        <v>33</v>
      </c>
      <c r="R1758" t="s">
        <v>135</v>
      </c>
      <c r="S1758" t="str">
        <f>VLOOKUP(R1758,Users!$A$1:$B$5,2,0)</f>
        <v>Sam</v>
      </c>
      <c r="T1758" t="s">
        <v>168</v>
      </c>
      <c r="U1758" t="s">
        <v>2890</v>
      </c>
      <c r="V1758">
        <v>70458</v>
      </c>
      <c r="W1758" s="2">
        <v>42131</v>
      </c>
      <c r="X1758" s="2" t="str">
        <f t="shared" si="136"/>
        <v>Thu</v>
      </c>
      <c r="Y1758" s="2">
        <v>42132</v>
      </c>
      <c r="Z1758" s="9">
        <f t="shared" si="137"/>
        <v>1</v>
      </c>
      <c r="AA1758" s="9" t="str">
        <f t="shared" si="138"/>
        <v>After Discount</v>
      </c>
      <c r="AB1758" s="6">
        <v>-340.53109999999998</v>
      </c>
      <c r="AC1758">
        <v>17</v>
      </c>
      <c r="AD1758" s="6">
        <v>47.12</v>
      </c>
      <c r="AE1758">
        <v>87297</v>
      </c>
      <c r="AF1758" s="9">
        <f>IF(COUNTIF(AE$2:AE3709,AE1758)=1,1,0)</f>
        <v>1</v>
      </c>
      <c r="AG1758" t="str">
        <f>_xlfn.XLOOKUP(AE1758,Returns!A:A,Returns!B:B,"Not Returned",0,1)</f>
        <v>Not Returned</v>
      </c>
      <c r="AH1758">
        <f t="shared" si="139"/>
        <v>0</v>
      </c>
    </row>
    <row r="1759" spans="1:34" x14ac:dyDescent="0.3">
      <c r="A1759">
        <v>20645</v>
      </c>
      <c r="B1759" t="s">
        <v>56</v>
      </c>
      <c r="C1759" s="8">
        <v>7.0000000000000007E-2</v>
      </c>
      <c r="D1759" s="6">
        <v>6.54</v>
      </c>
      <c r="E1759" s="7">
        <v>5.27</v>
      </c>
      <c r="F1759">
        <v>193</v>
      </c>
      <c r="G1759" t="s">
        <v>285</v>
      </c>
      <c r="H1759" t="str">
        <f>IF(COUNTIF(G$2:G1759,G1759)=1,"New Customer","Returning Customer")</f>
        <v>Returning Customer</v>
      </c>
      <c r="I1759">
        <f t="shared" si="135"/>
        <v>0</v>
      </c>
      <c r="J1759" t="s">
        <v>49</v>
      </c>
      <c r="K1759" t="s">
        <v>28</v>
      </c>
      <c r="L1759" t="s">
        <v>29</v>
      </c>
      <c r="M1759" t="s">
        <v>109</v>
      </c>
      <c r="N1759" t="s">
        <v>59</v>
      </c>
      <c r="O1759" t="s">
        <v>287</v>
      </c>
      <c r="P1759">
        <v>0.36</v>
      </c>
      <c r="Q1759" t="s">
        <v>33</v>
      </c>
      <c r="R1759" t="s">
        <v>34</v>
      </c>
      <c r="S1759" t="str">
        <f>VLOOKUP(R1759,Users!$A$1:$B$5,2,0)</f>
        <v>William</v>
      </c>
      <c r="T1759" t="s">
        <v>208</v>
      </c>
      <c r="U1759" t="s">
        <v>209</v>
      </c>
      <c r="V1759">
        <v>84041</v>
      </c>
      <c r="W1759" s="2">
        <v>42093</v>
      </c>
      <c r="X1759" s="2" t="str">
        <f t="shared" si="136"/>
        <v>Mon</v>
      </c>
      <c r="Y1759" s="2">
        <v>42095</v>
      </c>
      <c r="Z1759" s="9">
        <f t="shared" si="137"/>
        <v>2</v>
      </c>
      <c r="AA1759" s="9" t="str">
        <f t="shared" si="138"/>
        <v>After Discount</v>
      </c>
      <c r="AB1759" s="6">
        <v>-66.044499999999999</v>
      </c>
      <c r="AC1759">
        <v>21</v>
      </c>
      <c r="AD1759" s="6">
        <v>140.30000000000001</v>
      </c>
      <c r="AE1759">
        <v>90432</v>
      </c>
      <c r="AF1759" s="9">
        <f>IF(COUNTIF(AE$2:AE3710,AE1759)=1,1,0)</f>
        <v>0</v>
      </c>
      <c r="AG1759" t="str">
        <f>_xlfn.XLOOKUP(AE1759,Returns!A:A,Returns!B:B,"Not Returned",0,1)</f>
        <v>Not Returned</v>
      </c>
      <c r="AH1759">
        <f t="shared" si="139"/>
        <v>0</v>
      </c>
    </row>
    <row r="1760" spans="1:34" x14ac:dyDescent="0.3">
      <c r="A1760">
        <v>23811</v>
      </c>
      <c r="B1760" t="s">
        <v>106</v>
      </c>
      <c r="C1760" s="8">
        <v>0.03</v>
      </c>
      <c r="D1760" s="6">
        <v>6.45</v>
      </c>
      <c r="E1760" s="7">
        <v>1.34</v>
      </c>
      <c r="F1760">
        <v>3064</v>
      </c>
      <c r="G1760" t="s">
        <v>2742</v>
      </c>
      <c r="H1760" t="str">
        <f>IF(COUNTIF(G$2:G1760,G1760)=1,"New Customer","Returning Customer")</f>
        <v>New Customer</v>
      </c>
      <c r="I1760">
        <f t="shared" si="135"/>
        <v>1</v>
      </c>
      <c r="J1760" t="s">
        <v>49</v>
      </c>
      <c r="K1760" t="s">
        <v>114</v>
      </c>
      <c r="L1760" t="s">
        <v>29</v>
      </c>
      <c r="M1760" t="s">
        <v>93</v>
      </c>
      <c r="N1760" t="s">
        <v>31</v>
      </c>
      <c r="O1760" t="s">
        <v>2743</v>
      </c>
      <c r="P1760">
        <v>0.36</v>
      </c>
      <c r="Q1760" t="s">
        <v>33</v>
      </c>
      <c r="R1760" t="s">
        <v>34</v>
      </c>
      <c r="S1760" t="str">
        <f>VLOOKUP(R1760,Users!$A$1:$B$5,2,0)</f>
        <v>William</v>
      </c>
      <c r="T1760" t="s">
        <v>35</v>
      </c>
      <c r="U1760" t="s">
        <v>2744</v>
      </c>
      <c r="V1760">
        <v>98503</v>
      </c>
      <c r="W1760" s="2">
        <v>42018</v>
      </c>
      <c r="X1760" s="2" t="str">
        <f t="shared" si="136"/>
        <v>Wed</v>
      </c>
      <c r="Y1760" s="2">
        <v>42023</v>
      </c>
      <c r="Z1760" s="9">
        <f t="shared" si="137"/>
        <v>5</v>
      </c>
      <c r="AA1760" s="9" t="str">
        <f t="shared" si="138"/>
        <v>After Discount</v>
      </c>
      <c r="AB1760" s="6">
        <v>39.129899999999999</v>
      </c>
      <c r="AC1760">
        <v>9</v>
      </c>
      <c r="AD1760" s="6">
        <v>56.71</v>
      </c>
      <c r="AE1760">
        <v>88448</v>
      </c>
      <c r="AF1760" s="9">
        <f>IF(COUNTIF(AE$2:AE3711,AE1760)=1,1,0)</f>
        <v>1</v>
      </c>
      <c r="AG1760" t="str">
        <f>_xlfn.XLOOKUP(AE1760,Returns!A:A,Returns!B:B,"Not Returned",0,1)</f>
        <v>Not Returned</v>
      </c>
      <c r="AH1760">
        <f t="shared" si="139"/>
        <v>0</v>
      </c>
    </row>
    <row r="1761" spans="1:34" x14ac:dyDescent="0.3">
      <c r="A1761">
        <v>22734</v>
      </c>
      <c r="B1761" t="s">
        <v>106</v>
      </c>
      <c r="C1761" s="8">
        <v>0.06</v>
      </c>
      <c r="D1761" s="6">
        <v>6.45</v>
      </c>
      <c r="E1761" s="7">
        <v>1.34</v>
      </c>
      <c r="F1761">
        <v>3311</v>
      </c>
      <c r="G1761" t="s">
        <v>2935</v>
      </c>
      <c r="H1761" t="str">
        <f>IF(COUNTIF(G$2:G1761,G1761)=1,"New Customer","Returning Customer")</f>
        <v>New Customer</v>
      </c>
      <c r="I1761">
        <f t="shared" si="135"/>
        <v>1</v>
      </c>
      <c r="J1761" t="s">
        <v>49</v>
      </c>
      <c r="K1761" t="s">
        <v>58</v>
      </c>
      <c r="L1761" t="s">
        <v>29</v>
      </c>
      <c r="M1761" t="s">
        <v>93</v>
      </c>
      <c r="N1761" t="s">
        <v>31</v>
      </c>
      <c r="O1761" t="s">
        <v>2743</v>
      </c>
      <c r="P1761">
        <v>0.36</v>
      </c>
      <c r="Q1761" t="s">
        <v>33</v>
      </c>
      <c r="R1761" t="s">
        <v>53</v>
      </c>
      <c r="S1761" t="str">
        <f>VLOOKUP(R1761,Users!$A$1:$B$5,2,0)</f>
        <v>Erin</v>
      </c>
      <c r="T1761" t="s">
        <v>189</v>
      </c>
      <c r="U1761" t="s">
        <v>2462</v>
      </c>
      <c r="V1761">
        <v>1890</v>
      </c>
      <c r="W1761" s="2">
        <v>42030</v>
      </c>
      <c r="X1761" s="2" t="str">
        <f t="shared" si="136"/>
        <v>Mon</v>
      </c>
      <c r="Y1761" s="2">
        <v>42035</v>
      </c>
      <c r="Z1761" s="9">
        <f t="shared" si="137"/>
        <v>5</v>
      </c>
      <c r="AA1761" s="9" t="str">
        <f t="shared" si="138"/>
        <v>After Discount</v>
      </c>
      <c r="AB1761" s="6">
        <v>39.426600000000001</v>
      </c>
      <c r="AC1761">
        <v>9</v>
      </c>
      <c r="AD1761" s="6">
        <v>57.14</v>
      </c>
      <c r="AE1761">
        <v>90462</v>
      </c>
      <c r="AF1761" s="9">
        <f>IF(COUNTIF(AE$2:AE3712,AE1761)=1,1,0)</f>
        <v>0</v>
      </c>
      <c r="AG1761" t="str">
        <f>_xlfn.XLOOKUP(AE1761,Returns!A:A,Returns!B:B,"Not Returned",0,1)</f>
        <v>Not Returned</v>
      </c>
      <c r="AH1761">
        <f t="shared" si="139"/>
        <v>0</v>
      </c>
    </row>
    <row r="1762" spans="1:34" x14ac:dyDescent="0.3">
      <c r="A1762">
        <v>23201</v>
      </c>
      <c r="B1762" t="s">
        <v>56</v>
      </c>
      <c r="C1762" s="8">
        <v>0.1</v>
      </c>
      <c r="D1762" s="6">
        <v>5.43</v>
      </c>
      <c r="E1762" s="7">
        <v>0.95</v>
      </c>
      <c r="F1762">
        <v>522</v>
      </c>
      <c r="G1762" t="s">
        <v>619</v>
      </c>
      <c r="H1762" t="str">
        <f>IF(COUNTIF(G$2:G1762,G1762)=1,"New Customer","Returning Customer")</f>
        <v>Returning Customer</v>
      </c>
      <c r="I1762">
        <f t="shared" si="135"/>
        <v>0</v>
      </c>
      <c r="J1762" t="s">
        <v>49</v>
      </c>
      <c r="K1762" t="s">
        <v>58</v>
      </c>
      <c r="L1762" t="s">
        <v>29</v>
      </c>
      <c r="M1762" t="s">
        <v>93</v>
      </c>
      <c r="N1762" t="s">
        <v>31</v>
      </c>
      <c r="O1762" t="s">
        <v>621</v>
      </c>
      <c r="P1762">
        <v>0.36</v>
      </c>
      <c r="Q1762" t="s">
        <v>33</v>
      </c>
      <c r="R1762" t="s">
        <v>34</v>
      </c>
      <c r="S1762" t="str">
        <f>VLOOKUP(R1762,Users!$A$1:$B$5,2,0)</f>
        <v>William</v>
      </c>
      <c r="T1762" t="s">
        <v>102</v>
      </c>
      <c r="U1762" t="s">
        <v>116</v>
      </c>
      <c r="V1762">
        <v>97756</v>
      </c>
      <c r="W1762" s="2">
        <v>42177</v>
      </c>
      <c r="X1762" s="2" t="str">
        <f t="shared" si="136"/>
        <v>Mon</v>
      </c>
      <c r="Y1762" s="2">
        <v>42179</v>
      </c>
      <c r="Z1762" s="9">
        <f t="shared" si="137"/>
        <v>2</v>
      </c>
      <c r="AA1762" s="9" t="str">
        <f t="shared" si="138"/>
        <v>After Discount</v>
      </c>
      <c r="AB1762" s="6">
        <v>-2.58</v>
      </c>
      <c r="AC1762">
        <v>1</v>
      </c>
      <c r="AD1762" s="6">
        <v>5.76</v>
      </c>
      <c r="AE1762">
        <v>89327</v>
      </c>
      <c r="AF1762" s="9">
        <f>IF(COUNTIF(AE$2:AE3713,AE1762)=1,1,0)</f>
        <v>0</v>
      </c>
      <c r="AG1762" t="str">
        <f>_xlfn.XLOOKUP(AE1762,Returns!A:A,Returns!B:B,"Not Returned",0,1)</f>
        <v>Not Returned</v>
      </c>
      <c r="AH1762">
        <f t="shared" si="139"/>
        <v>0</v>
      </c>
    </row>
    <row r="1763" spans="1:34" x14ac:dyDescent="0.3">
      <c r="A1763">
        <v>20391</v>
      </c>
      <c r="B1763" t="s">
        <v>106</v>
      </c>
      <c r="C1763" s="8">
        <v>7.0000000000000007E-2</v>
      </c>
      <c r="D1763" s="6">
        <v>5.43</v>
      </c>
      <c r="E1763" s="7">
        <v>0.95</v>
      </c>
      <c r="F1763">
        <v>1777</v>
      </c>
      <c r="G1763" t="s">
        <v>1770</v>
      </c>
      <c r="H1763" t="str">
        <f>IF(COUNTIF(G$2:G1763,G1763)=1,"New Customer","Returning Customer")</f>
        <v>Returning Customer</v>
      </c>
      <c r="I1763">
        <f t="shared" si="135"/>
        <v>0</v>
      </c>
      <c r="J1763" t="s">
        <v>49</v>
      </c>
      <c r="K1763" t="s">
        <v>114</v>
      </c>
      <c r="L1763" t="s">
        <v>29</v>
      </c>
      <c r="M1763" t="s">
        <v>93</v>
      </c>
      <c r="N1763" t="s">
        <v>31</v>
      </c>
      <c r="O1763" t="s">
        <v>621</v>
      </c>
      <c r="P1763">
        <v>0.36</v>
      </c>
      <c r="Q1763" t="s">
        <v>33</v>
      </c>
      <c r="R1763" t="s">
        <v>61</v>
      </c>
      <c r="S1763" t="str">
        <f>VLOOKUP(R1763,Users!$A$1:$B$5,2,0)</f>
        <v>Chris</v>
      </c>
      <c r="T1763" t="s">
        <v>695</v>
      </c>
      <c r="U1763" t="s">
        <v>1771</v>
      </c>
      <c r="V1763">
        <v>46383</v>
      </c>
      <c r="W1763" s="2">
        <v>42116</v>
      </c>
      <c r="X1763" s="2" t="str">
        <f t="shared" si="136"/>
        <v>Wed</v>
      </c>
      <c r="Y1763" s="2">
        <v>42120</v>
      </c>
      <c r="Z1763" s="9">
        <f t="shared" si="137"/>
        <v>4</v>
      </c>
      <c r="AA1763" s="9" t="str">
        <f t="shared" si="138"/>
        <v>After Discount</v>
      </c>
      <c r="AB1763" s="6">
        <v>26.502899999999997</v>
      </c>
      <c r="AC1763">
        <v>7</v>
      </c>
      <c r="AD1763" s="6">
        <v>38.409999999999997</v>
      </c>
      <c r="AE1763">
        <v>89939</v>
      </c>
      <c r="AF1763" s="9">
        <f>IF(COUNTIF(AE$2:AE3714,AE1763)=1,1,0)</f>
        <v>1</v>
      </c>
      <c r="AG1763" t="str">
        <f>_xlfn.XLOOKUP(AE1763,Returns!A:A,Returns!B:B,"Not Returned",0,1)</f>
        <v>Not Returned</v>
      </c>
      <c r="AH1763">
        <f t="shared" si="139"/>
        <v>0</v>
      </c>
    </row>
    <row r="1764" spans="1:34" x14ac:dyDescent="0.3">
      <c r="A1764">
        <v>24849</v>
      </c>
      <c r="B1764" t="s">
        <v>56</v>
      </c>
      <c r="C1764" s="8">
        <v>0.06</v>
      </c>
      <c r="D1764" s="6">
        <v>7.04</v>
      </c>
      <c r="E1764" s="7">
        <v>2.17</v>
      </c>
      <c r="F1764">
        <v>145</v>
      </c>
      <c r="G1764" t="s">
        <v>227</v>
      </c>
      <c r="H1764" t="str">
        <f>IF(COUNTIF(G$2:G1764,G1764)=1,"New Customer","Returning Customer")</f>
        <v>Returning Customer</v>
      </c>
      <c r="I1764">
        <f t="shared" si="135"/>
        <v>0</v>
      </c>
      <c r="J1764" t="s">
        <v>49</v>
      </c>
      <c r="K1764" t="s">
        <v>58</v>
      </c>
      <c r="L1764" t="s">
        <v>29</v>
      </c>
      <c r="M1764" t="s">
        <v>93</v>
      </c>
      <c r="N1764" t="s">
        <v>31</v>
      </c>
      <c r="O1764" t="s">
        <v>228</v>
      </c>
      <c r="P1764">
        <v>0.38</v>
      </c>
      <c r="Q1764" t="s">
        <v>33</v>
      </c>
      <c r="R1764" t="s">
        <v>53</v>
      </c>
      <c r="S1764" t="str">
        <f>VLOOKUP(R1764,Users!$A$1:$B$5,2,0)</f>
        <v>Erin</v>
      </c>
      <c r="T1764" t="s">
        <v>229</v>
      </c>
      <c r="U1764" t="s">
        <v>230</v>
      </c>
      <c r="V1764">
        <v>15122</v>
      </c>
      <c r="W1764" s="2">
        <v>42019</v>
      </c>
      <c r="X1764" s="2" t="str">
        <f t="shared" si="136"/>
        <v>Thu</v>
      </c>
      <c r="Y1764" s="2">
        <v>42021</v>
      </c>
      <c r="Z1764" s="9">
        <f t="shared" si="137"/>
        <v>2</v>
      </c>
      <c r="AA1764" s="9" t="str">
        <f t="shared" si="138"/>
        <v>After Discount</v>
      </c>
      <c r="AB1764" s="6">
        <v>2.4851999999999999</v>
      </c>
      <c r="AC1764">
        <v>2</v>
      </c>
      <c r="AD1764" s="6">
        <v>14.65</v>
      </c>
      <c r="AE1764">
        <v>91086</v>
      </c>
      <c r="AF1764" s="9">
        <f>IF(COUNTIF(AE$2:AE3715,AE1764)=1,1,0)</f>
        <v>1</v>
      </c>
      <c r="AG1764" t="str">
        <f>_xlfn.XLOOKUP(AE1764,Returns!A:A,Returns!B:B,"Not Returned",0,1)</f>
        <v>Not Returned</v>
      </c>
      <c r="AH1764">
        <f t="shared" si="139"/>
        <v>0</v>
      </c>
    </row>
    <row r="1765" spans="1:34" x14ac:dyDescent="0.3">
      <c r="A1765">
        <v>18199</v>
      </c>
      <c r="B1765" t="s">
        <v>56</v>
      </c>
      <c r="C1765" s="8">
        <v>0</v>
      </c>
      <c r="D1765" s="6">
        <v>9.27</v>
      </c>
      <c r="E1765" s="7">
        <v>4.3899999999999997</v>
      </c>
      <c r="F1765">
        <v>1826</v>
      </c>
      <c r="G1765" t="s">
        <v>1799</v>
      </c>
      <c r="H1765" t="str">
        <f>IF(COUNTIF(G$2:G1765,G1765)=1,"New Customer","Returning Customer")</f>
        <v>Returning Customer</v>
      </c>
      <c r="I1765">
        <f t="shared" si="135"/>
        <v>0</v>
      </c>
      <c r="J1765" t="s">
        <v>49</v>
      </c>
      <c r="K1765" t="s">
        <v>28</v>
      </c>
      <c r="L1765" t="s">
        <v>29</v>
      </c>
      <c r="M1765" t="s">
        <v>93</v>
      </c>
      <c r="N1765" t="s">
        <v>31</v>
      </c>
      <c r="O1765" t="s">
        <v>1802</v>
      </c>
      <c r="P1765">
        <v>0.38</v>
      </c>
      <c r="Q1765" t="s">
        <v>33</v>
      </c>
      <c r="R1765" t="s">
        <v>61</v>
      </c>
      <c r="S1765" t="str">
        <f>VLOOKUP(R1765,Users!$A$1:$B$5,2,0)</f>
        <v>Chris</v>
      </c>
      <c r="T1765" t="s">
        <v>324</v>
      </c>
      <c r="U1765" t="s">
        <v>1801</v>
      </c>
      <c r="V1765">
        <v>52722</v>
      </c>
      <c r="W1765" s="2">
        <v>42136</v>
      </c>
      <c r="X1765" s="2" t="str">
        <f t="shared" si="136"/>
        <v>Tue</v>
      </c>
      <c r="Y1765" s="2">
        <v>42138</v>
      </c>
      <c r="Z1765" s="9">
        <f t="shared" si="137"/>
        <v>2</v>
      </c>
      <c r="AA1765" s="9" t="str">
        <f t="shared" si="138"/>
        <v>No Discount</v>
      </c>
      <c r="AB1765" s="6">
        <v>-7.61</v>
      </c>
      <c r="AC1765">
        <v>1</v>
      </c>
      <c r="AD1765" s="6">
        <v>10.65</v>
      </c>
      <c r="AE1765">
        <v>86959</v>
      </c>
      <c r="AF1765" s="9">
        <f>IF(COUNTIF(AE$2:AE3716,AE1765)=1,1,0)</f>
        <v>1</v>
      </c>
      <c r="AG1765" t="str">
        <f>_xlfn.XLOOKUP(AE1765,Returns!A:A,Returns!B:B,"Not Returned",0,1)</f>
        <v>Not Returned</v>
      </c>
      <c r="AH1765">
        <f t="shared" si="139"/>
        <v>0</v>
      </c>
    </row>
    <row r="1766" spans="1:34" x14ac:dyDescent="0.3">
      <c r="A1766">
        <v>18702</v>
      </c>
      <c r="B1766" t="s">
        <v>47</v>
      </c>
      <c r="C1766" s="8">
        <v>0.1</v>
      </c>
      <c r="D1766" s="6">
        <v>8.17</v>
      </c>
      <c r="E1766" s="7">
        <v>1.69</v>
      </c>
      <c r="F1766">
        <v>1390</v>
      </c>
      <c r="G1766" t="s">
        <v>1444</v>
      </c>
      <c r="H1766" t="str">
        <f>IF(COUNTIF(G$2:G1766,G1766)=1,"New Customer","Returning Customer")</f>
        <v>Returning Customer</v>
      </c>
      <c r="I1766">
        <f t="shared" si="135"/>
        <v>0</v>
      </c>
      <c r="J1766" t="s">
        <v>49</v>
      </c>
      <c r="K1766" t="s">
        <v>28</v>
      </c>
      <c r="L1766" t="s">
        <v>29</v>
      </c>
      <c r="M1766" t="s">
        <v>93</v>
      </c>
      <c r="N1766" t="s">
        <v>31</v>
      </c>
      <c r="O1766" t="s">
        <v>1445</v>
      </c>
      <c r="P1766">
        <v>0.38</v>
      </c>
      <c r="Q1766" t="s">
        <v>33</v>
      </c>
      <c r="R1766" t="s">
        <v>34</v>
      </c>
      <c r="S1766" t="str">
        <f>VLOOKUP(R1766,Users!$A$1:$B$5,2,0)</f>
        <v>William</v>
      </c>
      <c r="T1766" t="s">
        <v>45</v>
      </c>
      <c r="U1766" t="s">
        <v>1434</v>
      </c>
      <c r="V1766">
        <v>95207</v>
      </c>
      <c r="W1766" s="2">
        <v>42140</v>
      </c>
      <c r="X1766" s="2" t="str">
        <f t="shared" si="136"/>
        <v>Sat</v>
      </c>
      <c r="Y1766" s="2">
        <v>42140</v>
      </c>
      <c r="Z1766" s="9">
        <f t="shared" si="137"/>
        <v>0</v>
      </c>
      <c r="AA1766" s="9" t="str">
        <f t="shared" si="138"/>
        <v>After Discount</v>
      </c>
      <c r="AB1766" s="6">
        <v>100.2984</v>
      </c>
      <c r="AC1766">
        <v>19</v>
      </c>
      <c r="AD1766" s="6">
        <v>145.36000000000001</v>
      </c>
      <c r="AE1766">
        <v>88731</v>
      </c>
      <c r="AF1766" s="9">
        <f>IF(COUNTIF(AE$2:AE3717,AE1766)=1,1,0)</f>
        <v>0</v>
      </c>
      <c r="AG1766" t="str">
        <f>_xlfn.XLOOKUP(AE1766,Returns!A:A,Returns!B:B,"Not Returned",0,1)</f>
        <v>Not Returned</v>
      </c>
      <c r="AH1766">
        <f t="shared" si="139"/>
        <v>0</v>
      </c>
    </row>
    <row r="1767" spans="1:34" x14ac:dyDescent="0.3">
      <c r="A1767">
        <v>21390</v>
      </c>
      <c r="B1767" t="s">
        <v>37</v>
      </c>
      <c r="C1767" s="8">
        <v>0.08</v>
      </c>
      <c r="D1767" s="6">
        <v>9.68</v>
      </c>
      <c r="E1767" s="7">
        <v>2.0299999999999998</v>
      </c>
      <c r="F1767">
        <v>2968</v>
      </c>
      <c r="G1767" t="s">
        <v>2677</v>
      </c>
      <c r="H1767" t="str">
        <f>IF(COUNTIF(G$2:G1767,G1767)=1,"New Customer","Returning Customer")</f>
        <v>Returning Customer</v>
      </c>
      <c r="I1767">
        <f t="shared" si="135"/>
        <v>0</v>
      </c>
      <c r="J1767" t="s">
        <v>49</v>
      </c>
      <c r="K1767" t="s">
        <v>58</v>
      </c>
      <c r="L1767" t="s">
        <v>29</v>
      </c>
      <c r="M1767" t="s">
        <v>93</v>
      </c>
      <c r="N1767" t="s">
        <v>31</v>
      </c>
      <c r="O1767" t="s">
        <v>2678</v>
      </c>
      <c r="P1767">
        <v>0.37</v>
      </c>
      <c r="Q1767" t="s">
        <v>33</v>
      </c>
      <c r="R1767" t="s">
        <v>135</v>
      </c>
      <c r="S1767" t="str">
        <f>VLOOKUP(R1767,Users!$A$1:$B$5,2,0)</f>
        <v>Sam</v>
      </c>
      <c r="T1767" t="s">
        <v>356</v>
      </c>
      <c r="U1767" t="s">
        <v>2679</v>
      </c>
      <c r="V1767">
        <v>33021</v>
      </c>
      <c r="W1767" s="2">
        <v>42057</v>
      </c>
      <c r="X1767" s="2" t="str">
        <f t="shared" si="136"/>
        <v>Sun</v>
      </c>
      <c r="Y1767" s="2">
        <v>42059</v>
      </c>
      <c r="Z1767" s="9">
        <f t="shared" si="137"/>
        <v>2</v>
      </c>
      <c r="AA1767" s="9" t="str">
        <f t="shared" si="138"/>
        <v>After Discount</v>
      </c>
      <c r="AB1767" s="6">
        <v>-536.24199999999996</v>
      </c>
      <c r="AC1767">
        <v>1</v>
      </c>
      <c r="AD1767" s="6">
        <v>10.94</v>
      </c>
      <c r="AE1767">
        <v>86085</v>
      </c>
      <c r="AF1767" s="9">
        <f>IF(COUNTIF(AE$2:AE3718,AE1767)=1,1,0)</f>
        <v>0</v>
      </c>
      <c r="AG1767" t="str">
        <f>_xlfn.XLOOKUP(AE1767,Returns!A:A,Returns!B:B,"Not Returned",0,1)</f>
        <v>Not Returned</v>
      </c>
      <c r="AH1767">
        <f t="shared" si="139"/>
        <v>0</v>
      </c>
    </row>
    <row r="1768" spans="1:34" x14ac:dyDescent="0.3">
      <c r="A1768">
        <v>18895</v>
      </c>
      <c r="B1768" t="s">
        <v>25</v>
      </c>
      <c r="C1768" s="8">
        <v>7.0000000000000007E-2</v>
      </c>
      <c r="D1768" s="6">
        <v>4.76</v>
      </c>
      <c r="E1768" s="7">
        <v>0.88</v>
      </c>
      <c r="F1768">
        <v>2794</v>
      </c>
      <c r="G1768" t="s">
        <v>2542</v>
      </c>
      <c r="H1768" t="str">
        <f>IF(COUNTIF(G$2:G1768,G1768)=1,"New Customer","Returning Customer")</f>
        <v>Returning Customer</v>
      </c>
      <c r="I1768">
        <f t="shared" si="135"/>
        <v>0</v>
      </c>
      <c r="J1768" t="s">
        <v>49</v>
      </c>
      <c r="K1768" t="s">
        <v>28</v>
      </c>
      <c r="L1768" t="s">
        <v>29</v>
      </c>
      <c r="M1768" t="s">
        <v>93</v>
      </c>
      <c r="N1768" t="s">
        <v>31</v>
      </c>
      <c r="O1768" t="s">
        <v>2544</v>
      </c>
      <c r="P1768">
        <v>0.39</v>
      </c>
      <c r="Q1768" t="s">
        <v>33</v>
      </c>
      <c r="R1768" t="s">
        <v>61</v>
      </c>
      <c r="S1768" t="str">
        <f>VLOOKUP(R1768,Users!$A$1:$B$5,2,0)</f>
        <v>Chris</v>
      </c>
      <c r="T1768" t="s">
        <v>324</v>
      </c>
      <c r="U1768" t="s">
        <v>2543</v>
      </c>
      <c r="V1768">
        <v>50158</v>
      </c>
      <c r="W1768" s="2">
        <v>42162</v>
      </c>
      <c r="X1768" s="2" t="str">
        <f t="shared" si="136"/>
        <v>Sun</v>
      </c>
      <c r="Y1768" s="2">
        <v>42162</v>
      </c>
      <c r="Z1768" s="9">
        <f t="shared" si="137"/>
        <v>0</v>
      </c>
      <c r="AA1768" s="9" t="str">
        <f t="shared" si="138"/>
        <v>After Discount</v>
      </c>
      <c r="AB1768" s="6">
        <v>15.8148</v>
      </c>
      <c r="AC1768">
        <v>5</v>
      </c>
      <c r="AD1768" s="6">
        <v>22.92</v>
      </c>
      <c r="AE1768">
        <v>87555</v>
      </c>
      <c r="AF1768" s="9">
        <f>IF(COUNTIF(AE$2:AE3719,AE1768)=1,1,0)</f>
        <v>1</v>
      </c>
      <c r="AG1768" t="str">
        <f>_xlfn.XLOOKUP(AE1768,Returns!A:A,Returns!B:B,"Not Returned",0,1)</f>
        <v>Not Returned</v>
      </c>
      <c r="AH1768">
        <f t="shared" si="139"/>
        <v>0</v>
      </c>
    </row>
    <row r="1769" spans="1:34" x14ac:dyDescent="0.3">
      <c r="A1769">
        <v>20390</v>
      </c>
      <c r="B1769" t="s">
        <v>25</v>
      </c>
      <c r="C1769" s="8">
        <v>7.0000000000000007E-2</v>
      </c>
      <c r="D1769" s="6">
        <v>4.76</v>
      </c>
      <c r="E1769" s="7">
        <v>0.88</v>
      </c>
      <c r="F1769">
        <v>2962</v>
      </c>
      <c r="G1769" t="s">
        <v>2672</v>
      </c>
      <c r="H1769" t="str">
        <f>IF(COUNTIF(G$2:G1769,G1769)=1,"New Customer","Returning Customer")</f>
        <v>New Customer</v>
      </c>
      <c r="I1769">
        <f t="shared" si="135"/>
        <v>1</v>
      </c>
      <c r="J1769" t="s">
        <v>27</v>
      </c>
      <c r="K1769" t="s">
        <v>114</v>
      </c>
      <c r="L1769" t="s">
        <v>29</v>
      </c>
      <c r="M1769" t="s">
        <v>93</v>
      </c>
      <c r="N1769" t="s">
        <v>31</v>
      </c>
      <c r="O1769" t="s">
        <v>2544</v>
      </c>
      <c r="P1769">
        <v>0.39</v>
      </c>
      <c r="Q1769" t="s">
        <v>33</v>
      </c>
      <c r="R1769" t="s">
        <v>34</v>
      </c>
      <c r="S1769" t="str">
        <f>VLOOKUP(R1769,Users!$A$1:$B$5,2,0)</f>
        <v>William</v>
      </c>
      <c r="T1769" t="s">
        <v>250</v>
      </c>
      <c r="U1769" t="s">
        <v>331</v>
      </c>
      <c r="V1769">
        <v>80027</v>
      </c>
      <c r="W1769" s="2">
        <v>42131</v>
      </c>
      <c r="X1769" s="2" t="str">
        <f t="shared" si="136"/>
        <v>Thu</v>
      </c>
      <c r="Y1769" s="2">
        <v>42133</v>
      </c>
      <c r="Z1769" s="9">
        <f t="shared" si="137"/>
        <v>2</v>
      </c>
      <c r="AA1769" s="9" t="str">
        <f t="shared" si="138"/>
        <v>After Discount</v>
      </c>
      <c r="AB1769" s="6">
        <v>33.347699999999996</v>
      </c>
      <c r="AC1769">
        <v>10</v>
      </c>
      <c r="AD1769" s="6">
        <v>48.33</v>
      </c>
      <c r="AE1769">
        <v>88611</v>
      </c>
      <c r="AF1769" s="9">
        <f>IF(COUNTIF(AE$2:AE3720,AE1769)=1,1,0)</f>
        <v>1</v>
      </c>
      <c r="AG1769" t="str">
        <f>_xlfn.XLOOKUP(AE1769,Returns!A:A,Returns!B:B,"Not Returned",0,1)</f>
        <v>Not Returned</v>
      </c>
      <c r="AH1769">
        <f t="shared" si="139"/>
        <v>0</v>
      </c>
    </row>
    <row r="1770" spans="1:34" x14ac:dyDescent="0.3">
      <c r="A1770">
        <v>22758</v>
      </c>
      <c r="B1770" t="s">
        <v>37</v>
      </c>
      <c r="C1770" s="8">
        <v>0.03</v>
      </c>
      <c r="D1770" s="6">
        <v>11.34</v>
      </c>
      <c r="E1770" s="7">
        <v>5.01</v>
      </c>
      <c r="F1770">
        <v>470</v>
      </c>
      <c r="G1770" t="s">
        <v>568</v>
      </c>
      <c r="H1770" t="str">
        <f>IF(COUNTIF(G$2:G1770,G1770)=1,"New Customer","Returning Customer")</f>
        <v>New Customer</v>
      </c>
      <c r="I1770">
        <f t="shared" si="135"/>
        <v>1</v>
      </c>
      <c r="J1770" t="s">
        <v>49</v>
      </c>
      <c r="K1770" t="s">
        <v>58</v>
      </c>
      <c r="L1770" t="s">
        <v>29</v>
      </c>
      <c r="M1770" t="s">
        <v>93</v>
      </c>
      <c r="N1770" t="s">
        <v>59</v>
      </c>
      <c r="O1770" t="s">
        <v>569</v>
      </c>
      <c r="P1770">
        <v>0.36</v>
      </c>
      <c r="Q1770" t="s">
        <v>33</v>
      </c>
      <c r="R1770" t="s">
        <v>53</v>
      </c>
      <c r="S1770" t="str">
        <f>VLOOKUP(R1770,Users!$A$1:$B$5,2,0)</f>
        <v>Erin</v>
      </c>
      <c r="T1770" t="s">
        <v>54</v>
      </c>
      <c r="U1770" t="s">
        <v>570</v>
      </c>
      <c r="V1770">
        <v>8601</v>
      </c>
      <c r="W1770" s="2">
        <v>42015</v>
      </c>
      <c r="X1770" s="2" t="str">
        <f t="shared" si="136"/>
        <v>Sun</v>
      </c>
      <c r="Y1770" s="2">
        <v>42015</v>
      </c>
      <c r="Z1770" s="9">
        <f t="shared" si="137"/>
        <v>0</v>
      </c>
      <c r="AA1770" s="9" t="str">
        <f t="shared" si="138"/>
        <v>After Discount</v>
      </c>
      <c r="AB1770" s="6">
        <v>23.2028</v>
      </c>
      <c r="AC1770">
        <v>5</v>
      </c>
      <c r="AD1770" s="6">
        <v>60.24</v>
      </c>
      <c r="AE1770">
        <v>88060</v>
      </c>
      <c r="AF1770" s="9">
        <f>IF(COUNTIF(AE$2:AE3721,AE1770)=1,1,0)</f>
        <v>0</v>
      </c>
      <c r="AG1770" t="str">
        <f>_xlfn.XLOOKUP(AE1770,Returns!A:A,Returns!B:B,"Not Returned",0,1)</f>
        <v>Not Returned</v>
      </c>
      <c r="AH1770">
        <f t="shared" si="139"/>
        <v>0</v>
      </c>
    </row>
    <row r="1771" spans="1:34" x14ac:dyDescent="0.3">
      <c r="A1771">
        <v>19269</v>
      </c>
      <c r="B1771" t="s">
        <v>25</v>
      </c>
      <c r="C1771" s="8">
        <v>0.04</v>
      </c>
      <c r="D1771" s="6">
        <v>11.34</v>
      </c>
      <c r="E1771" s="7">
        <v>5.01</v>
      </c>
      <c r="F1771">
        <v>1526</v>
      </c>
      <c r="G1771" t="s">
        <v>1539</v>
      </c>
      <c r="H1771" t="str">
        <f>IF(COUNTIF(G$2:G1771,G1771)=1,"New Customer","Returning Customer")</f>
        <v>New Customer</v>
      </c>
      <c r="I1771">
        <f t="shared" si="135"/>
        <v>1</v>
      </c>
      <c r="J1771" t="s">
        <v>49</v>
      </c>
      <c r="K1771" t="s">
        <v>40</v>
      </c>
      <c r="L1771" t="s">
        <v>29</v>
      </c>
      <c r="M1771" t="s">
        <v>93</v>
      </c>
      <c r="N1771" t="s">
        <v>59</v>
      </c>
      <c r="O1771" t="s">
        <v>569</v>
      </c>
      <c r="P1771">
        <v>0.36</v>
      </c>
      <c r="Q1771" t="s">
        <v>33</v>
      </c>
      <c r="R1771" t="s">
        <v>135</v>
      </c>
      <c r="S1771" t="str">
        <f>VLOOKUP(R1771,Users!$A$1:$B$5,2,0)</f>
        <v>Sam</v>
      </c>
      <c r="T1771" t="s">
        <v>1266</v>
      </c>
      <c r="U1771" t="s">
        <v>1540</v>
      </c>
      <c r="V1771">
        <v>35211</v>
      </c>
      <c r="W1771" s="2">
        <v>42045</v>
      </c>
      <c r="X1771" s="2" t="str">
        <f t="shared" si="136"/>
        <v>Tue</v>
      </c>
      <c r="Y1771" s="2">
        <v>42046</v>
      </c>
      <c r="Z1771" s="9">
        <f t="shared" si="137"/>
        <v>1</v>
      </c>
      <c r="AA1771" s="9" t="str">
        <f t="shared" si="138"/>
        <v>After Discount</v>
      </c>
      <c r="AB1771" s="6">
        <v>-189.22399999999999</v>
      </c>
      <c r="AC1771">
        <v>10</v>
      </c>
      <c r="AD1771" s="6">
        <v>115.53</v>
      </c>
      <c r="AE1771">
        <v>86812</v>
      </c>
      <c r="AF1771" s="9">
        <f>IF(COUNTIF(AE$2:AE3722,AE1771)=1,1,0)</f>
        <v>1</v>
      </c>
      <c r="AG1771" t="str">
        <f>_xlfn.XLOOKUP(AE1771,Returns!A:A,Returns!B:B,"Not Returned",0,1)</f>
        <v>Not Returned</v>
      </c>
      <c r="AH1771">
        <f t="shared" si="139"/>
        <v>0</v>
      </c>
    </row>
    <row r="1772" spans="1:34" x14ac:dyDescent="0.3">
      <c r="A1772">
        <v>23324</v>
      </c>
      <c r="B1772" t="s">
        <v>47</v>
      </c>
      <c r="C1772" s="8">
        <v>0.01</v>
      </c>
      <c r="D1772" s="6">
        <v>11.34</v>
      </c>
      <c r="E1772" s="7">
        <v>5.01</v>
      </c>
      <c r="F1772">
        <v>3252</v>
      </c>
      <c r="G1772" t="s">
        <v>2895</v>
      </c>
      <c r="H1772" t="str">
        <f>IF(COUNTIF(G$2:G1772,G1772)=1,"New Customer","Returning Customer")</f>
        <v>New Customer</v>
      </c>
      <c r="I1772">
        <f t="shared" si="135"/>
        <v>1</v>
      </c>
      <c r="J1772" t="s">
        <v>49</v>
      </c>
      <c r="K1772" t="s">
        <v>58</v>
      </c>
      <c r="L1772" t="s">
        <v>29</v>
      </c>
      <c r="M1772" t="s">
        <v>93</v>
      </c>
      <c r="N1772" t="s">
        <v>59</v>
      </c>
      <c r="O1772" t="s">
        <v>569</v>
      </c>
      <c r="P1772">
        <v>0.36</v>
      </c>
      <c r="Q1772" t="s">
        <v>33</v>
      </c>
      <c r="R1772" t="s">
        <v>53</v>
      </c>
      <c r="S1772" t="str">
        <f>VLOOKUP(R1772,Users!$A$1:$B$5,2,0)</f>
        <v>Erin</v>
      </c>
      <c r="T1772" t="s">
        <v>71</v>
      </c>
      <c r="U1772" t="s">
        <v>2896</v>
      </c>
      <c r="V1772">
        <v>12306</v>
      </c>
      <c r="W1772" s="2">
        <v>42093</v>
      </c>
      <c r="X1772" s="2" t="str">
        <f t="shared" si="136"/>
        <v>Mon</v>
      </c>
      <c r="Y1772" s="2">
        <v>42095</v>
      </c>
      <c r="Z1772" s="9">
        <f t="shared" si="137"/>
        <v>2</v>
      </c>
      <c r="AA1772" s="9" t="str">
        <f t="shared" si="138"/>
        <v>After Discount</v>
      </c>
      <c r="AB1772" s="6">
        <v>-11.83</v>
      </c>
      <c r="AC1772">
        <v>1</v>
      </c>
      <c r="AD1772" s="6">
        <v>14.52</v>
      </c>
      <c r="AE1772">
        <v>87296</v>
      </c>
      <c r="AF1772" s="9">
        <f>IF(COUNTIF(AE$2:AE3723,AE1772)=1,1,0)</f>
        <v>1</v>
      </c>
      <c r="AG1772" t="str">
        <f>_xlfn.XLOOKUP(AE1772,Returns!A:A,Returns!B:B,"Not Returned",0,1)</f>
        <v>Not Returned</v>
      </c>
      <c r="AH1772">
        <f t="shared" si="139"/>
        <v>0</v>
      </c>
    </row>
    <row r="1773" spans="1:34" x14ac:dyDescent="0.3">
      <c r="A1773">
        <v>18804</v>
      </c>
      <c r="B1773" t="s">
        <v>106</v>
      </c>
      <c r="C1773" s="8">
        <v>0.04</v>
      </c>
      <c r="D1773" s="6">
        <v>35.44</v>
      </c>
      <c r="E1773" s="7">
        <v>19.989999999999998</v>
      </c>
      <c r="F1773">
        <v>1738</v>
      </c>
      <c r="G1773" t="s">
        <v>1738</v>
      </c>
      <c r="H1773" t="str">
        <f>IF(COUNTIF(G$2:G1773,G1773)=1,"New Customer","Returning Customer")</f>
        <v>Returning Customer</v>
      </c>
      <c r="I1773">
        <f t="shared" si="135"/>
        <v>0</v>
      </c>
      <c r="J1773" t="s">
        <v>49</v>
      </c>
      <c r="K1773" t="s">
        <v>28</v>
      </c>
      <c r="L1773" t="s">
        <v>29</v>
      </c>
      <c r="M1773" t="s">
        <v>93</v>
      </c>
      <c r="N1773" t="s">
        <v>59</v>
      </c>
      <c r="O1773" t="s">
        <v>1740</v>
      </c>
      <c r="P1773">
        <v>0.38</v>
      </c>
      <c r="Q1773" t="s">
        <v>33</v>
      </c>
      <c r="R1773" t="s">
        <v>135</v>
      </c>
      <c r="S1773" t="str">
        <f>VLOOKUP(R1773,Users!$A$1:$B$5,2,0)</f>
        <v>Sam</v>
      </c>
      <c r="T1773" t="s">
        <v>316</v>
      </c>
      <c r="U1773" t="s">
        <v>1739</v>
      </c>
      <c r="V1773">
        <v>28052</v>
      </c>
      <c r="W1773" s="2">
        <v>42169</v>
      </c>
      <c r="X1773" s="2" t="str">
        <f t="shared" si="136"/>
        <v>Sun</v>
      </c>
      <c r="Y1773" s="2">
        <v>42176</v>
      </c>
      <c r="Z1773" s="9">
        <f t="shared" si="137"/>
        <v>7</v>
      </c>
      <c r="AA1773" s="9" t="str">
        <f t="shared" si="138"/>
        <v>After Discount</v>
      </c>
      <c r="AB1773" s="6">
        <v>-108.27250000000001</v>
      </c>
      <c r="AC1773">
        <v>11</v>
      </c>
      <c r="AD1773" s="6">
        <v>406.26</v>
      </c>
      <c r="AE1773">
        <v>85868</v>
      </c>
      <c r="AF1773" s="9">
        <f>IF(COUNTIF(AE$2:AE3724,AE1773)=1,1,0)</f>
        <v>1</v>
      </c>
      <c r="AG1773" t="str">
        <f>_xlfn.XLOOKUP(AE1773,Returns!A:A,Returns!B:B,"Not Returned",0,1)</f>
        <v>Not Returned</v>
      </c>
      <c r="AH1773">
        <f t="shared" si="139"/>
        <v>0</v>
      </c>
    </row>
    <row r="1774" spans="1:34" x14ac:dyDescent="0.3">
      <c r="A1774">
        <v>24866</v>
      </c>
      <c r="B1774" t="s">
        <v>25</v>
      </c>
      <c r="C1774" s="8">
        <v>0.01</v>
      </c>
      <c r="D1774" s="6">
        <v>35.44</v>
      </c>
      <c r="E1774" s="7">
        <v>19.989999999999998</v>
      </c>
      <c r="F1774">
        <v>2932</v>
      </c>
      <c r="G1774" t="s">
        <v>2652</v>
      </c>
      <c r="H1774" t="str">
        <f>IF(COUNTIF(G$2:G1774,G1774)=1,"New Customer","Returning Customer")</f>
        <v>New Customer</v>
      </c>
      <c r="I1774">
        <f t="shared" si="135"/>
        <v>1</v>
      </c>
      <c r="J1774" t="s">
        <v>49</v>
      </c>
      <c r="K1774" t="s">
        <v>58</v>
      </c>
      <c r="L1774" t="s">
        <v>29</v>
      </c>
      <c r="M1774" t="s">
        <v>93</v>
      </c>
      <c r="N1774" t="s">
        <v>59</v>
      </c>
      <c r="O1774" t="s">
        <v>1740</v>
      </c>
      <c r="P1774">
        <v>0.38</v>
      </c>
      <c r="Q1774" t="s">
        <v>33</v>
      </c>
      <c r="R1774" t="s">
        <v>53</v>
      </c>
      <c r="S1774" t="str">
        <f>VLOOKUP(R1774,Users!$A$1:$B$5,2,0)</f>
        <v>Erin</v>
      </c>
      <c r="T1774" t="s">
        <v>223</v>
      </c>
      <c r="U1774" t="s">
        <v>848</v>
      </c>
      <c r="V1774">
        <v>6614</v>
      </c>
      <c r="W1774" s="2">
        <v>42116</v>
      </c>
      <c r="X1774" s="2" t="str">
        <f t="shared" si="136"/>
        <v>Wed</v>
      </c>
      <c r="Y1774" s="2">
        <v>42117</v>
      </c>
      <c r="Z1774" s="9">
        <f t="shared" si="137"/>
        <v>1</v>
      </c>
      <c r="AA1774" s="9" t="str">
        <f t="shared" si="138"/>
        <v>After Discount</v>
      </c>
      <c r="AB1774" s="6">
        <v>-52.822799999999994</v>
      </c>
      <c r="AC1774">
        <v>1</v>
      </c>
      <c r="AD1774" s="6">
        <v>55.43</v>
      </c>
      <c r="AE1774">
        <v>87620</v>
      </c>
      <c r="AF1774" s="9">
        <f>IF(COUNTIF(AE$2:AE3725,AE1774)=1,1,0)</f>
        <v>0</v>
      </c>
      <c r="AG1774" t="str">
        <f>_xlfn.XLOOKUP(AE1774,Returns!A:A,Returns!B:B,"Not Returned",0,1)</f>
        <v>Not Returned</v>
      </c>
      <c r="AH1774">
        <f t="shared" si="139"/>
        <v>0</v>
      </c>
    </row>
    <row r="1775" spans="1:34" x14ac:dyDescent="0.3">
      <c r="A1775">
        <v>24908</v>
      </c>
      <c r="B1775" t="s">
        <v>25</v>
      </c>
      <c r="C1775" s="8">
        <v>0.01</v>
      </c>
      <c r="D1775" s="6">
        <v>12.28</v>
      </c>
      <c r="E1775" s="7">
        <v>6.47</v>
      </c>
      <c r="F1775">
        <v>3008</v>
      </c>
      <c r="G1775" t="s">
        <v>2710</v>
      </c>
      <c r="H1775" t="str">
        <f>IF(COUNTIF(G$2:G1775,G1775)=1,"New Customer","Returning Customer")</f>
        <v>New Customer</v>
      </c>
      <c r="I1775">
        <f t="shared" si="135"/>
        <v>1</v>
      </c>
      <c r="J1775" t="s">
        <v>49</v>
      </c>
      <c r="K1775" t="s">
        <v>40</v>
      </c>
      <c r="L1775" t="s">
        <v>29</v>
      </c>
      <c r="M1775" t="s">
        <v>93</v>
      </c>
      <c r="N1775" t="s">
        <v>59</v>
      </c>
      <c r="O1775" t="s">
        <v>2712</v>
      </c>
      <c r="P1775">
        <v>0.38</v>
      </c>
      <c r="Q1775" t="s">
        <v>33</v>
      </c>
      <c r="R1775" t="s">
        <v>61</v>
      </c>
      <c r="S1775" t="str">
        <f>VLOOKUP(R1775,Users!$A$1:$B$5,2,0)</f>
        <v>Chris</v>
      </c>
      <c r="T1775" t="s">
        <v>62</v>
      </c>
      <c r="U1775" t="s">
        <v>2711</v>
      </c>
      <c r="V1775">
        <v>55343</v>
      </c>
      <c r="W1775" s="2">
        <v>42166</v>
      </c>
      <c r="X1775" s="2" t="str">
        <f t="shared" si="136"/>
        <v>Thu</v>
      </c>
      <c r="Y1775" s="2">
        <v>42167</v>
      </c>
      <c r="Z1775" s="9">
        <f t="shared" si="137"/>
        <v>1</v>
      </c>
      <c r="AA1775" s="9" t="str">
        <f t="shared" si="138"/>
        <v>After Discount</v>
      </c>
      <c r="AB1775" s="6">
        <v>47.61</v>
      </c>
      <c r="AC1775">
        <v>12</v>
      </c>
      <c r="AD1775" s="6">
        <v>160.66</v>
      </c>
      <c r="AE1775">
        <v>89415</v>
      </c>
      <c r="AF1775" s="9">
        <f>IF(COUNTIF(AE$2:AE3726,AE1775)=1,1,0)</f>
        <v>1</v>
      </c>
      <c r="AG1775" t="str">
        <f>_xlfn.XLOOKUP(AE1775,Returns!A:A,Returns!B:B,"Not Returned",0,1)</f>
        <v>Not Returned</v>
      </c>
      <c r="AH1775">
        <f t="shared" si="139"/>
        <v>0</v>
      </c>
    </row>
    <row r="1776" spans="1:34" x14ac:dyDescent="0.3">
      <c r="A1776">
        <v>21121</v>
      </c>
      <c r="B1776" t="s">
        <v>37</v>
      </c>
      <c r="C1776" s="8">
        <v>0.02</v>
      </c>
      <c r="D1776" s="6">
        <v>12.28</v>
      </c>
      <c r="E1776" s="7">
        <v>6.47</v>
      </c>
      <c r="F1776">
        <v>3113</v>
      </c>
      <c r="G1776" t="s">
        <v>2780</v>
      </c>
      <c r="H1776" t="str">
        <f>IF(COUNTIF(G$2:G1776,G1776)=1,"New Customer","Returning Customer")</f>
        <v>Returning Customer</v>
      </c>
      <c r="I1776">
        <f t="shared" si="135"/>
        <v>0</v>
      </c>
      <c r="J1776" t="s">
        <v>49</v>
      </c>
      <c r="K1776" t="s">
        <v>28</v>
      </c>
      <c r="L1776" t="s">
        <v>29</v>
      </c>
      <c r="M1776" t="s">
        <v>93</v>
      </c>
      <c r="N1776" t="s">
        <v>59</v>
      </c>
      <c r="O1776" t="s">
        <v>2712</v>
      </c>
      <c r="P1776">
        <v>0.38</v>
      </c>
      <c r="Q1776" t="s">
        <v>33</v>
      </c>
      <c r="R1776" t="s">
        <v>135</v>
      </c>
      <c r="S1776" t="str">
        <f>VLOOKUP(R1776,Users!$A$1:$B$5,2,0)</f>
        <v>Sam</v>
      </c>
      <c r="T1776" t="s">
        <v>168</v>
      </c>
      <c r="U1776" t="s">
        <v>2782</v>
      </c>
      <c r="V1776">
        <v>70560</v>
      </c>
      <c r="W1776" s="2">
        <v>42141</v>
      </c>
      <c r="X1776" s="2" t="str">
        <f t="shared" si="136"/>
        <v>Sun</v>
      </c>
      <c r="Y1776" s="2">
        <v>42141</v>
      </c>
      <c r="Z1776" s="9">
        <f t="shared" si="137"/>
        <v>0</v>
      </c>
      <c r="AA1776" s="9" t="str">
        <f t="shared" si="138"/>
        <v>After Discount</v>
      </c>
      <c r="AB1776" s="6">
        <v>-156.97220000000002</v>
      </c>
      <c r="AC1776">
        <v>9</v>
      </c>
      <c r="AD1776" s="6">
        <v>115.22</v>
      </c>
      <c r="AE1776">
        <v>86860</v>
      </c>
      <c r="AF1776" s="9">
        <f>IF(COUNTIF(AE$2:AE3727,AE1776)=1,1,0)</f>
        <v>0</v>
      </c>
      <c r="AG1776" t="str">
        <f>_xlfn.XLOOKUP(AE1776,Returns!A:A,Returns!B:B,"Not Returned",0,1)</f>
        <v>Not Returned</v>
      </c>
      <c r="AH1776">
        <f t="shared" si="139"/>
        <v>0</v>
      </c>
    </row>
    <row r="1777" spans="1:34" x14ac:dyDescent="0.3">
      <c r="A1777">
        <v>21146</v>
      </c>
      <c r="B1777" t="s">
        <v>56</v>
      </c>
      <c r="C1777" s="8">
        <v>0.1</v>
      </c>
      <c r="D1777" s="6">
        <v>55.98</v>
      </c>
      <c r="E1777" s="7">
        <v>13.88</v>
      </c>
      <c r="F1777">
        <v>1625</v>
      </c>
      <c r="G1777" t="s">
        <v>1616</v>
      </c>
      <c r="H1777" t="str">
        <f>IF(COUNTIF(G$2:G1777,G1777)=1,"New Customer","Returning Customer")</f>
        <v>Returning Customer</v>
      </c>
      <c r="I1777">
        <f t="shared" si="135"/>
        <v>0</v>
      </c>
      <c r="J1777" t="s">
        <v>49</v>
      </c>
      <c r="K1777" t="s">
        <v>40</v>
      </c>
      <c r="L1777" t="s">
        <v>29</v>
      </c>
      <c r="M1777" t="s">
        <v>93</v>
      </c>
      <c r="N1777" t="s">
        <v>59</v>
      </c>
      <c r="O1777" t="s">
        <v>1618</v>
      </c>
      <c r="P1777">
        <v>0.36</v>
      </c>
      <c r="Q1777" t="s">
        <v>33</v>
      </c>
      <c r="R1777" t="s">
        <v>53</v>
      </c>
      <c r="S1777" t="str">
        <f>VLOOKUP(R1777,Users!$A$1:$B$5,2,0)</f>
        <v>Erin</v>
      </c>
      <c r="T1777" t="s">
        <v>71</v>
      </c>
      <c r="U1777" t="s">
        <v>1617</v>
      </c>
      <c r="V1777">
        <v>11542</v>
      </c>
      <c r="W1777" s="2">
        <v>42090</v>
      </c>
      <c r="X1777" s="2" t="str">
        <f t="shared" si="136"/>
        <v>Fri</v>
      </c>
      <c r="Y1777" s="2">
        <v>42092</v>
      </c>
      <c r="Z1777" s="9">
        <f t="shared" si="137"/>
        <v>2</v>
      </c>
      <c r="AA1777" s="9" t="str">
        <f t="shared" si="138"/>
        <v>After Discount</v>
      </c>
      <c r="AB1777" s="6">
        <v>300.04649999999998</v>
      </c>
      <c r="AC1777">
        <v>8</v>
      </c>
      <c r="AD1777" s="6">
        <v>434.85</v>
      </c>
      <c r="AE1777">
        <v>90600</v>
      </c>
      <c r="AF1777" s="9">
        <f>IF(COUNTIF(AE$2:AE3728,AE1777)=1,1,0)</f>
        <v>0</v>
      </c>
      <c r="AG1777" t="str">
        <f>_xlfn.XLOOKUP(AE1777,Returns!A:A,Returns!B:B,"Not Returned",0,1)</f>
        <v>Not Returned</v>
      </c>
      <c r="AH1777">
        <f t="shared" si="139"/>
        <v>0</v>
      </c>
    </row>
    <row r="1778" spans="1:34" x14ac:dyDescent="0.3">
      <c r="A1778">
        <v>26260</v>
      </c>
      <c r="B1778" t="s">
        <v>37</v>
      </c>
      <c r="C1778" s="8">
        <v>0.08</v>
      </c>
      <c r="D1778" s="6">
        <v>26.38</v>
      </c>
      <c r="E1778" s="7">
        <v>5.58</v>
      </c>
      <c r="F1778">
        <v>1054</v>
      </c>
      <c r="G1778" t="s">
        <v>1155</v>
      </c>
      <c r="H1778" t="str">
        <f>IF(COUNTIF(G$2:G1778,G1778)=1,"New Customer","Returning Customer")</f>
        <v>Returning Customer</v>
      </c>
      <c r="I1778">
        <f t="shared" si="135"/>
        <v>0</v>
      </c>
      <c r="J1778" t="s">
        <v>49</v>
      </c>
      <c r="K1778" t="s">
        <v>28</v>
      </c>
      <c r="L1778" t="s">
        <v>29</v>
      </c>
      <c r="M1778" t="s">
        <v>93</v>
      </c>
      <c r="N1778" t="s">
        <v>59</v>
      </c>
      <c r="O1778" t="s">
        <v>1158</v>
      </c>
      <c r="P1778">
        <v>0.39</v>
      </c>
      <c r="Q1778" t="s">
        <v>33</v>
      </c>
      <c r="R1778" t="s">
        <v>34</v>
      </c>
      <c r="S1778" t="str">
        <f>VLOOKUP(R1778,Users!$A$1:$B$5,2,0)</f>
        <v>William</v>
      </c>
      <c r="T1778" t="s">
        <v>372</v>
      </c>
      <c r="U1778" t="s">
        <v>1157</v>
      </c>
      <c r="V1778">
        <v>85374</v>
      </c>
      <c r="W1778" s="2">
        <v>42149</v>
      </c>
      <c r="X1778" s="2" t="str">
        <f t="shared" si="136"/>
        <v>Mon</v>
      </c>
      <c r="Y1778" s="2">
        <v>42150</v>
      </c>
      <c r="Z1778" s="9">
        <f t="shared" si="137"/>
        <v>1</v>
      </c>
      <c r="AA1778" s="9" t="str">
        <f t="shared" si="138"/>
        <v>After Discount</v>
      </c>
      <c r="AB1778" s="6">
        <v>144.7482</v>
      </c>
      <c r="AC1778">
        <v>8</v>
      </c>
      <c r="AD1778" s="6">
        <v>209.78</v>
      </c>
      <c r="AE1778">
        <v>90069</v>
      </c>
      <c r="AF1778" s="9">
        <f>IF(COUNTIF(AE$2:AE3729,AE1778)=1,1,0)</f>
        <v>0</v>
      </c>
      <c r="AG1778" t="str">
        <f>_xlfn.XLOOKUP(AE1778,Returns!A:A,Returns!B:B,"Not Returned",0,1)</f>
        <v>Not Returned</v>
      </c>
      <c r="AH1778">
        <f t="shared" si="139"/>
        <v>0</v>
      </c>
    </row>
    <row r="1779" spans="1:34" x14ac:dyDescent="0.3">
      <c r="A1779">
        <v>23470</v>
      </c>
      <c r="B1779" t="s">
        <v>47</v>
      </c>
      <c r="C1779" s="8">
        <v>0.06</v>
      </c>
      <c r="D1779" s="6">
        <v>55.48</v>
      </c>
      <c r="E1779" s="7">
        <v>4.8499999999999996</v>
      </c>
      <c r="F1779">
        <v>1519</v>
      </c>
      <c r="G1779" t="s">
        <v>1535</v>
      </c>
      <c r="H1779" t="str">
        <f>IF(COUNTIF(G$2:G1779,G1779)=1,"New Customer","Returning Customer")</f>
        <v>New Customer</v>
      </c>
      <c r="I1779">
        <f t="shared" si="135"/>
        <v>1</v>
      </c>
      <c r="J1779" t="s">
        <v>49</v>
      </c>
      <c r="K1779" t="s">
        <v>114</v>
      </c>
      <c r="L1779" t="s">
        <v>29</v>
      </c>
      <c r="M1779" t="s">
        <v>93</v>
      </c>
      <c r="N1779" t="s">
        <v>59</v>
      </c>
      <c r="O1779" t="s">
        <v>1536</v>
      </c>
      <c r="P1779">
        <v>0.37</v>
      </c>
      <c r="Q1779" t="s">
        <v>33</v>
      </c>
      <c r="R1779" t="s">
        <v>53</v>
      </c>
      <c r="S1779" t="str">
        <f>VLOOKUP(R1779,Users!$A$1:$B$5,2,0)</f>
        <v>Erin</v>
      </c>
      <c r="T1779" t="s">
        <v>184</v>
      </c>
      <c r="U1779" t="s">
        <v>504</v>
      </c>
      <c r="V1779">
        <v>4210</v>
      </c>
      <c r="W1779" s="2">
        <v>42169</v>
      </c>
      <c r="X1779" s="2" t="str">
        <f t="shared" si="136"/>
        <v>Sun</v>
      </c>
      <c r="Y1779" s="2">
        <v>42169</v>
      </c>
      <c r="Z1779" s="9">
        <f t="shared" si="137"/>
        <v>0</v>
      </c>
      <c r="AA1779" s="9" t="str">
        <f t="shared" si="138"/>
        <v>After Discount</v>
      </c>
      <c r="AB1779" s="6">
        <v>711.05189999999993</v>
      </c>
      <c r="AC1779">
        <v>19</v>
      </c>
      <c r="AD1779" s="6">
        <v>1030.51</v>
      </c>
      <c r="AE1779">
        <v>89957</v>
      </c>
      <c r="AF1779" s="9">
        <f>IF(COUNTIF(AE$2:AE3730,AE1779)=1,1,0)</f>
        <v>0</v>
      </c>
      <c r="AG1779" t="str">
        <f>_xlfn.XLOOKUP(AE1779,Returns!A:A,Returns!B:B,"Not Returned",0,1)</f>
        <v>Not Returned</v>
      </c>
      <c r="AH1779">
        <f t="shared" si="139"/>
        <v>0</v>
      </c>
    </row>
    <row r="1780" spans="1:34" x14ac:dyDescent="0.3">
      <c r="A1780">
        <v>24883</v>
      </c>
      <c r="B1780" t="s">
        <v>56</v>
      </c>
      <c r="C1780" s="8">
        <v>0.02</v>
      </c>
      <c r="D1780" s="6">
        <v>48.91</v>
      </c>
      <c r="E1780" s="7">
        <v>5.81</v>
      </c>
      <c r="F1780">
        <v>669</v>
      </c>
      <c r="G1780" t="s">
        <v>779</v>
      </c>
      <c r="H1780" t="str">
        <f>IF(COUNTIF(G$2:G1780,G1780)=1,"New Customer","Returning Customer")</f>
        <v>Returning Customer</v>
      </c>
      <c r="I1780">
        <f t="shared" si="135"/>
        <v>0</v>
      </c>
      <c r="J1780" t="s">
        <v>49</v>
      </c>
      <c r="K1780" t="s">
        <v>40</v>
      </c>
      <c r="L1780" t="s">
        <v>29</v>
      </c>
      <c r="M1780" t="s">
        <v>93</v>
      </c>
      <c r="N1780" t="s">
        <v>59</v>
      </c>
      <c r="O1780" t="s">
        <v>782</v>
      </c>
      <c r="P1780">
        <v>0.38</v>
      </c>
      <c r="Q1780" t="s">
        <v>33</v>
      </c>
      <c r="R1780" t="s">
        <v>61</v>
      </c>
      <c r="S1780" t="str">
        <f>VLOOKUP(R1780,Users!$A$1:$B$5,2,0)</f>
        <v>Chris</v>
      </c>
      <c r="T1780" t="s">
        <v>324</v>
      </c>
      <c r="U1780" t="s">
        <v>781</v>
      </c>
      <c r="V1780">
        <v>52501</v>
      </c>
      <c r="W1780" s="2">
        <v>42083</v>
      </c>
      <c r="X1780" s="2" t="str">
        <f t="shared" si="136"/>
        <v>Fri</v>
      </c>
      <c r="Y1780" s="2">
        <v>42084</v>
      </c>
      <c r="Z1780" s="9">
        <f t="shared" si="137"/>
        <v>1</v>
      </c>
      <c r="AA1780" s="9" t="str">
        <f t="shared" si="138"/>
        <v>After Discount</v>
      </c>
      <c r="AB1780" s="6">
        <v>32.86</v>
      </c>
      <c r="AC1780">
        <v>2</v>
      </c>
      <c r="AD1780" s="6">
        <v>101.06</v>
      </c>
      <c r="AE1780">
        <v>88475</v>
      </c>
      <c r="AF1780" s="9">
        <f>IF(COUNTIF(AE$2:AE3731,AE1780)=1,1,0)</f>
        <v>0</v>
      </c>
      <c r="AG1780" t="str">
        <f>_xlfn.XLOOKUP(AE1780,Returns!A:A,Returns!B:B,"Not Returned",0,1)</f>
        <v>Not Returned</v>
      </c>
      <c r="AH1780">
        <f t="shared" si="139"/>
        <v>0</v>
      </c>
    </row>
    <row r="1781" spans="1:34" x14ac:dyDescent="0.3">
      <c r="A1781">
        <v>18421</v>
      </c>
      <c r="B1781" t="s">
        <v>56</v>
      </c>
      <c r="C1781" s="8">
        <v>0.02</v>
      </c>
      <c r="D1781" s="6">
        <v>38.76</v>
      </c>
      <c r="E1781" s="7">
        <v>13.26</v>
      </c>
      <c r="F1781">
        <v>2840</v>
      </c>
      <c r="G1781" t="s">
        <v>2576</v>
      </c>
      <c r="H1781" t="str">
        <f>IF(COUNTIF(G$2:G1781,G1781)=1,"New Customer","Returning Customer")</f>
        <v>Returning Customer</v>
      </c>
      <c r="I1781">
        <f t="shared" si="135"/>
        <v>0</v>
      </c>
      <c r="J1781" t="s">
        <v>49</v>
      </c>
      <c r="K1781" t="s">
        <v>28</v>
      </c>
      <c r="L1781" t="s">
        <v>29</v>
      </c>
      <c r="M1781" t="s">
        <v>93</v>
      </c>
      <c r="N1781" t="s">
        <v>59</v>
      </c>
      <c r="O1781" t="s">
        <v>2579</v>
      </c>
      <c r="P1781">
        <v>0.36</v>
      </c>
      <c r="Q1781" t="s">
        <v>33</v>
      </c>
      <c r="R1781" t="s">
        <v>135</v>
      </c>
      <c r="S1781" t="str">
        <f>VLOOKUP(R1781,Users!$A$1:$B$5,2,0)</f>
        <v>Sam</v>
      </c>
      <c r="T1781" t="s">
        <v>356</v>
      </c>
      <c r="U1781" t="s">
        <v>2577</v>
      </c>
      <c r="V1781">
        <v>33161</v>
      </c>
      <c r="W1781" s="2">
        <v>42166</v>
      </c>
      <c r="X1781" s="2" t="str">
        <f t="shared" si="136"/>
        <v>Thu</v>
      </c>
      <c r="Y1781" s="2">
        <v>42167</v>
      </c>
      <c r="Z1781" s="9">
        <f t="shared" si="137"/>
        <v>1</v>
      </c>
      <c r="AA1781" s="9" t="str">
        <f t="shared" si="138"/>
        <v>After Discount</v>
      </c>
      <c r="AB1781" s="6">
        <v>-294.084</v>
      </c>
      <c r="AC1781">
        <v>1</v>
      </c>
      <c r="AD1781" s="6">
        <v>44.62</v>
      </c>
      <c r="AE1781">
        <v>87885</v>
      </c>
      <c r="AF1781" s="9">
        <f>IF(COUNTIF(AE$2:AE3732,AE1781)=1,1,0)</f>
        <v>0</v>
      </c>
      <c r="AG1781" t="str">
        <f>_xlfn.XLOOKUP(AE1781,Returns!A:A,Returns!B:B,"Not Returned",0,1)</f>
        <v>Not Returned</v>
      </c>
      <c r="AH1781">
        <f t="shared" si="139"/>
        <v>0</v>
      </c>
    </row>
    <row r="1782" spans="1:34" x14ac:dyDescent="0.3">
      <c r="A1782">
        <v>20167</v>
      </c>
      <c r="B1782" t="s">
        <v>25</v>
      </c>
      <c r="C1782" s="8">
        <v>0.02</v>
      </c>
      <c r="D1782" s="6">
        <v>40.99</v>
      </c>
      <c r="E1782" s="7">
        <v>17.48</v>
      </c>
      <c r="F1782">
        <v>1005</v>
      </c>
      <c r="G1782" t="s">
        <v>1094</v>
      </c>
      <c r="H1782" t="str">
        <f>IF(COUNTIF(G$2:G1782,G1782)=1,"New Customer","Returning Customer")</f>
        <v>Returning Customer</v>
      </c>
      <c r="I1782">
        <f t="shared" si="135"/>
        <v>0</v>
      </c>
      <c r="J1782" t="s">
        <v>49</v>
      </c>
      <c r="K1782" t="s">
        <v>58</v>
      </c>
      <c r="L1782" t="s">
        <v>29</v>
      </c>
      <c r="M1782" t="s">
        <v>93</v>
      </c>
      <c r="N1782" t="s">
        <v>59</v>
      </c>
      <c r="O1782" t="s">
        <v>1095</v>
      </c>
      <c r="P1782">
        <v>0.36</v>
      </c>
      <c r="Q1782" t="s">
        <v>33</v>
      </c>
      <c r="R1782" t="s">
        <v>61</v>
      </c>
      <c r="S1782" t="str">
        <f>VLOOKUP(R1782,Users!$A$1:$B$5,2,0)</f>
        <v>Chris</v>
      </c>
      <c r="T1782" t="s">
        <v>175</v>
      </c>
      <c r="U1782" t="s">
        <v>757</v>
      </c>
      <c r="V1782">
        <v>60089</v>
      </c>
      <c r="W1782" s="2">
        <v>42062</v>
      </c>
      <c r="X1782" s="2" t="str">
        <f t="shared" si="136"/>
        <v>Fri</v>
      </c>
      <c r="Y1782" s="2">
        <v>42063</v>
      </c>
      <c r="Z1782" s="9">
        <f t="shared" si="137"/>
        <v>1</v>
      </c>
      <c r="AA1782" s="9" t="str">
        <f t="shared" si="138"/>
        <v>After Discount</v>
      </c>
      <c r="AB1782" s="6">
        <v>551.09280000000001</v>
      </c>
      <c r="AC1782">
        <v>23</v>
      </c>
      <c r="AD1782" s="6">
        <v>950.43</v>
      </c>
      <c r="AE1782">
        <v>90044</v>
      </c>
      <c r="AF1782" s="9">
        <f>IF(COUNTIF(AE$2:AE3733,AE1782)=1,1,0)</f>
        <v>1</v>
      </c>
      <c r="AG1782" t="str">
        <f>_xlfn.XLOOKUP(AE1782,Returns!A:A,Returns!B:B,"Not Returned",0,1)</f>
        <v>Not Returned</v>
      </c>
      <c r="AH1782">
        <f t="shared" si="139"/>
        <v>0</v>
      </c>
    </row>
    <row r="1783" spans="1:34" x14ac:dyDescent="0.3">
      <c r="A1783">
        <v>24887</v>
      </c>
      <c r="B1783" t="s">
        <v>47</v>
      </c>
      <c r="C1783" s="8">
        <v>0.06</v>
      </c>
      <c r="D1783" s="6">
        <v>40.99</v>
      </c>
      <c r="E1783" s="7">
        <v>17.48</v>
      </c>
      <c r="F1783">
        <v>1976</v>
      </c>
      <c r="G1783" t="s">
        <v>1907</v>
      </c>
      <c r="H1783" t="str">
        <f>IF(COUNTIF(G$2:G1783,G1783)=1,"New Customer","Returning Customer")</f>
        <v>Returning Customer</v>
      </c>
      <c r="I1783">
        <f t="shared" si="135"/>
        <v>0</v>
      </c>
      <c r="J1783" t="s">
        <v>49</v>
      </c>
      <c r="K1783" t="s">
        <v>114</v>
      </c>
      <c r="L1783" t="s">
        <v>29</v>
      </c>
      <c r="M1783" t="s">
        <v>93</v>
      </c>
      <c r="N1783" t="s">
        <v>59</v>
      </c>
      <c r="O1783" t="s">
        <v>1095</v>
      </c>
      <c r="P1783">
        <v>0.36</v>
      </c>
      <c r="Q1783" t="s">
        <v>33</v>
      </c>
      <c r="R1783" t="s">
        <v>61</v>
      </c>
      <c r="S1783" t="str">
        <f>VLOOKUP(R1783,Users!$A$1:$B$5,2,0)</f>
        <v>Chris</v>
      </c>
      <c r="T1783" t="s">
        <v>295</v>
      </c>
      <c r="U1783" t="s">
        <v>1908</v>
      </c>
      <c r="V1783">
        <v>48823</v>
      </c>
      <c r="W1783" s="2">
        <v>42086</v>
      </c>
      <c r="X1783" s="2" t="str">
        <f t="shared" si="136"/>
        <v>Mon</v>
      </c>
      <c r="Y1783" s="2">
        <v>42088</v>
      </c>
      <c r="Z1783" s="9">
        <f t="shared" si="137"/>
        <v>2</v>
      </c>
      <c r="AA1783" s="9" t="str">
        <f t="shared" si="138"/>
        <v>After Discount</v>
      </c>
      <c r="AB1783" s="6">
        <v>214.23</v>
      </c>
      <c r="AC1783">
        <v>14</v>
      </c>
      <c r="AD1783" s="6">
        <v>585.08000000000004</v>
      </c>
      <c r="AE1783">
        <v>89041</v>
      </c>
      <c r="AF1783" s="9">
        <f>IF(COUNTIF(AE$2:AE3734,AE1783)=1,1,0)</f>
        <v>1</v>
      </c>
      <c r="AG1783" t="str">
        <f>_xlfn.XLOOKUP(AE1783,Returns!A:A,Returns!B:B,"Not Returned",0,1)</f>
        <v>Not Returned</v>
      </c>
      <c r="AH1783">
        <f t="shared" si="139"/>
        <v>0</v>
      </c>
    </row>
    <row r="1784" spans="1:34" x14ac:dyDescent="0.3">
      <c r="A1784">
        <v>22018</v>
      </c>
      <c r="B1784" t="s">
        <v>25</v>
      </c>
      <c r="C1784" s="8">
        <v>0.06</v>
      </c>
      <c r="D1784" s="6">
        <v>40.99</v>
      </c>
      <c r="E1784" s="7">
        <v>17.48</v>
      </c>
      <c r="F1784">
        <v>2038</v>
      </c>
      <c r="G1784" t="s">
        <v>1944</v>
      </c>
      <c r="H1784" t="str">
        <f>IF(COUNTIF(G$2:G1784,G1784)=1,"New Customer","Returning Customer")</f>
        <v>New Customer</v>
      </c>
      <c r="I1784">
        <f t="shared" si="135"/>
        <v>1</v>
      </c>
      <c r="J1784" t="s">
        <v>49</v>
      </c>
      <c r="K1784" t="s">
        <v>58</v>
      </c>
      <c r="L1784" t="s">
        <v>29</v>
      </c>
      <c r="M1784" t="s">
        <v>93</v>
      </c>
      <c r="N1784" t="s">
        <v>59</v>
      </c>
      <c r="O1784" t="s">
        <v>1095</v>
      </c>
      <c r="P1784">
        <v>0.36</v>
      </c>
      <c r="Q1784" t="s">
        <v>33</v>
      </c>
      <c r="R1784" t="s">
        <v>53</v>
      </c>
      <c r="S1784" t="str">
        <f>VLOOKUP(R1784,Users!$A$1:$B$5,2,0)</f>
        <v>Erin</v>
      </c>
      <c r="T1784" t="s">
        <v>71</v>
      </c>
      <c r="U1784" t="s">
        <v>1945</v>
      </c>
      <c r="V1784">
        <v>10550</v>
      </c>
      <c r="W1784" s="2">
        <v>42115</v>
      </c>
      <c r="X1784" s="2" t="str">
        <f t="shared" si="136"/>
        <v>Tue</v>
      </c>
      <c r="Y1784" s="2">
        <v>42115</v>
      </c>
      <c r="Z1784" s="9">
        <f t="shared" si="137"/>
        <v>0</v>
      </c>
      <c r="AA1784" s="9" t="str">
        <f t="shared" si="138"/>
        <v>After Discount</v>
      </c>
      <c r="AB1784" s="6">
        <v>109.16</v>
      </c>
      <c r="AC1784">
        <v>7</v>
      </c>
      <c r="AD1784" s="6">
        <v>277.12</v>
      </c>
      <c r="AE1784">
        <v>89334</v>
      </c>
      <c r="AF1784" s="9">
        <f>IF(COUNTIF(AE$2:AE3735,AE1784)=1,1,0)</f>
        <v>1</v>
      </c>
      <c r="AG1784" t="str">
        <f>_xlfn.XLOOKUP(AE1784,Returns!A:A,Returns!B:B,"Not Returned",0,1)</f>
        <v>Not Returned</v>
      </c>
      <c r="AH1784">
        <f t="shared" si="139"/>
        <v>0</v>
      </c>
    </row>
    <row r="1785" spans="1:34" x14ac:dyDescent="0.3">
      <c r="A1785">
        <v>24432</v>
      </c>
      <c r="B1785" t="s">
        <v>47</v>
      </c>
      <c r="C1785" s="8">
        <v>0.01</v>
      </c>
      <c r="D1785" s="6">
        <v>6.48</v>
      </c>
      <c r="E1785" s="7">
        <v>6.22</v>
      </c>
      <c r="F1785">
        <v>1361</v>
      </c>
      <c r="G1785" t="s">
        <v>1416</v>
      </c>
      <c r="H1785" t="str">
        <f>IF(COUNTIF(G$2:G1785,G1785)=1,"New Customer","Returning Customer")</f>
        <v>Returning Customer</v>
      </c>
      <c r="I1785">
        <f t="shared" si="135"/>
        <v>0</v>
      </c>
      <c r="J1785" t="s">
        <v>27</v>
      </c>
      <c r="K1785" t="s">
        <v>114</v>
      </c>
      <c r="L1785" t="s">
        <v>29</v>
      </c>
      <c r="M1785" t="s">
        <v>93</v>
      </c>
      <c r="N1785" t="s">
        <v>59</v>
      </c>
      <c r="O1785" t="s">
        <v>1418</v>
      </c>
      <c r="P1785">
        <v>0.37</v>
      </c>
      <c r="Q1785" t="s">
        <v>33</v>
      </c>
      <c r="R1785" t="s">
        <v>61</v>
      </c>
      <c r="S1785" t="str">
        <f>VLOOKUP(R1785,Users!$A$1:$B$5,2,0)</f>
        <v>Chris</v>
      </c>
      <c r="T1785" t="s">
        <v>295</v>
      </c>
      <c r="U1785" t="s">
        <v>1417</v>
      </c>
      <c r="V1785">
        <v>48101</v>
      </c>
      <c r="W1785" s="2">
        <v>42045</v>
      </c>
      <c r="X1785" s="2" t="str">
        <f t="shared" si="136"/>
        <v>Tue</v>
      </c>
      <c r="Y1785" s="2">
        <v>42046</v>
      </c>
      <c r="Z1785" s="9">
        <f t="shared" si="137"/>
        <v>1</v>
      </c>
      <c r="AA1785" s="9" t="str">
        <f t="shared" si="138"/>
        <v>After Discount</v>
      </c>
      <c r="AB1785" s="6">
        <v>-15.6312</v>
      </c>
      <c r="AC1785">
        <v>9</v>
      </c>
      <c r="AD1785" s="6">
        <v>69.459999999999994</v>
      </c>
      <c r="AE1785">
        <v>89596</v>
      </c>
      <c r="AF1785" s="9">
        <f>IF(COUNTIF(AE$2:AE3736,AE1785)=1,1,0)</f>
        <v>0</v>
      </c>
      <c r="AG1785" t="str">
        <f>_xlfn.XLOOKUP(AE1785,Returns!A:A,Returns!B:B,"Not Returned",0,1)</f>
        <v>Not Returned</v>
      </c>
      <c r="AH1785">
        <f t="shared" si="139"/>
        <v>0</v>
      </c>
    </row>
    <row r="1786" spans="1:34" x14ac:dyDescent="0.3">
      <c r="A1786">
        <v>23415</v>
      </c>
      <c r="B1786" t="s">
        <v>47</v>
      </c>
      <c r="C1786" s="8">
        <v>0.05</v>
      </c>
      <c r="D1786" s="6">
        <v>6.48</v>
      </c>
      <c r="E1786" s="7">
        <v>6.22</v>
      </c>
      <c r="F1786">
        <v>1439</v>
      </c>
      <c r="G1786" t="s">
        <v>1480</v>
      </c>
      <c r="H1786" t="str">
        <f>IF(COUNTIF(G$2:G1786,G1786)=1,"New Customer","Returning Customer")</f>
        <v>New Customer</v>
      </c>
      <c r="I1786">
        <f t="shared" si="135"/>
        <v>1</v>
      </c>
      <c r="J1786" t="s">
        <v>49</v>
      </c>
      <c r="K1786" t="s">
        <v>28</v>
      </c>
      <c r="L1786" t="s">
        <v>29</v>
      </c>
      <c r="M1786" t="s">
        <v>93</v>
      </c>
      <c r="N1786" t="s">
        <v>59</v>
      </c>
      <c r="O1786" t="s">
        <v>1418</v>
      </c>
      <c r="P1786">
        <v>0.37</v>
      </c>
      <c r="Q1786" t="s">
        <v>33</v>
      </c>
      <c r="R1786" t="s">
        <v>53</v>
      </c>
      <c r="S1786" t="str">
        <f>VLOOKUP(R1786,Users!$A$1:$B$5,2,0)</f>
        <v>Erin</v>
      </c>
      <c r="T1786" t="s">
        <v>152</v>
      </c>
      <c r="U1786" t="s">
        <v>1481</v>
      </c>
      <c r="V1786">
        <v>44117</v>
      </c>
      <c r="W1786" s="2">
        <v>42122</v>
      </c>
      <c r="X1786" s="2" t="str">
        <f t="shared" si="136"/>
        <v>Tue</v>
      </c>
      <c r="Y1786" s="2">
        <v>42123</v>
      </c>
      <c r="Z1786" s="9">
        <f t="shared" si="137"/>
        <v>1</v>
      </c>
      <c r="AA1786" s="9" t="str">
        <f t="shared" si="138"/>
        <v>After Discount</v>
      </c>
      <c r="AB1786" s="6">
        <v>-29.07</v>
      </c>
      <c r="AC1786">
        <v>3</v>
      </c>
      <c r="AD1786" s="6">
        <v>21.46</v>
      </c>
      <c r="AE1786">
        <v>90121</v>
      </c>
      <c r="AF1786" s="9">
        <f>IF(COUNTIF(AE$2:AE3737,AE1786)=1,1,0)</f>
        <v>1</v>
      </c>
      <c r="AG1786" t="str">
        <f>_xlfn.XLOOKUP(AE1786,Returns!A:A,Returns!B:B,"Not Returned",0,1)</f>
        <v>Not Returned</v>
      </c>
      <c r="AH1786">
        <f t="shared" si="139"/>
        <v>0</v>
      </c>
    </row>
    <row r="1787" spans="1:34" x14ac:dyDescent="0.3">
      <c r="A1787">
        <v>24623</v>
      </c>
      <c r="B1787" t="s">
        <v>37</v>
      </c>
      <c r="C1787" s="8">
        <v>0.1</v>
      </c>
      <c r="D1787" s="6">
        <v>9.99</v>
      </c>
      <c r="E1787" s="7">
        <v>4.78</v>
      </c>
      <c r="F1787">
        <v>1818</v>
      </c>
      <c r="G1787" t="s">
        <v>1794</v>
      </c>
      <c r="H1787" t="str">
        <f>IF(COUNTIF(G$2:G1787,G1787)=1,"New Customer","Returning Customer")</f>
        <v>Returning Customer</v>
      </c>
      <c r="I1787">
        <f t="shared" si="135"/>
        <v>0</v>
      </c>
      <c r="J1787" t="s">
        <v>27</v>
      </c>
      <c r="K1787" t="s">
        <v>114</v>
      </c>
      <c r="L1787" t="s">
        <v>29</v>
      </c>
      <c r="M1787" t="s">
        <v>93</v>
      </c>
      <c r="N1787" t="s">
        <v>59</v>
      </c>
      <c r="O1787" t="s">
        <v>1796</v>
      </c>
      <c r="P1787">
        <v>0.4</v>
      </c>
      <c r="Q1787" t="s">
        <v>33</v>
      </c>
      <c r="R1787" t="s">
        <v>61</v>
      </c>
      <c r="S1787" t="str">
        <f>VLOOKUP(R1787,Users!$A$1:$B$5,2,0)</f>
        <v>Chris</v>
      </c>
      <c r="T1787" t="s">
        <v>295</v>
      </c>
      <c r="U1787" t="s">
        <v>1795</v>
      </c>
      <c r="V1787">
        <v>48126</v>
      </c>
      <c r="W1787" s="2">
        <v>42109</v>
      </c>
      <c r="X1787" s="2" t="str">
        <f t="shared" si="136"/>
        <v>Wed</v>
      </c>
      <c r="Y1787" s="2">
        <v>42112</v>
      </c>
      <c r="Z1787" s="9">
        <f t="shared" si="137"/>
        <v>3</v>
      </c>
      <c r="AA1787" s="9" t="str">
        <f t="shared" si="138"/>
        <v>After Discount</v>
      </c>
      <c r="AB1787" s="6">
        <v>9.1539999999999999</v>
      </c>
      <c r="AC1787">
        <v>12</v>
      </c>
      <c r="AD1787" s="6">
        <v>119.13</v>
      </c>
      <c r="AE1787">
        <v>85991</v>
      </c>
      <c r="AF1787" s="9">
        <f>IF(COUNTIF(AE$2:AE3738,AE1787)=1,1,0)</f>
        <v>0</v>
      </c>
      <c r="AG1787" t="str">
        <f>_xlfn.XLOOKUP(AE1787,Returns!A:A,Returns!B:B,"Not Returned",0,1)</f>
        <v>Not Returned</v>
      </c>
      <c r="AH1787">
        <f t="shared" si="139"/>
        <v>0</v>
      </c>
    </row>
    <row r="1788" spans="1:34" x14ac:dyDescent="0.3">
      <c r="A1788">
        <v>6623</v>
      </c>
      <c r="B1788" t="s">
        <v>37</v>
      </c>
      <c r="C1788" s="8">
        <v>0.1</v>
      </c>
      <c r="D1788" s="6">
        <v>9.99</v>
      </c>
      <c r="E1788" s="7">
        <v>4.78</v>
      </c>
      <c r="F1788">
        <v>1821</v>
      </c>
      <c r="G1788" t="s">
        <v>1797</v>
      </c>
      <c r="H1788" t="str">
        <f>IF(COUNTIF(G$2:G1788,G1788)=1,"New Customer","Returning Customer")</f>
        <v>Returning Customer</v>
      </c>
      <c r="I1788">
        <f t="shared" si="135"/>
        <v>0</v>
      </c>
      <c r="J1788" t="s">
        <v>27</v>
      </c>
      <c r="K1788" t="s">
        <v>114</v>
      </c>
      <c r="L1788" t="s">
        <v>29</v>
      </c>
      <c r="M1788" t="s">
        <v>93</v>
      </c>
      <c r="N1788" t="s">
        <v>59</v>
      </c>
      <c r="O1788" t="s">
        <v>1796</v>
      </c>
      <c r="P1788">
        <v>0.4</v>
      </c>
      <c r="Q1788" t="s">
        <v>33</v>
      </c>
      <c r="R1788" t="s">
        <v>53</v>
      </c>
      <c r="S1788" t="str">
        <f>VLOOKUP(R1788,Users!$A$1:$B$5,2,0)</f>
        <v>Erin</v>
      </c>
      <c r="T1788" t="s">
        <v>71</v>
      </c>
      <c r="U1788" t="s">
        <v>90</v>
      </c>
      <c r="V1788">
        <v>10177</v>
      </c>
      <c r="W1788" s="2">
        <v>42109</v>
      </c>
      <c r="X1788" s="2" t="str">
        <f t="shared" si="136"/>
        <v>Wed</v>
      </c>
      <c r="Y1788" s="2">
        <v>42112</v>
      </c>
      <c r="Z1788" s="9">
        <f t="shared" si="137"/>
        <v>3</v>
      </c>
      <c r="AA1788" s="9" t="str">
        <f t="shared" si="138"/>
        <v>After Discount</v>
      </c>
      <c r="AB1788" s="6">
        <v>7.9599999999999991</v>
      </c>
      <c r="AC1788">
        <v>47</v>
      </c>
      <c r="AD1788" s="6">
        <v>466.58</v>
      </c>
      <c r="AE1788">
        <v>47108</v>
      </c>
      <c r="AF1788" s="9">
        <f>IF(COUNTIF(AE$2:AE3739,AE1788)=1,1,0)</f>
        <v>0</v>
      </c>
      <c r="AG1788" t="str">
        <f>_xlfn.XLOOKUP(AE1788,Returns!A:A,Returns!B:B,"Not Returned",0,1)</f>
        <v>Not Returned</v>
      </c>
      <c r="AH1788">
        <f t="shared" si="139"/>
        <v>0</v>
      </c>
    </row>
    <row r="1789" spans="1:34" x14ac:dyDescent="0.3">
      <c r="A1789">
        <v>23627</v>
      </c>
      <c r="B1789" t="s">
        <v>47</v>
      </c>
      <c r="C1789" s="8">
        <v>0.05</v>
      </c>
      <c r="D1789" s="6">
        <v>9.99</v>
      </c>
      <c r="E1789" s="7">
        <v>4.78</v>
      </c>
      <c r="F1789">
        <v>3008</v>
      </c>
      <c r="G1789" t="s">
        <v>2710</v>
      </c>
      <c r="H1789" t="str">
        <f>IF(COUNTIF(G$2:G1789,G1789)=1,"New Customer","Returning Customer")</f>
        <v>Returning Customer</v>
      </c>
      <c r="I1789">
        <f t="shared" si="135"/>
        <v>0</v>
      </c>
      <c r="J1789" t="s">
        <v>49</v>
      </c>
      <c r="K1789" t="s">
        <v>40</v>
      </c>
      <c r="L1789" t="s">
        <v>29</v>
      </c>
      <c r="M1789" t="s">
        <v>93</v>
      </c>
      <c r="N1789" t="s">
        <v>59</v>
      </c>
      <c r="O1789" t="s">
        <v>1796</v>
      </c>
      <c r="P1789">
        <v>0.4</v>
      </c>
      <c r="Q1789" t="s">
        <v>33</v>
      </c>
      <c r="R1789" t="s">
        <v>61</v>
      </c>
      <c r="S1789" t="str">
        <f>VLOOKUP(R1789,Users!$A$1:$B$5,2,0)</f>
        <v>Chris</v>
      </c>
      <c r="T1789" t="s">
        <v>62</v>
      </c>
      <c r="U1789" t="s">
        <v>2711</v>
      </c>
      <c r="V1789">
        <v>55343</v>
      </c>
      <c r="W1789" s="2">
        <v>42069</v>
      </c>
      <c r="X1789" s="2" t="str">
        <f t="shared" si="136"/>
        <v>Fri</v>
      </c>
      <c r="Y1789" s="2">
        <v>42070</v>
      </c>
      <c r="Z1789" s="9">
        <f t="shared" si="137"/>
        <v>1</v>
      </c>
      <c r="AA1789" s="9" t="str">
        <f t="shared" si="138"/>
        <v>After Discount</v>
      </c>
      <c r="AB1789" s="6">
        <v>41.3</v>
      </c>
      <c r="AC1789">
        <v>20</v>
      </c>
      <c r="AD1789" s="6">
        <v>203.37</v>
      </c>
      <c r="AE1789">
        <v>89414</v>
      </c>
      <c r="AF1789" s="9">
        <f>IF(COUNTIF(AE$2:AE3740,AE1789)=1,1,0)</f>
        <v>1</v>
      </c>
      <c r="AG1789" t="str">
        <f>_xlfn.XLOOKUP(AE1789,Returns!A:A,Returns!B:B,"Not Returned",0,1)</f>
        <v>Not Returned</v>
      </c>
      <c r="AH1789">
        <f t="shared" si="139"/>
        <v>0</v>
      </c>
    </row>
    <row r="1790" spans="1:34" x14ac:dyDescent="0.3">
      <c r="A1790">
        <v>23070</v>
      </c>
      <c r="B1790" t="s">
        <v>25</v>
      </c>
      <c r="C1790" s="8">
        <v>0.09</v>
      </c>
      <c r="D1790" s="6">
        <v>4.9800000000000004</v>
      </c>
      <c r="E1790" s="7">
        <v>6.07</v>
      </c>
      <c r="F1790">
        <v>92</v>
      </c>
      <c r="G1790" t="s">
        <v>166</v>
      </c>
      <c r="H1790" t="str">
        <f>IF(COUNTIF(G$2:G1790,G1790)=1,"New Customer","Returning Customer")</f>
        <v>Returning Customer</v>
      </c>
      <c r="I1790">
        <f t="shared" si="135"/>
        <v>0</v>
      </c>
      <c r="J1790" t="s">
        <v>49</v>
      </c>
      <c r="K1790" t="s">
        <v>40</v>
      </c>
      <c r="L1790" t="s">
        <v>29</v>
      </c>
      <c r="M1790" t="s">
        <v>93</v>
      </c>
      <c r="N1790" t="s">
        <v>59</v>
      </c>
      <c r="O1790" t="s">
        <v>170</v>
      </c>
      <c r="P1790">
        <v>0.36</v>
      </c>
      <c r="Q1790" t="s">
        <v>33</v>
      </c>
      <c r="R1790" t="s">
        <v>135</v>
      </c>
      <c r="S1790" t="str">
        <f>VLOOKUP(R1790,Users!$A$1:$B$5,2,0)</f>
        <v>Sam</v>
      </c>
      <c r="T1790" t="s">
        <v>168</v>
      </c>
      <c r="U1790" t="s">
        <v>169</v>
      </c>
      <c r="V1790">
        <v>70056</v>
      </c>
      <c r="W1790" s="2">
        <v>42141</v>
      </c>
      <c r="X1790" s="2" t="str">
        <f t="shared" si="136"/>
        <v>Sun</v>
      </c>
      <c r="Y1790" s="2">
        <v>42142</v>
      </c>
      <c r="Z1790" s="9">
        <f t="shared" si="137"/>
        <v>1</v>
      </c>
      <c r="AA1790" s="9" t="str">
        <f t="shared" si="138"/>
        <v>After Discount</v>
      </c>
      <c r="AB1790" s="6">
        <v>325.39800000000002</v>
      </c>
      <c r="AC1790">
        <v>9</v>
      </c>
      <c r="AD1790" s="6">
        <v>45.34</v>
      </c>
      <c r="AE1790">
        <v>87175</v>
      </c>
      <c r="AF1790" s="9">
        <f>IF(COUNTIF(AE$2:AE3741,AE1790)=1,1,0)</f>
        <v>0</v>
      </c>
      <c r="AG1790" t="str">
        <f>_xlfn.XLOOKUP(AE1790,Returns!A:A,Returns!B:B,"Not Returned",0,1)</f>
        <v>Not Returned</v>
      </c>
      <c r="AH1790">
        <f t="shared" si="139"/>
        <v>0</v>
      </c>
    </row>
    <row r="1791" spans="1:34" x14ac:dyDescent="0.3">
      <c r="A1791">
        <v>1450</v>
      </c>
      <c r="B1791" t="s">
        <v>47</v>
      </c>
      <c r="C1791" s="8">
        <v>0.01</v>
      </c>
      <c r="D1791" s="6">
        <v>4.9800000000000004</v>
      </c>
      <c r="E1791" s="7">
        <v>6.07</v>
      </c>
      <c r="F1791">
        <v>491</v>
      </c>
      <c r="G1791" t="s">
        <v>591</v>
      </c>
      <c r="H1791" t="str">
        <f>IF(COUNTIF(G$2:G1791,G1791)=1,"New Customer","Returning Customer")</f>
        <v>Returning Customer</v>
      </c>
      <c r="I1791">
        <f t="shared" si="135"/>
        <v>0</v>
      </c>
      <c r="J1791" t="s">
        <v>49</v>
      </c>
      <c r="K1791" t="s">
        <v>114</v>
      </c>
      <c r="L1791" t="s">
        <v>29</v>
      </c>
      <c r="M1791" t="s">
        <v>93</v>
      </c>
      <c r="N1791" t="s">
        <v>59</v>
      </c>
      <c r="O1791" t="s">
        <v>170</v>
      </c>
      <c r="P1791">
        <v>0.36</v>
      </c>
      <c r="Q1791" t="s">
        <v>33</v>
      </c>
      <c r="R1791" t="s">
        <v>53</v>
      </c>
      <c r="S1791" t="str">
        <f>VLOOKUP(R1791,Users!$A$1:$B$5,2,0)</f>
        <v>Erin</v>
      </c>
      <c r="T1791" t="s">
        <v>71</v>
      </c>
      <c r="U1791" t="s">
        <v>90</v>
      </c>
      <c r="V1791">
        <v>10154</v>
      </c>
      <c r="W1791" s="2">
        <v>42045</v>
      </c>
      <c r="X1791" s="2" t="str">
        <f t="shared" si="136"/>
        <v>Tue</v>
      </c>
      <c r="Y1791" s="2">
        <v>42046</v>
      </c>
      <c r="Z1791" s="9">
        <f t="shared" si="137"/>
        <v>1</v>
      </c>
      <c r="AA1791" s="9" t="str">
        <f t="shared" si="138"/>
        <v>After Discount</v>
      </c>
      <c r="AB1791" s="6">
        <v>-69.069999999999993</v>
      </c>
      <c r="AC1791">
        <v>41</v>
      </c>
      <c r="AD1791" s="6">
        <v>217</v>
      </c>
      <c r="AE1791">
        <v>10464</v>
      </c>
      <c r="AF1791" s="9">
        <f>IF(COUNTIF(AE$2:AE3742,AE1791)=1,1,0)</f>
        <v>1</v>
      </c>
      <c r="AG1791" t="str">
        <f>_xlfn.XLOOKUP(AE1791,Returns!A:A,Returns!B:B,"Not Returned",0,1)</f>
        <v>Not Returned</v>
      </c>
      <c r="AH1791">
        <f t="shared" si="139"/>
        <v>0</v>
      </c>
    </row>
    <row r="1792" spans="1:34" x14ac:dyDescent="0.3">
      <c r="A1792">
        <v>19450</v>
      </c>
      <c r="B1792" t="s">
        <v>47</v>
      </c>
      <c r="C1792" s="8">
        <v>0.01</v>
      </c>
      <c r="D1792" s="6">
        <v>4.9800000000000004</v>
      </c>
      <c r="E1792" s="7">
        <v>6.07</v>
      </c>
      <c r="F1792">
        <v>494</v>
      </c>
      <c r="G1792" t="s">
        <v>599</v>
      </c>
      <c r="H1792" t="str">
        <f>IF(COUNTIF(G$2:G1792,G1792)=1,"New Customer","Returning Customer")</f>
        <v>Returning Customer</v>
      </c>
      <c r="I1792">
        <f t="shared" si="135"/>
        <v>0</v>
      </c>
      <c r="J1792" t="s">
        <v>49</v>
      </c>
      <c r="K1792" t="s">
        <v>114</v>
      </c>
      <c r="L1792" t="s">
        <v>29</v>
      </c>
      <c r="M1792" t="s">
        <v>93</v>
      </c>
      <c r="N1792" t="s">
        <v>59</v>
      </c>
      <c r="O1792" t="s">
        <v>170</v>
      </c>
      <c r="P1792">
        <v>0.36</v>
      </c>
      <c r="Q1792" t="s">
        <v>33</v>
      </c>
      <c r="R1792" t="s">
        <v>34</v>
      </c>
      <c r="S1792" t="str">
        <f>VLOOKUP(R1792,Users!$A$1:$B$5,2,0)</f>
        <v>William</v>
      </c>
      <c r="T1792" t="s">
        <v>35</v>
      </c>
      <c r="U1792" t="s">
        <v>205</v>
      </c>
      <c r="V1792">
        <v>98115</v>
      </c>
      <c r="W1792" s="2">
        <v>42045</v>
      </c>
      <c r="X1792" s="2" t="str">
        <f t="shared" si="136"/>
        <v>Tue</v>
      </c>
      <c r="Y1792" s="2">
        <v>42046</v>
      </c>
      <c r="Z1792" s="9">
        <f t="shared" si="137"/>
        <v>1</v>
      </c>
      <c r="AA1792" s="9" t="str">
        <f t="shared" si="138"/>
        <v>After Discount</v>
      </c>
      <c r="AB1792" s="6">
        <v>-35.916399999999996</v>
      </c>
      <c r="AC1792">
        <v>10</v>
      </c>
      <c r="AD1792" s="6">
        <v>52.93</v>
      </c>
      <c r="AE1792">
        <v>88907</v>
      </c>
      <c r="AF1792" s="9">
        <f>IF(COUNTIF(AE$2:AE3743,AE1792)=1,1,0)</f>
        <v>1</v>
      </c>
      <c r="AG1792" t="str">
        <f>_xlfn.XLOOKUP(AE1792,Returns!A:A,Returns!B:B,"Not Returned",0,1)</f>
        <v>Not Returned</v>
      </c>
      <c r="AH1792">
        <f t="shared" si="139"/>
        <v>0</v>
      </c>
    </row>
    <row r="1793" spans="1:34" x14ac:dyDescent="0.3">
      <c r="A1793">
        <v>8099</v>
      </c>
      <c r="B1793" t="s">
        <v>106</v>
      </c>
      <c r="C1793" s="8">
        <v>0.02</v>
      </c>
      <c r="D1793" s="6">
        <v>4.9800000000000004</v>
      </c>
      <c r="E1793" s="7">
        <v>6.07</v>
      </c>
      <c r="F1793">
        <v>1129</v>
      </c>
      <c r="G1793" t="s">
        <v>1225</v>
      </c>
      <c r="H1793" t="str">
        <f>IF(COUNTIF(G$2:G1793,G1793)=1,"New Customer","Returning Customer")</f>
        <v>Returning Customer</v>
      </c>
      <c r="I1793">
        <f t="shared" si="135"/>
        <v>0</v>
      </c>
      <c r="J1793" t="s">
        <v>49</v>
      </c>
      <c r="K1793" t="s">
        <v>40</v>
      </c>
      <c r="L1793" t="s">
        <v>29</v>
      </c>
      <c r="M1793" t="s">
        <v>93</v>
      </c>
      <c r="N1793" t="s">
        <v>59</v>
      </c>
      <c r="O1793" t="s">
        <v>170</v>
      </c>
      <c r="P1793">
        <v>0.36</v>
      </c>
      <c r="Q1793" t="s">
        <v>33</v>
      </c>
      <c r="R1793" t="s">
        <v>53</v>
      </c>
      <c r="S1793" t="str">
        <f>VLOOKUP(R1793,Users!$A$1:$B$5,2,0)</f>
        <v>Erin</v>
      </c>
      <c r="T1793" t="s">
        <v>189</v>
      </c>
      <c r="U1793" t="s">
        <v>190</v>
      </c>
      <c r="V1793">
        <v>2118</v>
      </c>
      <c r="W1793" s="2">
        <v>42030</v>
      </c>
      <c r="X1793" s="2" t="str">
        <f t="shared" si="136"/>
        <v>Mon</v>
      </c>
      <c r="Y1793" s="2">
        <v>42032</v>
      </c>
      <c r="Z1793" s="9">
        <f t="shared" si="137"/>
        <v>2</v>
      </c>
      <c r="AA1793" s="9" t="str">
        <f t="shared" si="138"/>
        <v>After Discount</v>
      </c>
      <c r="AB1793" s="6">
        <v>-46.92</v>
      </c>
      <c r="AC1793">
        <v>19</v>
      </c>
      <c r="AD1793" s="6">
        <v>105.5</v>
      </c>
      <c r="AE1793">
        <v>57794</v>
      </c>
      <c r="AF1793" s="9">
        <f>IF(COUNTIF(AE$2:AE3744,AE1793)=1,1,0)</f>
        <v>1</v>
      </c>
      <c r="AG1793" t="str">
        <f>_xlfn.XLOOKUP(AE1793,Returns!A:A,Returns!B:B,"Not Returned",0,1)</f>
        <v>Not Returned</v>
      </c>
      <c r="AH1793">
        <f t="shared" si="139"/>
        <v>0</v>
      </c>
    </row>
    <row r="1794" spans="1:34" x14ac:dyDescent="0.3">
      <c r="A1794">
        <v>26099</v>
      </c>
      <c r="B1794" t="s">
        <v>106</v>
      </c>
      <c r="C1794" s="8">
        <v>0.02</v>
      </c>
      <c r="D1794" s="6">
        <v>4.9800000000000004</v>
      </c>
      <c r="E1794" s="7">
        <v>6.07</v>
      </c>
      <c r="F1794">
        <v>1133</v>
      </c>
      <c r="G1794" t="s">
        <v>1234</v>
      </c>
      <c r="H1794" t="str">
        <f>IF(COUNTIF(G$2:G1794,G1794)=1,"New Customer","Returning Customer")</f>
        <v>New Customer</v>
      </c>
      <c r="I1794">
        <f t="shared" ref="I1794:I1857" si="140">IF(H1794="New Customer",1,0)</f>
        <v>1</v>
      </c>
      <c r="J1794" t="s">
        <v>49</v>
      </c>
      <c r="K1794" t="s">
        <v>40</v>
      </c>
      <c r="L1794" t="s">
        <v>29</v>
      </c>
      <c r="M1794" t="s">
        <v>93</v>
      </c>
      <c r="N1794" t="s">
        <v>59</v>
      </c>
      <c r="O1794" t="s">
        <v>170</v>
      </c>
      <c r="P1794">
        <v>0.36</v>
      </c>
      <c r="Q1794" t="s">
        <v>33</v>
      </c>
      <c r="R1794" t="s">
        <v>61</v>
      </c>
      <c r="S1794" t="str">
        <f>VLOOKUP(R1794,Users!$A$1:$B$5,2,0)</f>
        <v>Chris</v>
      </c>
      <c r="T1794" t="s">
        <v>129</v>
      </c>
      <c r="U1794" t="s">
        <v>1235</v>
      </c>
      <c r="V1794">
        <v>75234</v>
      </c>
      <c r="W1794" s="2">
        <v>42030</v>
      </c>
      <c r="X1794" s="2" t="str">
        <f t="shared" ref="X1794:X1857" si="141">TEXT(W1794,"ddd")</f>
        <v>Mon</v>
      </c>
      <c r="Y1794" s="2">
        <v>42032</v>
      </c>
      <c r="Z1794" s="9">
        <f t="shared" ref="Z1794:Z1857" si="142">Y1794-W1794</f>
        <v>2</v>
      </c>
      <c r="AA1794" s="9" t="str">
        <f t="shared" ref="AA1794:AA1857" si="143">IF(C1794=0,"No Discount","After Discount")</f>
        <v>After Discount</v>
      </c>
      <c r="AB1794" s="6">
        <v>-46.92</v>
      </c>
      <c r="AC1794">
        <v>5</v>
      </c>
      <c r="AD1794" s="6">
        <v>27.76</v>
      </c>
      <c r="AE1794">
        <v>88105</v>
      </c>
      <c r="AF1794" s="9">
        <f>IF(COUNTIF(AE$2:AE3745,AE1794)=1,1,0)</f>
        <v>1</v>
      </c>
      <c r="AG1794" t="str">
        <f>_xlfn.XLOOKUP(AE1794,Returns!A:A,Returns!B:B,"Not Returned",0,1)</f>
        <v>Not Returned</v>
      </c>
      <c r="AH1794">
        <f t="shared" ref="AH1794:AH1857" si="144">IF(AG1794="Not Returned",0,1)</f>
        <v>0</v>
      </c>
    </row>
    <row r="1795" spans="1:34" x14ac:dyDescent="0.3">
      <c r="A1795">
        <v>19108</v>
      </c>
      <c r="B1795" t="s">
        <v>106</v>
      </c>
      <c r="C1795" s="8">
        <v>7.0000000000000007E-2</v>
      </c>
      <c r="D1795" s="6">
        <v>6.68</v>
      </c>
      <c r="E1795" s="7">
        <v>6.92</v>
      </c>
      <c r="F1795">
        <v>353</v>
      </c>
      <c r="G1795" t="s">
        <v>451</v>
      </c>
      <c r="H1795" t="str">
        <f>IF(COUNTIF(G$2:G1795,G1795)=1,"New Customer","Returning Customer")</f>
        <v>Returning Customer</v>
      </c>
      <c r="I1795">
        <f t="shared" si="140"/>
        <v>0</v>
      </c>
      <c r="J1795" t="s">
        <v>49</v>
      </c>
      <c r="K1795" t="s">
        <v>40</v>
      </c>
      <c r="L1795" t="s">
        <v>29</v>
      </c>
      <c r="M1795" t="s">
        <v>93</v>
      </c>
      <c r="N1795" t="s">
        <v>59</v>
      </c>
      <c r="O1795" t="s">
        <v>454</v>
      </c>
      <c r="P1795">
        <v>0.37</v>
      </c>
      <c r="Q1795" t="s">
        <v>33</v>
      </c>
      <c r="R1795" t="s">
        <v>34</v>
      </c>
      <c r="S1795" t="str">
        <f>VLOOKUP(R1795,Users!$A$1:$B$5,2,0)</f>
        <v>William</v>
      </c>
      <c r="T1795" t="s">
        <v>372</v>
      </c>
      <c r="U1795" t="s">
        <v>453</v>
      </c>
      <c r="V1795">
        <v>85301</v>
      </c>
      <c r="W1795" s="2">
        <v>42138</v>
      </c>
      <c r="X1795" s="2" t="str">
        <f t="shared" si="141"/>
        <v>Thu</v>
      </c>
      <c r="Y1795" s="2">
        <v>42145</v>
      </c>
      <c r="Z1795" s="9">
        <f t="shared" si="142"/>
        <v>7</v>
      </c>
      <c r="AA1795" s="9" t="str">
        <f t="shared" si="143"/>
        <v>After Discount</v>
      </c>
      <c r="AB1795" s="6">
        <v>-141.12</v>
      </c>
      <c r="AC1795">
        <v>16</v>
      </c>
      <c r="AD1795" s="6">
        <v>104.84</v>
      </c>
      <c r="AE1795">
        <v>89647</v>
      </c>
      <c r="AF1795" s="9">
        <f>IF(COUNTIF(AE$2:AE3746,AE1795)=1,1,0)</f>
        <v>0</v>
      </c>
      <c r="AG1795" t="str">
        <f>_xlfn.XLOOKUP(AE1795,Returns!A:A,Returns!B:B,"Not Returned",0,1)</f>
        <v>Not Returned</v>
      </c>
      <c r="AH1795">
        <f t="shared" si="144"/>
        <v>0</v>
      </c>
    </row>
    <row r="1796" spans="1:34" x14ac:dyDescent="0.3">
      <c r="A1796">
        <v>20351</v>
      </c>
      <c r="B1796" t="s">
        <v>37</v>
      </c>
      <c r="C1796" s="8">
        <v>0.01</v>
      </c>
      <c r="D1796" s="6">
        <v>30.98</v>
      </c>
      <c r="E1796" s="7">
        <v>5.09</v>
      </c>
      <c r="F1796">
        <v>3285</v>
      </c>
      <c r="G1796" t="s">
        <v>2918</v>
      </c>
      <c r="H1796" t="str">
        <f>IF(COUNTIF(G$2:G1796,G1796)=1,"New Customer","Returning Customer")</f>
        <v>Returning Customer</v>
      </c>
      <c r="I1796">
        <f t="shared" si="140"/>
        <v>0</v>
      </c>
      <c r="J1796" t="s">
        <v>49</v>
      </c>
      <c r="K1796" t="s">
        <v>114</v>
      </c>
      <c r="L1796" t="s">
        <v>29</v>
      </c>
      <c r="M1796" t="s">
        <v>93</v>
      </c>
      <c r="N1796" t="s">
        <v>59</v>
      </c>
      <c r="O1796" t="s">
        <v>2920</v>
      </c>
      <c r="P1796">
        <v>0.4</v>
      </c>
      <c r="Q1796" t="s">
        <v>33</v>
      </c>
      <c r="R1796" t="s">
        <v>135</v>
      </c>
      <c r="S1796" t="str">
        <f>VLOOKUP(R1796,Users!$A$1:$B$5,2,0)</f>
        <v>Sam</v>
      </c>
      <c r="T1796" t="s">
        <v>136</v>
      </c>
      <c r="U1796" t="s">
        <v>2919</v>
      </c>
      <c r="V1796">
        <v>20170</v>
      </c>
      <c r="W1796" s="2">
        <v>42010</v>
      </c>
      <c r="X1796" s="2" t="str">
        <f t="shared" si="141"/>
        <v>Tue</v>
      </c>
      <c r="Y1796" s="2">
        <v>42012</v>
      </c>
      <c r="Z1796" s="9">
        <f t="shared" si="142"/>
        <v>2</v>
      </c>
      <c r="AA1796" s="9" t="str">
        <f t="shared" si="143"/>
        <v>After Discount</v>
      </c>
      <c r="AB1796" s="6">
        <v>896.40599999999995</v>
      </c>
      <c r="AC1796">
        <v>9</v>
      </c>
      <c r="AD1796" s="6">
        <v>288.42</v>
      </c>
      <c r="AE1796">
        <v>90750</v>
      </c>
      <c r="AF1796" s="9">
        <f>IF(COUNTIF(AE$2:AE3747,AE1796)=1,1,0)</f>
        <v>0</v>
      </c>
      <c r="AG1796" t="str">
        <f>_xlfn.XLOOKUP(AE1796,Returns!A:A,Returns!B:B,"Not Returned",0,1)</f>
        <v>Not Returned</v>
      </c>
      <c r="AH1796">
        <f t="shared" si="144"/>
        <v>0</v>
      </c>
    </row>
    <row r="1797" spans="1:34" x14ac:dyDescent="0.3">
      <c r="A1797">
        <v>18552</v>
      </c>
      <c r="B1797" t="s">
        <v>37</v>
      </c>
      <c r="C1797" s="8">
        <v>0.02</v>
      </c>
      <c r="D1797" s="6">
        <v>5.98</v>
      </c>
      <c r="E1797" s="7">
        <v>5.79</v>
      </c>
      <c r="F1797">
        <v>53</v>
      </c>
      <c r="G1797" t="s">
        <v>119</v>
      </c>
      <c r="H1797" t="str">
        <f>IF(COUNTIF(G$2:G1797,G1797)=1,"New Customer","Returning Customer")</f>
        <v>Returning Customer</v>
      </c>
      <c r="I1797">
        <f t="shared" si="140"/>
        <v>0</v>
      </c>
      <c r="J1797" t="s">
        <v>49</v>
      </c>
      <c r="K1797" t="s">
        <v>28</v>
      </c>
      <c r="L1797" t="s">
        <v>29</v>
      </c>
      <c r="M1797" t="s">
        <v>93</v>
      </c>
      <c r="N1797" t="s">
        <v>59</v>
      </c>
      <c r="O1797" t="s">
        <v>122</v>
      </c>
      <c r="P1797">
        <v>0.36</v>
      </c>
      <c r="Q1797" t="s">
        <v>33</v>
      </c>
      <c r="R1797" t="s">
        <v>34</v>
      </c>
      <c r="S1797" t="str">
        <f>VLOOKUP(R1797,Users!$A$1:$B$5,2,0)</f>
        <v>William</v>
      </c>
      <c r="T1797" t="s">
        <v>35</v>
      </c>
      <c r="U1797" t="s">
        <v>116</v>
      </c>
      <c r="V1797">
        <v>98052</v>
      </c>
      <c r="W1797" s="2">
        <v>42073</v>
      </c>
      <c r="X1797" s="2" t="str">
        <f t="shared" si="141"/>
        <v>Tue</v>
      </c>
      <c r="Y1797" s="2">
        <v>42074</v>
      </c>
      <c r="Z1797" s="9">
        <f t="shared" si="142"/>
        <v>1</v>
      </c>
      <c r="AA1797" s="9" t="str">
        <f t="shared" si="143"/>
        <v>After Discount</v>
      </c>
      <c r="AB1797" s="6">
        <v>-67.489999999999995</v>
      </c>
      <c r="AC1797">
        <v>17</v>
      </c>
      <c r="AD1797" s="6">
        <v>110.19</v>
      </c>
      <c r="AE1797">
        <v>88426</v>
      </c>
      <c r="AF1797" s="9">
        <f>IF(COUNTIF(AE$2:AE3748,AE1797)=1,1,0)</f>
        <v>0</v>
      </c>
      <c r="AG1797" t="str">
        <f>_xlfn.XLOOKUP(AE1797,Returns!A:A,Returns!B:B,"Not Returned",0,1)</f>
        <v>Not Returned</v>
      </c>
      <c r="AH1797">
        <f t="shared" si="144"/>
        <v>0</v>
      </c>
    </row>
    <row r="1798" spans="1:34" x14ac:dyDescent="0.3">
      <c r="A1798">
        <v>21260</v>
      </c>
      <c r="B1798" t="s">
        <v>56</v>
      </c>
      <c r="C1798" s="8">
        <v>0.04</v>
      </c>
      <c r="D1798" s="6">
        <v>5.98</v>
      </c>
      <c r="E1798" s="7">
        <v>5.79</v>
      </c>
      <c r="F1798">
        <v>2282</v>
      </c>
      <c r="G1798" t="s">
        <v>2153</v>
      </c>
      <c r="H1798" t="str">
        <f>IF(COUNTIF(G$2:G1798,G1798)=1,"New Customer","Returning Customer")</f>
        <v>New Customer</v>
      </c>
      <c r="I1798">
        <f t="shared" si="140"/>
        <v>1</v>
      </c>
      <c r="J1798" t="s">
        <v>49</v>
      </c>
      <c r="K1798" t="s">
        <v>40</v>
      </c>
      <c r="L1798" t="s">
        <v>29</v>
      </c>
      <c r="M1798" t="s">
        <v>93</v>
      </c>
      <c r="N1798" t="s">
        <v>59</v>
      </c>
      <c r="O1798" t="s">
        <v>122</v>
      </c>
      <c r="P1798">
        <v>0.36</v>
      </c>
      <c r="Q1798" t="s">
        <v>33</v>
      </c>
      <c r="R1798" t="s">
        <v>61</v>
      </c>
      <c r="S1798" t="str">
        <f>VLOOKUP(R1798,Users!$A$1:$B$5,2,0)</f>
        <v>Chris</v>
      </c>
      <c r="T1798" t="s">
        <v>1843</v>
      </c>
      <c r="U1798" t="s">
        <v>2154</v>
      </c>
      <c r="V1798">
        <v>53713</v>
      </c>
      <c r="W1798" s="2">
        <v>42040</v>
      </c>
      <c r="X1798" s="2" t="str">
        <f t="shared" si="141"/>
        <v>Thu</v>
      </c>
      <c r="Y1798" s="2">
        <v>42042</v>
      </c>
      <c r="Z1798" s="9">
        <f t="shared" si="142"/>
        <v>2</v>
      </c>
      <c r="AA1798" s="9" t="str">
        <f t="shared" si="143"/>
        <v>After Discount</v>
      </c>
      <c r="AB1798" s="6">
        <v>-36.030800000000006</v>
      </c>
      <c r="AC1798">
        <v>14</v>
      </c>
      <c r="AD1798" s="6">
        <v>86.12</v>
      </c>
      <c r="AE1798">
        <v>85950</v>
      </c>
      <c r="AF1798" s="9">
        <f>IF(COUNTIF(AE$2:AE3749,AE1798)=1,1,0)</f>
        <v>1</v>
      </c>
      <c r="AG1798" t="str">
        <f>_xlfn.XLOOKUP(AE1798,Returns!A:A,Returns!B:B,"Not Returned",0,1)</f>
        <v>Not Returned</v>
      </c>
      <c r="AH1798">
        <f t="shared" si="144"/>
        <v>0</v>
      </c>
    </row>
    <row r="1799" spans="1:34" x14ac:dyDescent="0.3">
      <c r="A1799">
        <v>21582</v>
      </c>
      <c r="B1799" t="s">
        <v>106</v>
      </c>
      <c r="C1799" s="8">
        <v>7.0000000000000007E-2</v>
      </c>
      <c r="D1799" s="6">
        <v>5.98</v>
      </c>
      <c r="E1799" s="7">
        <v>5.79</v>
      </c>
      <c r="F1799">
        <v>2369</v>
      </c>
      <c r="G1799" t="s">
        <v>2218</v>
      </c>
      <c r="H1799" t="str">
        <f>IF(COUNTIF(G$2:G1799,G1799)=1,"New Customer","Returning Customer")</f>
        <v>New Customer</v>
      </c>
      <c r="I1799">
        <f t="shared" si="140"/>
        <v>1</v>
      </c>
      <c r="J1799" t="s">
        <v>49</v>
      </c>
      <c r="K1799" t="s">
        <v>114</v>
      </c>
      <c r="L1799" t="s">
        <v>29</v>
      </c>
      <c r="M1799" t="s">
        <v>93</v>
      </c>
      <c r="N1799" t="s">
        <v>59</v>
      </c>
      <c r="O1799" t="s">
        <v>122</v>
      </c>
      <c r="P1799">
        <v>0.36</v>
      </c>
      <c r="Q1799" t="s">
        <v>33</v>
      </c>
      <c r="R1799" t="s">
        <v>135</v>
      </c>
      <c r="S1799" t="str">
        <f>VLOOKUP(R1799,Users!$A$1:$B$5,2,0)</f>
        <v>Sam</v>
      </c>
      <c r="T1799" t="s">
        <v>356</v>
      </c>
      <c r="U1799" t="s">
        <v>2219</v>
      </c>
      <c r="V1799">
        <v>33024</v>
      </c>
      <c r="W1799" s="2">
        <v>42017</v>
      </c>
      <c r="X1799" s="2" t="str">
        <f t="shared" si="141"/>
        <v>Tue</v>
      </c>
      <c r="Y1799" s="2">
        <v>42019</v>
      </c>
      <c r="Z1799" s="9">
        <f t="shared" si="142"/>
        <v>2</v>
      </c>
      <c r="AA1799" s="9" t="str">
        <f t="shared" si="143"/>
        <v>After Discount</v>
      </c>
      <c r="AB1799" s="6">
        <v>-41.972700000000003</v>
      </c>
      <c r="AC1799">
        <v>13</v>
      </c>
      <c r="AD1799" s="6">
        <v>77.42</v>
      </c>
      <c r="AE1799">
        <v>90408</v>
      </c>
      <c r="AF1799" s="9">
        <f>IF(COUNTIF(AE$2:AE3750,AE1799)=1,1,0)</f>
        <v>1</v>
      </c>
      <c r="AG1799" t="str">
        <f>_xlfn.XLOOKUP(AE1799,Returns!A:A,Returns!B:B,"Not Returned",0,1)</f>
        <v>Not Returned</v>
      </c>
      <c r="AH1799">
        <f t="shared" si="144"/>
        <v>0</v>
      </c>
    </row>
    <row r="1800" spans="1:34" x14ac:dyDescent="0.3">
      <c r="A1800">
        <v>21102</v>
      </c>
      <c r="B1800" t="s">
        <v>37</v>
      </c>
      <c r="C1800" s="8">
        <v>0.04</v>
      </c>
      <c r="D1800" s="6">
        <v>6.48</v>
      </c>
      <c r="E1800" s="7">
        <v>9.5399999999999991</v>
      </c>
      <c r="F1800">
        <v>2512</v>
      </c>
      <c r="G1800" t="s">
        <v>2339</v>
      </c>
      <c r="H1800" t="str">
        <f>IF(COUNTIF(G$2:G1800,G1800)=1,"New Customer","Returning Customer")</f>
        <v>New Customer</v>
      </c>
      <c r="I1800">
        <f t="shared" si="140"/>
        <v>1</v>
      </c>
      <c r="J1800" t="s">
        <v>49</v>
      </c>
      <c r="K1800" t="s">
        <v>40</v>
      </c>
      <c r="L1800" t="s">
        <v>29</v>
      </c>
      <c r="M1800" t="s">
        <v>93</v>
      </c>
      <c r="N1800" t="s">
        <v>59</v>
      </c>
      <c r="O1800" t="s">
        <v>2340</v>
      </c>
      <c r="P1800">
        <v>0.37</v>
      </c>
      <c r="Q1800" t="s">
        <v>33</v>
      </c>
      <c r="R1800" t="s">
        <v>53</v>
      </c>
      <c r="S1800" t="str">
        <f>VLOOKUP(R1800,Users!$A$1:$B$5,2,0)</f>
        <v>Erin</v>
      </c>
      <c r="T1800" t="s">
        <v>189</v>
      </c>
      <c r="U1800" t="s">
        <v>2341</v>
      </c>
      <c r="V1800">
        <v>2138</v>
      </c>
      <c r="W1800" s="2">
        <v>42170</v>
      </c>
      <c r="X1800" s="2" t="str">
        <f t="shared" si="141"/>
        <v>Mon</v>
      </c>
      <c r="Y1800" s="2">
        <v>42172</v>
      </c>
      <c r="Z1800" s="9">
        <f t="shared" si="142"/>
        <v>2</v>
      </c>
      <c r="AA1800" s="9" t="str">
        <f t="shared" si="143"/>
        <v>After Discount</v>
      </c>
      <c r="AB1800" s="6">
        <v>-223.94400000000002</v>
      </c>
      <c r="AC1800">
        <v>19</v>
      </c>
      <c r="AD1800" s="6">
        <v>125.37</v>
      </c>
      <c r="AE1800">
        <v>87030</v>
      </c>
      <c r="AF1800" s="9">
        <f>IF(COUNTIF(AE$2:AE3751,AE1800)=1,1,0)</f>
        <v>1</v>
      </c>
      <c r="AG1800" t="str">
        <f>_xlfn.XLOOKUP(AE1800,Returns!A:A,Returns!B:B,"Not Returned",0,1)</f>
        <v>Not Returned</v>
      </c>
      <c r="AH1800">
        <f t="shared" si="144"/>
        <v>0</v>
      </c>
    </row>
    <row r="1801" spans="1:34" x14ac:dyDescent="0.3">
      <c r="A1801">
        <v>25460</v>
      </c>
      <c r="B1801" t="s">
        <v>106</v>
      </c>
      <c r="C1801" s="8">
        <v>7.0000000000000007E-2</v>
      </c>
      <c r="D1801" s="6">
        <v>6.48</v>
      </c>
      <c r="E1801" s="7">
        <v>9.5399999999999991</v>
      </c>
      <c r="F1801">
        <v>2547</v>
      </c>
      <c r="G1801" t="s">
        <v>2363</v>
      </c>
      <c r="H1801" t="str">
        <f>IF(COUNTIF(G$2:G1801,G1801)=1,"New Customer","Returning Customer")</f>
        <v>New Customer</v>
      </c>
      <c r="I1801">
        <f t="shared" si="140"/>
        <v>1</v>
      </c>
      <c r="J1801" t="s">
        <v>49</v>
      </c>
      <c r="K1801" t="s">
        <v>58</v>
      </c>
      <c r="L1801" t="s">
        <v>29</v>
      </c>
      <c r="M1801" t="s">
        <v>93</v>
      </c>
      <c r="N1801" t="s">
        <v>59</v>
      </c>
      <c r="O1801" t="s">
        <v>2340</v>
      </c>
      <c r="P1801">
        <v>0.37</v>
      </c>
      <c r="Q1801" t="s">
        <v>33</v>
      </c>
      <c r="R1801" t="s">
        <v>135</v>
      </c>
      <c r="S1801" t="str">
        <f>VLOOKUP(R1801,Users!$A$1:$B$5,2,0)</f>
        <v>Sam</v>
      </c>
      <c r="T1801" t="s">
        <v>136</v>
      </c>
      <c r="U1801" t="s">
        <v>2364</v>
      </c>
      <c r="V1801">
        <v>23464</v>
      </c>
      <c r="W1801" s="2">
        <v>42113</v>
      </c>
      <c r="X1801" s="2" t="str">
        <f t="shared" si="141"/>
        <v>Sun</v>
      </c>
      <c r="Y1801" s="2">
        <v>42113</v>
      </c>
      <c r="Z1801" s="9">
        <f t="shared" si="142"/>
        <v>0</v>
      </c>
      <c r="AA1801" s="9" t="str">
        <f t="shared" si="143"/>
        <v>After Discount</v>
      </c>
      <c r="AB1801" s="6">
        <v>2.2320000000000002</v>
      </c>
      <c r="AC1801">
        <v>1</v>
      </c>
      <c r="AD1801" s="6">
        <v>10.86</v>
      </c>
      <c r="AE1801">
        <v>87916</v>
      </c>
      <c r="AF1801" s="9">
        <f>IF(COUNTIF(AE$2:AE3752,AE1801)=1,1,0)</f>
        <v>1</v>
      </c>
      <c r="AG1801" t="str">
        <f>_xlfn.XLOOKUP(AE1801,Returns!A:A,Returns!B:B,"Not Returned",0,1)</f>
        <v>Not Returned</v>
      </c>
      <c r="AH1801">
        <f t="shared" si="144"/>
        <v>0</v>
      </c>
    </row>
    <row r="1802" spans="1:34" x14ac:dyDescent="0.3">
      <c r="A1802">
        <v>19850</v>
      </c>
      <c r="B1802" t="s">
        <v>37</v>
      </c>
      <c r="C1802" s="8">
        <v>0.05</v>
      </c>
      <c r="D1802" s="6">
        <v>35.44</v>
      </c>
      <c r="E1802" s="7">
        <v>7.5</v>
      </c>
      <c r="F1802">
        <v>3036</v>
      </c>
      <c r="G1802" t="s">
        <v>2724</v>
      </c>
      <c r="H1802" t="str">
        <f>IF(COUNTIF(G$2:G1802,G1802)=1,"New Customer","Returning Customer")</f>
        <v>Returning Customer</v>
      </c>
      <c r="I1802">
        <f t="shared" si="140"/>
        <v>0</v>
      </c>
      <c r="J1802" t="s">
        <v>49</v>
      </c>
      <c r="K1802" t="s">
        <v>40</v>
      </c>
      <c r="L1802" t="s">
        <v>29</v>
      </c>
      <c r="M1802" t="s">
        <v>93</v>
      </c>
      <c r="N1802" t="s">
        <v>59</v>
      </c>
      <c r="O1802" t="s">
        <v>2726</v>
      </c>
      <c r="P1802">
        <v>0.38</v>
      </c>
      <c r="Q1802" t="s">
        <v>33</v>
      </c>
      <c r="R1802" t="s">
        <v>61</v>
      </c>
      <c r="S1802" t="str">
        <f>VLOOKUP(R1802,Users!$A$1:$B$5,2,0)</f>
        <v>Chris</v>
      </c>
      <c r="T1802" t="s">
        <v>2639</v>
      </c>
      <c r="U1802" t="s">
        <v>2725</v>
      </c>
      <c r="V1802">
        <v>58554</v>
      </c>
      <c r="W1802" s="2">
        <v>42020</v>
      </c>
      <c r="X1802" s="2" t="str">
        <f t="shared" si="141"/>
        <v>Fri</v>
      </c>
      <c r="Y1802" s="2">
        <v>42022</v>
      </c>
      <c r="Z1802" s="9">
        <f t="shared" si="142"/>
        <v>2</v>
      </c>
      <c r="AA1802" s="9" t="str">
        <f t="shared" si="143"/>
        <v>After Discount</v>
      </c>
      <c r="AB1802" s="6">
        <v>165.88979999999998</v>
      </c>
      <c r="AC1802">
        <v>7</v>
      </c>
      <c r="AD1802" s="6">
        <v>240.42</v>
      </c>
      <c r="AE1802">
        <v>89129</v>
      </c>
      <c r="AF1802" s="9">
        <f>IF(COUNTIF(AE$2:AE3753,AE1802)=1,1,0)</f>
        <v>0</v>
      </c>
      <c r="AG1802" t="str">
        <f>_xlfn.XLOOKUP(AE1802,Returns!A:A,Returns!B:B,"Not Returned",0,1)</f>
        <v>Not Returned</v>
      </c>
      <c r="AH1802">
        <f t="shared" si="144"/>
        <v>0</v>
      </c>
    </row>
    <row r="1803" spans="1:34" x14ac:dyDescent="0.3">
      <c r="A1803">
        <v>21554</v>
      </c>
      <c r="B1803" t="s">
        <v>106</v>
      </c>
      <c r="C1803" s="8">
        <v>7.0000000000000007E-2</v>
      </c>
      <c r="D1803" s="6">
        <v>35.44</v>
      </c>
      <c r="E1803" s="7">
        <v>7.5</v>
      </c>
      <c r="F1803">
        <v>3179</v>
      </c>
      <c r="G1803" t="s">
        <v>2845</v>
      </c>
      <c r="H1803" t="str">
        <f>IF(COUNTIF(G$2:G1803,G1803)=1,"New Customer","Returning Customer")</f>
        <v>New Customer</v>
      </c>
      <c r="I1803">
        <f t="shared" si="140"/>
        <v>1</v>
      </c>
      <c r="J1803" t="s">
        <v>49</v>
      </c>
      <c r="K1803" t="s">
        <v>28</v>
      </c>
      <c r="L1803" t="s">
        <v>29</v>
      </c>
      <c r="M1803" t="s">
        <v>93</v>
      </c>
      <c r="N1803" t="s">
        <v>59</v>
      </c>
      <c r="O1803" t="s">
        <v>2726</v>
      </c>
      <c r="P1803">
        <v>0.38</v>
      </c>
      <c r="Q1803" t="s">
        <v>33</v>
      </c>
      <c r="R1803" t="s">
        <v>61</v>
      </c>
      <c r="S1803" t="str">
        <f>VLOOKUP(R1803,Users!$A$1:$B$5,2,0)</f>
        <v>Chris</v>
      </c>
      <c r="T1803" t="s">
        <v>62</v>
      </c>
      <c r="U1803" t="s">
        <v>2846</v>
      </c>
      <c r="V1803">
        <v>55060</v>
      </c>
      <c r="W1803" s="2">
        <v>42167</v>
      </c>
      <c r="X1803" s="2" t="str">
        <f t="shared" si="141"/>
        <v>Fri</v>
      </c>
      <c r="Y1803" s="2">
        <v>42174</v>
      </c>
      <c r="Z1803" s="9">
        <f t="shared" si="142"/>
        <v>7</v>
      </c>
      <c r="AA1803" s="9" t="str">
        <f t="shared" si="143"/>
        <v>After Discount</v>
      </c>
      <c r="AB1803" s="6">
        <v>262.2</v>
      </c>
      <c r="AC1803">
        <v>11</v>
      </c>
      <c r="AD1803" s="6">
        <v>380</v>
      </c>
      <c r="AE1803">
        <v>86989</v>
      </c>
      <c r="AF1803" s="9">
        <f>IF(COUNTIF(AE$2:AE3754,AE1803)=1,1,0)</f>
        <v>1</v>
      </c>
      <c r="AG1803" t="str">
        <f>_xlfn.XLOOKUP(AE1803,Returns!A:A,Returns!B:B,"Not Returned",0,1)</f>
        <v>Not Returned</v>
      </c>
      <c r="AH1803">
        <f t="shared" si="144"/>
        <v>0</v>
      </c>
    </row>
    <row r="1804" spans="1:34" x14ac:dyDescent="0.3">
      <c r="A1804">
        <v>18303</v>
      </c>
      <c r="B1804" t="s">
        <v>47</v>
      </c>
      <c r="C1804" s="8">
        <v>0.01</v>
      </c>
      <c r="D1804" s="6">
        <v>55.98</v>
      </c>
      <c r="E1804" s="7">
        <v>4.8600000000000003</v>
      </c>
      <c r="F1804">
        <v>507</v>
      </c>
      <c r="G1804" t="s">
        <v>604</v>
      </c>
      <c r="H1804" t="str">
        <f>IF(COUNTIF(G$2:G1804,G1804)=1,"New Customer","Returning Customer")</f>
        <v>Returning Customer</v>
      </c>
      <c r="I1804">
        <f t="shared" si="140"/>
        <v>0</v>
      </c>
      <c r="J1804" t="s">
        <v>27</v>
      </c>
      <c r="K1804" t="s">
        <v>28</v>
      </c>
      <c r="L1804" t="s">
        <v>29</v>
      </c>
      <c r="M1804" t="s">
        <v>93</v>
      </c>
      <c r="N1804" t="s">
        <v>59</v>
      </c>
      <c r="O1804" t="s">
        <v>605</v>
      </c>
      <c r="P1804">
        <v>0.36</v>
      </c>
      <c r="Q1804" t="s">
        <v>33</v>
      </c>
      <c r="R1804" t="s">
        <v>135</v>
      </c>
      <c r="S1804" t="str">
        <f>VLOOKUP(R1804,Users!$A$1:$B$5,2,0)</f>
        <v>Sam</v>
      </c>
      <c r="T1804" t="s">
        <v>606</v>
      </c>
      <c r="U1804" t="s">
        <v>607</v>
      </c>
      <c r="V1804">
        <v>42104</v>
      </c>
      <c r="W1804" s="2">
        <v>42112</v>
      </c>
      <c r="X1804" s="2" t="str">
        <f t="shared" si="141"/>
        <v>Sat</v>
      </c>
      <c r="Y1804" s="2">
        <v>42114</v>
      </c>
      <c r="Z1804" s="9">
        <f t="shared" si="142"/>
        <v>2</v>
      </c>
      <c r="AA1804" s="9" t="str">
        <f t="shared" si="143"/>
        <v>After Discount</v>
      </c>
      <c r="AB1804" s="6">
        <v>32.940899999999999</v>
      </c>
      <c r="AC1804">
        <v>11</v>
      </c>
      <c r="AD1804" s="6">
        <v>646.97</v>
      </c>
      <c r="AE1804">
        <v>87357</v>
      </c>
      <c r="AF1804" s="9">
        <f>IF(COUNTIF(AE$2:AE3755,AE1804)=1,1,0)</f>
        <v>0</v>
      </c>
      <c r="AG1804" t="str">
        <f>_xlfn.XLOOKUP(AE1804,Returns!A:A,Returns!B:B,"Not Returned",0,1)</f>
        <v>Not Returned</v>
      </c>
      <c r="AH1804">
        <f t="shared" si="144"/>
        <v>0</v>
      </c>
    </row>
    <row r="1805" spans="1:34" x14ac:dyDescent="0.3">
      <c r="A1805">
        <v>20654</v>
      </c>
      <c r="B1805" t="s">
        <v>56</v>
      </c>
      <c r="C1805" s="8">
        <v>0.03</v>
      </c>
      <c r="D1805" s="6">
        <v>55.98</v>
      </c>
      <c r="E1805" s="7">
        <v>4.8600000000000003</v>
      </c>
      <c r="F1805">
        <v>2030</v>
      </c>
      <c r="G1805" t="s">
        <v>1939</v>
      </c>
      <c r="H1805" t="str">
        <f>IF(COUNTIF(G$2:G1805,G1805)=1,"New Customer","Returning Customer")</f>
        <v>Returning Customer</v>
      </c>
      <c r="I1805">
        <f t="shared" si="140"/>
        <v>0</v>
      </c>
      <c r="J1805" t="s">
        <v>49</v>
      </c>
      <c r="K1805" t="s">
        <v>28</v>
      </c>
      <c r="L1805" t="s">
        <v>29</v>
      </c>
      <c r="M1805" t="s">
        <v>93</v>
      </c>
      <c r="N1805" t="s">
        <v>59</v>
      </c>
      <c r="O1805" t="s">
        <v>605</v>
      </c>
      <c r="P1805">
        <v>0.36</v>
      </c>
      <c r="Q1805" t="s">
        <v>33</v>
      </c>
      <c r="R1805" t="s">
        <v>61</v>
      </c>
      <c r="S1805" t="str">
        <f>VLOOKUP(R1805,Users!$A$1:$B$5,2,0)</f>
        <v>Chris</v>
      </c>
      <c r="T1805" t="s">
        <v>129</v>
      </c>
      <c r="U1805" t="s">
        <v>1563</v>
      </c>
      <c r="V1805">
        <v>75401</v>
      </c>
      <c r="W1805" s="2">
        <v>42081</v>
      </c>
      <c r="X1805" s="2" t="str">
        <f t="shared" si="141"/>
        <v>Wed</v>
      </c>
      <c r="Y1805" s="2">
        <v>42083</v>
      </c>
      <c r="Z1805" s="9">
        <f t="shared" si="142"/>
        <v>2</v>
      </c>
      <c r="AA1805" s="9" t="str">
        <f t="shared" si="143"/>
        <v>After Discount</v>
      </c>
      <c r="AB1805" s="6">
        <v>526.04219999999998</v>
      </c>
      <c r="AC1805">
        <v>13</v>
      </c>
      <c r="AD1805" s="6">
        <v>762.38</v>
      </c>
      <c r="AE1805">
        <v>91060</v>
      </c>
      <c r="AF1805" s="9">
        <f>IF(COUNTIF(AE$2:AE3756,AE1805)=1,1,0)</f>
        <v>1</v>
      </c>
      <c r="AG1805" t="str">
        <f>_xlfn.XLOOKUP(AE1805,Returns!A:A,Returns!B:B,"Not Returned",0,1)</f>
        <v>Not Returned</v>
      </c>
      <c r="AH1805">
        <f t="shared" si="144"/>
        <v>0</v>
      </c>
    </row>
    <row r="1806" spans="1:34" x14ac:dyDescent="0.3">
      <c r="A1806">
        <v>19895</v>
      </c>
      <c r="B1806" t="s">
        <v>106</v>
      </c>
      <c r="C1806" s="8">
        <v>0.02</v>
      </c>
      <c r="D1806" s="6">
        <v>48.04</v>
      </c>
      <c r="E1806" s="7">
        <v>5.09</v>
      </c>
      <c r="F1806">
        <v>510</v>
      </c>
      <c r="G1806" t="s">
        <v>613</v>
      </c>
      <c r="H1806" t="str">
        <f>IF(COUNTIF(G$2:G1806,G1806)=1,"New Customer","Returning Customer")</f>
        <v>Returning Customer</v>
      </c>
      <c r="I1806">
        <f t="shared" si="140"/>
        <v>0</v>
      </c>
      <c r="J1806" t="s">
        <v>49</v>
      </c>
      <c r="K1806" t="s">
        <v>28</v>
      </c>
      <c r="L1806" t="s">
        <v>29</v>
      </c>
      <c r="M1806" t="s">
        <v>93</v>
      </c>
      <c r="N1806" t="s">
        <v>59</v>
      </c>
      <c r="O1806" t="s">
        <v>614</v>
      </c>
      <c r="P1806">
        <v>0.37</v>
      </c>
      <c r="Q1806" t="s">
        <v>33</v>
      </c>
      <c r="R1806" t="s">
        <v>34</v>
      </c>
      <c r="S1806" t="str">
        <f>VLOOKUP(R1806,Users!$A$1:$B$5,2,0)</f>
        <v>William</v>
      </c>
      <c r="T1806" t="s">
        <v>45</v>
      </c>
      <c r="U1806" t="s">
        <v>615</v>
      </c>
      <c r="V1806">
        <v>95336</v>
      </c>
      <c r="W1806" s="2">
        <v>42017</v>
      </c>
      <c r="X1806" s="2" t="str">
        <f t="shared" si="141"/>
        <v>Tue</v>
      </c>
      <c r="Y1806" s="2">
        <v>42017</v>
      </c>
      <c r="Z1806" s="9">
        <f t="shared" si="142"/>
        <v>0</v>
      </c>
      <c r="AA1806" s="9" t="str">
        <f t="shared" si="143"/>
        <v>After Discount</v>
      </c>
      <c r="AB1806" s="6">
        <v>105.25259999999999</v>
      </c>
      <c r="AC1806">
        <v>3</v>
      </c>
      <c r="AD1806" s="6">
        <v>152.54</v>
      </c>
      <c r="AE1806">
        <v>90058</v>
      </c>
      <c r="AF1806" s="9">
        <f>IF(COUNTIF(AE$2:AE3757,AE1806)=1,1,0)</f>
        <v>1</v>
      </c>
      <c r="AG1806" t="str">
        <f>_xlfn.XLOOKUP(AE1806,Returns!A:A,Returns!B:B,"Not Returned",0,1)</f>
        <v>Not Returned</v>
      </c>
      <c r="AH1806">
        <f t="shared" si="144"/>
        <v>0</v>
      </c>
    </row>
    <row r="1807" spans="1:34" x14ac:dyDescent="0.3">
      <c r="A1807">
        <v>1128</v>
      </c>
      <c r="B1807" t="s">
        <v>106</v>
      </c>
      <c r="C1807" s="8">
        <v>0.02</v>
      </c>
      <c r="D1807" s="6">
        <v>48.04</v>
      </c>
      <c r="E1807" s="7">
        <v>5.09</v>
      </c>
      <c r="F1807">
        <v>949</v>
      </c>
      <c r="G1807" t="s">
        <v>1054</v>
      </c>
      <c r="H1807" t="str">
        <f>IF(COUNTIF(G$2:G1807,G1807)=1,"New Customer","Returning Customer")</f>
        <v>Returning Customer</v>
      </c>
      <c r="I1807">
        <f t="shared" si="140"/>
        <v>0</v>
      </c>
      <c r="J1807" t="s">
        <v>49</v>
      </c>
      <c r="K1807" t="s">
        <v>114</v>
      </c>
      <c r="L1807" t="s">
        <v>29</v>
      </c>
      <c r="M1807" t="s">
        <v>93</v>
      </c>
      <c r="N1807" t="s">
        <v>59</v>
      </c>
      <c r="O1807" t="s">
        <v>614</v>
      </c>
      <c r="P1807">
        <v>0.37</v>
      </c>
      <c r="Q1807" t="s">
        <v>33</v>
      </c>
      <c r="R1807" t="s">
        <v>34</v>
      </c>
      <c r="S1807" t="str">
        <f>VLOOKUP(R1807,Users!$A$1:$B$5,2,0)</f>
        <v>William</v>
      </c>
      <c r="T1807" t="s">
        <v>45</v>
      </c>
      <c r="U1807" t="s">
        <v>655</v>
      </c>
      <c r="V1807">
        <v>90049</v>
      </c>
      <c r="W1807" s="2">
        <v>42085</v>
      </c>
      <c r="X1807" s="2" t="str">
        <f t="shared" si="141"/>
        <v>Sun</v>
      </c>
      <c r="Y1807" s="2">
        <v>42089</v>
      </c>
      <c r="Z1807" s="9">
        <f t="shared" si="142"/>
        <v>4</v>
      </c>
      <c r="AA1807" s="9" t="str">
        <f t="shared" si="143"/>
        <v>After Discount</v>
      </c>
      <c r="AB1807" s="6">
        <v>373.67</v>
      </c>
      <c r="AC1807">
        <v>18</v>
      </c>
      <c r="AD1807" s="6">
        <v>881.32</v>
      </c>
      <c r="AE1807">
        <v>8257</v>
      </c>
      <c r="AF1807" s="9">
        <f>IF(COUNTIF(AE$2:AE3758,AE1807)=1,1,0)</f>
        <v>1</v>
      </c>
      <c r="AG1807" t="str">
        <f>_xlfn.XLOOKUP(AE1807,Returns!A:A,Returns!B:B,"Not Returned",0,1)</f>
        <v>Not Returned</v>
      </c>
      <c r="AH1807">
        <f t="shared" si="144"/>
        <v>0</v>
      </c>
    </row>
    <row r="1808" spans="1:34" x14ac:dyDescent="0.3">
      <c r="A1808">
        <v>19128</v>
      </c>
      <c r="B1808" t="s">
        <v>106</v>
      </c>
      <c r="C1808" s="8">
        <v>0.02</v>
      </c>
      <c r="D1808" s="6">
        <v>48.04</v>
      </c>
      <c r="E1808" s="7">
        <v>5.09</v>
      </c>
      <c r="F1808">
        <v>950</v>
      </c>
      <c r="G1808" t="s">
        <v>1056</v>
      </c>
      <c r="H1808" t="str">
        <f>IF(COUNTIF(G$2:G1808,G1808)=1,"New Customer","Returning Customer")</f>
        <v>Returning Customer</v>
      </c>
      <c r="I1808">
        <f t="shared" si="140"/>
        <v>0</v>
      </c>
      <c r="J1808" t="s">
        <v>49</v>
      </c>
      <c r="K1808" t="s">
        <v>114</v>
      </c>
      <c r="L1808" t="s">
        <v>29</v>
      </c>
      <c r="M1808" t="s">
        <v>93</v>
      </c>
      <c r="N1808" t="s">
        <v>59</v>
      </c>
      <c r="O1808" t="s">
        <v>614</v>
      </c>
      <c r="P1808">
        <v>0.37</v>
      </c>
      <c r="Q1808" t="s">
        <v>33</v>
      </c>
      <c r="R1808" t="s">
        <v>61</v>
      </c>
      <c r="S1808" t="str">
        <f>VLOOKUP(R1808,Users!$A$1:$B$5,2,0)</f>
        <v>Chris</v>
      </c>
      <c r="T1808" t="s">
        <v>62</v>
      </c>
      <c r="U1808" t="s">
        <v>63</v>
      </c>
      <c r="V1808">
        <v>55372</v>
      </c>
      <c r="W1808" s="2">
        <v>42085</v>
      </c>
      <c r="X1808" s="2" t="str">
        <f t="shared" si="141"/>
        <v>Sun</v>
      </c>
      <c r="Y1808" s="2">
        <v>42089</v>
      </c>
      <c r="Z1808" s="9">
        <f t="shared" si="142"/>
        <v>4</v>
      </c>
      <c r="AA1808" s="9" t="str">
        <f t="shared" si="143"/>
        <v>After Discount</v>
      </c>
      <c r="AB1808" s="6">
        <v>168.91889999999998</v>
      </c>
      <c r="AC1808">
        <v>5</v>
      </c>
      <c r="AD1808" s="6">
        <v>244.81</v>
      </c>
      <c r="AE1808">
        <v>89084</v>
      </c>
      <c r="AF1808" s="9">
        <f>IF(COUNTIF(AE$2:AE3759,AE1808)=1,1,0)</f>
        <v>0</v>
      </c>
      <c r="AG1808" t="str">
        <f>_xlfn.XLOOKUP(AE1808,Returns!A:A,Returns!B:B,"Not Returned",0,1)</f>
        <v>Not Returned</v>
      </c>
      <c r="AH1808">
        <f t="shared" si="144"/>
        <v>0</v>
      </c>
    </row>
    <row r="1809" spans="1:34" x14ac:dyDescent="0.3">
      <c r="A1809">
        <v>19063</v>
      </c>
      <c r="B1809" t="s">
        <v>47</v>
      </c>
      <c r="C1809" s="8">
        <v>7.0000000000000007E-2</v>
      </c>
      <c r="D1809" s="6">
        <v>48.94</v>
      </c>
      <c r="E1809" s="7">
        <v>5.86</v>
      </c>
      <c r="F1809">
        <v>3230</v>
      </c>
      <c r="G1809" t="s">
        <v>2879</v>
      </c>
      <c r="H1809" t="str">
        <f>IF(COUNTIF(G$2:G1809,G1809)=1,"New Customer","Returning Customer")</f>
        <v>Returning Customer</v>
      </c>
      <c r="I1809">
        <f t="shared" si="140"/>
        <v>0</v>
      </c>
      <c r="J1809" t="s">
        <v>27</v>
      </c>
      <c r="K1809" t="s">
        <v>58</v>
      </c>
      <c r="L1809" t="s">
        <v>29</v>
      </c>
      <c r="M1809" t="s">
        <v>93</v>
      </c>
      <c r="N1809" t="s">
        <v>59</v>
      </c>
      <c r="O1809" t="s">
        <v>2882</v>
      </c>
      <c r="P1809">
        <v>0.35</v>
      </c>
      <c r="Q1809" t="s">
        <v>33</v>
      </c>
      <c r="R1809" t="s">
        <v>61</v>
      </c>
      <c r="S1809" t="str">
        <f>VLOOKUP(R1809,Users!$A$1:$B$5,2,0)</f>
        <v>Chris</v>
      </c>
      <c r="T1809" t="s">
        <v>1843</v>
      </c>
      <c r="U1809" t="s">
        <v>2881</v>
      </c>
      <c r="V1809">
        <v>53186</v>
      </c>
      <c r="W1809" s="2">
        <v>42168</v>
      </c>
      <c r="X1809" s="2" t="str">
        <f t="shared" si="141"/>
        <v>Sat</v>
      </c>
      <c r="Y1809" s="2">
        <v>42169</v>
      </c>
      <c r="Z1809" s="9">
        <f t="shared" si="142"/>
        <v>1</v>
      </c>
      <c r="AA1809" s="9" t="str">
        <f t="shared" si="143"/>
        <v>After Discount</v>
      </c>
      <c r="AB1809" s="6">
        <v>690.70379999999989</v>
      </c>
      <c r="AC1809">
        <v>21</v>
      </c>
      <c r="AD1809" s="6">
        <v>1001.02</v>
      </c>
      <c r="AE1809">
        <v>87436</v>
      </c>
      <c r="AF1809" s="9">
        <f>IF(COUNTIF(AE$2:AE3760,AE1809)=1,1,0)</f>
        <v>0</v>
      </c>
      <c r="AG1809" t="str">
        <f>_xlfn.XLOOKUP(AE1809,Returns!A:A,Returns!B:B,"Not Returned",0,1)</f>
        <v>Not Returned</v>
      </c>
      <c r="AH1809">
        <f t="shared" si="144"/>
        <v>0</v>
      </c>
    </row>
    <row r="1810" spans="1:34" x14ac:dyDescent="0.3">
      <c r="A1810">
        <v>20639</v>
      </c>
      <c r="B1810" t="s">
        <v>25</v>
      </c>
      <c r="C1810" s="8">
        <v>0.1</v>
      </c>
      <c r="D1810" s="6">
        <v>48.91</v>
      </c>
      <c r="E1810" s="7">
        <v>5.97</v>
      </c>
      <c r="F1810">
        <v>2254</v>
      </c>
      <c r="G1810" t="s">
        <v>2110</v>
      </c>
      <c r="H1810" t="str">
        <f>IF(COUNTIF(G$2:G1810,G1810)=1,"New Customer","Returning Customer")</f>
        <v>Returning Customer</v>
      </c>
      <c r="I1810">
        <f t="shared" si="140"/>
        <v>0</v>
      </c>
      <c r="J1810" t="s">
        <v>49</v>
      </c>
      <c r="K1810" t="s">
        <v>28</v>
      </c>
      <c r="L1810" t="s">
        <v>29</v>
      </c>
      <c r="M1810" t="s">
        <v>93</v>
      </c>
      <c r="N1810" t="s">
        <v>59</v>
      </c>
      <c r="O1810" t="s">
        <v>2112</v>
      </c>
      <c r="P1810">
        <v>0.38</v>
      </c>
      <c r="Q1810" t="s">
        <v>33</v>
      </c>
      <c r="R1810" t="s">
        <v>135</v>
      </c>
      <c r="S1810" t="str">
        <f>VLOOKUP(R1810,Users!$A$1:$B$5,2,0)</f>
        <v>Sam</v>
      </c>
      <c r="T1810" t="s">
        <v>606</v>
      </c>
      <c r="U1810" t="s">
        <v>2111</v>
      </c>
      <c r="V1810">
        <v>42003</v>
      </c>
      <c r="W1810" s="2">
        <v>42122</v>
      </c>
      <c r="X1810" s="2" t="str">
        <f t="shared" si="141"/>
        <v>Tue</v>
      </c>
      <c r="Y1810" s="2">
        <v>42124</v>
      </c>
      <c r="Z1810" s="9">
        <f t="shared" si="142"/>
        <v>2</v>
      </c>
      <c r="AA1810" s="9" t="str">
        <f t="shared" si="143"/>
        <v>After Discount</v>
      </c>
      <c r="AB1810" s="6">
        <v>156.74339999999998</v>
      </c>
      <c r="AC1810">
        <v>14</v>
      </c>
      <c r="AD1810" s="6">
        <v>618.96</v>
      </c>
      <c r="AE1810">
        <v>89279</v>
      </c>
      <c r="AF1810" s="9">
        <f>IF(COUNTIF(AE$2:AE3761,AE1810)=1,1,0)</f>
        <v>0</v>
      </c>
      <c r="AG1810" t="str">
        <f>_xlfn.XLOOKUP(AE1810,Returns!A:A,Returns!B:B,"Not Returned",0,1)</f>
        <v>Not Returned</v>
      </c>
      <c r="AH1810">
        <f t="shared" si="144"/>
        <v>0</v>
      </c>
    </row>
    <row r="1811" spans="1:34" x14ac:dyDescent="0.3">
      <c r="A1811">
        <v>20826</v>
      </c>
      <c r="B1811" t="s">
        <v>25</v>
      </c>
      <c r="C1811" s="8">
        <v>0.02</v>
      </c>
      <c r="D1811" s="6">
        <v>5.98</v>
      </c>
      <c r="E1811" s="7">
        <v>7.5</v>
      </c>
      <c r="F1811">
        <v>2072</v>
      </c>
      <c r="G1811" t="s">
        <v>1979</v>
      </c>
      <c r="H1811" t="str">
        <f>IF(COUNTIF(G$2:G1811,G1811)=1,"New Customer","Returning Customer")</f>
        <v>Returning Customer</v>
      </c>
      <c r="I1811">
        <f t="shared" si="140"/>
        <v>0</v>
      </c>
      <c r="J1811" t="s">
        <v>27</v>
      </c>
      <c r="K1811" t="s">
        <v>28</v>
      </c>
      <c r="L1811" t="s">
        <v>29</v>
      </c>
      <c r="M1811" t="s">
        <v>93</v>
      </c>
      <c r="N1811" t="s">
        <v>59</v>
      </c>
      <c r="O1811" t="s">
        <v>1983</v>
      </c>
      <c r="P1811">
        <v>0.4</v>
      </c>
      <c r="Q1811" t="s">
        <v>33</v>
      </c>
      <c r="R1811" t="s">
        <v>61</v>
      </c>
      <c r="S1811" t="str">
        <f>VLOOKUP(R1811,Users!$A$1:$B$5,2,0)</f>
        <v>Chris</v>
      </c>
      <c r="T1811" t="s">
        <v>295</v>
      </c>
      <c r="U1811" t="s">
        <v>1981</v>
      </c>
      <c r="V1811">
        <v>48505</v>
      </c>
      <c r="W1811" s="2">
        <v>42046</v>
      </c>
      <c r="X1811" s="2" t="str">
        <f t="shared" si="141"/>
        <v>Wed</v>
      </c>
      <c r="Y1811" s="2">
        <v>42048</v>
      </c>
      <c r="Z1811" s="9">
        <f t="shared" si="142"/>
        <v>2</v>
      </c>
      <c r="AA1811" s="9" t="str">
        <f t="shared" si="143"/>
        <v>After Discount</v>
      </c>
      <c r="AB1811" s="6">
        <v>-55.832400000000007</v>
      </c>
      <c r="AC1811">
        <v>14</v>
      </c>
      <c r="AD1811" s="6">
        <v>93.96</v>
      </c>
      <c r="AE1811">
        <v>88556</v>
      </c>
      <c r="AF1811" s="9">
        <f>IF(COUNTIF(AE$2:AE3762,AE1811)=1,1,0)</f>
        <v>0</v>
      </c>
      <c r="AG1811" t="str">
        <f>_xlfn.XLOOKUP(AE1811,Returns!A:A,Returns!B:B,"Not Returned",0,1)</f>
        <v>Not Returned</v>
      </c>
      <c r="AH1811">
        <f t="shared" si="144"/>
        <v>0</v>
      </c>
    </row>
    <row r="1812" spans="1:34" x14ac:dyDescent="0.3">
      <c r="A1812">
        <v>23061</v>
      </c>
      <c r="B1812" t="s">
        <v>106</v>
      </c>
      <c r="C1812" s="8">
        <v>0.09</v>
      </c>
      <c r="D1812" s="6">
        <v>4.9800000000000004</v>
      </c>
      <c r="E1812" s="7">
        <v>7.44</v>
      </c>
      <c r="F1812">
        <v>269</v>
      </c>
      <c r="G1812" t="s">
        <v>375</v>
      </c>
      <c r="H1812" t="str">
        <f>IF(COUNTIF(G$2:G1812,G1812)=1,"New Customer","Returning Customer")</f>
        <v>Returning Customer</v>
      </c>
      <c r="I1812">
        <f t="shared" si="140"/>
        <v>0</v>
      </c>
      <c r="J1812" t="s">
        <v>49</v>
      </c>
      <c r="K1812" t="s">
        <v>40</v>
      </c>
      <c r="L1812" t="s">
        <v>29</v>
      </c>
      <c r="M1812" t="s">
        <v>93</v>
      </c>
      <c r="N1812" t="s">
        <v>59</v>
      </c>
      <c r="O1812" t="s">
        <v>378</v>
      </c>
      <c r="P1812">
        <v>0.36</v>
      </c>
      <c r="Q1812" t="s">
        <v>33</v>
      </c>
      <c r="R1812" t="s">
        <v>34</v>
      </c>
      <c r="S1812" t="str">
        <f>VLOOKUP(R1812,Users!$A$1:$B$5,2,0)</f>
        <v>William</v>
      </c>
      <c r="T1812" t="s">
        <v>372</v>
      </c>
      <c r="U1812" t="s">
        <v>376</v>
      </c>
      <c r="V1812">
        <v>85234</v>
      </c>
      <c r="W1812" s="2">
        <v>42160</v>
      </c>
      <c r="X1812" s="2" t="str">
        <f t="shared" si="141"/>
        <v>Fri</v>
      </c>
      <c r="Y1812" s="2">
        <v>42162</v>
      </c>
      <c r="Z1812" s="9">
        <f t="shared" si="142"/>
        <v>2</v>
      </c>
      <c r="AA1812" s="9" t="str">
        <f t="shared" si="143"/>
        <v>After Discount</v>
      </c>
      <c r="AB1812" s="6">
        <v>-46.005000000000003</v>
      </c>
      <c r="AC1812">
        <v>9</v>
      </c>
      <c r="AD1812" s="6">
        <v>46.17</v>
      </c>
      <c r="AE1812">
        <v>88942</v>
      </c>
      <c r="AF1812" s="9">
        <f>IF(COUNTIF(AE$2:AE3763,AE1812)=1,1,0)</f>
        <v>0</v>
      </c>
      <c r="AG1812" t="str">
        <f>_xlfn.XLOOKUP(AE1812,Returns!A:A,Returns!B:B,"Not Returned",0,1)</f>
        <v>Not Returned</v>
      </c>
      <c r="AH1812">
        <f t="shared" si="144"/>
        <v>0</v>
      </c>
    </row>
    <row r="1813" spans="1:34" x14ac:dyDescent="0.3">
      <c r="A1813">
        <v>5061</v>
      </c>
      <c r="B1813" t="s">
        <v>106</v>
      </c>
      <c r="C1813" s="8">
        <v>0.09</v>
      </c>
      <c r="D1813" s="6">
        <v>4.9800000000000004</v>
      </c>
      <c r="E1813" s="7">
        <v>7.44</v>
      </c>
      <c r="F1813">
        <v>272</v>
      </c>
      <c r="G1813" t="s">
        <v>383</v>
      </c>
      <c r="H1813" t="str">
        <f>IF(COUNTIF(G$2:G1813,G1813)=1,"New Customer","Returning Customer")</f>
        <v>Returning Customer</v>
      </c>
      <c r="I1813">
        <f t="shared" si="140"/>
        <v>0</v>
      </c>
      <c r="J1813" t="s">
        <v>49</v>
      </c>
      <c r="K1813" t="s">
        <v>40</v>
      </c>
      <c r="L1813" t="s">
        <v>29</v>
      </c>
      <c r="M1813" t="s">
        <v>93</v>
      </c>
      <c r="N1813" t="s">
        <v>59</v>
      </c>
      <c r="O1813" t="s">
        <v>378</v>
      </c>
      <c r="P1813">
        <v>0.36</v>
      </c>
      <c r="Q1813" t="s">
        <v>33</v>
      </c>
      <c r="R1813" t="s">
        <v>135</v>
      </c>
      <c r="S1813" t="str">
        <f>VLOOKUP(R1813,Users!$A$1:$B$5,2,0)</f>
        <v>Sam</v>
      </c>
      <c r="T1813" t="s">
        <v>316</v>
      </c>
      <c r="U1813" t="s">
        <v>384</v>
      </c>
      <c r="V1813">
        <v>28204</v>
      </c>
      <c r="W1813" s="2">
        <v>42160</v>
      </c>
      <c r="X1813" s="2" t="str">
        <f t="shared" si="141"/>
        <v>Fri</v>
      </c>
      <c r="Y1813" s="2">
        <v>42162</v>
      </c>
      <c r="Z1813" s="9">
        <f t="shared" si="142"/>
        <v>2</v>
      </c>
      <c r="AA1813" s="9" t="str">
        <f t="shared" si="143"/>
        <v>After Discount</v>
      </c>
      <c r="AB1813" s="6">
        <v>-122.3733</v>
      </c>
      <c r="AC1813">
        <v>37</v>
      </c>
      <c r="AD1813" s="6">
        <v>189.83</v>
      </c>
      <c r="AE1813">
        <v>36069</v>
      </c>
      <c r="AF1813" s="9">
        <f>IF(COUNTIF(AE$2:AE3764,AE1813)=1,1,0)</f>
        <v>0</v>
      </c>
      <c r="AG1813" t="str">
        <f>_xlfn.XLOOKUP(AE1813,Returns!A:A,Returns!B:B,"Not Returned",0,1)</f>
        <v>Not Returned</v>
      </c>
      <c r="AH1813">
        <f t="shared" si="144"/>
        <v>0</v>
      </c>
    </row>
    <row r="1814" spans="1:34" x14ac:dyDescent="0.3">
      <c r="A1814">
        <v>1115</v>
      </c>
      <c r="B1814" t="s">
        <v>106</v>
      </c>
      <c r="C1814" s="8">
        <v>0.01</v>
      </c>
      <c r="D1814" s="6">
        <v>4.9800000000000004</v>
      </c>
      <c r="E1814" s="7">
        <v>7.44</v>
      </c>
      <c r="F1814">
        <v>553</v>
      </c>
      <c r="G1814" t="s">
        <v>653</v>
      </c>
      <c r="H1814" t="str">
        <f>IF(COUNTIF(G$2:G1814,G1814)=1,"New Customer","Returning Customer")</f>
        <v>Returning Customer</v>
      </c>
      <c r="I1814">
        <f t="shared" si="140"/>
        <v>0</v>
      </c>
      <c r="J1814" t="s">
        <v>49</v>
      </c>
      <c r="K1814" t="s">
        <v>28</v>
      </c>
      <c r="L1814" t="s">
        <v>29</v>
      </c>
      <c r="M1814" t="s">
        <v>93</v>
      </c>
      <c r="N1814" t="s">
        <v>59</v>
      </c>
      <c r="O1814" t="s">
        <v>378</v>
      </c>
      <c r="P1814">
        <v>0.36</v>
      </c>
      <c r="Q1814" t="s">
        <v>33</v>
      </c>
      <c r="R1814" t="s">
        <v>34</v>
      </c>
      <c r="S1814" t="str">
        <f>VLOOKUP(R1814,Users!$A$1:$B$5,2,0)</f>
        <v>William</v>
      </c>
      <c r="T1814" t="s">
        <v>45</v>
      </c>
      <c r="U1814" t="s">
        <v>655</v>
      </c>
      <c r="V1814">
        <v>90008</v>
      </c>
      <c r="W1814" s="2">
        <v>42109</v>
      </c>
      <c r="X1814" s="2" t="str">
        <f t="shared" si="141"/>
        <v>Wed</v>
      </c>
      <c r="Y1814" s="2">
        <v>42118</v>
      </c>
      <c r="Z1814" s="9">
        <f t="shared" si="142"/>
        <v>9</v>
      </c>
      <c r="AA1814" s="9" t="str">
        <f t="shared" si="143"/>
        <v>After Discount</v>
      </c>
      <c r="AB1814" s="6">
        <v>-179.59199999999998</v>
      </c>
      <c r="AC1814">
        <v>63</v>
      </c>
      <c r="AD1814" s="6">
        <v>330.21</v>
      </c>
      <c r="AE1814">
        <v>8165</v>
      </c>
      <c r="AF1814" s="9">
        <f>IF(COUNTIF(AE$2:AE3765,AE1814)=1,1,0)</f>
        <v>1</v>
      </c>
      <c r="AG1814" t="str">
        <f>_xlfn.XLOOKUP(AE1814,Returns!A:A,Returns!B:B,"Not Returned",0,1)</f>
        <v>Not Returned</v>
      </c>
      <c r="AH1814">
        <f t="shared" si="144"/>
        <v>0</v>
      </c>
    </row>
    <row r="1815" spans="1:34" x14ac:dyDescent="0.3">
      <c r="A1815">
        <v>19115</v>
      </c>
      <c r="B1815" t="s">
        <v>106</v>
      </c>
      <c r="C1815" s="8">
        <v>0.01</v>
      </c>
      <c r="D1815" s="6">
        <v>4.9800000000000004</v>
      </c>
      <c r="E1815" s="7">
        <v>7.44</v>
      </c>
      <c r="F1815">
        <v>555</v>
      </c>
      <c r="G1815" t="s">
        <v>656</v>
      </c>
      <c r="H1815" t="str">
        <f>IF(COUNTIF(G$2:G1815,G1815)=1,"New Customer","Returning Customer")</f>
        <v>Returning Customer</v>
      </c>
      <c r="I1815">
        <f t="shared" si="140"/>
        <v>0</v>
      </c>
      <c r="J1815" t="s">
        <v>49</v>
      </c>
      <c r="K1815" t="s">
        <v>28</v>
      </c>
      <c r="L1815" t="s">
        <v>29</v>
      </c>
      <c r="M1815" t="s">
        <v>93</v>
      </c>
      <c r="N1815" t="s">
        <v>59</v>
      </c>
      <c r="O1815" t="s">
        <v>378</v>
      </c>
      <c r="P1815">
        <v>0.36</v>
      </c>
      <c r="Q1815" t="s">
        <v>33</v>
      </c>
      <c r="R1815" t="s">
        <v>34</v>
      </c>
      <c r="S1815" t="str">
        <f>VLOOKUP(R1815,Users!$A$1:$B$5,2,0)</f>
        <v>William</v>
      </c>
      <c r="T1815" t="s">
        <v>208</v>
      </c>
      <c r="U1815" t="s">
        <v>657</v>
      </c>
      <c r="V1815">
        <v>84062</v>
      </c>
      <c r="W1815" s="2">
        <v>42109</v>
      </c>
      <c r="X1815" s="2" t="str">
        <f t="shared" si="141"/>
        <v>Wed</v>
      </c>
      <c r="Y1815" s="2">
        <v>42118</v>
      </c>
      <c r="Z1815" s="9">
        <f t="shared" si="142"/>
        <v>9</v>
      </c>
      <c r="AA1815" s="9" t="str">
        <f t="shared" si="143"/>
        <v>After Discount</v>
      </c>
      <c r="AB1815" s="6">
        <v>-161.6328</v>
      </c>
      <c r="AC1815">
        <v>16</v>
      </c>
      <c r="AD1815" s="6">
        <v>83.86</v>
      </c>
      <c r="AE1815">
        <v>86191</v>
      </c>
      <c r="AF1815" s="9">
        <f>IF(COUNTIF(AE$2:AE3766,AE1815)=1,1,0)</f>
        <v>1</v>
      </c>
      <c r="AG1815" t="str">
        <f>_xlfn.XLOOKUP(AE1815,Returns!A:A,Returns!B:B,"Not Returned",0,1)</f>
        <v>Not Returned</v>
      </c>
      <c r="AH1815">
        <f t="shared" si="144"/>
        <v>0</v>
      </c>
    </row>
    <row r="1816" spans="1:34" x14ac:dyDescent="0.3">
      <c r="A1816">
        <v>19907</v>
      </c>
      <c r="B1816" t="s">
        <v>47</v>
      </c>
      <c r="C1816" s="8">
        <v>0.06</v>
      </c>
      <c r="D1816" s="6">
        <v>4.9800000000000004</v>
      </c>
      <c r="E1816" s="7">
        <v>7.44</v>
      </c>
      <c r="F1816">
        <v>2724</v>
      </c>
      <c r="G1816" t="s">
        <v>2495</v>
      </c>
      <c r="H1816" t="str">
        <f>IF(COUNTIF(G$2:G1816,G1816)=1,"New Customer","Returning Customer")</f>
        <v>New Customer</v>
      </c>
      <c r="I1816">
        <f t="shared" si="140"/>
        <v>1</v>
      </c>
      <c r="J1816" t="s">
        <v>49</v>
      </c>
      <c r="K1816" t="s">
        <v>40</v>
      </c>
      <c r="L1816" t="s">
        <v>29</v>
      </c>
      <c r="M1816" t="s">
        <v>93</v>
      </c>
      <c r="N1816" t="s">
        <v>59</v>
      </c>
      <c r="O1816" t="s">
        <v>378</v>
      </c>
      <c r="P1816">
        <v>0.36</v>
      </c>
      <c r="Q1816" t="s">
        <v>33</v>
      </c>
      <c r="R1816" t="s">
        <v>135</v>
      </c>
      <c r="S1816" t="str">
        <f>VLOOKUP(R1816,Users!$A$1:$B$5,2,0)</f>
        <v>Sam</v>
      </c>
      <c r="T1816" t="s">
        <v>239</v>
      </c>
      <c r="U1816" t="s">
        <v>2496</v>
      </c>
      <c r="V1816">
        <v>37421</v>
      </c>
      <c r="W1816" s="2">
        <v>42125</v>
      </c>
      <c r="X1816" s="2" t="str">
        <f t="shared" si="141"/>
        <v>Fri</v>
      </c>
      <c r="Y1816" s="2">
        <v>42126</v>
      </c>
      <c r="Z1816" s="9">
        <f t="shared" si="142"/>
        <v>1</v>
      </c>
      <c r="AA1816" s="9" t="str">
        <f t="shared" si="143"/>
        <v>After Discount</v>
      </c>
      <c r="AB1816" s="6">
        <v>-37.561999999999998</v>
      </c>
      <c r="AC1816">
        <v>10</v>
      </c>
      <c r="AD1816" s="6">
        <v>53.21</v>
      </c>
      <c r="AE1816">
        <v>88959</v>
      </c>
      <c r="AF1816" s="9">
        <f>IF(COUNTIF(AE$2:AE3767,AE1816)=1,1,0)</f>
        <v>0</v>
      </c>
      <c r="AG1816" t="str">
        <f>_xlfn.XLOOKUP(AE1816,Returns!A:A,Returns!B:B,"Not Returned",0,1)</f>
        <v>Not Returned</v>
      </c>
      <c r="AH1816">
        <f t="shared" si="144"/>
        <v>0</v>
      </c>
    </row>
    <row r="1817" spans="1:34" x14ac:dyDescent="0.3">
      <c r="A1817">
        <v>19375</v>
      </c>
      <c r="B1817" t="s">
        <v>37</v>
      </c>
      <c r="C1817" s="8">
        <v>0</v>
      </c>
      <c r="D1817" s="6">
        <v>4.9800000000000004</v>
      </c>
      <c r="E1817" s="7">
        <v>7.44</v>
      </c>
      <c r="F1817">
        <v>3167</v>
      </c>
      <c r="G1817" t="s">
        <v>2833</v>
      </c>
      <c r="H1817" t="str">
        <f>IF(COUNTIF(G$2:G1817,G1817)=1,"New Customer","Returning Customer")</f>
        <v>Returning Customer</v>
      </c>
      <c r="I1817">
        <f t="shared" si="140"/>
        <v>0</v>
      </c>
      <c r="J1817" t="s">
        <v>49</v>
      </c>
      <c r="K1817" t="s">
        <v>28</v>
      </c>
      <c r="L1817" t="s">
        <v>29</v>
      </c>
      <c r="M1817" t="s">
        <v>93</v>
      </c>
      <c r="N1817" t="s">
        <v>59</v>
      </c>
      <c r="O1817" t="s">
        <v>378</v>
      </c>
      <c r="P1817">
        <v>0.36</v>
      </c>
      <c r="Q1817" t="s">
        <v>33</v>
      </c>
      <c r="R1817" t="s">
        <v>135</v>
      </c>
      <c r="S1817" t="str">
        <f>VLOOKUP(R1817,Users!$A$1:$B$5,2,0)</f>
        <v>Sam</v>
      </c>
      <c r="T1817" t="s">
        <v>356</v>
      </c>
      <c r="U1817" t="s">
        <v>2834</v>
      </c>
      <c r="V1817">
        <v>32004</v>
      </c>
      <c r="W1817" s="2">
        <v>42174</v>
      </c>
      <c r="X1817" s="2" t="str">
        <f t="shared" si="141"/>
        <v>Fri</v>
      </c>
      <c r="Y1817" s="2">
        <v>42176</v>
      </c>
      <c r="Z1817" s="9">
        <f t="shared" si="142"/>
        <v>2</v>
      </c>
      <c r="AA1817" s="9" t="str">
        <f t="shared" si="143"/>
        <v>No Discount</v>
      </c>
      <c r="AB1817" s="6">
        <v>-195.34200000000001</v>
      </c>
      <c r="AC1817">
        <v>15</v>
      </c>
      <c r="AD1817" s="6">
        <v>78.31</v>
      </c>
      <c r="AE1817">
        <v>86491</v>
      </c>
      <c r="AF1817" s="9">
        <f>IF(COUNTIF(AE$2:AE3768,AE1817)=1,1,0)</f>
        <v>0</v>
      </c>
      <c r="AG1817" t="str">
        <f>_xlfn.XLOOKUP(AE1817,Returns!A:A,Returns!B:B,"Not Returned",0,1)</f>
        <v>Not Returned</v>
      </c>
      <c r="AH1817">
        <f t="shared" si="144"/>
        <v>0</v>
      </c>
    </row>
    <row r="1818" spans="1:34" x14ac:dyDescent="0.3">
      <c r="A1818">
        <v>6711</v>
      </c>
      <c r="B1818" t="s">
        <v>25</v>
      </c>
      <c r="C1818" s="8">
        <v>0</v>
      </c>
      <c r="D1818" s="6">
        <v>6.68</v>
      </c>
      <c r="E1818" s="7">
        <v>5.66</v>
      </c>
      <c r="F1818">
        <v>1044</v>
      </c>
      <c r="G1818" t="s">
        <v>1150</v>
      </c>
      <c r="H1818" t="str">
        <f>IF(COUNTIF(G$2:G1818,G1818)=1,"New Customer","Returning Customer")</f>
        <v>Returning Customer</v>
      </c>
      <c r="I1818">
        <f t="shared" si="140"/>
        <v>0</v>
      </c>
      <c r="J1818" t="s">
        <v>49</v>
      </c>
      <c r="K1818" t="s">
        <v>40</v>
      </c>
      <c r="L1818" t="s">
        <v>29</v>
      </c>
      <c r="M1818" t="s">
        <v>93</v>
      </c>
      <c r="N1818" t="s">
        <v>59</v>
      </c>
      <c r="O1818" t="s">
        <v>1153</v>
      </c>
      <c r="P1818">
        <v>0.37</v>
      </c>
      <c r="Q1818" t="s">
        <v>33</v>
      </c>
      <c r="R1818" t="s">
        <v>34</v>
      </c>
      <c r="S1818" t="str">
        <f>VLOOKUP(R1818,Users!$A$1:$B$5,2,0)</f>
        <v>William</v>
      </c>
      <c r="T1818" t="s">
        <v>45</v>
      </c>
      <c r="U1818" t="s">
        <v>655</v>
      </c>
      <c r="V1818">
        <v>90004</v>
      </c>
      <c r="W1818" s="2">
        <v>42062</v>
      </c>
      <c r="X1818" s="2" t="str">
        <f t="shared" si="141"/>
        <v>Fri</v>
      </c>
      <c r="Y1818" s="2">
        <v>42063</v>
      </c>
      <c r="Z1818" s="9">
        <f t="shared" si="142"/>
        <v>1</v>
      </c>
      <c r="AA1818" s="9" t="str">
        <f t="shared" si="143"/>
        <v>No Discount</v>
      </c>
      <c r="AB1818" s="6">
        <v>-76.94</v>
      </c>
      <c r="AC1818">
        <v>90</v>
      </c>
      <c r="AD1818" s="6">
        <v>617.4</v>
      </c>
      <c r="AE1818">
        <v>47813</v>
      </c>
      <c r="AF1818" s="9">
        <f>IF(COUNTIF(AE$2:AE3769,AE1818)=1,1,0)</f>
        <v>1</v>
      </c>
      <c r="AG1818" t="str">
        <f>_xlfn.XLOOKUP(AE1818,Returns!A:A,Returns!B:B,"Not Returned",0,1)</f>
        <v>Returned</v>
      </c>
      <c r="AH1818">
        <f t="shared" si="144"/>
        <v>1</v>
      </c>
    </row>
    <row r="1819" spans="1:34" x14ac:dyDescent="0.3">
      <c r="A1819">
        <v>24711</v>
      </c>
      <c r="B1819" t="s">
        <v>25</v>
      </c>
      <c r="C1819" s="8">
        <v>0</v>
      </c>
      <c r="D1819" s="6">
        <v>6.68</v>
      </c>
      <c r="E1819" s="7">
        <v>5.66</v>
      </c>
      <c r="F1819">
        <v>1047</v>
      </c>
      <c r="G1819" t="s">
        <v>1154</v>
      </c>
      <c r="H1819" t="str">
        <f>IF(COUNTIF(G$2:G1819,G1819)=1,"New Customer","Returning Customer")</f>
        <v>New Customer</v>
      </c>
      <c r="I1819">
        <f t="shared" si="140"/>
        <v>1</v>
      </c>
      <c r="J1819" t="s">
        <v>49</v>
      </c>
      <c r="K1819" t="s">
        <v>40</v>
      </c>
      <c r="L1819" t="s">
        <v>29</v>
      </c>
      <c r="M1819" t="s">
        <v>93</v>
      </c>
      <c r="N1819" t="s">
        <v>59</v>
      </c>
      <c r="O1819" t="s">
        <v>1153</v>
      </c>
      <c r="P1819">
        <v>0.37</v>
      </c>
      <c r="Q1819" t="s">
        <v>33</v>
      </c>
      <c r="R1819" t="s">
        <v>53</v>
      </c>
      <c r="S1819" t="str">
        <f>VLOOKUP(R1819,Users!$A$1:$B$5,2,0)</f>
        <v>Erin</v>
      </c>
      <c r="T1819" t="s">
        <v>189</v>
      </c>
      <c r="U1819" t="s">
        <v>190</v>
      </c>
      <c r="V1819">
        <v>2109</v>
      </c>
      <c r="W1819" s="2">
        <v>42062</v>
      </c>
      <c r="X1819" s="2" t="str">
        <f t="shared" si="141"/>
        <v>Fri</v>
      </c>
      <c r="Y1819" s="2">
        <v>42063</v>
      </c>
      <c r="Z1819" s="9">
        <f t="shared" si="142"/>
        <v>1</v>
      </c>
      <c r="AA1819" s="9" t="str">
        <f t="shared" si="143"/>
        <v>No Discount</v>
      </c>
      <c r="AB1819" s="6">
        <v>-40.008800000000001</v>
      </c>
      <c r="AC1819">
        <v>23</v>
      </c>
      <c r="AD1819" s="6">
        <v>157.78</v>
      </c>
      <c r="AE1819">
        <v>89389</v>
      </c>
      <c r="AF1819" s="9">
        <f>IF(COUNTIF(AE$2:AE3770,AE1819)=1,1,0)</f>
        <v>1</v>
      </c>
      <c r="AG1819" t="str">
        <f>_xlfn.XLOOKUP(AE1819,Returns!A:A,Returns!B:B,"Not Returned",0,1)</f>
        <v>Not Returned</v>
      </c>
      <c r="AH1819">
        <f t="shared" si="144"/>
        <v>0</v>
      </c>
    </row>
    <row r="1820" spans="1:34" x14ac:dyDescent="0.3">
      <c r="A1820">
        <v>6212</v>
      </c>
      <c r="B1820" t="s">
        <v>56</v>
      </c>
      <c r="C1820" s="8">
        <v>0.05</v>
      </c>
      <c r="D1820" s="6">
        <v>6.68</v>
      </c>
      <c r="E1820" s="7">
        <v>5.66</v>
      </c>
      <c r="F1820">
        <v>1723</v>
      </c>
      <c r="G1820" t="s">
        <v>1716</v>
      </c>
      <c r="H1820" t="str">
        <f>IF(COUNTIF(G$2:G1820,G1820)=1,"New Customer","Returning Customer")</f>
        <v>Returning Customer</v>
      </c>
      <c r="I1820">
        <f t="shared" si="140"/>
        <v>0</v>
      </c>
      <c r="J1820" t="s">
        <v>49</v>
      </c>
      <c r="K1820" t="s">
        <v>28</v>
      </c>
      <c r="L1820" t="s">
        <v>29</v>
      </c>
      <c r="M1820" t="s">
        <v>93</v>
      </c>
      <c r="N1820" t="s">
        <v>59</v>
      </c>
      <c r="O1820" t="s">
        <v>1153</v>
      </c>
      <c r="P1820">
        <v>0.37</v>
      </c>
      <c r="Q1820" t="s">
        <v>33</v>
      </c>
      <c r="R1820" t="s">
        <v>34</v>
      </c>
      <c r="S1820" t="str">
        <f>VLOOKUP(R1820,Users!$A$1:$B$5,2,0)</f>
        <v>William</v>
      </c>
      <c r="T1820" t="s">
        <v>45</v>
      </c>
      <c r="U1820" t="s">
        <v>1718</v>
      </c>
      <c r="V1820">
        <v>92037</v>
      </c>
      <c r="W1820" s="2">
        <v>42042</v>
      </c>
      <c r="X1820" s="2" t="str">
        <f t="shared" si="141"/>
        <v>Sat</v>
      </c>
      <c r="Y1820" s="2">
        <v>42044</v>
      </c>
      <c r="Z1820" s="9">
        <f t="shared" si="142"/>
        <v>2</v>
      </c>
      <c r="AA1820" s="9" t="str">
        <f t="shared" si="143"/>
        <v>After Discount</v>
      </c>
      <c r="AB1820" s="6">
        <v>-66.48</v>
      </c>
      <c r="AC1820">
        <v>46</v>
      </c>
      <c r="AD1820" s="6">
        <v>320.93</v>
      </c>
      <c r="AE1820">
        <v>44002</v>
      </c>
      <c r="AF1820" s="9">
        <f>IF(COUNTIF(AE$2:AE3771,AE1820)=1,1,0)</f>
        <v>0</v>
      </c>
      <c r="AG1820" t="str">
        <f>_xlfn.XLOOKUP(AE1820,Returns!A:A,Returns!B:B,"Not Returned",0,1)</f>
        <v>Not Returned</v>
      </c>
      <c r="AH1820">
        <f t="shared" si="144"/>
        <v>0</v>
      </c>
    </row>
    <row r="1821" spans="1:34" x14ac:dyDescent="0.3">
      <c r="A1821">
        <v>24559</v>
      </c>
      <c r="B1821" t="s">
        <v>47</v>
      </c>
      <c r="C1821" s="8">
        <v>0.05</v>
      </c>
      <c r="D1821" s="6">
        <v>5.28</v>
      </c>
      <c r="E1821" s="7">
        <v>6.26</v>
      </c>
      <c r="F1821">
        <v>1265</v>
      </c>
      <c r="G1821" t="s">
        <v>1350</v>
      </c>
      <c r="H1821" t="str">
        <f>IF(COUNTIF(G$2:G1821,G1821)=1,"New Customer","Returning Customer")</f>
        <v>New Customer</v>
      </c>
      <c r="I1821">
        <f t="shared" si="140"/>
        <v>1</v>
      </c>
      <c r="J1821" t="s">
        <v>49</v>
      </c>
      <c r="K1821" t="s">
        <v>40</v>
      </c>
      <c r="L1821" t="s">
        <v>29</v>
      </c>
      <c r="M1821" t="s">
        <v>93</v>
      </c>
      <c r="N1821" t="s">
        <v>59</v>
      </c>
      <c r="O1821" t="s">
        <v>1351</v>
      </c>
      <c r="P1821">
        <v>0.4</v>
      </c>
      <c r="Q1821" t="s">
        <v>33</v>
      </c>
      <c r="R1821" t="s">
        <v>61</v>
      </c>
      <c r="S1821" t="str">
        <f>VLOOKUP(R1821,Users!$A$1:$B$5,2,0)</f>
        <v>Chris</v>
      </c>
      <c r="T1821" t="s">
        <v>299</v>
      </c>
      <c r="U1821" t="s">
        <v>1352</v>
      </c>
      <c r="V1821">
        <v>73521</v>
      </c>
      <c r="W1821" s="2">
        <v>42166</v>
      </c>
      <c r="X1821" s="2" t="str">
        <f t="shared" si="141"/>
        <v>Thu</v>
      </c>
      <c r="Y1821" s="2">
        <v>42167</v>
      </c>
      <c r="Z1821" s="9">
        <f t="shared" si="142"/>
        <v>1</v>
      </c>
      <c r="AA1821" s="9" t="str">
        <f t="shared" si="143"/>
        <v>After Discount</v>
      </c>
      <c r="AB1821" s="6">
        <v>-11.376000000000001</v>
      </c>
      <c r="AC1821">
        <v>1</v>
      </c>
      <c r="AD1821" s="6">
        <v>7.15</v>
      </c>
      <c r="AE1821">
        <v>89729</v>
      </c>
      <c r="AF1821" s="9">
        <f>IF(COUNTIF(AE$2:AE3772,AE1821)=1,1,0)</f>
        <v>1</v>
      </c>
      <c r="AG1821" t="str">
        <f>_xlfn.XLOOKUP(AE1821,Returns!A:A,Returns!B:B,"Not Returned",0,1)</f>
        <v>Not Returned</v>
      </c>
      <c r="AH1821">
        <f t="shared" si="144"/>
        <v>0</v>
      </c>
    </row>
    <row r="1822" spans="1:34" x14ac:dyDescent="0.3">
      <c r="A1822">
        <v>22476</v>
      </c>
      <c r="B1822" t="s">
        <v>106</v>
      </c>
      <c r="C1822" s="8">
        <v>0</v>
      </c>
      <c r="D1822" s="6">
        <v>5.28</v>
      </c>
      <c r="E1822" s="7">
        <v>6.26</v>
      </c>
      <c r="F1822">
        <v>2992</v>
      </c>
      <c r="G1822" t="s">
        <v>2695</v>
      </c>
      <c r="H1822" t="str">
        <f>IF(COUNTIF(G$2:G1822,G1822)=1,"New Customer","Returning Customer")</f>
        <v>New Customer</v>
      </c>
      <c r="I1822">
        <f t="shared" si="140"/>
        <v>1</v>
      </c>
      <c r="J1822" t="s">
        <v>49</v>
      </c>
      <c r="K1822" t="s">
        <v>40</v>
      </c>
      <c r="L1822" t="s">
        <v>29</v>
      </c>
      <c r="M1822" t="s">
        <v>93</v>
      </c>
      <c r="N1822" t="s">
        <v>59</v>
      </c>
      <c r="O1822" t="s">
        <v>1351</v>
      </c>
      <c r="P1822">
        <v>0.4</v>
      </c>
      <c r="Q1822" t="s">
        <v>33</v>
      </c>
      <c r="R1822" t="s">
        <v>61</v>
      </c>
      <c r="S1822" t="str">
        <f>VLOOKUP(R1822,Users!$A$1:$B$5,2,0)</f>
        <v>Chris</v>
      </c>
      <c r="T1822" t="s">
        <v>1843</v>
      </c>
      <c r="U1822" t="s">
        <v>2696</v>
      </c>
      <c r="V1822">
        <v>53081</v>
      </c>
      <c r="W1822" s="2">
        <v>42132</v>
      </c>
      <c r="X1822" s="2" t="str">
        <f t="shared" si="141"/>
        <v>Fri</v>
      </c>
      <c r="Y1822" s="2">
        <v>42139</v>
      </c>
      <c r="Z1822" s="9">
        <f t="shared" si="142"/>
        <v>7</v>
      </c>
      <c r="AA1822" s="9" t="str">
        <f t="shared" si="143"/>
        <v>No Discount</v>
      </c>
      <c r="AB1822" s="6">
        <v>25.058000000000035</v>
      </c>
      <c r="AC1822">
        <v>36</v>
      </c>
      <c r="AD1822" s="6">
        <v>203.05</v>
      </c>
      <c r="AE1822">
        <v>91466</v>
      </c>
      <c r="AF1822" s="9">
        <f>IF(COUNTIF(AE$2:AE3773,AE1822)=1,1,0)</f>
        <v>0</v>
      </c>
      <c r="AG1822" t="str">
        <f>_xlfn.XLOOKUP(AE1822,Returns!A:A,Returns!B:B,"Not Returned",0,1)</f>
        <v>Not Returned</v>
      </c>
      <c r="AH1822">
        <f t="shared" si="144"/>
        <v>0</v>
      </c>
    </row>
    <row r="1823" spans="1:34" x14ac:dyDescent="0.3">
      <c r="A1823">
        <v>5511</v>
      </c>
      <c r="B1823" t="s">
        <v>47</v>
      </c>
      <c r="C1823" s="8">
        <v>0.02</v>
      </c>
      <c r="D1823" s="6">
        <v>5.28</v>
      </c>
      <c r="E1823" s="7">
        <v>6.26</v>
      </c>
      <c r="F1823">
        <v>3251</v>
      </c>
      <c r="G1823" t="s">
        <v>2894</v>
      </c>
      <c r="H1823" t="str">
        <f>IF(COUNTIF(G$2:G1823,G1823)=1,"New Customer","Returning Customer")</f>
        <v>New Customer</v>
      </c>
      <c r="I1823">
        <f t="shared" si="140"/>
        <v>1</v>
      </c>
      <c r="J1823" t="s">
        <v>49</v>
      </c>
      <c r="K1823" t="s">
        <v>28</v>
      </c>
      <c r="L1823" t="s">
        <v>29</v>
      </c>
      <c r="M1823" t="s">
        <v>93</v>
      </c>
      <c r="N1823" t="s">
        <v>59</v>
      </c>
      <c r="O1823" t="s">
        <v>1351</v>
      </c>
      <c r="P1823">
        <v>0.4</v>
      </c>
      <c r="Q1823" t="s">
        <v>33</v>
      </c>
      <c r="R1823" t="s">
        <v>53</v>
      </c>
      <c r="S1823" t="str">
        <f>VLOOKUP(R1823,Users!$A$1:$B$5,2,0)</f>
        <v>Erin</v>
      </c>
      <c r="T1823" t="s">
        <v>71</v>
      </c>
      <c r="U1823" t="s">
        <v>90</v>
      </c>
      <c r="V1823">
        <v>10112</v>
      </c>
      <c r="W1823" s="2">
        <v>42166</v>
      </c>
      <c r="X1823" s="2" t="str">
        <f t="shared" si="141"/>
        <v>Thu</v>
      </c>
      <c r="Y1823" s="2">
        <v>42167</v>
      </c>
      <c r="Z1823" s="9">
        <f t="shared" si="142"/>
        <v>1</v>
      </c>
      <c r="AA1823" s="9" t="str">
        <f t="shared" si="143"/>
        <v>After Discount</v>
      </c>
      <c r="AB1823" s="6">
        <v>-131.16</v>
      </c>
      <c r="AC1823">
        <v>76</v>
      </c>
      <c r="AD1823" s="6">
        <v>412.72</v>
      </c>
      <c r="AE1823">
        <v>39076</v>
      </c>
      <c r="AF1823" s="9">
        <f>IF(COUNTIF(AE$2:AE3774,AE1823)=1,1,0)</f>
        <v>1</v>
      </c>
      <c r="AG1823" t="str">
        <f>_xlfn.XLOOKUP(AE1823,Returns!A:A,Returns!B:B,"Not Returned",0,1)</f>
        <v>Not Returned</v>
      </c>
      <c r="AH1823">
        <f t="shared" si="144"/>
        <v>0</v>
      </c>
    </row>
    <row r="1824" spans="1:34" x14ac:dyDescent="0.3">
      <c r="A1824">
        <v>23511</v>
      </c>
      <c r="B1824" t="s">
        <v>47</v>
      </c>
      <c r="C1824" s="8">
        <v>0.02</v>
      </c>
      <c r="D1824" s="6">
        <v>5.28</v>
      </c>
      <c r="E1824" s="7">
        <v>6.26</v>
      </c>
      <c r="F1824">
        <v>3252</v>
      </c>
      <c r="G1824" t="s">
        <v>2895</v>
      </c>
      <c r="H1824" t="str">
        <f>IF(COUNTIF(G$2:G1824,G1824)=1,"New Customer","Returning Customer")</f>
        <v>Returning Customer</v>
      </c>
      <c r="I1824">
        <f t="shared" si="140"/>
        <v>0</v>
      </c>
      <c r="J1824" t="s">
        <v>49</v>
      </c>
      <c r="K1824" t="s">
        <v>28</v>
      </c>
      <c r="L1824" t="s">
        <v>29</v>
      </c>
      <c r="M1824" t="s">
        <v>93</v>
      </c>
      <c r="N1824" t="s">
        <v>59</v>
      </c>
      <c r="O1824" t="s">
        <v>1351</v>
      </c>
      <c r="P1824">
        <v>0.4</v>
      </c>
      <c r="Q1824" t="s">
        <v>33</v>
      </c>
      <c r="R1824" t="s">
        <v>53</v>
      </c>
      <c r="S1824" t="str">
        <f>VLOOKUP(R1824,Users!$A$1:$B$5,2,0)</f>
        <v>Erin</v>
      </c>
      <c r="T1824" t="s">
        <v>71</v>
      </c>
      <c r="U1824" t="s">
        <v>2896</v>
      </c>
      <c r="V1824">
        <v>12306</v>
      </c>
      <c r="W1824" s="2">
        <v>42166</v>
      </c>
      <c r="X1824" s="2" t="str">
        <f t="shared" si="141"/>
        <v>Thu</v>
      </c>
      <c r="Y1824" s="2">
        <v>42167</v>
      </c>
      <c r="Z1824" s="9">
        <f t="shared" si="142"/>
        <v>1</v>
      </c>
      <c r="AA1824" s="9" t="str">
        <f t="shared" si="143"/>
        <v>After Discount</v>
      </c>
      <c r="AB1824" s="6">
        <v>-65.58</v>
      </c>
      <c r="AC1824">
        <v>19</v>
      </c>
      <c r="AD1824" s="6">
        <v>103.18</v>
      </c>
      <c r="AE1824">
        <v>87299</v>
      </c>
      <c r="AF1824" s="9">
        <f>IF(COUNTIF(AE$2:AE3775,AE1824)=1,1,0)</f>
        <v>1</v>
      </c>
      <c r="AG1824" t="str">
        <f>_xlfn.XLOOKUP(AE1824,Returns!A:A,Returns!B:B,"Not Returned",0,1)</f>
        <v>Not Returned</v>
      </c>
      <c r="AH1824">
        <f t="shared" si="144"/>
        <v>0</v>
      </c>
    </row>
    <row r="1825" spans="1:34" x14ac:dyDescent="0.3">
      <c r="A1825">
        <v>24639</v>
      </c>
      <c r="B1825" t="s">
        <v>47</v>
      </c>
      <c r="C1825" s="8">
        <v>0.06</v>
      </c>
      <c r="D1825" s="6">
        <v>22.84</v>
      </c>
      <c r="E1825" s="7">
        <v>5.47</v>
      </c>
      <c r="F1825">
        <v>395</v>
      </c>
      <c r="G1825" t="s">
        <v>505</v>
      </c>
      <c r="H1825" t="str">
        <f>IF(COUNTIF(G$2:G1825,G1825)=1,"New Customer","Returning Customer")</f>
        <v>Returning Customer</v>
      </c>
      <c r="I1825">
        <f t="shared" si="140"/>
        <v>0</v>
      </c>
      <c r="J1825" t="s">
        <v>49</v>
      </c>
      <c r="K1825" t="s">
        <v>28</v>
      </c>
      <c r="L1825" t="s">
        <v>29</v>
      </c>
      <c r="M1825" t="s">
        <v>93</v>
      </c>
      <c r="N1825" t="s">
        <v>59</v>
      </c>
      <c r="O1825" t="s">
        <v>508</v>
      </c>
      <c r="P1825">
        <v>0.39</v>
      </c>
      <c r="Q1825" t="s">
        <v>33</v>
      </c>
      <c r="R1825" t="s">
        <v>135</v>
      </c>
      <c r="S1825" t="str">
        <f>VLOOKUP(R1825,Users!$A$1:$B$5,2,0)</f>
        <v>Sam</v>
      </c>
      <c r="T1825" t="s">
        <v>316</v>
      </c>
      <c r="U1825" t="s">
        <v>507</v>
      </c>
      <c r="V1825">
        <v>28001</v>
      </c>
      <c r="W1825" s="2">
        <v>42173</v>
      </c>
      <c r="X1825" s="2" t="str">
        <f t="shared" si="141"/>
        <v>Thu</v>
      </c>
      <c r="Y1825" s="2">
        <v>42175</v>
      </c>
      <c r="Z1825" s="9">
        <f t="shared" si="142"/>
        <v>2</v>
      </c>
      <c r="AA1825" s="9" t="str">
        <f t="shared" si="143"/>
        <v>After Discount</v>
      </c>
      <c r="AB1825" s="6">
        <v>7.4399999999999995</v>
      </c>
      <c r="AC1825">
        <v>20</v>
      </c>
      <c r="AD1825" s="6">
        <v>461.94</v>
      </c>
      <c r="AE1825">
        <v>86384</v>
      </c>
      <c r="AF1825" s="9">
        <f>IF(COUNTIF(AE$2:AE3776,AE1825)=1,1,0)</f>
        <v>0</v>
      </c>
      <c r="AG1825" t="str">
        <f>_xlfn.XLOOKUP(AE1825,Returns!A:A,Returns!B:B,"Not Returned",0,1)</f>
        <v>Not Returned</v>
      </c>
      <c r="AH1825">
        <f t="shared" si="144"/>
        <v>0</v>
      </c>
    </row>
    <row r="1826" spans="1:34" x14ac:dyDescent="0.3">
      <c r="A1826">
        <v>22890</v>
      </c>
      <c r="B1826" t="s">
        <v>25</v>
      </c>
      <c r="C1826" s="8">
        <v>0.02</v>
      </c>
      <c r="D1826" s="6">
        <v>5.98</v>
      </c>
      <c r="E1826" s="7">
        <v>5.15</v>
      </c>
      <c r="F1826">
        <v>62</v>
      </c>
      <c r="G1826" t="s">
        <v>127</v>
      </c>
      <c r="H1826" t="str">
        <f>IF(COUNTIF(G$2:G1826,G1826)=1,"New Customer","Returning Customer")</f>
        <v>Returning Customer</v>
      </c>
      <c r="I1826">
        <f t="shared" si="140"/>
        <v>0</v>
      </c>
      <c r="J1826" t="s">
        <v>49</v>
      </c>
      <c r="K1826" t="s">
        <v>28</v>
      </c>
      <c r="L1826" t="s">
        <v>29</v>
      </c>
      <c r="M1826" t="s">
        <v>93</v>
      </c>
      <c r="N1826" t="s">
        <v>59</v>
      </c>
      <c r="O1826" t="s">
        <v>128</v>
      </c>
      <c r="P1826">
        <v>0.36</v>
      </c>
      <c r="Q1826" t="s">
        <v>33</v>
      </c>
      <c r="R1826" t="s">
        <v>61</v>
      </c>
      <c r="S1826" t="str">
        <f>VLOOKUP(R1826,Users!$A$1:$B$5,2,0)</f>
        <v>Chris</v>
      </c>
      <c r="T1826" t="s">
        <v>129</v>
      </c>
      <c r="U1826" t="s">
        <v>130</v>
      </c>
      <c r="V1826">
        <v>78664</v>
      </c>
      <c r="W1826" s="2">
        <v>42133</v>
      </c>
      <c r="X1826" s="2" t="str">
        <f t="shared" si="141"/>
        <v>Sat</v>
      </c>
      <c r="Y1826" s="2">
        <v>42135</v>
      </c>
      <c r="Z1826" s="9">
        <f t="shared" si="142"/>
        <v>2</v>
      </c>
      <c r="AA1826" s="9" t="str">
        <f t="shared" si="143"/>
        <v>After Discount</v>
      </c>
      <c r="AB1826" s="6">
        <v>2.1400000000000023</v>
      </c>
      <c r="AC1826">
        <v>3</v>
      </c>
      <c r="AD1826" s="6">
        <v>22.85</v>
      </c>
      <c r="AE1826">
        <v>87407</v>
      </c>
      <c r="AF1826" s="9">
        <f>IF(COUNTIF(AE$2:AE3777,AE1826)=1,1,0)</f>
        <v>1</v>
      </c>
      <c r="AG1826" t="str">
        <f>_xlfn.XLOOKUP(AE1826,Returns!A:A,Returns!B:B,"Not Returned",0,1)</f>
        <v>Not Returned</v>
      </c>
      <c r="AH1826">
        <f t="shared" si="144"/>
        <v>0</v>
      </c>
    </row>
    <row r="1827" spans="1:34" x14ac:dyDescent="0.3">
      <c r="A1827">
        <v>18033</v>
      </c>
      <c r="B1827" t="s">
        <v>37</v>
      </c>
      <c r="C1827" s="8">
        <v>0.04</v>
      </c>
      <c r="D1827" s="6">
        <v>5.98</v>
      </c>
      <c r="E1827" s="7">
        <v>5.15</v>
      </c>
      <c r="F1827">
        <v>317</v>
      </c>
      <c r="G1827" t="s">
        <v>417</v>
      </c>
      <c r="H1827" t="str">
        <f>IF(COUNTIF(G$2:G1827,G1827)=1,"New Customer","Returning Customer")</f>
        <v>Returning Customer</v>
      </c>
      <c r="I1827">
        <f t="shared" si="140"/>
        <v>0</v>
      </c>
      <c r="J1827" t="s">
        <v>49</v>
      </c>
      <c r="K1827" t="s">
        <v>28</v>
      </c>
      <c r="L1827" t="s">
        <v>29</v>
      </c>
      <c r="M1827" t="s">
        <v>93</v>
      </c>
      <c r="N1827" t="s">
        <v>59</v>
      </c>
      <c r="O1827" t="s">
        <v>128</v>
      </c>
      <c r="P1827">
        <v>0.36</v>
      </c>
      <c r="Q1827" t="s">
        <v>33</v>
      </c>
      <c r="R1827" t="s">
        <v>34</v>
      </c>
      <c r="S1827" t="str">
        <f>VLOOKUP(R1827,Users!$A$1:$B$5,2,0)</f>
        <v>William</v>
      </c>
      <c r="T1827" t="s">
        <v>45</v>
      </c>
      <c r="U1827" t="s">
        <v>419</v>
      </c>
      <c r="V1827">
        <v>91945</v>
      </c>
      <c r="W1827" s="2">
        <v>42172</v>
      </c>
      <c r="X1827" s="2" t="str">
        <f t="shared" si="141"/>
        <v>Wed</v>
      </c>
      <c r="Y1827" s="2">
        <v>42173</v>
      </c>
      <c r="Z1827" s="9">
        <f t="shared" si="142"/>
        <v>1</v>
      </c>
      <c r="AA1827" s="9" t="str">
        <f t="shared" si="143"/>
        <v>After Discount</v>
      </c>
      <c r="AB1827" s="6">
        <v>-52.344000000000008</v>
      </c>
      <c r="AC1827">
        <v>17</v>
      </c>
      <c r="AD1827" s="6">
        <v>103.49</v>
      </c>
      <c r="AE1827">
        <v>86041</v>
      </c>
      <c r="AF1827" s="9">
        <f>IF(COUNTIF(AE$2:AE3778,AE1827)=1,1,0)</f>
        <v>0</v>
      </c>
      <c r="AG1827" t="str">
        <f>_xlfn.XLOOKUP(AE1827,Returns!A:A,Returns!B:B,"Not Returned",0,1)</f>
        <v>Not Returned</v>
      </c>
      <c r="AH1827">
        <f t="shared" si="144"/>
        <v>0</v>
      </c>
    </row>
    <row r="1828" spans="1:34" x14ac:dyDescent="0.3">
      <c r="A1828">
        <v>7664</v>
      </c>
      <c r="B1828" t="s">
        <v>106</v>
      </c>
      <c r="C1828" s="8">
        <v>0.08</v>
      </c>
      <c r="D1828" s="6">
        <v>6.48</v>
      </c>
      <c r="E1828" s="7">
        <v>6.81</v>
      </c>
      <c r="F1828">
        <v>3004</v>
      </c>
      <c r="G1828" t="s">
        <v>2705</v>
      </c>
      <c r="H1828" t="str">
        <f>IF(COUNTIF(G$2:G1828,G1828)=1,"New Customer","Returning Customer")</f>
        <v>Returning Customer</v>
      </c>
      <c r="I1828">
        <f t="shared" si="140"/>
        <v>0</v>
      </c>
      <c r="J1828" t="s">
        <v>49</v>
      </c>
      <c r="K1828" t="s">
        <v>28</v>
      </c>
      <c r="L1828" t="s">
        <v>29</v>
      </c>
      <c r="M1828" t="s">
        <v>93</v>
      </c>
      <c r="N1828" t="s">
        <v>59</v>
      </c>
      <c r="O1828" t="s">
        <v>2706</v>
      </c>
      <c r="P1828">
        <v>0.36</v>
      </c>
      <c r="Q1828" t="s">
        <v>33</v>
      </c>
      <c r="R1828" t="s">
        <v>34</v>
      </c>
      <c r="S1828" t="str">
        <f>VLOOKUP(R1828,Users!$A$1:$B$5,2,0)</f>
        <v>William</v>
      </c>
      <c r="T1828" t="s">
        <v>45</v>
      </c>
      <c r="U1828" t="s">
        <v>655</v>
      </c>
      <c r="V1828">
        <v>90049</v>
      </c>
      <c r="W1828" s="2">
        <v>42045</v>
      </c>
      <c r="X1828" s="2" t="str">
        <f t="shared" si="141"/>
        <v>Tue</v>
      </c>
      <c r="Y1828" s="2">
        <v>42050</v>
      </c>
      <c r="Z1828" s="9">
        <f t="shared" si="142"/>
        <v>5</v>
      </c>
      <c r="AA1828" s="9" t="str">
        <f t="shared" si="143"/>
        <v>After Discount</v>
      </c>
      <c r="AB1828" s="6">
        <v>-94.59</v>
      </c>
      <c r="AC1828">
        <v>58</v>
      </c>
      <c r="AD1828" s="6">
        <v>382.33</v>
      </c>
      <c r="AE1828">
        <v>54949</v>
      </c>
      <c r="AF1828" s="9">
        <f>IF(COUNTIF(AE$2:AE3779,AE1828)=1,1,0)</f>
        <v>0</v>
      </c>
      <c r="AG1828" t="str">
        <f>_xlfn.XLOOKUP(AE1828,Returns!A:A,Returns!B:B,"Not Returned",0,1)</f>
        <v>Not Returned</v>
      </c>
      <c r="AH1828">
        <f t="shared" si="144"/>
        <v>0</v>
      </c>
    </row>
    <row r="1829" spans="1:34" x14ac:dyDescent="0.3">
      <c r="A1829">
        <v>25664</v>
      </c>
      <c r="B1829" t="s">
        <v>106</v>
      </c>
      <c r="C1829" s="8">
        <v>0.08</v>
      </c>
      <c r="D1829" s="6">
        <v>6.48</v>
      </c>
      <c r="E1829" s="7">
        <v>6.81</v>
      </c>
      <c r="F1829">
        <v>3006</v>
      </c>
      <c r="G1829" t="s">
        <v>2708</v>
      </c>
      <c r="H1829" t="str">
        <f>IF(COUNTIF(G$2:G1829,G1829)=1,"New Customer","Returning Customer")</f>
        <v>Returning Customer</v>
      </c>
      <c r="I1829">
        <f t="shared" si="140"/>
        <v>0</v>
      </c>
      <c r="J1829" t="s">
        <v>49</v>
      </c>
      <c r="K1829" t="s">
        <v>28</v>
      </c>
      <c r="L1829" t="s">
        <v>29</v>
      </c>
      <c r="M1829" t="s">
        <v>93</v>
      </c>
      <c r="N1829" t="s">
        <v>59</v>
      </c>
      <c r="O1829" t="s">
        <v>2706</v>
      </c>
      <c r="P1829">
        <v>0.36</v>
      </c>
      <c r="Q1829" t="s">
        <v>33</v>
      </c>
      <c r="R1829" t="s">
        <v>34</v>
      </c>
      <c r="S1829" t="str">
        <f>VLOOKUP(R1829,Users!$A$1:$B$5,2,0)</f>
        <v>William</v>
      </c>
      <c r="T1829" t="s">
        <v>1727</v>
      </c>
      <c r="U1829" t="s">
        <v>2709</v>
      </c>
      <c r="V1829">
        <v>83402</v>
      </c>
      <c r="W1829" s="2">
        <v>42045</v>
      </c>
      <c r="X1829" s="2" t="str">
        <f t="shared" si="141"/>
        <v>Tue</v>
      </c>
      <c r="Y1829" s="2">
        <v>42050</v>
      </c>
      <c r="Z1829" s="9">
        <f t="shared" si="142"/>
        <v>5</v>
      </c>
      <c r="AA1829" s="9" t="str">
        <f t="shared" si="143"/>
        <v>After Discount</v>
      </c>
      <c r="AB1829" s="6">
        <v>-49.186800000000005</v>
      </c>
      <c r="AC1829">
        <v>14</v>
      </c>
      <c r="AD1829" s="6">
        <v>92.29</v>
      </c>
      <c r="AE1829">
        <v>91388</v>
      </c>
      <c r="AF1829" s="9">
        <f>IF(COUNTIF(AE$2:AE3780,AE1829)=1,1,0)</f>
        <v>0</v>
      </c>
      <c r="AG1829" t="str">
        <f>_xlfn.XLOOKUP(AE1829,Returns!A:A,Returns!B:B,"Not Returned",0,1)</f>
        <v>Not Returned</v>
      </c>
      <c r="AH1829">
        <f t="shared" si="144"/>
        <v>0</v>
      </c>
    </row>
    <row r="1830" spans="1:34" x14ac:dyDescent="0.3">
      <c r="A1830">
        <v>25489</v>
      </c>
      <c r="B1830" t="s">
        <v>37</v>
      </c>
      <c r="C1830" s="8">
        <v>0.04</v>
      </c>
      <c r="D1830" s="6">
        <v>35.44</v>
      </c>
      <c r="E1830" s="7">
        <v>5.09</v>
      </c>
      <c r="F1830">
        <v>3078</v>
      </c>
      <c r="G1830" t="s">
        <v>2756</v>
      </c>
      <c r="H1830" t="str">
        <f>IF(COUNTIF(G$2:G1830,G1830)=1,"New Customer","Returning Customer")</f>
        <v>Returning Customer</v>
      </c>
      <c r="I1830">
        <f t="shared" si="140"/>
        <v>0</v>
      </c>
      <c r="J1830" t="s">
        <v>49</v>
      </c>
      <c r="K1830" t="s">
        <v>58</v>
      </c>
      <c r="L1830" t="s">
        <v>29</v>
      </c>
      <c r="M1830" t="s">
        <v>93</v>
      </c>
      <c r="N1830" t="s">
        <v>59</v>
      </c>
      <c r="O1830" t="s">
        <v>2757</v>
      </c>
      <c r="P1830">
        <v>0.38</v>
      </c>
      <c r="Q1830" t="s">
        <v>33</v>
      </c>
      <c r="R1830" t="s">
        <v>53</v>
      </c>
      <c r="S1830" t="str">
        <f>VLOOKUP(R1830,Users!$A$1:$B$5,2,0)</f>
        <v>Erin</v>
      </c>
      <c r="T1830" t="s">
        <v>152</v>
      </c>
      <c r="U1830" t="s">
        <v>2758</v>
      </c>
      <c r="V1830">
        <v>43615</v>
      </c>
      <c r="W1830" s="2">
        <v>42166</v>
      </c>
      <c r="X1830" s="2" t="str">
        <f t="shared" si="141"/>
        <v>Thu</v>
      </c>
      <c r="Y1830" s="2">
        <v>42166</v>
      </c>
      <c r="Z1830" s="9">
        <f t="shared" si="142"/>
        <v>0</v>
      </c>
      <c r="AA1830" s="9" t="str">
        <f t="shared" si="143"/>
        <v>After Discount</v>
      </c>
      <c r="AB1830" s="6">
        <v>118.6317</v>
      </c>
      <c r="AC1830">
        <v>5</v>
      </c>
      <c r="AD1830" s="6">
        <v>171.93</v>
      </c>
      <c r="AE1830">
        <v>88240</v>
      </c>
      <c r="AF1830" s="9">
        <f>IF(COUNTIF(AE$2:AE3781,AE1830)=1,1,0)</f>
        <v>0</v>
      </c>
      <c r="AG1830" t="str">
        <f>_xlfn.XLOOKUP(AE1830,Returns!A:A,Returns!B:B,"Not Returned",0,1)</f>
        <v>Not Returned</v>
      </c>
      <c r="AH1830">
        <f t="shared" si="144"/>
        <v>0</v>
      </c>
    </row>
    <row r="1831" spans="1:34" x14ac:dyDescent="0.3">
      <c r="A1831">
        <v>7489</v>
      </c>
      <c r="B1831" t="s">
        <v>37</v>
      </c>
      <c r="C1831" s="8">
        <v>0.04</v>
      </c>
      <c r="D1831" s="6">
        <v>35.44</v>
      </c>
      <c r="E1831" s="7">
        <v>5.09</v>
      </c>
      <c r="F1831">
        <v>3079</v>
      </c>
      <c r="G1831" t="s">
        <v>2759</v>
      </c>
      <c r="H1831" t="str">
        <f>IF(COUNTIF(G$2:G1831,G1831)=1,"New Customer","Returning Customer")</f>
        <v>Returning Customer</v>
      </c>
      <c r="I1831">
        <f t="shared" si="140"/>
        <v>0</v>
      </c>
      <c r="J1831" t="s">
        <v>49</v>
      </c>
      <c r="K1831" t="s">
        <v>58</v>
      </c>
      <c r="L1831" t="s">
        <v>29</v>
      </c>
      <c r="M1831" t="s">
        <v>93</v>
      </c>
      <c r="N1831" t="s">
        <v>59</v>
      </c>
      <c r="O1831" t="s">
        <v>2757</v>
      </c>
      <c r="P1831">
        <v>0.38</v>
      </c>
      <c r="Q1831" t="s">
        <v>33</v>
      </c>
      <c r="R1831" t="s">
        <v>53</v>
      </c>
      <c r="S1831" t="str">
        <f>VLOOKUP(R1831,Users!$A$1:$B$5,2,0)</f>
        <v>Erin</v>
      </c>
      <c r="T1831" t="s">
        <v>229</v>
      </c>
      <c r="U1831" t="s">
        <v>1307</v>
      </c>
      <c r="V1831">
        <v>19112</v>
      </c>
      <c r="W1831" s="2">
        <v>42166</v>
      </c>
      <c r="X1831" s="2" t="str">
        <f t="shared" si="141"/>
        <v>Thu</v>
      </c>
      <c r="Y1831" s="2">
        <v>42166</v>
      </c>
      <c r="Z1831" s="9">
        <f t="shared" si="142"/>
        <v>0</v>
      </c>
      <c r="AA1831" s="9" t="str">
        <f t="shared" si="143"/>
        <v>After Discount</v>
      </c>
      <c r="AB1831" s="6">
        <v>150.72</v>
      </c>
      <c r="AC1831">
        <v>21</v>
      </c>
      <c r="AD1831" s="6">
        <v>722.1</v>
      </c>
      <c r="AE1831">
        <v>53476</v>
      </c>
      <c r="AF1831" s="9">
        <f>IF(COUNTIF(AE$2:AE3782,AE1831)=1,1,0)</f>
        <v>0</v>
      </c>
      <c r="AG1831" t="str">
        <f>_xlfn.XLOOKUP(AE1831,Returns!A:A,Returns!B:B,"Not Returned",0,1)</f>
        <v>Not Returned</v>
      </c>
      <c r="AH1831">
        <f t="shared" si="144"/>
        <v>0</v>
      </c>
    </row>
    <row r="1832" spans="1:34" x14ac:dyDescent="0.3">
      <c r="A1832">
        <v>19816</v>
      </c>
      <c r="B1832" t="s">
        <v>47</v>
      </c>
      <c r="C1832" s="8">
        <v>0.05</v>
      </c>
      <c r="D1832" s="6">
        <v>35.44</v>
      </c>
      <c r="E1832" s="7">
        <v>5.09</v>
      </c>
      <c r="F1832">
        <v>3098</v>
      </c>
      <c r="G1832" t="s">
        <v>2773</v>
      </c>
      <c r="H1832" t="str">
        <f>IF(COUNTIF(G$2:G1832,G1832)=1,"New Customer","Returning Customer")</f>
        <v>Returning Customer</v>
      </c>
      <c r="I1832">
        <f t="shared" si="140"/>
        <v>0</v>
      </c>
      <c r="J1832" t="s">
        <v>49</v>
      </c>
      <c r="K1832" t="s">
        <v>114</v>
      </c>
      <c r="L1832" t="s">
        <v>29</v>
      </c>
      <c r="M1832" t="s">
        <v>93</v>
      </c>
      <c r="N1832" t="s">
        <v>59</v>
      </c>
      <c r="O1832" t="s">
        <v>2757</v>
      </c>
      <c r="P1832">
        <v>0.38</v>
      </c>
      <c r="Q1832" t="s">
        <v>33</v>
      </c>
      <c r="R1832" t="s">
        <v>53</v>
      </c>
      <c r="S1832" t="str">
        <f>VLOOKUP(R1832,Users!$A$1:$B$5,2,0)</f>
        <v>Erin</v>
      </c>
      <c r="T1832" t="s">
        <v>71</v>
      </c>
      <c r="U1832" t="s">
        <v>2774</v>
      </c>
      <c r="V1832">
        <v>11967</v>
      </c>
      <c r="W1832" s="2">
        <v>42102</v>
      </c>
      <c r="X1832" s="2" t="str">
        <f t="shared" si="141"/>
        <v>Wed</v>
      </c>
      <c r="Y1832" s="2">
        <v>42103</v>
      </c>
      <c r="Z1832" s="9">
        <f t="shared" si="142"/>
        <v>1</v>
      </c>
      <c r="AA1832" s="9" t="str">
        <f t="shared" si="143"/>
        <v>After Discount</v>
      </c>
      <c r="AB1832" s="6">
        <v>240.17519999999996</v>
      </c>
      <c r="AC1832">
        <v>10</v>
      </c>
      <c r="AD1832" s="6">
        <v>348.08</v>
      </c>
      <c r="AE1832">
        <v>89314</v>
      </c>
      <c r="AF1832" s="9">
        <f>IF(COUNTIF(AE$2:AE3783,AE1832)=1,1,0)</f>
        <v>1</v>
      </c>
      <c r="AG1832" t="str">
        <f>_xlfn.XLOOKUP(AE1832,Returns!A:A,Returns!B:B,"Not Returned",0,1)</f>
        <v>Not Returned</v>
      </c>
      <c r="AH1832">
        <f t="shared" si="144"/>
        <v>0</v>
      </c>
    </row>
    <row r="1833" spans="1:34" x14ac:dyDescent="0.3">
      <c r="A1833">
        <v>20156</v>
      </c>
      <c r="B1833" t="s">
        <v>37</v>
      </c>
      <c r="C1833" s="8">
        <v>0.05</v>
      </c>
      <c r="D1833" s="6">
        <v>35.44</v>
      </c>
      <c r="E1833" s="7">
        <v>5.09</v>
      </c>
      <c r="F1833">
        <v>3206</v>
      </c>
      <c r="G1833" t="s">
        <v>2857</v>
      </c>
      <c r="H1833" t="str">
        <f>IF(COUNTIF(G$2:G1833,G1833)=1,"New Customer","Returning Customer")</f>
        <v>Returning Customer</v>
      </c>
      <c r="I1833">
        <f t="shared" si="140"/>
        <v>0</v>
      </c>
      <c r="J1833" t="s">
        <v>49</v>
      </c>
      <c r="K1833" t="s">
        <v>114</v>
      </c>
      <c r="L1833" t="s">
        <v>29</v>
      </c>
      <c r="M1833" t="s">
        <v>93</v>
      </c>
      <c r="N1833" t="s">
        <v>59</v>
      </c>
      <c r="O1833" t="s">
        <v>2757</v>
      </c>
      <c r="P1833">
        <v>0.38</v>
      </c>
      <c r="Q1833" t="s">
        <v>33</v>
      </c>
      <c r="R1833" t="s">
        <v>34</v>
      </c>
      <c r="S1833" t="str">
        <f>VLOOKUP(R1833,Users!$A$1:$B$5,2,0)</f>
        <v>William</v>
      </c>
      <c r="T1833" t="s">
        <v>1727</v>
      </c>
      <c r="U1833" t="s">
        <v>2858</v>
      </c>
      <c r="V1833">
        <v>83301</v>
      </c>
      <c r="W1833" s="2">
        <v>42152</v>
      </c>
      <c r="X1833" s="2" t="str">
        <f t="shared" si="141"/>
        <v>Thu</v>
      </c>
      <c r="Y1833" s="2">
        <v>42153</v>
      </c>
      <c r="Z1833" s="9">
        <f t="shared" si="142"/>
        <v>1</v>
      </c>
      <c r="AA1833" s="9" t="str">
        <f t="shared" si="143"/>
        <v>After Discount</v>
      </c>
      <c r="AB1833" s="6">
        <v>553.33169999999996</v>
      </c>
      <c r="AC1833">
        <v>23</v>
      </c>
      <c r="AD1833" s="6">
        <v>801.93</v>
      </c>
      <c r="AE1833">
        <v>87935</v>
      </c>
      <c r="AF1833" s="9">
        <f>IF(COUNTIF(AE$2:AE3784,AE1833)=1,1,0)</f>
        <v>1</v>
      </c>
      <c r="AG1833" t="str">
        <f>_xlfn.XLOOKUP(AE1833,Returns!A:A,Returns!B:B,"Not Returned",0,1)</f>
        <v>Not Returned</v>
      </c>
      <c r="AH1833">
        <f t="shared" si="144"/>
        <v>0</v>
      </c>
    </row>
    <row r="1834" spans="1:34" x14ac:dyDescent="0.3">
      <c r="A1834">
        <v>22136</v>
      </c>
      <c r="B1834" t="s">
        <v>37</v>
      </c>
      <c r="C1834" s="8">
        <v>0.09</v>
      </c>
      <c r="D1834" s="6">
        <v>12.28</v>
      </c>
      <c r="E1834" s="7">
        <v>4.8600000000000003</v>
      </c>
      <c r="F1834">
        <v>202</v>
      </c>
      <c r="G1834" t="s">
        <v>297</v>
      </c>
      <c r="H1834" t="str">
        <f>IF(COUNTIF(G$2:G1834,G1834)=1,"New Customer","Returning Customer")</f>
        <v>Returning Customer</v>
      </c>
      <c r="I1834">
        <f t="shared" si="140"/>
        <v>0</v>
      </c>
      <c r="J1834" t="s">
        <v>49</v>
      </c>
      <c r="K1834" t="s">
        <v>28</v>
      </c>
      <c r="L1834" t="s">
        <v>29</v>
      </c>
      <c r="M1834" t="s">
        <v>93</v>
      </c>
      <c r="N1834" t="s">
        <v>59</v>
      </c>
      <c r="O1834" t="s">
        <v>298</v>
      </c>
      <c r="P1834">
        <v>0.38</v>
      </c>
      <c r="Q1834" t="s">
        <v>33</v>
      </c>
      <c r="R1834" t="s">
        <v>61</v>
      </c>
      <c r="S1834" t="str">
        <f>VLOOKUP(R1834,Users!$A$1:$B$5,2,0)</f>
        <v>Chris</v>
      </c>
      <c r="T1834" t="s">
        <v>299</v>
      </c>
      <c r="U1834" t="s">
        <v>300</v>
      </c>
      <c r="V1834">
        <v>74006</v>
      </c>
      <c r="W1834" s="2">
        <v>42121</v>
      </c>
      <c r="X1834" s="2" t="str">
        <f t="shared" si="141"/>
        <v>Mon</v>
      </c>
      <c r="Y1834" s="2">
        <v>42122</v>
      </c>
      <c r="Z1834" s="9">
        <f t="shared" si="142"/>
        <v>1</v>
      </c>
      <c r="AA1834" s="9" t="str">
        <f t="shared" si="143"/>
        <v>After Discount</v>
      </c>
      <c r="AB1834" s="6">
        <v>1.73</v>
      </c>
      <c r="AC1834">
        <v>3</v>
      </c>
      <c r="AD1834" s="6">
        <v>34.65</v>
      </c>
      <c r="AE1834">
        <v>88971</v>
      </c>
      <c r="AF1834" s="9">
        <f>IF(COUNTIF(AE$2:AE3785,AE1834)=1,1,0)</f>
        <v>1</v>
      </c>
      <c r="AG1834" t="str">
        <f>_xlfn.XLOOKUP(AE1834,Returns!A:A,Returns!B:B,"Not Returned",0,1)</f>
        <v>Not Returned</v>
      </c>
      <c r="AH1834">
        <f t="shared" si="144"/>
        <v>0</v>
      </c>
    </row>
    <row r="1835" spans="1:34" x14ac:dyDescent="0.3">
      <c r="A1835">
        <v>23395</v>
      </c>
      <c r="B1835" t="s">
        <v>56</v>
      </c>
      <c r="C1835" s="8">
        <v>7.0000000000000007E-2</v>
      </c>
      <c r="D1835" s="6">
        <v>12.28</v>
      </c>
      <c r="E1835" s="7">
        <v>4.8600000000000003</v>
      </c>
      <c r="F1835">
        <v>488</v>
      </c>
      <c r="G1835" t="s">
        <v>586</v>
      </c>
      <c r="H1835" t="str">
        <f>IF(COUNTIF(G$2:G1835,G1835)=1,"New Customer","Returning Customer")</f>
        <v>New Customer</v>
      </c>
      <c r="I1835">
        <f t="shared" si="140"/>
        <v>1</v>
      </c>
      <c r="J1835" t="s">
        <v>49</v>
      </c>
      <c r="K1835" t="s">
        <v>28</v>
      </c>
      <c r="L1835" t="s">
        <v>29</v>
      </c>
      <c r="M1835" t="s">
        <v>93</v>
      </c>
      <c r="N1835" t="s">
        <v>59</v>
      </c>
      <c r="O1835" t="s">
        <v>298</v>
      </c>
      <c r="P1835">
        <v>0.38</v>
      </c>
      <c r="Q1835" t="s">
        <v>33</v>
      </c>
      <c r="R1835" t="s">
        <v>53</v>
      </c>
      <c r="S1835" t="str">
        <f>VLOOKUP(R1835,Users!$A$1:$B$5,2,0)</f>
        <v>Erin</v>
      </c>
      <c r="T1835" t="s">
        <v>184</v>
      </c>
      <c r="U1835" t="s">
        <v>587</v>
      </c>
      <c r="V1835">
        <v>4106</v>
      </c>
      <c r="W1835" s="2">
        <v>42142</v>
      </c>
      <c r="X1835" s="2" t="str">
        <f t="shared" si="141"/>
        <v>Mon</v>
      </c>
      <c r="Y1835" s="2">
        <v>42144</v>
      </c>
      <c r="Z1835" s="9">
        <f t="shared" si="142"/>
        <v>2</v>
      </c>
      <c r="AA1835" s="9" t="str">
        <f t="shared" si="143"/>
        <v>After Discount</v>
      </c>
      <c r="AB1835" s="6">
        <v>-7.94</v>
      </c>
      <c r="AC1835">
        <v>2</v>
      </c>
      <c r="AD1835" s="6">
        <v>25.7</v>
      </c>
      <c r="AE1835">
        <v>91063</v>
      </c>
      <c r="AF1835" s="9">
        <f>IF(COUNTIF(AE$2:AE3786,AE1835)=1,1,0)</f>
        <v>0</v>
      </c>
      <c r="AG1835" t="str">
        <f>_xlfn.XLOOKUP(AE1835,Returns!A:A,Returns!B:B,"Not Returned",0,1)</f>
        <v>Not Returned</v>
      </c>
      <c r="AH1835">
        <f t="shared" si="144"/>
        <v>0</v>
      </c>
    </row>
    <row r="1836" spans="1:34" x14ac:dyDescent="0.3">
      <c r="A1836">
        <v>25184</v>
      </c>
      <c r="B1836" t="s">
        <v>37</v>
      </c>
      <c r="C1836" s="8">
        <v>0.03</v>
      </c>
      <c r="D1836" s="6">
        <v>12.28</v>
      </c>
      <c r="E1836" s="7">
        <v>4.8600000000000003</v>
      </c>
      <c r="F1836">
        <v>2287</v>
      </c>
      <c r="G1836" t="s">
        <v>2161</v>
      </c>
      <c r="H1836" t="str">
        <f>IF(COUNTIF(G$2:G1836,G1836)=1,"New Customer","Returning Customer")</f>
        <v>Returning Customer</v>
      </c>
      <c r="I1836">
        <f t="shared" si="140"/>
        <v>0</v>
      </c>
      <c r="J1836" t="s">
        <v>49</v>
      </c>
      <c r="K1836" t="s">
        <v>28</v>
      </c>
      <c r="L1836" t="s">
        <v>29</v>
      </c>
      <c r="M1836" t="s">
        <v>93</v>
      </c>
      <c r="N1836" t="s">
        <v>59</v>
      </c>
      <c r="O1836" t="s">
        <v>298</v>
      </c>
      <c r="P1836">
        <v>0.38</v>
      </c>
      <c r="Q1836" t="s">
        <v>33</v>
      </c>
      <c r="R1836" t="s">
        <v>135</v>
      </c>
      <c r="S1836" t="str">
        <f>VLOOKUP(R1836,Users!$A$1:$B$5,2,0)</f>
        <v>Sam</v>
      </c>
      <c r="T1836" t="s">
        <v>923</v>
      </c>
      <c r="U1836" t="s">
        <v>2162</v>
      </c>
      <c r="V1836">
        <v>29483</v>
      </c>
      <c r="W1836" s="2">
        <v>42088</v>
      </c>
      <c r="X1836" s="2" t="str">
        <f t="shared" si="141"/>
        <v>Wed</v>
      </c>
      <c r="Y1836" s="2">
        <v>42089</v>
      </c>
      <c r="Z1836" s="9">
        <f t="shared" si="142"/>
        <v>1</v>
      </c>
      <c r="AA1836" s="9" t="str">
        <f t="shared" si="143"/>
        <v>After Discount</v>
      </c>
      <c r="AB1836" s="6">
        <v>122.508</v>
      </c>
      <c r="AC1836">
        <v>6</v>
      </c>
      <c r="AD1836" s="6">
        <v>72.739999999999995</v>
      </c>
      <c r="AE1836">
        <v>90146</v>
      </c>
      <c r="AF1836" s="9">
        <f>IF(COUNTIF(AE$2:AE3787,AE1836)=1,1,0)</f>
        <v>0</v>
      </c>
      <c r="AG1836" t="str">
        <f>_xlfn.XLOOKUP(AE1836,Returns!A:A,Returns!B:B,"Not Returned",0,1)</f>
        <v>Not Returned</v>
      </c>
      <c r="AH1836">
        <f t="shared" si="144"/>
        <v>0</v>
      </c>
    </row>
    <row r="1837" spans="1:34" x14ac:dyDescent="0.3">
      <c r="A1837">
        <v>22378</v>
      </c>
      <c r="B1837" t="s">
        <v>47</v>
      </c>
      <c r="C1837" s="8">
        <v>0</v>
      </c>
      <c r="D1837" s="6">
        <v>19.98</v>
      </c>
      <c r="E1837" s="7">
        <v>5.97</v>
      </c>
      <c r="F1837">
        <v>3379</v>
      </c>
      <c r="G1837" t="s">
        <v>2984</v>
      </c>
      <c r="H1837" t="str">
        <f>IF(COUNTIF(G$2:G1837,G1837)=1,"New Customer","Returning Customer")</f>
        <v>Returning Customer</v>
      </c>
      <c r="I1837">
        <f t="shared" si="140"/>
        <v>0</v>
      </c>
      <c r="J1837" t="s">
        <v>27</v>
      </c>
      <c r="K1837" t="s">
        <v>28</v>
      </c>
      <c r="L1837" t="s">
        <v>29</v>
      </c>
      <c r="M1837" t="s">
        <v>93</v>
      </c>
      <c r="N1837" t="s">
        <v>59</v>
      </c>
      <c r="O1837" t="s">
        <v>2985</v>
      </c>
      <c r="P1837">
        <v>0.38</v>
      </c>
      <c r="Q1837" t="s">
        <v>33</v>
      </c>
      <c r="R1837" t="s">
        <v>135</v>
      </c>
      <c r="S1837" t="str">
        <f>VLOOKUP(R1837,Users!$A$1:$B$5,2,0)</f>
        <v>Sam</v>
      </c>
      <c r="T1837" t="s">
        <v>381</v>
      </c>
      <c r="U1837" t="s">
        <v>2986</v>
      </c>
      <c r="V1837">
        <v>30144</v>
      </c>
      <c r="W1837" s="2">
        <v>42089</v>
      </c>
      <c r="X1837" s="2" t="str">
        <f t="shared" si="141"/>
        <v>Thu</v>
      </c>
      <c r="Y1837" s="2">
        <v>42092</v>
      </c>
      <c r="Z1837" s="9">
        <f t="shared" si="142"/>
        <v>3</v>
      </c>
      <c r="AA1837" s="9" t="str">
        <f t="shared" si="143"/>
        <v>No Discount</v>
      </c>
      <c r="AB1837" s="6">
        <v>-189.714</v>
      </c>
      <c r="AC1837">
        <v>12</v>
      </c>
      <c r="AD1837" s="6">
        <v>249.07</v>
      </c>
      <c r="AE1837">
        <v>88837</v>
      </c>
      <c r="AF1837" s="9">
        <f>IF(COUNTIF(AE$2:AE3788,AE1837)=1,1,0)</f>
        <v>1</v>
      </c>
      <c r="AG1837" t="str">
        <f>_xlfn.XLOOKUP(AE1837,Returns!A:A,Returns!B:B,"Not Returned",0,1)</f>
        <v>Not Returned</v>
      </c>
      <c r="AH1837">
        <f t="shared" si="144"/>
        <v>0</v>
      </c>
    </row>
    <row r="1838" spans="1:34" x14ac:dyDescent="0.3">
      <c r="A1838">
        <v>23613</v>
      </c>
      <c r="B1838" t="s">
        <v>106</v>
      </c>
      <c r="C1838" s="8">
        <v>0.02</v>
      </c>
      <c r="D1838" s="6">
        <v>48.04</v>
      </c>
      <c r="E1838" s="7">
        <v>5.79</v>
      </c>
      <c r="F1838">
        <v>737</v>
      </c>
      <c r="G1838" t="s">
        <v>854</v>
      </c>
      <c r="H1838" t="str">
        <f>IF(COUNTIF(G$2:G1838,G1838)=1,"New Customer","Returning Customer")</f>
        <v>New Customer</v>
      </c>
      <c r="I1838">
        <f t="shared" si="140"/>
        <v>1</v>
      </c>
      <c r="J1838" t="s">
        <v>49</v>
      </c>
      <c r="K1838" t="s">
        <v>114</v>
      </c>
      <c r="L1838" t="s">
        <v>29</v>
      </c>
      <c r="M1838" t="s">
        <v>93</v>
      </c>
      <c r="N1838" t="s">
        <v>59</v>
      </c>
      <c r="O1838" t="s">
        <v>855</v>
      </c>
      <c r="P1838">
        <v>0.37</v>
      </c>
      <c r="Q1838" t="s">
        <v>33</v>
      </c>
      <c r="R1838" t="s">
        <v>53</v>
      </c>
      <c r="S1838" t="str">
        <f>VLOOKUP(R1838,Users!$A$1:$B$5,2,0)</f>
        <v>Erin</v>
      </c>
      <c r="T1838" t="s">
        <v>54</v>
      </c>
      <c r="U1838" t="s">
        <v>856</v>
      </c>
      <c r="V1838">
        <v>7003</v>
      </c>
      <c r="W1838" s="2">
        <v>42162</v>
      </c>
      <c r="X1838" s="2" t="str">
        <f t="shared" si="141"/>
        <v>Sun</v>
      </c>
      <c r="Y1838" s="2">
        <v>42169</v>
      </c>
      <c r="Z1838" s="9">
        <f t="shared" si="142"/>
        <v>7</v>
      </c>
      <c r="AA1838" s="9" t="str">
        <f t="shared" si="143"/>
        <v>After Discount</v>
      </c>
      <c r="AB1838" s="6">
        <v>422.45249999999999</v>
      </c>
      <c r="AC1838">
        <v>12</v>
      </c>
      <c r="AD1838" s="6">
        <v>612.25</v>
      </c>
      <c r="AE1838">
        <v>90360</v>
      </c>
      <c r="AF1838" s="9">
        <f>IF(COUNTIF(AE$2:AE3789,AE1838)=1,1,0)</f>
        <v>1</v>
      </c>
      <c r="AG1838" t="str">
        <f>_xlfn.XLOOKUP(AE1838,Returns!A:A,Returns!B:B,"Not Returned",0,1)</f>
        <v>Not Returned</v>
      </c>
      <c r="AH1838">
        <f t="shared" si="144"/>
        <v>0</v>
      </c>
    </row>
    <row r="1839" spans="1:34" x14ac:dyDescent="0.3">
      <c r="A1839">
        <v>3685</v>
      </c>
      <c r="B1839" t="s">
        <v>106</v>
      </c>
      <c r="C1839" s="8">
        <v>0.02</v>
      </c>
      <c r="D1839" s="6">
        <v>48.04</v>
      </c>
      <c r="E1839" s="7">
        <v>5.79</v>
      </c>
      <c r="F1839">
        <v>1959</v>
      </c>
      <c r="G1839" t="s">
        <v>1894</v>
      </c>
      <c r="H1839" t="str">
        <f>IF(COUNTIF(G$2:G1839,G1839)=1,"New Customer","Returning Customer")</f>
        <v>Returning Customer</v>
      </c>
      <c r="I1839">
        <f t="shared" si="140"/>
        <v>0</v>
      </c>
      <c r="J1839" t="s">
        <v>49</v>
      </c>
      <c r="K1839" t="s">
        <v>40</v>
      </c>
      <c r="L1839" t="s">
        <v>29</v>
      </c>
      <c r="M1839" t="s">
        <v>93</v>
      </c>
      <c r="N1839" t="s">
        <v>59</v>
      </c>
      <c r="O1839" t="s">
        <v>855</v>
      </c>
      <c r="P1839">
        <v>0.37</v>
      </c>
      <c r="Q1839" t="s">
        <v>33</v>
      </c>
      <c r="R1839" t="s">
        <v>135</v>
      </c>
      <c r="S1839" t="str">
        <f>VLOOKUP(R1839,Users!$A$1:$B$5,2,0)</f>
        <v>Sam</v>
      </c>
      <c r="T1839" t="s">
        <v>356</v>
      </c>
      <c r="U1839" t="s">
        <v>441</v>
      </c>
      <c r="V1839">
        <v>33916</v>
      </c>
      <c r="W1839" s="2">
        <v>42112</v>
      </c>
      <c r="X1839" s="2" t="str">
        <f t="shared" si="141"/>
        <v>Sat</v>
      </c>
      <c r="Y1839" s="2">
        <v>42117</v>
      </c>
      <c r="Z1839" s="9">
        <f t="shared" si="142"/>
        <v>5</v>
      </c>
      <c r="AA1839" s="9" t="str">
        <f t="shared" si="143"/>
        <v>After Discount</v>
      </c>
      <c r="AB1839" s="6">
        <v>624.23900000000003</v>
      </c>
      <c r="AC1839">
        <v>74</v>
      </c>
      <c r="AD1839" s="6">
        <v>3598.82</v>
      </c>
      <c r="AE1839">
        <v>26342</v>
      </c>
      <c r="AF1839" s="9">
        <f>IF(COUNTIF(AE$2:AE3790,AE1839)=1,1,0)</f>
        <v>0</v>
      </c>
      <c r="AG1839" t="str">
        <f>_xlfn.XLOOKUP(AE1839,Returns!A:A,Returns!B:B,"Not Returned",0,1)</f>
        <v>Not Returned</v>
      </c>
      <c r="AH1839">
        <f t="shared" si="144"/>
        <v>0</v>
      </c>
    </row>
    <row r="1840" spans="1:34" x14ac:dyDescent="0.3">
      <c r="A1840">
        <v>21685</v>
      </c>
      <c r="B1840" t="s">
        <v>106</v>
      </c>
      <c r="C1840" s="8">
        <v>0.02</v>
      </c>
      <c r="D1840" s="6">
        <v>48.04</v>
      </c>
      <c r="E1840" s="7">
        <v>5.79</v>
      </c>
      <c r="F1840">
        <v>1962</v>
      </c>
      <c r="G1840" t="s">
        <v>1897</v>
      </c>
      <c r="H1840" t="str">
        <f>IF(COUNTIF(G$2:G1840,G1840)=1,"New Customer","Returning Customer")</f>
        <v>New Customer</v>
      </c>
      <c r="I1840">
        <f t="shared" si="140"/>
        <v>1</v>
      </c>
      <c r="J1840" t="s">
        <v>49</v>
      </c>
      <c r="K1840" t="s">
        <v>40</v>
      </c>
      <c r="L1840" t="s">
        <v>29</v>
      </c>
      <c r="M1840" t="s">
        <v>93</v>
      </c>
      <c r="N1840" t="s">
        <v>59</v>
      </c>
      <c r="O1840" t="s">
        <v>855</v>
      </c>
      <c r="P1840">
        <v>0.37</v>
      </c>
      <c r="Q1840" t="s">
        <v>33</v>
      </c>
      <c r="R1840" t="s">
        <v>61</v>
      </c>
      <c r="S1840" t="str">
        <f>VLOOKUP(R1840,Users!$A$1:$B$5,2,0)</f>
        <v>Chris</v>
      </c>
      <c r="T1840" t="s">
        <v>295</v>
      </c>
      <c r="U1840" t="s">
        <v>1898</v>
      </c>
      <c r="V1840">
        <v>48601</v>
      </c>
      <c r="W1840" s="2">
        <v>42112</v>
      </c>
      <c r="X1840" s="2" t="str">
        <f t="shared" si="141"/>
        <v>Sat</v>
      </c>
      <c r="Y1840" s="2">
        <v>42117</v>
      </c>
      <c r="Z1840" s="9">
        <f t="shared" si="142"/>
        <v>5</v>
      </c>
      <c r="AA1840" s="9" t="str">
        <f t="shared" si="143"/>
        <v>After Discount</v>
      </c>
      <c r="AB1840" s="6">
        <v>604.01909999999998</v>
      </c>
      <c r="AC1840">
        <v>18</v>
      </c>
      <c r="AD1840" s="6">
        <v>875.39</v>
      </c>
      <c r="AE1840">
        <v>88857</v>
      </c>
      <c r="AF1840" s="9">
        <f>IF(COUNTIF(AE$2:AE3791,AE1840)=1,1,0)</f>
        <v>0</v>
      </c>
      <c r="AG1840" t="str">
        <f>_xlfn.XLOOKUP(AE1840,Returns!A:A,Returns!B:B,"Not Returned",0,1)</f>
        <v>Not Returned</v>
      </c>
      <c r="AH1840">
        <f t="shared" si="144"/>
        <v>0</v>
      </c>
    </row>
    <row r="1841" spans="1:34" x14ac:dyDescent="0.3">
      <c r="A1841">
        <v>25417</v>
      </c>
      <c r="B1841" t="s">
        <v>56</v>
      </c>
      <c r="C1841" s="8">
        <v>0</v>
      </c>
      <c r="D1841" s="6">
        <v>47.9</v>
      </c>
      <c r="E1841" s="7">
        <v>5.86</v>
      </c>
      <c r="F1841">
        <v>1991</v>
      </c>
      <c r="G1841" t="s">
        <v>1921</v>
      </c>
      <c r="H1841" t="str">
        <f>IF(COUNTIF(G$2:G1841,G1841)=1,"New Customer","Returning Customer")</f>
        <v>New Customer</v>
      </c>
      <c r="I1841">
        <f t="shared" si="140"/>
        <v>1</v>
      </c>
      <c r="J1841" t="s">
        <v>49</v>
      </c>
      <c r="K1841" t="s">
        <v>40</v>
      </c>
      <c r="L1841" t="s">
        <v>29</v>
      </c>
      <c r="M1841" t="s">
        <v>93</v>
      </c>
      <c r="N1841" t="s">
        <v>59</v>
      </c>
      <c r="O1841" t="s">
        <v>1922</v>
      </c>
      <c r="P1841">
        <v>0.37</v>
      </c>
      <c r="Q1841" t="s">
        <v>33</v>
      </c>
      <c r="R1841" t="s">
        <v>34</v>
      </c>
      <c r="S1841" t="str">
        <f>VLOOKUP(R1841,Users!$A$1:$B$5,2,0)</f>
        <v>William</v>
      </c>
      <c r="T1841" t="s">
        <v>208</v>
      </c>
      <c r="U1841" t="s">
        <v>1923</v>
      </c>
      <c r="V1841">
        <v>84118</v>
      </c>
      <c r="W1841" s="2">
        <v>42057</v>
      </c>
      <c r="X1841" s="2" t="str">
        <f t="shared" si="141"/>
        <v>Sun</v>
      </c>
      <c r="Y1841" s="2">
        <v>42059</v>
      </c>
      <c r="Z1841" s="9">
        <f t="shared" si="142"/>
        <v>2</v>
      </c>
      <c r="AA1841" s="9" t="str">
        <f t="shared" si="143"/>
        <v>No Discount</v>
      </c>
      <c r="AB1841" s="6">
        <v>638.38109999999995</v>
      </c>
      <c r="AC1841">
        <v>18</v>
      </c>
      <c r="AD1841" s="6">
        <v>925.19</v>
      </c>
      <c r="AE1841">
        <v>90002</v>
      </c>
      <c r="AF1841" s="9">
        <f>IF(COUNTIF(AE$2:AE3792,AE1841)=1,1,0)</f>
        <v>1</v>
      </c>
      <c r="AG1841" t="str">
        <f>_xlfn.XLOOKUP(AE1841,Returns!A:A,Returns!B:B,"Not Returned",0,1)</f>
        <v>Not Returned</v>
      </c>
      <c r="AH1841">
        <f t="shared" si="144"/>
        <v>0</v>
      </c>
    </row>
    <row r="1842" spans="1:34" x14ac:dyDescent="0.3">
      <c r="A1842">
        <v>18949</v>
      </c>
      <c r="B1842" t="s">
        <v>56</v>
      </c>
      <c r="C1842" s="8">
        <v>0.06</v>
      </c>
      <c r="D1842" s="6">
        <v>47.9</v>
      </c>
      <c r="E1842" s="7">
        <v>5.86</v>
      </c>
      <c r="F1842">
        <v>2652</v>
      </c>
      <c r="G1842" t="s">
        <v>2442</v>
      </c>
      <c r="H1842" t="str">
        <f>IF(COUNTIF(G$2:G1842,G1842)=1,"New Customer","Returning Customer")</f>
        <v>New Customer</v>
      </c>
      <c r="I1842">
        <f t="shared" si="140"/>
        <v>1</v>
      </c>
      <c r="J1842" t="s">
        <v>49</v>
      </c>
      <c r="K1842" t="s">
        <v>114</v>
      </c>
      <c r="L1842" t="s">
        <v>29</v>
      </c>
      <c r="M1842" t="s">
        <v>93</v>
      </c>
      <c r="N1842" t="s">
        <v>59</v>
      </c>
      <c r="O1842" t="s">
        <v>1922</v>
      </c>
      <c r="P1842">
        <v>0.37</v>
      </c>
      <c r="Q1842" t="s">
        <v>33</v>
      </c>
      <c r="R1842" t="s">
        <v>34</v>
      </c>
      <c r="S1842" t="str">
        <f>VLOOKUP(R1842,Users!$A$1:$B$5,2,0)</f>
        <v>William</v>
      </c>
      <c r="T1842" t="s">
        <v>45</v>
      </c>
      <c r="U1842" t="s">
        <v>2437</v>
      </c>
      <c r="V1842">
        <v>93309</v>
      </c>
      <c r="W1842" s="2">
        <v>42149</v>
      </c>
      <c r="X1842" s="2" t="str">
        <f t="shared" si="141"/>
        <v>Mon</v>
      </c>
      <c r="Y1842" s="2">
        <v>42151</v>
      </c>
      <c r="Z1842" s="9">
        <f t="shared" si="142"/>
        <v>2</v>
      </c>
      <c r="AA1842" s="9" t="str">
        <f t="shared" si="143"/>
        <v>After Discount</v>
      </c>
      <c r="AB1842" s="6">
        <v>21.78</v>
      </c>
      <c r="AC1842">
        <v>2</v>
      </c>
      <c r="AD1842" s="6">
        <v>94.2</v>
      </c>
      <c r="AE1842">
        <v>89361</v>
      </c>
      <c r="AF1842" s="9">
        <f>IF(COUNTIF(AE$2:AE3793,AE1842)=1,1,0)</f>
        <v>1</v>
      </c>
      <c r="AG1842" t="str">
        <f>_xlfn.XLOOKUP(AE1842,Returns!A:A,Returns!B:B,"Not Returned",0,1)</f>
        <v>Not Returned</v>
      </c>
      <c r="AH1842">
        <f t="shared" si="144"/>
        <v>0</v>
      </c>
    </row>
    <row r="1843" spans="1:34" x14ac:dyDescent="0.3">
      <c r="A1843">
        <v>18401</v>
      </c>
      <c r="B1843" t="s">
        <v>25</v>
      </c>
      <c r="C1843" s="8">
        <v>0.09</v>
      </c>
      <c r="D1843" s="6">
        <v>47.9</v>
      </c>
      <c r="E1843" s="7">
        <v>5.86</v>
      </c>
      <c r="F1843">
        <v>2667</v>
      </c>
      <c r="G1843" t="s">
        <v>2450</v>
      </c>
      <c r="H1843" t="str">
        <f>IF(COUNTIF(G$2:G1843,G1843)=1,"New Customer","Returning Customer")</f>
        <v>Returning Customer</v>
      </c>
      <c r="I1843">
        <f t="shared" si="140"/>
        <v>0</v>
      </c>
      <c r="J1843" t="s">
        <v>27</v>
      </c>
      <c r="K1843" t="s">
        <v>40</v>
      </c>
      <c r="L1843" t="s">
        <v>29</v>
      </c>
      <c r="M1843" t="s">
        <v>93</v>
      </c>
      <c r="N1843" t="s">
        <v>59</v>
      </c>
      <c r="O1843" t="s">
        <v>1922</v>
      </c>
      <c r="P1843">
        <v>0.37</v>
      </c>
      <c r="Q1843" t="s">
        <v>33</v>
      </c>
      <c r="R1843" t="s">
        <v>53</v>
      </c>
      <c r="S1843" t="str">
        <f>VLOOKUP(R1843,Users!$A$1:$B$5,2,0)</f>
        <v>Erin</v>
      </c>
      <c r="T1843" t="s">
        <v>152</v>
      </c>
      <c r="U1843" t="s">
        <v>99</v>
      </c>
      <c r="V1843">
        <v>44107</v>
      </c>
      <c r="W1843" s="2">
        <v>42096</v>
      </c>
      <c r="X1843" s="2" t="str">
        <f t="shared" si="141"/>
        <v>Thu</v>
      </c>
      <c r="Y1843" s="2">
        <v>42098</v>
      </c>
      <c r="Z1843" s="9">
        <f t="shared" si="142"/>
        <v>2</v>
      </c>
      <c r="AA1843" s="9" t="str">
        <f t="shared" si="143"/>
        <v>After Discount</v>
      </c>
      <c r="AB1843" s="6">
        <v>93.950399999999988</v>
      </c>
      <c r="AC1843">
        <v>3</v>
      </c>
      <c r="AD1843" s="6">
        <v>136.16</v>
      </c>
      <c r="AE1843">
        <v>87831</v>
      </c>
      <c r="AF1843" s="9">
        <f>IF(COUNTIF(AE$2:AE3794,AE1843)=1,1,0)</f>
        <v>0</v>
      </c>
      <c r="AG1843" t="str">
        <f>_xlfn.XLOOKUP(AE1843,Returns!A:A,Returns!B:B,"Not Returned",0,1)</f>
        <v>Not Returned</v>
      </c>
      <c r="AH1843">
        <f t="shared" si="144"/>
        <v>0</v>
      </c>
    </row>
    <row r="1844" spans="1:34" x14ac:dyDescent="0.3">
      <c r="A1844">
        <v>24865</v>
      </c>
      <c r="B1844" t="s">
        <v>25</v>
      </c>
      <c r="C1844" s="8">
        <v>0.03</v>
      </c>
      <c r="D1844" s="6">
        <v>47.9</v>
      </c>
      <c r="E1844" s="7">
        <v>5.86</v>
      </c>
      <c r="F1844">
        <v>2938</v>
      </c>
      <c r="G1844" t="s">
        <v>2654</v>
      </c>
      <c r="H1844" t="str">
        <f>IF(COUNTIF(G$2:G1844,G1844)=1,"New Customer","Returning Customer")</f>
        <v>New Customer</v>
      </c>
      <c r="I1844">
        <f t="shared" si="140"/>
        <v>1</v>
      </c>
      <c r="J1844" t="s">
        <v>49</v>
      </c>
      <c r="K1844" t="s">
        <v>58</v>
      </c>
      <c r="L1844" t="s">
        <v>29</v>
      </c>
      <c r="M1844" t="s">
        <v>93</v>
      </c>
      <c r="N1844" t="s">
        <v>59</v>
      </c>
      <c r="O1844" t="s">
        <v>1922</v>
      </c>
      <c r="P1844">
        <v>0.37</v>
      </c>
      <c r="Q1844" t="s">
        <v>33</v>
      </c>
      <c r="R1844" t="s">
        <v>53</v>
      </c>
      <c r="S1844" t="str">
        <f>VLOOKUP(R1844,Users!$A$1:$B$5,2,0)</f>
        <v>Erin</v>
      </c>
      <c r="T1844" t="s">
        <v>189</v>
      </c>
      <c r="U1844" t="s">
        <v>2655</v>
      </c>
      <c r="V1844">
        <v>2180</v>
      </c>
      <c r="W1844" s="2">
        <v>42116</v>
      </c>
      <c r="X1844" s="2" t="str">
        <f t="shared" si="141"/>
        <v>Wed</v>
      </c>
      <c r="Y1844" s="2">
        <v>42119</v>
      </c>
      <c r="Z1844" s="9">
        <f t="shared" si="142"/>
        <v>3</v>
      </c>
      <c r="AA1844" s="9" t="str">
        <f t="shared" si="143"/>
        <v>After Discount</v>
      </c>
      <c r="AB1844" s="6">
        <v>642.99029999999993</v>
      </c>
      <c r="AC1844">
        <v>20</v>
      </c>
      <c r="AD1844" s="6">
        <v>931.87</v>
      </c>
      <c r="AE1844">
        <v>87620</v>
      </c>
      <c r="AF1844" s="9">
        <f>IF(COUNTIF(AE$2:AE3795,AE1844)=1,1,0)</f>
        <v>0</v>
      </c>
      <c r="AG1844" t="str">
        <f>_xlfn.XLOOKUP(AE1844,Returns!A:A,Returns!B:B,"Not Returned",0,1)</f>
        <v>Not Returned</v>
      </c>
      <c r="AH1844">
        <f t="shared" si="144"/>
        <v>0</v>
      </c>
    </row>
    <row r="1845" spans="1:34" x14ac:dyDescent="0.3">
      <c r="A1845">
        <v>25762</v>
      </c>
      <c r="B1845" t="s">
        <v>47</v>
      </c>
      <c r="C1845" s="8">
        <v>0.04</v>
      </c>
      <c r="D1845" s="6">
        <v>18.97</v>
      </c>
      <c r="E1845" s="7">
        <v>9.5399999999999991</v>
      </c>
      <c r="F1845">
        <v>136</v>
      </c>
      <c r="G1845" t="s">
        <v>217</v>
      </c>
      <c r="H1845" t="str">
        <f>IF(COUNTIF(G$2:G1845,G1845)=1,"New Customer","Returning Customer")</f>
        <v>Returning Customer</v>
      </c>
      <c r="I1845">
        <f t="shared" si="140"/>
        <v>0</v>
      </c>
      <c r="J1845" t="s">
        <v>49</v>
      </c>
      <c r="K1845" t="s">
        <v>58</v>
      </c>
      <c r="L1845" t="s">
        <v>29</v>
      </c>
      <c r="M1845" t="s">
        <v>93</v>
      </c>
      <c r="N1845" t="s">
        <v>59</v>
      </c>
      <c r="O1845" t="s">
        <v>218</v>
      </c>
      <c r="P1845">
        <v>0.37</v>
      </c>
      <c r="Q1845" t="s">
        <v>33</v>
      </c>
      <c r="R1845" t="s">
        <v>34</v>
      </c>
      <c r="S1845" t="str">
        <f>VLOOKUP(R1845,Users!$A$1:$B$5,2,0)</f>
        <v>William</v>
      </c>
      <c r="T1845" t="s">
        <v>45</v>
      </c>
      <c r="U1845" t="s">
        <v>219</v>
      </c>
      <c r="V1845">
        <v>94952</v>
      </c>
      <c r="W1845" s="2">
        <v>42140</v>
      </c>
      <c r="X1845" s="2" t="str">
        <f t="shared" si="141"/>
        <v>Sat</v>
      </c>
      <c r="Y1845" s="2">
        <v>42141</v>
      </c>
      <c r="Z1845" s="9">
        <f t="shared" si="142"/>
        <v>1</v>
      </c>
      <c r="AA1845" s="9" t="str">
        <f t="shared" si="143"/>
        <v>After Discount</v>
      </c>
      <c r="AB1845" s="6">
        <v>3.0400000000000027</v>
      </c>
      <c r="AC1845">
        <v>5</v>
      </c>
      <c r="AD1845" s="6">
        <v>101.74</v>
      </c>
      <c r="AE1845">
        <v>88534</v>
      </c>
      <c r="AF1845" s="9">
        <f>IF(COUNTIF(AE$2:AE3796,AE1845)=1,1,0)</f>
        <v>0</v>
      </c>
      <c r="AG1845" t="str">
        <f>_xlfn.XLOOKUP(AE1845,Returns!A:A,Returns!B:B,"Not Returned",0,1)</f>
        <v>Not Returned</v>
      </c>
      <c r="AH1845">
        <f t="shared" si="144"/>
        <v>0</v>
      </c>
    </row>
    <row r="1846" spans="1:34" x14ac:dyDescent="0.3">
      <c r="A1846">
        <v>22877</v>
      </c>
      <c r="B1846" t="s">
        <v>47</v>
      </c>
      <c r="C1846" s="8">
        <v>0.1</v>
      </c>
      <c r="D1846" s="6">
        <v>18.97</v>
      </c>
      <c r="E1846" s="7">
        <v>9.5399999999999991</v>
      </c>
      <c r="F1846">
        <v>772</v>
      </c>
      <c r="G1846" t="s">
        <v>899</v>
      </c>
      <c r="H1846" t="str">
        <f>IF(COUNTIF(G$2:G1846,G1846)=1,"New Customer","Returning Customer")</f>
        <v>Returning Customer</v>
      </c>
      <c r="I1846">
        <f t="shared" si="140"/>
        <v>0</v>
      </c>
      <c r="J1846" t="s">
        <v>27</v>
      </c>
      <c r="K1846" t="s">
        <v>58</v>
      </c>
      <c r="L1846" t="s">
        <v>29</v>
      </c>
      <c r="M1846" t="s">
        <v>93</v>
      </c>
      <c r="N1846" t="s">
        <v>59</v>
      </c>
      <c r="O1846" t="s">
        <v>218</v>
      </c>
      <c r="P1846">
        <v>0.37</v>
      </c>
      <c r="Q1846" t="s">
        <v>33</v>
      </c>
      <c r="R1846" t="s">
        <v>53</v>
      </c>
      <c r="S1846" t="str">
        <f>VLOOKUP(R1846,Users!$A$1:$B$5,2,0)</f>
        <v>Erin</v>
      </c>
      <c r="T1846" t="s">
        <v>229</v>
      </c>
      <c r="U1846" t="s">
        <v>900</v>
      </c>
      <c r="V1846">
        <v>18103</v>
      </c>
      <c r="W1846" s="2">
        <v>42018</v>
      </c>
      <c r="X1846" s="2" t="str">
        <f t="shared" si="141"/>
        <v>Wed</v>
      </c>
      <c r="Y1846" s="2">
        <v>42020</v>
      </c>
      <c r="Z1846" s="9">
        <f t="shared" si="142"/>
        <v>2</v>
      </c>
      <c r="AA1846" s="9" t="str">
        <f t="shared" si="143"/>
        <v>After Discount</v>
      </c>
      <c r="AB1846" s="6">
        <v>-9.1635999999999989</v>
      </c>
      <c r="AC1846">
        <v>3</v>
      </c>
      <c r="AD1846" s="6">
        <v>56.73</v>
      </c>
      <c r="AE1846">
        <v>88666</v>
      </c>
      <c r="AF1846" s="9">
        <f>IF(COUNTIF(AE$2:AE3797,AE1846)=1,1,0)</f>
        <v>0</v>
      </c>
      <c r="AG1846" t="str">
        <f>_xlfn.XLOOKUP(AE1846,Returns!A:A,Returns!B:B,"Not Returned",0,1)</f>
        <v>Not Returned</v>
      </c>
      <c r="AH1846">
        <f t="shared" si="144"/>
        <v>0</v>
      </c>
    </row>
    <row r="1847" spans="1:34" x14ac:dyDescent="0.3">
      <c r="A1847">
        <v>24539</v>
      </c>
      <c r="B1847" t="s">
        <v>56</v>
      </c>
      <c r="C1847" s="8">
        <v>0.01</v>
      </c>
      <c r="D1847" s="6">
        <v>18.97</v>
      </c>
      <c r="E1847" s="7">
        <v>9.5399999999999991</v>
      </c>
      <c r="F1847">
        <v>1142</v>
      </c>
      <c r="G1847" t="s">
        <v>1241</v>
      </c>
      <c r="H1847" t="str">
        <f>IF(COUNTIF(G$2:G1847,G1847)=1,"New Customer","Returning Customer")</f>
        <v>Returning Customer</v>
      </c>
      <c r="I1847">
        <f t="shared" si="140"/>
        <v>0</v>
      </c>
      <c r="J1847" t="s">
        <v>49</v>
      </c>
      <c r="K1847" t="s">
        <v>40</v>
      </c>
      <c r="L1847" t="s">
        <v>29</v>
      </c>
      <c r="M1847" t="s">
        <v>93</v>
      </c>
      <c r="N1847" t="s">
        <v>59</v>
      </c>
      <c r="O1847" t="s">
        <v>218</v>
      </c>
      <c r="P1847">
        <v>0.37</v>
      </c>
      <c r="Q1847" t="s">
        <v>33</v>
      </c>
      <c r="R1847" t="s">
        <v>61</v>
      </c>
      <c r="S1847" t="str">
        <f>VLOOKUP(R1847,Users!$A$1:$B$5,2,0)</f>
        <v>Chris</v>
      </c>
      <c r="T1847" t="s">
        <v>129</v>
      </c>
      <c r="U1847" t="s">
        <v>1243</v>
      </c>
      <c r="V1847">
        <v>76706</v>
      </c>
      <c r="W1847" s="2">
        <v>42161</v>
      </c>
      <c r="X1847" s="2" t="str">
        <f t="shared" si="141"/>
        <v>Sat</v>
      </c>
      <c r="Y1847" s="2">
        <v>42164</v>
      </c>
      <c r="Z1847" s="9">
        <f t="shared" si="142"/>
        <v>3</v>
      </c>
      <c r="AA1847" s="9" t="str">
        <f t="shared" si="143"/>
        <v>After Discount</v>
      </c>
      <c r="AB1847" s="6">
        <v>85.875</v>
      </c>
      <c r="AC1847">
        <v>11</v>
      </c>
      <c r="AD1847" s="6">
        <v>227.67</v>
      </c>
      <c r="AE1847">
        <v>86575</v>
      </c>
      <c r="AF1847" s="9">
        <f>IF(COUNTIF(AE$2:AE3798,AE1847)=1,1,0)</f>
        <v>1</v>
      </c>
      <c r="AG1847" t="str">
        <f>_xlfn.XLOOKUP(AE1847,Returns!A:A,Returns!B:B,"Not Returned",0,1)</f>
        <v>Not Returned</v>
      </c>
      <c r="AH1847">
        <f t="shared" si="144"/>
        <v>0</v>
      </c>
    </row>
    <row r="1848" spans="1:34" x14ac:dyDescent="0.3">
      <c r="A1848">
        <v>20631</v>
      </c>
      <c r="B1848" t="s">
        <v>25</v>
      </c>
      <c r="C1848" s="8">
        <v>0.06</v>
      </c>
      <c r="D1848" s="6">
        <v>55.48</v>
      </c>
      <c r="E1848" s="7">
        <v>14.3</v>
      </c>
      <c r="F1848">
        <v>24</v>
      </c>
      <c r="G1848" t="s">
        <v>92</v>
      </c>
      <c r="H1848" t="str">
        <f>IF(COUNTIF(G$2:G1848,G1848)=1,"New Customer","Returning Customer")</f>
        <v>Returning Customer</v>
      </c>
      <c r="I1848">
        <f t="shared" si="140"/>
        <v>0</v>
      </c>
      <c r="J1848" t="s">
        <v>49</v>
      </c>
      <c r="K1848" t="s">
        <v>28</v>
      </c>
      <c r="L1848" t="s">
        <v>29</v>
      </c>
      <c r="M1848" t="s">
        <v>93</v>
      </c>
      <c r="N1848" t="s">
        <v>59</v>
      </c>
      <c r="O1848" t="s">
        <v>94</v>
      </c>
      <c r="P1848">
        <v>0.37</v>
      </c>
      <c r="Q1848" t="s">
        <v>33</v>
      </c>
      <c r="R1848" t="s">
        <v>34</v>
      </c>
      <c r="S1848" t="str">
        <f>VLOOKUP(R1848,Users!$A$1:$B$5,2,0)</f>
        <v>William</v>
      </c>
      <c r="T1848" t="s">
        <v>45</v>
      </c>
      <c r="U1848" t="s">
        <v>95</v>
      </c>
      <c r="V1848">
        <v>92677</v>
      </c>
      <c r="W1848" s="2">
        <v>42032</v>
      </c>
      <c r="X1848" s="2" t="str">
        <f t="shared" si="141"/>
        <v>Wed</v>
      </c>
      <c r="Y1848" s="2">
        <v>42033</v>
      </c>
      <c r="Z1848" s="9">
        <f t="shared" si="142"/>
        <v>1</v>
      </c>
      <c r="AA1848" s="9" t="str">
        <f t="shared" si="143"/>
        <v>After Discount</v>
      </c>
      <c r="AB1848" s="6">
        <v>-28.296800000000001</v>
      </c>
      <c r="AC1848">
        <v>1</v>
      </c>
      <c r="AD1848" s="6">
        <v>67.489999999999995</v>
      </c>
      <c r="AE1848">
        <v>87651</v>
      </c>
      <c r="AF1848" s="9">
        <f>IF(COUNTIF(AE$2:AE3799,AE1848)=1,1,0)</f>
        <v>0</v>
      </c>
      <c r="AG1848" t="str">
        <f>_xlfn.XLOOKUP(AE1848,Returns!A:A,Returns!B:B,"Not Returned",0,1)</f>
        <v>Not Returned</v>
      </c>
      <c r="AH1848">
        <f t="shared" si="144"/>
        <v>0</v>
      </c>
    </row>
    <row r="1849" spans="1:34" x14ac:dyDescent="0.3">
      <c r="A1849">
        <v>25067</v>
      </c>
      <c r="B1849" t="s">
        <v>106</v>
      </c>
      <c r="C1849" s="8">
        <v>0.08</v>
      </c>
      <c r="D1849" s="6">
        <v>55.48</v>
      </c>
      <c r="E1849" s="7">
        <v>14.3</v>
      </c>
      <c r="F1849">
        <v>1672</v>
      </c>
      <c r="G1849" t="s">
        <v>1664</v>
      </c>
      <c r="H1849" t="str">
        <f>IF(COUNTIF(G$2:G1849,G1849)=1,"New Customer","Returning Customer")</f>
        <v>Returning Customer</v>
      </c>
      <c r="I1849">
        <f t="shared" si="140"/>
        <v>0</v>
      </c>
      <c r="J1849" t="s">
        <v>49</v>
      </c>
      <c r="K1849" t="s">
        <v>58</v>
      </c>
      <c r="L1849" t="s">
        <v>29</v>
      </c>
      <c r="M1849" t="s">
        <v>93</v>
      </c>
      <c r="N1849" t="s">
        <v>59</v>
      </c>
      <c r="O1849" t="s">
        <v>94</v>
      </c>
      <c r="P1849">
        <v>0.37</v>
      </c>
      <c r="Q1849" t="s">
        <v>33</v>
      </c>
      <c r="R1849" t="s">
        <v>135</v>
      </c>
      <c r="S1849" t="str">
        <f>VLOOKUP(R1849,Users!$A$1:$B$5,2,0)</f>
        <v>Sam</v>
      </c>
      <c r="T1849" t="s">
        <v>136</v>
      </c>
      <c r="U1849" t="s">
        <v>1665</v>
      </c>
      <c r="V1849">
        <v>22901</v>
      </c>
      <c r="W1849" s="2">
        <v>42162</v>
      </c>
      <c r="X1849" s="2" t="str">
        <f t="shared" si="141"/>
        <v>Sun</v>
      </c>
      <c r="Y1849" s="2">
        <v>42164</v>
      </c>
      <c r="Z1849" s="9">
        <f t="shared" si="142"/>
        <v>2</v>
      </c>
      <c r="AA1849" s="9" t="str">
        <f t="shared" si="143"/>
        <v>After Discount</v>
      </c>
      <c r="AB1849" s="6">
        <v>-225.56379999999999</v>
      </c>
      <c r="AC1849">
        <v>17</v>
      </c>
      <c r="AD1849" s="6">
        <v>942.53</v>
      </c>
      <c r="AE1849">
        <v>86723</v>
      </c>
      <c r="AF1849" s="9">
        <f>IF(COUNTIF(AE$2:AE3800,AE1849)=1,1,0)</f>
        <v>0</v>
      </c>
      <c r="AG1849" t="str">
        <f>_xlfn.XLOOKUP(AE1849,Returns!A:A,Returns!B:B,"Not Returned",0,1)</f>
        <v>Not Returned</v>
      </c>
      <c r="AH1849">
        <f t="shared" si="144"/>
        <v>0</v>
      </c>
    </row>
    <row r="1850" spans="1:34" x14ac:dyDescent="0.3">
      <c r="A1850">
        <v>19237</v>
      </c>
      <c r="B1850" t="s">
        <v>25</v>
      </c>
      <c r="C1850" s="8">
        <v>0</v>
      </c>
      <c r="D1850" s="6">
        <v>55.48</v>
      </c>
      <c r="E1850" s="7">
        <v>14.3</v>
      </c>
      <c r="F1850">
        <v>1781</v>
      </c>
      <c r="G1850" t="s">
        <v>1774</v>
      </c>
      <c r="H1850" t="str">
        <f>IF(COUNTIF(G$2:G1850,G1850)=1,"New Customer","Returning Customer")</f>
        <v>Returning Customer</v>
      </c>
      <c r="I1850">
        <f t="shared" si="140"/>
        <v>0</v>
      </c>
      <c r="J1850" t="s">
        <v>49</v>
      </c>
      <c r="K1850" t="s">
        <v>28</v>
      </c>
      <c r="L1850" t="s">
        <v>29</v>
      </c>
      <c r="M1850" t="s">
        <v>93</v>
      </c>
      <c r="N1850" t="s">
        <v>59</v>
      </c>
      <c r="O1850" t="s">
        <v>94</v>
      </c>
      <c r="P1850">
        <v>0.37</v>
      </c>
      <c r="Q1850" t="s">
        <v>33</v>
      </c>
      <c r="R1850" t="s">
        <v>34</v>
      </c>
      <c r="S1850" t="str">
        <f>VLOOKUP(R1850,Users!$A$1:$B$5,2,0)</f>
        <v>William</v>
      </c>
      <c r="T1850" t="s">
        <v>45</v>
      </c>
      <c r="U1850" t="s">
        <v>1775</v>
      </c>
      <c r="V1850">
        <v>94070</v>
      </c>
      <c r="W1850" s="2">
        <v>42167</v>
      </c>
      <c r="X1850" s="2" t="str">
        <f t="shared" si="141"/>
        <v>Fri</v>
      </c>
      <c r="Y1850" s="2">
        <v>42169</v>
      </c>
      <c r="Z1850" s="9">
        <f t="shared" si="142"/>
        <v>2</v>
      </c>
      <c r="AA1850" s="9" t="str">
        <f t="shared" si="143"/>
        <v>No Discount</v>
      </c>
      <c r="AB1850" s="6">
        <v>454.44779999999997</v>
      </c>
      <c r="AC1850">
        <v>11</v>
      </c>
      <c r="AD1850" s="6">
        <v>658.62</v>
      </c>
      <c r="AE1850">
        <v>89857</v>
      </c>
      <c r="AF1850" s="9">
        <f>IF(COUNTIF(AE$2:AE3801,AE1850)=1,1,0)</f>
        <v>1</v>
      </c>
      <c r="AG1850" t="str">
        <f>_xlfn.XLOOKUP(AE1850,Returns!A:A,Returns!B:B,"Not Returned",0,1)</f>
        <v>Not Returned</v>
      </c>
      <c r="AH1850">
        <f t="shared" si="144"/>
        <v>0</v>
      </c>
    </row>
    <row r="1851" spans="1:34" x14ac:dyDescent="0.3">
      <c r="A1851">
        <v>21291</v>
      </c>
      <c r="B1851" t="s">
        <v>25</v>
      </c>
      <c r="C1851" s="8">
        <v>0.06</v>
      </c>
      <c r="D1851" s="6">
        <v>55.48</v>
      </c>
      <c r="E1851" s="7">
        <v>14.3</v>
      </c>
      <c r="F1851">
        <v>2912</v>
      </c>
      <c r="G1851" t="s">
        <v>2638</v>
      </c>
      <c r="H1851" t="str">
        <f>IF(COUNTIF(G$2:G1851,G1851)=1,"New Customer","Returning Customer")</f>
        <v>Returning Customer</v>
      </c>
      <c r="I1851">
        <f t="shared" si="140"/>
        <v>0</v>
      </c>
      <c r="J1851" t="s">
        <v>49</v>
      </c>
      <c r="K1851" t="s">
        <v>40</v>
      </c>
      <c r="L1851" t="s">
        <v>29</v>
      </c>
      <c r="M1851" t="s">
        <v>93</v>
      </c>
      <c r="N1851" t="s">
        <v>59</v>
      </c>
      <c r="O1851" t="s">
        <v>94</v>
      </c>
      <c r="P1851">
        <v>0.37</v>
      </c>
      <c r="Q1851" t="s">
        <v>33</v>
      </c>
      <c r="R1851" t="s">
        <v>61</v>
      </c>
      <c r="S1851" t="str">
        <f>VLOOKUP(R1851,Users!$A$1:$B$5,2,0)</f>
        <v>Chris</v>
      </c>
      <c r="T1851" t="s">
        <v>2639</v>
      </c>
      <c r="U1851" t="s">
        <v>2640</v>
      </c>
      <c r="V1851">
        <v>58201</v>
      </c>
      <c r="W1851" s="2">
        <v>42122</v>
      </c>
      <c r="X1851" s="2" t="str">
        <f t="shared" si="141"/>
        <v>Tue</v>
      </c>
      <c r="Y1851" s="2">
        <v>42124</v>
      </c>
      <c r="Z1851" s="9">
        <f t="shared" si="142"/>
        <v>2</v>
      </c>
      <c r="AA1851" s="9" t="str">
        <f t="shared" si="143"/>
        <v>After Discount</v>
      </c>
      <c r="AB1851" s="6">
        <v>443.02139999999991</v>
      </c>
      <c r="AC1851">
        <v>12</v>
      </c>
      <c r="AD1851" s="6">
        <v>642.05999999999995</v>
      </c>
      <c r="AE1851">
        <v>87396</v>
      </c>
      <c r="AF1851" s="9">
        <f>IF(COUNTIF(AE$2:AE3802,AE1851)=1,1,0)</f>
        <v>0</v>
      </c>
      <c r="AG1851" t="str">
        <f>_xlfn.XLOOKUP(AE1851,Returns!A:A,Returns!B:B,"Not Returned",0,1)</f>
        <v>Not Returned</v>
      </c>
      <c r="AH1851">
        <f t="shared" si="144"/>
        <v>0</v>
      </c>
    </row>
    <row r="1852" spans="1:34" x14ac:dyDescent="0.3">
      <c r="A1852">
        <v>1043</v>
      </c>
      <c r="B1852" t="s">
        <v>47</v>
      </c>
      <c r="C1852" s="8">
        <v>0.1</v>
      </c>
      <c r="D1852" s="6">
        <v>104.85</v>
      </c>
      <c r="E1852" s="7">
        <v>4.6500000000000004</v>
      </c>
      <c r="F1852">
        <v>3011</v>
      </c>
      <c r="G1852" t="s">
        <v>2713</v>
      </c>
      <c r="H1852" t="str">
        <f>IF(COUNTIF(G$2:G1852,G1852)=1,"New Customer","Returning Customer")</f>
        <v>Returning Customer</v>
      </c>
      <c r="I1852">
        <f t="shared" si="140"/>
        <v>0</v>
      </c>
      <c r="J1852" t="s">
        <v>49</v>
      </c>
      <c r="K1852" t="s">
        <v>28</v>
      </c>
      <c r="L1852" t="s">
        <v>29</v>
      </c>
      <c r="M1852" t="s">
        <v>93</v>
      </c>
      <c r="N1852" t="s">
        <v>59</v>
      </c>
      <c r="O1852" t="s">
        <v>2715</v>
      </c>
      <c r="P1852">
        <v>0.37</v>
      </c>
      <c r="Q1852" t="s">
        <v>33</v>
      </c>
      <c r="R1852" t="s">
        <v>53</v>
      </c>
      <c r="S1852" t="str">
        <f>VLOOKUP(R1852,Users!$A$1:$B$5,2,0)</f>
        <v>Erin</v>
      </c>
      <c r="T1852" t="s">
        <v>189</v>
      </c>
      <c r="U1852" t="s">
        <v>190</v>
      </c>
      <c r="V1852">
        <v>2113</v>
      </c>
      <c r="W1852" s="2">
        <v>42122</v>
      </c>
      <c r="X1852" s="2" t="str">
        <f t="shared" si="141"/>
        <v>Tue</v>
      </c>
      <c r="Y1852" s="2">
        <v>42123</v>
      </c>
      <c r="Z1852" s="9">
        <f t="shared" si="142"/>
        <v>1</v>
      </c>
      <c r="AA1852" s="9" t="str">
        <f t="shared" si="143"/>
        <v>After Discount</v>
      </c>
      <c r="AB1852" s="6">
        <v>1184.1200000000001</v>
      </c>
      <c r="AC1852">
        <v>58</v>
      </c>
      <c r="AD1852" s="6">
        <v>5582.63</v>
      </c>
      <c r="AE1852">
        <v>7623</v>
      </c>
      <c r="AF1852" s="9">
        <f>IF(COUNTIF(AE$2:AE3803,AE1852)=1,1,0)</f>
        <v>0</v>
      </c>
      <c r="AG1852" t="str">
        <f>_xlfn.XLOOKUP(AE1852,Returns!A:A,Returns!B:B,"Not Returned",0,1)</f>
        <v>Not Returned</v>
      </c>
      <c r="AH1852">
        <f t="shared" si="144"/>
        <v>0</v>
      </c>
    </row>
    <row r="1853" spans="1:34" x14ac:dyDescent="0.3">
      <c r="A1853">
        <v>19043</v>
      </c>
      <c r="B1853" t="s">
        <v>47</v>
      </c>
      <c r="C1853" s="8">
        <v>0.1</v>
      </c>
      <c r="D1853" s="6">
        <v>104.85</v>
      </c>
      <c r="E1853" s="7">
        <v>4.6500000000000004</v>
      </c>
      <c r="F1853">
        <v>3012</v>
      </c>
      <c r="G1853" t="s">
        <v>2716</v>
      </c>
      <c r="H1853" t="str">
        <f>IF(COUNTIF(G$2:G1853,G1853)=1,"New Customer","Returning Customer")</f>
        <v>Returning Customer</v>
      </c>
      <c r="I1853">
        <f t="shared" si="140"/>
        <v>0</v>
      </c>
      <c r="J1853" t="s">
        <v>49</v>
      </c>
      <c r="K1853" t="s">
        <v>28</v>
      </c>
      <c r="L1853" t="s">
        <v>29</v>
      </c>
      <c r="M1853" t="s">
        <v>93</v>
      </c>
      <c r="N1853" t="s">
        <v>59</v>
      </c>
      <c r="O1853" t="s">
        <v>2715</v>
      </c>
      <c r="P1853">
        <v>0.37</v>
      </c>
      <c r="Q1853" t="s">
        <v>33</v>
      </c>
      <c r="R1853" t="s">
        <v>53</v>
      </c>
      <c r="S1853" t="str">
        <f>VLOOKUP(R1853,Users!$A$1:$B$5,2,0)</f>
        <v>Erin</v>
      </c>
      <c r="T1853" t="s">
        <v>71</v>
      </c>
      <c r="U1853" t="s">
        <v>2717</v>
      </c>
      <c r="V1853">
        <v>14609</v>
      </c>
      <c r="W1853" s="2">
        <v>42122</v>
      </c>
      <c r="X1853" s="2" t="str">
        <f t="shared" si="141"/>
        <v>Tue</v>
      </c>
      <c r="Y1853" s="2">
        <v>42123</v>
      </c>
      <c r="Z1853" s="9">
        <f t="shared" si="142"/>
        <v>1</v>
      </c>
      <c r="AA1853" s="9" t="str">
        <f t="shared" si="143"/>
        <v>After Discount</v>
      </c>
      <c r="AB1853" s="6">
        <v>929.7956999999999</v>
      </c>
      <c r="AC1853">
        <v>14</v>
      </c>
      <c r="AD1853" s="6">
        <v>1347.53</v>
      </c>
      <c r="AE1853">
        <v>86346</v>
      </c>
      <c r="AF1853" s="9">
        <f>IF(COUNTIF(AE$2:AE3804,AE1853)=1,1,0)</f>
        <v>0</v>
      </c>
      <c r="AG1853" t="str">
        <f>_xlfn.XLOOKUP(AE1853,Returns!A:A,Returns!B:B,"Not Returned",0,1)</f>
        <v>Not Returned</v>
      </c>
      <c r="AH1853">
        <f t="shared" si="144"/>
        <v>0</v>
      </c>
    </row>
    <row r="1854" spans="1:34" x14ac:dyDescent="0.3">
      <c r="A1854">
        <v>19333</v>
      </c>
      <c r="B1854" t="s">
        <v>37</v>
      </c>
      <c r="C1854" s="8">
        <v>0.1</v>
      </c>
      <c r="D1854" s="6">
        <v>5.98</v>
      </c>
      <c r="E1854" s="7">
        <v>5.35</v>
      </c>
      <c r="F1854">
        <v>1364</v>
      </c>
      <c r="G1854" t="s">
        <v>1423</v>
      </c>
      <c r="H1854" t="str">
        <f>IF(COUNTIF(G$2:G1854,G1854)=1,"New Customer","Returning Customer")</f>
        <v>New Customer</v>
      </c>
      <c r="I1854">
        <f t="shared" si="140"/>
        <v>1</v>
      </c>
      <c r="J1854" t="s">
        <v>49</v>
      </c>
      <c r="K1854" t="s">
        <v>40</v>
      </c>
      <c r="L1854" t="s">
        <v>29</v>
      </c>
      <c r="M1854" t="s">
        <v>93</v>
      </c>
      <c r="N1854" t="s">
        <v>59</v>
      </c>
      <c r="O1854" t="s">
        <v>1424</v>
      </c>
      <c r="P1854">
        <v>0.4</v>
      </c>
      <c r="Q1854" t="s">
        <v>33</v>
      </c>
      <c r="R1854" t="s">
        <v>53</v>
      </c>
      <c r="S1854" t="str">
        <f>VLOOKUP(R1854,Users!$A$1:$B$5,2,0)</f>
        <v>Erin</v>
      </c>
      <c r="T1854" t="s">
        <v>409</v>
      </c>
      <c r="U1854" t="s">
        <v>1405</v>
      </c>
      <c r="V1854">
        <v>20746</v>
      </c>
      <c r="W1854" s="2">
        <v>42080</v>
      </c>
      <c r="X1854" s="2" t="str">
        <f t="shared" si="141"/>
        <v>Tue</v>
      </c>
      <c r="Y1854" s="2">
        <v>42080</v>
      </c>
      <c r="Z1854" s="9">
        <f t="shared" si="142"/>
        <v>0</v>
      </c>
      <c r="AA1854" s="9" t="str">
        <f t="shared" si="143"/>
        <v>After Discount</v>
      </c>
      <c r="AB1854" s="6">
        <v>-90.26</v>
      </c>
      <c r="AC1854">
        <v>10</v>
      </c>
      <c r="AD1854" s="6">
        <v>57.34</v>
      </c>
      <c r="AE1854">
        <v>89994</v>
      </c>
      <c r="AF1854" s="9">
        <f>IF(COUNTIF(AE$2:AE3805,AE1854)=1,1,0)</f>
        <v>1</v>
      </c>
      <c r="AG1854" t="str">
        <f>_xlfn.XLOOKUP(AE1854,Returns!A:A,Returns!B:B,"Not Returned",0,1)</f>
        <v>Not Returned</v>
      </c>
      <c r="AH1854">
        <f t="shared" si="144"/>
        <v>0</v>
      </c>
    </row>
    <row r="1855" spans="1:34" x14ac:dyDescent="0.3">
      <c r="A1855">
        <v>20372</v>
      </c>
      <c r="B1855" t="s">
        <v>56</v>
      </c>
      <c r="C1855" s="8">
        <v>7.0000000000000007E-2</v>
      </c>
      <c r="D1855" s="6">
        <v>5.98</v>
      </c>
      <c r="E1855" s="7">
        <v>5.35</v>
      </c>
      <c r="F1855">
        <v>1946</v>
      </c>
      <c r="G1855" t="s">
        <v>1882</v>
      </c>
      <c r="H1855" t="str">
        <f>IF(COUNTIF(G$2:G1855,G1855)=1,"New Customer","Returning Customer")</f>
        <v>Returning Customer</v>
      </c>
      <c r="I1855">
        <f t="shared" si="140"/>
        <v>0</v>
      </c>
      <c r="J1855" t="s">
        <v>49</v>
      </c>
      <c r="K1855" t="s">
        <v>114</v>
      </c>
      <c r="L1855" t="s">
        <v>29</v>
      </c>
      <c r="M1855" t="s">
        <v>93</v>
      </c>
      <c r="N1855" t="s">
        <v>59</v>
      </c>
      <c r="O1855" t="s">
        <v>1424</v>
      </c>
      <c r="P1855">
        <v>0.4</v>
      </c>
      <c r="Q1855" t="s">
        <v>33</v>
      </c>
      <c r="R1855" t="s">
        <v>53</v>
      </c>
      <c r="S1855" t="str">
        <f>VLOOKUP(R1855,Users!$A$1:$B$5,2,0)</f>
        <v>Erin</v>
      </c>
      <c r="T1855" t="s">
        <v>229</v>
      </c>
      <c r="U1855" t="s">
        <v>1883</v>
      </c>
      <c r="V1855">
        <v>15228</v>
      </c>
      <c r="W1855" s="2">
        <v>42030</v>
      </c>
      <c r="X1855" s="2" t="str">
        <f t="shared" si="141"/>
        <v>Mon</v>
      </c>
      <c r="Y1855" s="2">
        <v>42032</v>
      </c>
      <c r="Z1855" s="9">
        <f t="shared" si="142"/>
        <v>2</v>
      </c>
      <c r="AA1855" s="9" t="str">
        <f t="shared" si="143"/>
        <v>After Discount</v>
      </c>
      <c r="AB1855" s="6">
        <v>-37.175200000000004</v>
      </c>
      <c r="AC1855">
        <v>3</v>
      </c>
      <c r="AD1855" s="6">
        <v>18.309999999999999</v>
      </c>
      <c r="AE1855">
        <v>86331</v>
      </c>
      <c r="AF1855" s="9">
        <f>IF(COUNTIF(AE$2:AE3806,AE1855)=1,1,0)</f>
        <v>0</v>
      </c>
      <c r="AG1855" t="str">
        <f>_xlfn.XLOOKUP(AE1855,Returns!A:A,Returns!B:B,"Not Returned",0,1)</f>
        <v>Not Returned</v>
      </c>
      <c r="AH1855">
        <f t="shared" si="144"/>
        <v>0</v>
      </c>
    </row>
    <row r="1856" spans="1:34" x14ac:dyDescent="0.3">
      <c r="A1856">
        <v>7898</v>
      </c>
      <c r="B1856" t="s">
        <v>47</v>
      </c>
      <c r="C1856" s="8">
        <v>0.03</v>
      </c>
      <c r="D1856" s="6">
        <v>5.98</v>
      </c>
      <c r="E1856" s="7">
        <v>5.35</v>
      </c>
      <c r="F1856">
        <v>3011</v>
      </c>
      <c r="G1856" t="s">
        <v>2713</v>
      </c>
      <c r="H1856" t="str">
        <f>IF(COUNTIF(G$2:G1856,G1856)=1,"New Customer","Returning Customer")</f>
        <v>Returning Customer</v>
      </c>
      <c r="I1856">
        <f t="shared" si="140"/>
        <v>0</v>
      </c>
      <c r="J1856" t="s">
        <v>49</v>
      </c>
      <c r="K1856" t="s">
        <v>28</v>
      </c>
      <c r="L1856" t="s">
        <v>29</v>
      </c>
      <c r="M1856" t="s">
        <v>93</v>
      </c>
      <c r="N1856" t="s">
        <v>59</v>
      </c>
      <c r="O1856" t="s">
        <v>1424</v>
      </c>
      <c r="P1856">
        <v>0.4</v>
      </c>
      <c r="Q1856" t="s">
        <v>33</v>
      </c>
      <c r="R1856" t="s">
        <v>53</v>
      </c>
      <c r="S1856" t="str">
        <f>VLOOKUP(R1856,Users!$A$1:$B$5,2,0)</f>
        <v>Erin</v>
      </c>
      <c r="T1856" t="s">
        <v>189</v>
      </c>
      <c r="U1856" t="s">
        <v>190</v>
      </c>
      <c r="V1856">
        <v>2113</v>
      </c>
      <c r="W1856" s="2">
        <v>42152</v>
      </c>
      <c r="X1856" s="2" t="str">
        <f t="shared" si="141"/>
        <v>Thu</v>
      </c>
      <c r="Y1856" s="2">
        <v>42153</v>
      </c>
      <c r="Z1856" s="9">
        <f t="shared" si="142"/>
        <v>1</v>
      </c>
      <c r="AA1856" s="9" t="str">
        <f t="shared" si="143"/>
        <v>After Discount</v>
      </c>
      <c r="AB1856" s="6">
        <v>-23.5</v>
      </c>
      <c r="AC1856">
        <v>16</v>
      </c>
      <c r="AD1856" s="6">
        <v>107.08</v>
      </c>
      <c r="AE1856">
        <v>56486</v>
      </c>
      <c r="AF1856" s="9">
        <f>IF(COUNTIF(AE$2:AE3807,AE1856)=1,1,0)</f>
        <v>1</v>
      </c>
      <c r="AG1856" t="str">
        <f>_xlfn.XLOOKUP(AE1856,Returns!A:A,Returns!B:B,"Not Returned",0,1)</f>
        <v>Not Returned</v>
      </c>
      <c r="AH1856">
        <f t="shared" si="144"/>
        <v>0</v>
      </c>
    </row>
    <row r="1857" spans="1:34" x14ac:dyDescent="0.3">
      <c r="A1857">
        <v>25251</v>
      </c>
      <c r="B1857" t="s">
        <v>37</v>
      </c>
      <c r="C1857" s="8">
        <v>0.03</v>
      </c>
      <c r="D1857" s="6">
        <v>5.78</v>
      </c>
      <c r="E1857" s="7">
        <v>5.37</v>
      </c>
      <c r="F1857">
        <v>2006</v>
      </c>
      <c r="G1857" t="s">
        <v>1929</v>
      </c>
      <c r="H1857" t="str">
        <f>IF(COUNTIF(G$2:G1857,G1857)=1,"New Customer","Returning Customer")</f>
        <v>New Customer</v>
      </c>
      <c r="I1857">
        <f t="shared" si="140"/>
        <v>1</v>
      </c>
      <c r="J1857" t="s">
        <v>49</v>
      </c>
      <c r="K1857" t="s">
        <v>40</v>
      </c>
      <c r="L1857" t="s">
        <v>29</v>
      </c>
      <c r="M1857" t="s">
        <v>93</v>
      </c>
      <c r="N1857" t="s">
        <v>59</v>
      </c>
      <c r="O1857" t="s">
        <v>1930</v>
      </c>
      <c r="P1857">
        <v>0.36</v>
      </c>
      <c r="Q1857" t="s">
        <v>33</v>
      </c>
      <c r="R1857" t="s">
        <v>34</v>
      </c>
      <c r="S1857" t="str">
        <f>VLOOKUP(R1857,Users!$A$1:$B$5,2,0)</f>
        <v>William</v>
      </c>
      <c r="T1857" t="s">
        <v>250</v>
      </c>
      <c r="U1857" t="s">
        <v>1931</v>
      </c>
      <c r="V1857">
        <v>81301</v>
      </c>
      <c r="W1857" s="2">
        <v>42068</v>
      </c>
      <c r="X1857" s="2" t="str">
        <f t="shared" si="141"/>
        <v>Thu</v>
      </c>
      <c r="Y1857" s="2">
        <v>42069</v>
      </c>
      <c r="Z1857" s="9">
        <f t="shared" si="142"/>
        <v>1</v>
      </c>
      <c r="AA1857" s="9" t="str">
        <f t="shared" si="143"/>
        <v>After Discount</v>
      </c>
      <c r="AB1857" s="6">
        <v>-63.35</v>
      </c>
      <c r="AC1857">
        <v>15</v>
      </c>
      <c r="AD1857" s="6">
        <v>88.22</v>
      </c>
      <c r="AE1857">
        <v>88798</v>
      </c>
      <c r="AF1857" s="9">
        <f>IF(COUNTIF(AE$2:AE3808,AE1857)=1,1,0)</f>
        <v>1</v>
      </c>
      <c r="AG1857" t="str">
        <f>_xlfn.XLOOKUP(AE1857,Returns!A:A,Returns!B:B,"Not Returned",0,1)</f>
        <v>Not Returned</v>
      </c>
      <c r="AH1857">
        <f t="shared" si="144"/>
        <v>0</v>
      </c>
    </row>
    <row r="1858" spans="1:34" x14ac:dyDescent="0.3">
      <c r="A1858">
        <v>21918</v>
      </c>
      <c r="B1858" t="s">
        <v>56</v>
      </c>
      <c r="C1858" s="8">
        <v>0.05</v>
      </c>
      <c r="D1858" s="6">
        <v>30.98</v>
      </c>
      <c r="E1858" s="7">
        <v>9.18</v>
      </c>
      <c r="F1858">
        <v>2509</v>
      </c>
      <c r="G1858" t="s">
        <v>2337</v>
      </c>
      <c r="H1858" t="str">
        <f>IF(COUNTIF(G$2:G1858,G1858)=1,"New Customer","Returning Customer")</f>
        <v>New Customer</v>
      </c>
      <c r="I1858">
        <f t="shared" ref="I1858:I1921" si="145">IF(H1858="New Customer",1,0)</f>
        <v>1</v>
      </c>
      <c r="J1858" t="s">
        <v>49</v>
      </c>
      <c r="K1858" t="s">
        <v>40</v>
      </c>
      <c r="L1858" t="s">
        <v>29</v>
      </c>
      <c r="M1858" t="s">
        <v>93</v>
      </c>
      <c r="N1858" t="s">
        <v>59</v>
      </c>
      <c r="O1858" t="s">
        <v>2338</v>
      </c>
      <c r="P1858">
        <v>0.4</v>
      </c>
      <c r="Q1858" t="s">
        <v>33</v>
      </c>
      <c r="R1858" t="s">
        <v>53</v>
      </c>
      <c r="S1858" t="str">
        <f>VLOOKUP(R1858,Users!$A$1:$B$5,2,0)</f>
        <v>Erin</v>
      </c>
      <c r="T1858" t="s">
        <v>184</v>
      </c>
      <c r="U1858" t="s">
        <v>587</v>
      </c>
      <c r="V1858">
        <v>4106</v>
      </c>
      <c r="W1858" s="2">
        <v>42129</v>
      </c>
      <c r="X1858" s="2" t="str">
        <f t="shared" ref="X1858:X1921" si="146">TEXT(W1858,"ddd")</f>
        <v>Tue</v>
      </c>
      <c r="Y1858" s="2">
        <v>42129</v>
      </c>
      <c r="Z1858" s="9">
        <f t="shared" ref="Z1858:Z1921" si="147">Y1858-W1858</f>
        <v>0</v>
      </c>
      <c r="AA1858" s="9" t="str">
        <f t="shared" ref="AA1858:AA1921" si="148">IF(C1858=0,"No Discount","After Discount")</f>
        <v>After Discount</v>
      </c>
      <c r="AB1858" s="6">
        <v>308.67</v>
      </c>
      <c r="AC1858">
        <v>15</v>
      </c>
      <c r="AD1858" s="6">
        <v>462.57</v>
      </c>
      <c r="AE1858">
        <v>87029</v>
      </c>
      <c r="AF1858" s="9">
        <f>IF(COUNTIF(AE$2:AE3809,AE1858)=1,1,0)</f>
        <v>1</v>
      </c>
      <c r="AG1858" t="str">
        <f>_xlfn.XLOOKUP(AE1858,Returns!A:A,Returns!B:B,"Not Returned",0,1)</f>
        <v>Not Returned</v>
      </c>
      <c r="AH1858">
        <f t="shared" ref="AH1858:AH1921" si="149">IF(AG1858="Not Returned",0,1)</f>
        <v>0</v>
      </c>
    </row>
    <row r="1859" spans="1:34" x14ac:dyDescent="0.3">
      <c r="A1859">
        <v>5777</v>
      </c>
      <c r="B1859" t="s">
        <v>106</v>
      </c>
      <c r="C1859" s="8">
        <v>0.05</v>
      </c>
      <c r="D1859" s="6">
        <v>30.98</v>
      </c>
      <c r="E1859" s="7">
        <v>9.18</v>
      </c>
      <c r="F1859">
        <v>2548</v>
      </c>
      <c r="G1859" t="s">
        <v>2365</v>
      </c>
      <c r="H1859" t="str">
        <f>IF(COUNTIF(G$2:G1859,G1859)=1,"New Customer","Returning Customer")</f>
        <v>Returning Customer</v>
      </c>
      <c r="I1859">
        <f t="shared" si="145"/>
        <v>0</v>
      </c>
      <c r="J1859" t="s">
        <v>27</v>
      </c>
      <c r="K1859" t="s">
        <v>58</v>
      </c>
      <c r="L1859" t="s">
        <v>29</v>
      </c>
      <c r="M1859" t="s">
        <v>93</v>
      </c>
      <c r="N1859" t="s">
        <v>59</v>
      </c>
      <c r="O1859" t="s">
        <v>2338</v>
      </c>
      <c r="P1859">
        <v>0.4</v>
      </c>
      <c r="Q1859" t="s">
        <v>33</v>
      </c>
      <c r="R1859" t="s">
        <v>34</v>
      </c>
      <c r="S1859" t="str">
        <f>VLOOKUP(R1859,Users!$A$1:$B$5,2,0)</f>
        <v>William</v>
      </c>
      <c r="T1859" t="s">
        <v>45</v>
      </c>
      <c r="U1859" t="s">
        <v>655</v>
      </c>
      <c r="V1859">
        <v>90068</v>
      </c>
      <c r="W1859" s="2">
        <v>42115</v>
      </c>
      <c r="X1859" s="2" t="str">
        <f t="shared" si="146"/>
        <v>Tue</v>
      </c>
      <c r="Y1859" s="2">
        <v>42115</v>
      </c>
      <c r="Z1859" s="9">
        <f t="shared" si="147"/>
        <v>0</v>
      </c>
      <c r="AA1859" s="9" t="str">
        <f t="shared" si="148"/>
        <v>After Discount</v>
      </c>
      <c r="AB1859" s="6">
        <v>61.47</v>
      </c>
      <c r="AC1859">
        <v>12</v>
      </c>
      <c r="AD1859" s="6">
        <v>382.29</v>
      </c>
      <c r="AE1859">
        <v>40997</v>
      </c>
      <c r="AF1859" s="9">
        <f>IF(COUNTIF(AE$2:AE3810,AE1859)=1,1,0)</f>
        <v>0</v>
      </c>
      <c r="AG1859" t="str">
        <f>_xlfn.XLOOKUP(AE1859,Returns!A:A,Returns!B:B,"Not Returned",0,1)</f>
        <v>Not Returned</v>
      </c>
      <c r="AH1859">
        <f t="shared" si="149"/>
        <v>0</v>
      </c>
    </row>
    <row r="1860" spans="1:34" x14ac:dyDescent="0.3">
      <c r="A1860">
        <v>23777</v>
      </c>
      <c r="B1860" t="s">
        <v>106</v>
      </c>
      <c r="C1860" s="8">
        <v>0.05</v>
      </c>
      <c r="D1860" s="6">
        <v>30.98</v>
      </c>
      <c r="E1860" s="7">
        <v>9.18</v>
      </c>
      <c r="F1860">
        <v>2549</v>
      </c>
      <c r="G1860" t="s">
        <v>2369</v>
      </c>
      <c r="H1860" t="str">
        <f>IF(COUNTIF(G$2:G1860,G1860)=1,"New Customer","Returning Customer")</f>
        <v>Returning Customer</v>
      </c>
      <c r="I1860">
        <f t="shared" si="145"/>
        <v>0</v>
      </c>
      <c r="J1860" t="s">
        <v>27</v>
      </c>
      <c r="K1860" t="s">
        <v>58</v>
      </c>
      <c r="L1860" t="s">
        <v>29</v>
      </c>
      <c r="M1860" t="s">
        <v>93</v>
      </c>
      <c r="N1860" t="s">
        <v>59</v>
      </c>
      <c r="O1860" t="s">
        <v>2338</v>
      </c>
      <c r="P1860">
        <v>0.4</v>
      </c>
      <c r="Q1860" t="s">
        <v>33</v>
      </c>
      <c r="R1860" t="s">
        <v>53</v>
      </c>
      <c r="S1860" t="str">
        <f>VLOOKUP(R1860,Users!$A$1:$B$5,2,0)</f>
        <v>Erin</v>
      </c>
      <c r="T1860" t="s">
        <v>152</v>
      </c>
      <c r="U1860" t="s">
        <v>2370</v>
      </c>
      <c r="V1860">
        <v>43213</v>
      </c>
      <c r="W1860" s="2">
        <v>42115</v>
      </c>
      <c r="X1860" s="2" t="str">
        <f t="shared" si="146"/>
        <v>Tue</v>
      </c>
      <c r="Y1860" s="2">
        <v>42115</v>
      </c>
      <c r="Z1860" s="9">
        <f t="shared" si="147"/>
        <v>0</v>
      </c>
      <c r="AA1860" s="9" t="str">
        <f t="shared" si="148"/>
        <v>After Discount</v>
      </c>
      <c r="AB1860" s="6">
        <v>61.47</v>
      </c>
      <c r="AC1860">
        <v>3</v>
      </c>
      <c r="AD1860" s="6">
        <v>95.57</v>
      </c>
      <c r="AE1860">
        <v>88657</v>
      </c>
      <c r="AF1860" s="9">
        <f>IF(COUNTIF(AE$2:AE3811,AE1860)=1,1,0)</f>
        <v>0</v>
      </c>
      <c r="AG1860" t="str">
        <f>_xlfn.XLOOKUP(AE1860,Returns!A:A,Returns!B:B,"Not Returned",0,1)</f>
        <v>Not Returned</v>
      </c>
      <c r="AH1860">
        <f t="shared" si="149"/>
        <v>0</v>
      </c>
    </row>
    <row r="1861" spans="1:34" x14ac:dyDescent="0.3">
      <c r="A1861">
        <v>23298</v>
      </c>
      <c r="B1861" t="s">
        <v>47</v>
      </c>
      <c r="C1861" s="8">
        <v>0.01</v>
      </c>
      <c r="D1861" s="6">
        <v>30.98</v>
      </c>
      <c r="E1861" s="7">
        <v>9.18</v>
      </c>
      <c r="F1861">
        <v>2693</v>
      </c>
      <c r="G1861" t="s">
        <v>2472</v>
      </c>
      <c r="H1861" t="str">
        <f>IF(COUNTIF(G$2:G1861,G1861)=1,"New Customer","Returning Customer")</f>
        <v>New Customer</v>
      </c>
      <c r="I1861">
        <f t="shared" si="145"/>
        <v>1</v>
      </c>
      <c r="J1861" t="s">
        <v>49</v>
      </c>
      <c r="K1861" t="s">
        <v>40</v>
      </c>
      <c r="L1861" t="s">
        <v>29</v>
      </c>
      <c r="M1861" t="s">
        <v>93</v>
      </c>
      <c r="N1861" t="s">
        <v>59</v>
      </c>
      <c r="O1861" t="s">
        <v>2338</v>
      </c>
      <c r="P1861">
        <v>0.4</v>
      </c>
      <c r="Q1861" t="s">
        <v>33</v>
      </c>
      <c r="R1861" t="s">
        <v>53</v>
      </c>
      <c r="S1861" t="str">
        <f>VLOOKUP(R1861,Users!$A$1:$B$5,2,0)</f>
        <v>Erin</v>
      </c>
      <c r="T1861" t="s">
        <v>147</v>
      </c>
      <c r="U1861" t="s">
        <v>1093</v>
      </c>
      <c r="V1861">
        <v>5201</v>
      </c>
      <c r="W1861" s="2">
        <v>42128</v>
      </c>
      <c r="X1861" s="2" t="str">
        <f t="shared" si="146"/>
        <v>Mon</v>
      </c>
      <c r="Y1861" s="2">
        <v>42128</v>
      </c>
      <c r="Z1861" s="9">
        <f t="shared" si="147"/>
        <v>0</v>
      </c>
      <c r="AA1861" s="9" t="str">
        <f t="shared" si="148"/>
        <v>After Discount</v>
      </c>
      <c r="AB1861" s="6">
        <v>380.46800000000002</v>
      </c>
      <c r="AC1861">
        <v>20</v>
      </c>
      <c r="AD1861" s="6">
        <v>627.19000000000005</v>
      </c>
      <c r="AE1861">
        <v>90624</v>
      </c>
      <c r="AF1861" s="9">
        <f>IF(COUNTIF(AE$2:AE3812,AE1861)=1,1,0)</f>
        <v>0</v>
      </c>
      <c r="AG1861" t="str">
        <f>_xlfn.XLOOKUP(AE1861,Returns!A:A,Returns!B:B,"Not Returned",0,1)</f>
        <v>Not Returned</v>
      </c>
      <c r="AH1861">
        <f t="shared" si="149"/>
        <v>0</v>
      </c>
    </row>
    <row r="1862" spans="1:34" x14ac:dyDescent="0.3">
      <c r="A1862">
        <v>26103</v>
      </c>
      <c r="B1862" t="s">
        <v>56</v>
      </c>
      <c r="C1862" s="8">
        <v>0.02</v>
      </c>
      <c r="D1862" s="6">
        <v>4.9800000000000004</v>
      </c>
      <c r="E1862" s="7">
        <v>5.49</v>
      </c>
      <c r="F1862">
        <v>164</v>
      </c>
      <c r="G1862" t="s">
        <v>254</v>
      </c>
      <c r="H1862" t="str">
        <f>IF(COUNTIF(G$2:G1862,G1862)=1,"New Customer","Returning Customer")</f>
        <v>Returning Customer</v>
      </c>
      <c r="I1862">
        <f t="shared" si="145"/>
        <v>0</v>
      </c>
      <c r="J1862" t="s">
        <v>49</v>
      </c>
      <c r="K1862" t="s">
        <v>40</v>
      </c>
      <c r="L1862" t="s">
        <v>29</v>
      </c>
      <c r="M1862" t="s">
        <v>93</v>
      </c>
      <c r="N1862" t="s">
        <v>59</v>
      </c>
      <c r="O1862" t="s">
        <v>257</v>
      </c>
      <c r="P1862">
        <v>0.38</v>
      </c>
      <c r="Q1862" t="s">
        <v>33</v>
      </c>
      <c r="R1862" t="s">
        <v>34</v>
      </c>
      <c r="S1862" t="str">
        <f>VLOOKUP(R1862,Users!$A$1:$B$5,2,0)</f>
        <v>William</v>
      </c>
      <c r="T1862" t="s">
        <v>35</v>
      </c>
      <c r="U1862" t="s">
        <v>256</v>
      </c>
      <c r="V1862">
        <v>99352</v>
      </c>
      <c r="W1862" s="2">
        <v>42006</v>
      </c>
      <c r="X1862" s="2" t="str">
        <f t="shared" si="146"/>
        <v>Fri</v>
      </c>
      <c r="Y1862" s="2">
        <v>42007</v>
      </c>
      <c r="Z1862" s="9">
        <f t="shared" si="147"/>
        <v>1</v>
      </c>
      <c r="AA1862" s="9" t="str">
        <f t="shared" si="148"/>
        <v>After Discount</v>
      </c>
      <c r="AB1862" s="6">
        <v>-77.03</v>
      </c>
      <c r="AC1862">
        <v>9</v>
      </c>
      <c r="AD1862" s="6">
        <v>45.63</v>
      </c>
      <c r="AE1862">
        <v>89961</v>
      </c>
      <c r="AF1862" s="9">
        <f>IF(COUNTIF(AE$2:AE3813,AE1862)=1,1,0)</f>
        <v>0</v>
      </c>
      <c r="AG1862" t="str">
        <f>_xlfn.XLOOKUP(AE1862,Returns!A:A,Returns!B:B,"Not Returned",0,1)</f>
        <v>Not Returned</v>
      </c>
      <c r="AH1862">
        <f t="shared" si="149"/>
        <v>0</v>
      </c>
    </row>
    <row r="1863" spans="1:34" x14ac:dyDescent="0.3">
      <c r="A1863">
        <v>6289</v>
      </c>
      <c r="B1863" t="s">
        <v>56</v>
      </c>
      <c r="C1863" s="8">
        <v>0.03</v>
      </c>
      <c r="D1863" s="6">
        <v>5.28</v>
      </c>
      <c r="E1863" s="7">
        <v>5.61</v>
      </c>
      <c r="F1863">
        <v>699</v>
      </c>
      <c r="G1863" t="s">
        <v>826</v>
      </c>
      <c r="H1863" t="str">
        <f>IF(COUNTIF(G$2:G1863,G1863)=1,"New Customer","Returning Customer")</f>
        <v>Returning Customer</v>
      </c>
      <c r="I1863">
        <f t="shared" si="145"/>
        <v>0</v>
      </c>
      <c r="J1863" t="s">
        <v>49</v>
      </c>
      <c r="K1863" t="s">
        <v>114</v>
      </c>
      <c r="L1863" t="s">
        <v>29</v>
      </c>
      <c r="M1863" t="s">
        <v>93</v>
      </c>
      <c r="N1863" t="s">
        <v>59</v>
      </c>
      <c r="O1863" t="s">
        <v>827</v>
      </c>
      <c r="P1863">
        <v>0.4</v>
      </c>
      <c r="Q1863" t="s">
        <v>33</v>
      </c>
      <c r="R1863" t="s">
        <v>34</v>
      </c>
      <c r="S1863" t="str">
        <f>VLOOKUP(R1863,Users!$A$1:$B$5,2,0)</f>
        <v>William</v>
      </c>
      <c r="T1863" t="s">
        <v>45</v>
      </c>
      <c r="U1863" t="s">
        <v>655</v>
      </c>
      <c r="V1863">
        <v>90041</v>
      </c>
      <c r="W1863" s="2">
        <v>42117</v>
      </c>
      <c r="X1863" s="2" t="str">
        <f t="shared" si="146"/>
        <v>Thu</v>
      </c>
      <c r="Y1863" s="2">
        <v>42118</v>
      </c>
      <c r="Z1863" s="9">
        <f t="shared" si="147"/>
        <v>1</v>
      </c>
      <c r="AA1863" s="9" t="str">
        <f t="shared" si="148"/>
        <v>After Discount</v>
      </c>
      <c r="AB1863" s="6">
        <v>-16.670000000000002</v>
      </c>
      <c r="AC1863">
        <v>5</v>
      </c>
      <c r="AD1863" s="6">
        <v>32.5</v>
      </c>
      <c r="AE1863">
        <v>44517</v>
      </c>
      <c r="AF1863" s="9">
        <f>IF(COUNTIF(AE$2:AE3814,AE1863)=1,1,0)</f>
        <v>1</v>
      </c>
      <c r="AG1863" t="str">
        <f>_xlfn.XLOOKUP(AE1863,Returns!A:A,Returns!B:B,"Not Returned",0,1)</f>
        <v>Not Returned</v>
      </c>
      <c r="AH1863">
        <f t="shared" si="149"/>
        <v>0</v>
      </c>
    </row>
    <row r="1864" spans="1:34" x14ac:dyDescent="0.3">
      <c r="A1864">
        <v>24289</v>
      </c>
      <c r="B1864" t="s">
        <v>56</v>
      </c>
      <c r="C1864" s="8">
        <v>0.03</v>
      </c>
      <c r="D1864" s="6">
        <v>5.28</v>
      </c>
      <c r="E1864" s="7">
        <v>5.61</v>
      </c>
      <c r="F1864">
        <v>702</v>
      </c>
      <c r="G1864" t="s">
        <v>833</v>
      </c>
      <c r="H1864" t="str">
        <f>IF(COUNTIF(G$2:G1864,G1864)=1,"New Customer","Returning Customer")</f>
        <v>Returning Customer</v>
      </c>
      <c r="I1864">
        <f t="shared" si="145"/>
        <v>0</v>
      </c>
      <c r="J1864" t="s">
        <v>49</v>
      </c>
      <c r="K1864" t="s">
        <v>114</v>
      </c>
      <c r="L1864" t="s">
        <v>29</v>
      </c>
      <c r="M1864" t="s">
        <v>93</v>
      </c>
      <c r="N1864" t="s">
        <v>59</v>
      </c>
      <c r="O1864" t="s">
        <v>827</v>
      </c>
      <c r="P1864">
        <v>0.4</v>
      </c>
      <c r="Q1864" t="s">
        <v>33</v>
      </c>
      <c r="R1864" t="s">
        <v>34</v>
      </c>
      <c r="S1864" t="str">
        <f>VLOOKUP(R1864,Users!$A$1:$B$5,2,0)</f>
        <v>William</v>
      </c>
      <c r="T1864" t="s">
        <v>45</v>
      </c>
      <c r="U1864" t="s">
        <v>834</v>
      </c>
      <c r="V1864">
        <v>95404</v>
      </c>
      <c r="W1864" s="2">
        <v>42117</v>
      </c>
      <c r="X1864" s="2" t="str">
        <f t="shared" si="146"/>
        <v>Thu</v>
      </c>
      <c r="Y1864" s="2">
        <v>42118</v>
      </c>
      <c r="Z1864" s="9">
        <f t="shared" si="147"/>
        <v>1</v>
      </c>
      <c r="AA1864" s="9" t="str">
        <f t="shared" si="148"/>
        <v>After Discount</v>
      </c>
      <c r="AB1864" s="6">
        <v>-16.670000000000002</v>
      </c>
      <c r="AC1864">
        <v>1</v>
      </c>
      <c r="AD1864" s="6">
        <v>6.5</v>
      </c>
      <c r="AE1864">
        <v>87977</v>
      </c>
      <c r="AF1864" s="9">
        <f>IF(COUNTIF(AE$2:AE3815,AE1864)=1,1,0)</f>
        <v>1</v>
      </c>
      <c r="AG1864" t="str">
        <f>_xlfn.XLOOKUP(AE1864,Returns!A:A,Returns!B:B,"Not Returned",0,1)</f>
        <v>Not Returned</v>
      </c>
      <c r="AH1864">
        <f t="shared" si="149"/>
        <v>0</v>
      </c>
    </row>
    <row r="1865" spans="1:34" x14ac:dyDescent="0.3">
      <c r="A1865">
        <v>19480</v>
      </c>
      <c r="B1865" t="s">
        <v>47</v>
      </c>
      <c r="C1865" s="8">
        <v>0</v>
      </c>
      <c r="D1865" s="6">
        <v>5.28</v>
      </c>
      <c r="E1865" s="7">
        <v>5.61</v>
      </c>
      <c r="F1865">
        <v>910</v>
      </c>
      <c r="G1865" t="s">
        <v>1014</v>
      </c>
      <c r="H1865" t="str">
        <f>IF(COUNTIF(G$2:G1865,G1865)=1,"New Customer","Returning Customer")</f>
        <v>New Customer</v>
      </c>
      <c r="I1865">
        <f t="shared" si="145"/>
        <v>1</v>
      </c>
      <c r="J1865" t="s">
        <v>49</v>
      </c>
      <c r="K1865" t="s">
        <v>28</v>
      </c>
      <c r="L1865" t="s">
        <v>29</v>
      </c>
      <c r="M1865" t="s">
        <v>93</v>
      </c>
      <c r="N1865" t="s">
        <v>59</v>
      </c>
      <c r="O1865" t="s">
        <v>827</v>
      </c>
      <c r="P1865">
        <v>0.4</v>
      </c>
      <c r="Q1865" t="s">
        <v>33</v>
      </c>
      <c r="R1865" t="s">
        <v>135</v>
      </c>
      <c r="S1865" t="str">
        <f>VLOOKUP(R1865,Users!$A$1:$B$5,2,0)</f>
        <v>Sam</v>
      </c>
      <c r="T1865" t="s">
        <v>949</v>
      </c>
      <c r="U1865" t="s">
        <v>950</v>
      </c>
      <c r="V1865">
        <v>71854</v>
      </c>
      <c r="W1865" s="2">
        <v>42138</v>
      </c>
      <c r="X1865" s="2" t="str">
        <f t="shared" si="146"/>
        <v>Thu</v>
      </c>
      <c r="Y1865" s="2">
        <v>42138</v>
      </c>
      <c r="Z1865" s="9">
        <f t="shared" si="147"/>
        <v>0</v>
      </c>
      <c r="AA1865" s="9" t="str">
        <f t="shared" si="148"/>
        <v>No Discount</v>
      </c>
      <c r="AB1865" s="6">
        <v>-149.21199999999999</v>
      </c>
      <c r="AC1865">
        <v>15</v>
      </c>
      <c r="AD1865" s="6">
        <v>85.26</v>
      </c>
      <c r="AE1865">
        <v>90187</v>
      </c>
      <c r="AF1865" s="9">
        <f>IF(COUNTIF(AE$2:AE3816,AE1865)=1,1,0)</f>
        <v>1</v>
      </c>
      <c r="AG1865" t="str">
        <f>_xlfn.XLOOKUP(AE1865,Returns!A:A,Returns!B:B,"Not Returned",0,1)</f>
        <v>Not Returned</v>
      </c>
      <c r="AH1865">
        <f t="shared" si="149"/>
        <v>0</v>
      </c>
    </row>
    <row r="1866" spans="1:34" x14ac:dyDescent="0.3">
      <c r="A1866">
        <v>20817</v>
      </c>
      <c r="B1866" t="s">
        <v>47</v>
      </c>
      <c r="C1866" s="8">
        <v>0.1</v>
      </c>
      <c r="D1866" s="6">
        <v>5.78</v>
      </c>
      <c r="E1866" s="7">
        <v>7.96</v>
      </c>
      <c r="F1866">
        <v>2987</v>
      </c>
      <c r="G1866" t="s">
        <v>2690</v>
      </c>
      <c r="H1866" t="str">
        <f>IF(COUNTIF(G$2:G1866,G1866)=1,"New Customer","Returning Customer")</f>
        <v>Returning Customer</v>
      </c>
      <c r="I1866">
        <f t="shared" si="145"/>
        <v>0</v>
      </c>
      <c r="J1866" t="s">
        <v>49</v>
      </c>
      <c r="K1866" t="s">
        <v>40</v>
      </c>
      <c r="L1866" t="s">
        <v>29</v>
      </c>
      <c r="M1866" t="s">
        <v>93</v>
      </c>
      <c r="N1866" t="s">
        <v>59</v>
      </c>
      <c r="O1866" t="s">
        <v>2692</v>
      </c>
      <c r="P1866">
        <v>0.36</v>
      </c>
      <c r="Q1866" t="s">
        <v>33</v>
      </c>
      <c r="R1866" t="s">
        <v>61</v>
      </c>
      <c r="S1866" t="str">
        <f>VLOOKUP(R1866,Users!$A$1:$B$5,2,0)</f>
        <v>Chris</v>
      </c>
      <c r="T1866" t="s">
        <v>324</v>
      </c>
      <c r="U1866" t="s">
        <v>2691</v>
      </c>
      <c r="V1866">
        <v>50265</v>
      </c>
      <c r="W1866" s="2">
        <v>42183</v>
      </c>
      <c r="X1866" s="2" t="str">
        <f t="shared" si="146"/>
        <v>Sun</v>
      </c>
      <c r="Y1866" s="2">
        <v>42183</v>
      </c>
      <c r="Z1866" s="9">
        <f t="shared" si="147"/>
        <v>0</v>
      </c>
      <c r="AA1866" s="9" t="str">
        <f t="shared" si="148"/>
        <v>After Discount</v>
      </c>
      <c r="AB1866" s="6">
        <v>-57.823999999999998</v>
      </c>
      <c r="AC1866">
        <v>6</v>
      </c>
      <c r="AD1866" s="6">
        <v>35.96</v>
      </c>
      <c r="AE1866">
        <v>91180</v>
      </c>
      <c r="AF1866" s="9">
        <f>IF(COUNTIF(AE$2:AE3817,AE1866)=1,1,0)</f>
        <v>0</v>
      </c>
      <c r="AG1866" t="str">
        <f>_xlfn.XLOOKUP(AE1866,Returns!A:A,Returns!B:B,"Not Returned",0,1)</f>
        <v>Not Returned</v>
      </c>
      <c r="AH1866">
        <f t="shared" si="149"/>
        <v>0</v>
      </c>
    </row>
    <row r="1867" spans="1:34" x14ac:dyDescent="0.3">
      <c r="A1867">
        <v>22846</v>
      </c>
      <c r="B1867" t="s">
        <v>56</v>
      </c>
      <c r="C1867" s="8">
        <v>0.1</v>
      </c>
      <c r="D1867" s="6">
        <v>4.9800000000000004</v>
      </c>
      <c r="E1867" s="7">
        <v>7.54</v>
      </c>
      <c r="F1867">
        <v>3194</v>
      </c>
      <c r="G1867" t="s">
        <v>2851</v>
      </c>
      <c r="H1867" t="str">
        <f>IF(COUNTIF(G$2:G1867,G1867)=1,"New Customer","Returning Customer")</f>
        <v>New Customer</v>
      </c>
      <c r="I1867">
        <f t="shared" si="145"/>
        <v>1</v>
      </c>
      <c r="J1867" t="s">
        <v>49</v>
      </c>
      <c r="K1867" t="s">
        <v>114</v>
      </c>
      <c r="L1867" t="s">
        <v>29</v>
      </c>
      <c r="M1867" t="s">
        <v>93</v>
      </c>
      <c r="N1867" t="s">
        <v>59</v>
      </c>
      <c r="O1867" t="s">
        <v>2852</v>
      </c>
      <c r="P1867">
        <v>0.38</v>
      </c>
      <c r="Q1867" t="s">
        <v>33</v>
      </c>
      <c r="R1867" t="s">
        <v>135</v>
      </c>
      <c r="S1867" t="str">
        <f>VLOOKUP(R1867,Users!$A$1:$B$5,2,0)</f>
        <v>Sam</v>
      </c>
      <c r="T1867" t="s">
        <v>356</v>
      </c>
      <c r="U1867" t="s">
        <v>942</v>
      </c>
      <c r="V1867">
        <v>34609</v>
      </c>
      <c r="W1867" s="2">
        <v>42073</v>
      </c>
      <c r="X1867" s="2" t="str">
        <f t="shared" si="146"/>
        <v>Tue</v>
      </c>
      <c r="Y1867" s="2">
        <v>42074</v>
      </c>
      <c r="Z1867" s="9">
        <f t="shared" si="147"/>
        <v>1</v>
      </c>
      <c r="AA1867" s="9" t="str">
        <f t="shared" si="148"/>
        <v>After Discount</v>
      </c>
      <c r="AB1867" s="6">
        <v>45.077999999999996</v>
      </c>
      <c r="AC1867">
        <v>9</v>
      </c>
      <c r="AD1867" s="6">
        <v>43.84</v>
      </c>
      <c r="AE1867">
        <v>89805</v>
      </c>
      <c r="AF1867" s="9">
        <f>IF(COUNTIF(AE$2:AE3818,AE1867)=1,1,0)</f>
        <v>0</v>
      </c>
      <c r="AG1867" t="str">
        <f>_xlfn.XLOOKUP(AE1867,Returns!A:A,Returns!B:B,"Not Returned",0,1)</f>
        <v>Not Returned</v>
      </c>
      <c r="AH1867">
        <f t="shared" si="149"/>
        <v>0</v>
      </c>
    </row>
    <row r="1868" spans="1:34" x14ac:dyDescent="0.3">
      <c r="A1868">
        <v>19295</v>
      </c>
      <c r="B1868" t="s">
        <v>25</v>
      </c>
      <c r="C1868" s="8">
        <v>0.08</v>
      </c>
      <c r="D1868" s="6">
        <v>4.28</v>
      </c>
      <c r="E1868" s="7">
        <v>4.79</v>
      </c>
      <c r="F1868">
        <v>2668</v>
      </c>
      <c r="G1868" t="s">
        <v>2452</v>
      </c>
      <c r="H1868" t="str">
        <f>IF(COUNTIF(G$2:G1868,G1868)=1,"New Customer","Returning Customer")</f>
        <v>Returning Customer</v>
      </c>
      <c r="I1868">
        <f t="shared" si="145"/>
        <v>0</v>
      </c>
      <c r="J1868" t="s">
        <v>49</v>
      </c>
      <c r="K1868" t="s">
        <v>28</v>
      </c>
      <c r="L1868" t="s">
        <v>29</v>
      </c>
      <c r="M1868" t="s">
        <v>93</v>
      </c>
      <c r="N1868" t="s">
        <v>59</v>
      </c>
      <c r="O1868" t="s">
        <v>2455</v>
      </c>
      <c r="P1868">
        <v>0.4</v>
      </c>
      <c r="Q1868" t="s">
        <v>33</v>
      </c>
      <c r="R1868" t="s">
        <v>61</v>
      </c>
      <c r="S1868" t="str">
        <f>VLOOKUP(R1868,Users!$A$1:$B$5,2,0)</f>
        <v>Chris</v>
      </c>
      <c r="T1868" t="s">
        <v>2175</v>
      </c>
      <c r="U1868" t="s">
        <v>2454</v>
      </c>
      <c r="V1868">
        <v>57701</v>
      </c>
      <c r="W1868" s="2">
        <v>42091</v>
      </c>
      <c r="X1868" s="2" t="str">
        <f t="shared" si="146"/>
        <v>Sat</v>
      </c>
      <c r="Y1868" s="2">
        <v>42093</v>
      </c>
      <c r="Z1868" s="9">
        <f t="shared" si="147"/>
        <v>2</v>
      </c>
      <c r="AA1868" s="9" t="str">
        <f t="shared" si="148"/>
        <v>After Discount</v>
      </c>
      <c r="AB1868" s="6">
        <v>-121.2</v>
      </c>
      <c r="AC1868">
        <v>12</v>
      </c>
      <c r="AD1868" s="6">
        <v>49.87</v>
      </c>
      <c r="AE1868">
        <v>87830</v>
      </c>
      <c r="AF1868" s="9">
        <f>IF(COUNTIF(AE$2:AE3819,AE1868)=1,1,0)</f>
        <v>0</v>
      </c>
      <c r="AG1868" t="str">
        <f>_xlfn.XLOOKUP(AE1868,Returns!A:A,Returns!B:B,"Not Returned",0,1)</f>
        <v>Not Returned</v>
      </c>
      <c r="AH1868">
        <f t="shared" si="149"/>
        <v>0</v>
      </c>
    </row>
    <row r="1869" spans="1:34" x14ac:dyDescent="0.3">
      <c r="A1869">
        <v>24803</v>
      </c>
      <c r="B1869" t="s">
        <v>47</v>
      </c>
      <c r="C1869" s="8">
        <v>0.03</v>
      </c>
      <c r="D1869" s="6">
        <v>22.84</v>
      </c>
      <c r="E1869" s="7">
        <v>11.54</v>
      </c>
      <c r="F1869">
        <v>142</v>
      </c>
      <c r="G1869" t="s">
        <v>221</v>
      </c>
      <c r="H1869" t="str">
        <f>IF(COUNTIF(G$2:G1869,G1869)=1,"New Customer","Returning Customer")</f>
        <v>New Customer</v>
      </c>
      <c r="I1869">
        <f t="shared" si="145"/>
        <v>1</v>
      </c>
      <c r="J1869" t="s">
        <v>49</v>
      </c>
      <c r="K1869" t="s">
        <v>58</v>
      </c>
      <c r="L1869" t="s">
        <v>29</v>
      </c>
      <c r="M1869" t="s">
        <v>93</v>
      </c>
      <c r="N1869" t="s">
        <v>59</v>
      </c>
      <c r="O1869" t="s">
        <v>222</v>
      </c>
      <c r="P1869">
        <v>0.39</v>
      </c>
      <c r="Q1869" t="s">
        <v>33</v>
      </c>
      <c r="R1869" t="s">
        <v>53</v>
      </c>
      <c r="S1869" t="str">
        <f>VLOOKUP(R1869,Users!$A$1:$B$5,2,0)</f>
        <v>Erin</v>
      </c>
      <c r="T1869" t="s">
        <v>223</v>
      </c>
      <c r="U1869" t="s">
        <v>224</v>
      </c>
      <c r="V1869">
        <v>6401</v>
      </c>
      <c r="W1869" s="2">
        <v>42157</v>
      </c>
      <c r="X1869" s="2" t="str">
        <f t="shared" si="146"/>
        <v>Tue</v>
      </c>
      <c r="Y1869" s="2">
        <v>42158</v>
      </c>
      <c r="Z1869" s="9">
        <f t="shared" si="147"/>
        <v>1</v>
      </c>
      <c r="AA1869" s="9" t="str">
        <f t="shared" si="148"/>
        <v>After Discount</v>
      </c>
      <c r="AB1869" s="6">
        <v>91.955999999999989</v>
      </c>
      <c r="AC1869">
        <v>13</v>
      </c>
      <c r="AD1869" s="6">
        <v>312.58999999999997</v>
      </c>
      <c r="AE1869">
        <v>91087</v>
      </c>
      <c r="AF1869" s="9">
        <f>IF(COUNTIF(AE$2:AE3820,AE1869)=1,1,0)</f>
        <v>0</v>
      </c>
      <c r="AG1869" t="str">
        <f>_xlfn.XLOOKUP(AE1869,Returns!A:A,Returns!B:B,"Not Returned",0,1)</f>
        <v>Not Returned</v>
      </c>
      <c r="AH1869">
        <f t="shared" si="149"/>
        <v>0</v>
      </c>
    </row>
    <row r="1870" spans="1:34" x14ac:dyDescent="0.3">
      <c r="A1870">
        <v>18055</v>
      </c>
      <c r="B1870" t="s">
        <v>47</v>
      </c>
      <c r="C1870" s="8">
        <v>0.06</v>
      </c>
      <c r="D1870" s="6">
        <v>22.84</v>
      </c>
      <c r="E1870" s="7">
        <v>11.54</v>
      </c>
      <c r="F1870">
        <v>880</v>
      </c>
      <c r="G1870" t="s">
        <v>988</v>
      </c>
      <c r="H1870" t="str">
        <f>IF(COUNTIF(G$2:G1870,G1870)=1,"New Customer","Returning Customer")</f>
        <v>Returning Customer</v>
      </c>
      <c r="I1870">
        <f t="shared" si="145"/>
        <v>0</v>
      </c>
      <c r="J1870" t="s">
        <v>49</v>
      </c>
      <c r="K1870" t="s">
        <v>58</v>
      </c>
      <c r="L1870" t="s">
        <v>29</v>
      </c>
      <c r="M1870" t="s">
        <v>93</v>
      </c>
      <c r="N1870" t="s">
        <v>59</v>
      </c>
      <c r="O1870" t="s">
        <v>222</v>
      </c>
      <c r="P1870">
        <v>0.39</v>
      </c>
      <c r="Q1870" t="s">
        <v>33</v>
      </c>
      <c r="R1870" t="s">
        <v>34</v>
      </c>
      <c r="S1870" t="str">
        <f>VLOOKUP(R1870,Users!$A$1:$B$5,2,0)</f>
        <v>William</v>
      </c>
      <c r="T1870" t="s">
        <v>372</v>
      </c>
      <c r="U1870" t="s">
        <v>990</v>
      </c>
      <c r="V1870">
        <v>85254</v>
      </c>
      <c r="W1870" s="2">
        <v>42088</v>
      </c>
      <c r="X1870" s="2" t="str">
        <f t="shared" si="146"/>
        <v>Wed</v>
      </c>
      <c r="Y1870" s="2">
        <v>42090</v>
      </c>
      <c r="Z1870" s="9">
        <f t="shared" si="147"/>
        <v>2</v>
      </c>
      <c r="AA1870" s="9" t="str">
        <f t="shared" si="148"/>
        <v>After Discount</v>
      </c>
      <c r="AB1870" s="6">
        <v>-31.24</v>
      </c>
      <c r="AC1870">
        <v>1</v>
      </c>
      <c r="AD1870" s="6">
        <v>27.67</v>
      </c>
      <c r="AE1870">
        <v>86153</v>
      </c>
      <c r="AF1870" s="9">
        <f>IF(COUNTIF(AE$2:AE3821,AE1870)=1,1,0)</f>
        <v>0</v>
      </c>
      <c r="AG1870" t="str">
        <f>_xlfn.XLOOKUP(AE1870,Returns!A:A,Returns!B:B,"Not Returned",0,1)</f>
        <v>Not Returned</v>
      </c>
      <c r="AH1870">
        <f t="shared" si="149"/>
        <v>0</v>
      </c>
    </row>
    <row r="1871" spans="1:34" x14ac:dyDescent="0.3">
      <c r="A1871">
        <v>18295</v>
      </c>
      <c r="B1871" t="s">
        <v>37</v>
      </c>
      <c r="C1871" s="8">
        <v>0.08</v>
      </c>
      <c r="D1871" s="6">
        <v>22.84</v>
      </c>
      <c r="E1871" s="7">
        <v>11.54</v>
      </c>
      <c r="F1871">
        <v>1556</v>
      </c>
      <c r="G1871" t="s">
        <v>1567</v>
      </c>
      <c r="H1871" t="str">
        <f>IF(COUNTIF(G$2:G1871,G1871)=1,"New Customer","Returning Customer")</f>
        <v>Returning Customer</v>
      </c>
      <c r="I1871">
        <f t="shared" si="145"/>
        <v>0</v>
      </c>
      <c r="J1871" t="s">
        <v>49</v>
      </c>
      <c r="K1871" t="s">
        <v>114</v>
      </c>
      <c r="L1871" t="s">
        <v>29</v>
      </c>
      <c r="M1871" t="s">
        <v>93</v>
      </c>
      <c r="N1871" t="s">
        <v>59</v>
      </c>
      <c r="O1871" t="s">
        <v>222</v>
      </c>
      <c r="P1871">
        <v>0.39</v>
      </c>
      <c r="Q1871" t="s">
        <v>33</v>
      </c>
      <c r="R1871" t="s">
        <v>135</v>
      </c>
      <c r="S1871" t="str">
        <f>VLOOKUP(R1871,Users!$A$1:$B$5,2,0)</f>
        <v>Sam</v>
      </c>
      <c r="T1871" t="s">
        <v>136</v>
      </c>
      <c r="U1871" t="s">
        <v>1441</v>
      </c>
      <c r="V1871">
        <v>22304</v>
      </c>
      <c r="W1871" s="2">
        <v>42156</v>
      </c>
      <c r="X1871" s="2" t="str">
        <f t="shared" si="146"/>
        <v>Mon</v>
      </c>
      <c r="Y1871" s="2">
        <v>42158</v>
      </c>
      <c r="Z1871" s="9">
        <f t="shared" si="147"/>
        <v>2</v>
      </c>
      <c r="AA1871" s="9" t="str">
        <f t="shared" si="148"/>
        <v>After Discount</v>
      </c>
      <c r="AB1871" s="6">
        <v>-477.37200000000007</v>
      </c>
      <c r="AC1871">
        <v>9</v>
      </c>
      <c r="AD1871" s="6">
        <v>195.16</v>
      </c>
      <c r="AE1871">
        <v>87425</v>
      </c>
      <c r="AF1871" s="9">
        <f>IF(COUNTIF(AE$2:AE3822,AE1871)=1,1,0)</f>
        <v>0</v>
      </c>
      <c r="AG1871" t="str">
        <f>_xlfn.XLOOKUP(AE1871,Returns!A:A,Returns!B:B,"Not Returned",0,1)</f>
        <v>Not Returned</v>
      </c>
      <c r="AH1871">
        <f t="shared" si="149"/>
        <v>0</v>
      </c>
    </row>
    <row r="1872" spans="1:34" x14ac:dyDescent="0.3">
      <c r="A1872">
        <v>8389</v>
      </c>
      <c r="B1872" t="s">
        <v>25</v>
      </c>
      <c r="C1872" s="8">
        <v>0.02</v>
      </c>
      <c r="D1872" s="6">
        <v>30.98</v>
      </c>
      <c r="E1872" s="7">
        <v>17.079999999999998</v>
      </c>
      <c r="F1872">
        <v>1733</v>
      </c>
      <c r="G1872" t="s">
        <v>1729</v>
      </c>
      <c r="H1872" t="str">
        <f>IF(COUNTIF(G$2:G1872,G1872)=1,"New Customer","Returning Customer")</f>
        <v>Returning Customer</v>
      </c>
      <c r="I1872">
        <f t="shared" si="145"/>
        <v>0</v>
      </c>
      <c r="J1872" t="s">
        <v>49</v>
      </c>
      <c r="K1872" t="s">
        <v>58</v>
      </c>
      <c r="L1872" t="s">
        <v>29</v>
      </c>
      <c r="M1872" t="s">
        <v>93</v>
      </c>
      <c r="N1872" t="s">
        <v>59</v>
      </c>
      <c r="O1872" t="s">
        <v>1730</v>
      </c>
      <c r="P1872">
        <v>0.4</v>
      </c>
      <c r="Q1872" t="s">
        <v>33</v>
      </c>
      <c r="R1872" t="s">
        <v>53</v>
      </c>
      <c r="S1872" t="str">
        <f>VLOOKUP(R1872,Users!$A$1:$B$5,2,0)</f>
        <v>Erin</v>
      </c>
      <c r="T1872" t="s">
        <v>998</v>
      </c>
      <c r="U1872" t="s">
        <v>35</v>
      </c>
      <c r="V1872">
        <v>20012</v>
      </c>
      <c r="W1872" s="2">
        <v>42183</v>
      </c>
      <c r="X1872" s="2" t="str">
        <f t="shared" si="146"/>
        <v>Sun</v>
      </c>
      <c r="Y1872" s="2">
        <v>42184</v>
      </c>
      <c r="Z1872" s="9">
        <f t="shared" si="147"/>
        <v>1</v>
      </c>
      <c r="AA1872" s="9" t="str">
        <f t="shared" si="148"/>
        <v>After Discount</v>
      </c>
      <c r="AB1872" s="6">
        <v>-32.28</v>
      </c>
      <c r="AC1872">
        <v>13</v>
      </c>
      <c r="AD1872" s="6">
        <v>438.25</v>
      </c>
      <c r="AE1872">
        <v>59937</v>
      </c>
      <c r="AF1872" s="9">
        <f>IF(COUNTIF(AE$2:AE3823,AE1872)=1,1,0)</f>
        <v>1</v>
      </c>
      <c r="AG1872" t="str">
        <f>_xlfn.XLOOKUP(AE1872,Returns!A:A,Returns!B:B,"Not Returned",0,1)</f>
        <v>Returned</v>
      </c>
      <c r="AH1872">
        <f t="shared" si="149"/>
        <v>1</v>
      </c>
    </row>
    <row r="1873" spans="1:34" x14ac:dyDescent="0.3">
      <c r="A1873">
        <v>26389</v>
      </c>
      <c r="B1873" t="s">
        <v>25</v>
      </c>
      <c r="C1873" s="8">
        <v>0.02</v>
      </c>
      <c r="D1873" s="6">
        <v>30.98</v>
      </c>
      <c r="E1873" s="7">
        <v>17.079999999999998</v>
      </c>
      <c r="F1873">
        <v>1735</v>
      </c>
      <c r="G1873" t="s">
        <v>1733</v>
      </c>
      <c r="H1873" t="str">
        <f>IF(COUNTIF(G$2:G1873,G1873)=1,"New Customer","Returning Customer")</f>
        <v>New Customer</v>
      </c>
      <c r="I1873">
        <f t="shared" si="145"/>
        <v>1</v>
      </c>
      <c r="J1873" t="s">
        <v>49</v>
      </c>
      <c r="K1873" t="s">
        <v>58</v>
      </c>
      <c r="L1873" t="s">
        <v>29</v>
      </c>
      <c r="M1873" t="s">
        <v>93</v>
      </c>
      <c r="N1873" t="s">
        <v>59</v>
      </c>
      <c r="O1873" t="s">
        <v>1730</v>
      </c>
      <c r="P1873">
        <v>0.4</v>
      </c>
      <c r="Q1873" t="s">
        <v>33</v>
      </c>
      <c r="R1873" t="s">
        <v>53</v>
      </c>
      <c r="S1873" t="str">
        <f>VLOOKUP(R1873,Users!$A$1:$B$5,2,0)</f>
        <v>Erin</v>
      </c>
      <c r="T1873" t="s">
        <v>71</v>
      </c>
      <c r="U1873" t="s">
        <v>1734</v>
      </c>
      <c r="V1873">
        <v>11550</v>
      </c>
      <c r="W1873" s="2">
        <v>42183</v>
      </c>
      <c r="X1873" s="2" t="str">
        <f t="shared" si="146"/>
        <v>Sun</v>
      </c>
      <c r="Y1873" s="2">
        <v>42184</v>
      </c>
      <c r="Z1873" s="9">
        <f t="shared" si="147"/>
        <v>1</v>
      </c>
      <c r="AA1873" s="9" t="str">
        <f t="shared" si="148"/>
        <v>After Discount</v>
      </c>
      <c r="AB1873" s="6">
        <v>-16.14</v>
      </c>
      <c r="AC1873">
        <v>3</v>
      </c>
      <c r="AD1873" s="6">
        <v>101.13</v>
      </c>
      <c r="AE1873">
        <v>88444</v>
      </c>
      <c r="AF1873" s="9">
        <f>IF(COUNTIF(AE$2:AE3824,AE1873)=1,1,0)</f>
        <v>1</v>
      </c>
      <c r="AG1873" t="str">
        <f>_xlfn.XLOOKUP(AE1873,Returns!A:A,Returns!B:B,"Not Returned",0,1)</f>
        <v>Not Returned</v>
      </c>
      <c r="AH1873">
        <f t="shared" si="149"/>
        <v>0</v>
      </c>
    </row>
    <row r="1874" spans="1:34" x14ac:dyDescent="0.3">
      <c r="A1874">
        <v>3393</v>
      </c>
      <c r="B1874" t="s">
        <v>37</v>
      </c>
      <c r="C1874" s="8">
        <v>0.02</v>
      </c>
      <c r="D1874" s="6">
        <v>4.28</v>
      </c>
      <c r="E1874" s="7">
        <v>5.17</v>
      </c>
      <c r="F1874">
        <v>373</v>
      </c>
      <c r="G1874" t="s">
        <v>473</v>
      </c>
      <c r="H1874" t="str">
        <f>IF(COUNTIF(G$2:G1874,G1874)=1,"New Customer","Returning Customer")</f>
        <v>Returning Customer</v>
      </c>
      <c r="I1874">
        <f t="shared" si="145"/>
        <v>0</v>
      </c>
      <c r="J1874" t="s">
        <v>49</v>
      </c>
      <c r="K1874" t="s">
        <v>58</v>
      </c>
      <c r="L1874" t="s">
        <v>29</v>
      </c>
      <c r="M1874" t="s">
        <v>93</v>
      </c>
      <c r="N1874" t="s">
        <v>59</v>
      </c>
      <c r="O1874" t="s">
        <v>475</v>
      </c>
      <c r="P1874">
        <v>0.4</v>
      </c>
      <c r="Q1874" t="s">
        <v>33</v>
      </c>
      <c r="R1874" t="s">
        <v>61</v>
      </c>
      <c r="S1874" t="str">
        <f>VLOOKUP(R1874,Users!$A$1:$B$5,2,0)</f>
        <v>Chris</v>
      </c>
      <c r="T1874" t="s">
        <v>295</v>
      </c>
      <c r="U1874" t="s">
        <v>296</v>
      </c>
      <c r="V1874">
        <v>48234</v>
      </c>
      <c r="W1874" s="2">
        <v>42077</v>
      </c>
      <c r="X1874" s="2" t="str">
        <f t="shared" si="146"/>
        <v>Sat</v>
      </c>
      <c r="Y1874" s="2">
        <v>42078</v>
      </c>
      <c r="Z1874" s="9">
        <f t="shared" si="147"/>
        <v>1</v>
      </c>
      <c r="AA1874" s="9" t="str">
        <f t="shared" si="148"/>
        <v>After Discount</v>
      </c>
      <c r="AB1874" s="6">
        <v>-63.87</v>
      </c>
      <c r="AC1874">
        <v>24</v>
      </c>
      <c r="AD1874" s="6">
        <v>109.86</v>
      </c>
      <c r="AE1874">
        <v>24193</v>
      </c>
      <c r="AF1874" s="9">
        <f>IF(COUNTIF(AE$2:AE3825,AE1874)=1,1,0)</f>
        <v>0</v>
      </c>
      <c r="AG1874" t="str">
        <f>_xlfn.XLOOKUP(AE1874,Returns!A:A,Returns!B:B,"Not Returned",0,1)</f>
        <v>Not Returned</v>
      </c>
      <c r="AH1874">
        <f t="shared" si="149"/>
        <v>0</v>
      </c>
    </row>
    <row r="1875" spans="1:34" x14ac:dyDescent="0.3">
      <c r="A1875">
        <v>21393</v>
      </c>
      <c r="B1875" t="s">
        <v>37</v>
      </c>
      <c r="C1875" s="8">
        <v>0.02</v>
      </c>
      <c r="D1875" s="6">
        <v>4.28</v>
      </c>
      <c r="E1875" s="7">
        <v>5.17</v>
      </c>
      <c r="F1875">
        <v>375</v>
      </c>
      <c r="G1875" t="s">
        <v>477</v>
      </c>
      <c r="H1875" t="str">
        <f>IF(COUNTIF(G$2:G1875,G1875)=1,"New Customer","Returning Customer")</f>
        <v>Returning Customer</v>
      </c>
      <c r="I1875">
        <f t="shared" si="145"/>
        <v>0</v>
      </c>
      <c r="J1875" t="s">
        <v>49</v>
      </c>
      <c r="K1875" t="s">
        <v>58</v>
      </c>
      <c r="L1875" t="s">
        <v>29</v>
      </c>
      <c r="M1875" t="s">
        <v>93</v>
      </c>
      <c r="N1875" t="s">
        <v>59</v>
      </c>
      <c r="O1875" t="s">
        <v>475</v>
      </c>
      <c r="P1875">
        <v>0.4</v>
      </c>
      <c r="Q1875" t="s">
        <v>33</v>
      </c>
      <c r="R1875" t="s">
        <v>135</v>
      </c>
      <c r="S1875" t="str">
        <f>VLOOKUP(R1875,Users!$A$1:$B$5,2,0)</f>
        <v>Sam</v>
      </c>
      <c r="T1875" t="s">
        <v>239</v>
      </c>
      <c r="U1875" t="s">
        <v>478</v>
      </c>
      <c r="V1875">
        <v>37814</v>
      </c>
      <c r="W1875" s="2">
        <v>42077</v>
      </c>
      <c r="X1875" s="2" t="str">
        <f t="shared" si="146"/>
        <v>Sat</v>
      </c>
      <c r="Y1875" s="2">
        <v>42078</v>
      </c>
      <c r="Z1875" s="9">
        <f t="shared" si="147"/>
        <v>1</v>
      </c>
      <c r="AA1875" s="9" t="str">
        <f t="shared" si="148"/>
        <v>After Discount</v>
      </c>
      <c r="AB1875" s="6">
        <v>196.79999999999998</v>
      </c>
      <c r="AC1875">
        <v>6</v>
      </c>
      <c r="AD1875" s="6">
        <v>27.47</v>
      </c>
      <c r="AE1875">
        <v>90917</v>
      </c>
      <c r="AF1875" s="9">
        <f>IF(COUNTIF(AE$2:AE3826,AE1875)=1,1,0)</f>
        <v>0</v>
      </c>
      <c r="AG1875" t="str">
        <f>_xlfn.XLOOKUP(AE1875,Returns!A:A,Returns!B:B,"Not Returned",0,1)</f>
        <v>Not Returned</v>
      </c>
      <c r="AH1875">
        <f t="shared" si="149"/>
        <v>0</v>
      </c>
    </row>
    <row r="1876" spans="1:34" x14ac:dyDescent="0.3">
      <c r="A1876">
        <v>25895</v>
      </c>
      <c r="B1876" t="s">
        <v>25</v>
      </c>
      <c r="C1876" s="8">
        <v>0.05</v>
      </c>
      <c r="D1876" s="6">
        <v>4.28</v>
      </c>
      <c r="E1876" s="7">
        <v>5.17</v>
      </c>
      <c r="F1876">
        <v>993</v>
      </c>
      <c r="G1876" t="s">
        <v>1080</v>
      </c>
      <c r="H1876" t="str">
        <f>IF(COUNTIF(G$2:G1876,G1876)=1,"New Customer","Returning Customer")</f>
        <v>New Customer</v>
      </c>
      <c r="I1876">
        <f t="shared" si="145"/>
        <v>1</v>
      </c>
      <c r="J1876" t="s">
        <v>49</v>
      </c>
      <c r="K1876" t="s">
        <v>58</v>
      </c>
      <c r="L1876" t="s">
        <v>29</v>
      </c>
      <c r="M1876" t="s">
        <v>93</v>
      </c>
      <c r="N1876" t="s">
        <v>59</v>
      </c>
      <c r="O1876" t="s">
        <v>475</v>
      </c>
      <c r="P1876">
        <v>0.4</v>
      </c>
      <c r="Q1876" t="s">
        <v>33</v>
      </c>
      <c r="R1876" t="s">
        <v>34</v>
      </c>
      <c r="S1876" t="str">
        <f>VLOOKUP(R1876,Users!$A$1:$B$5,2,0)</f>
        <v>William</v>
      </c>
      <c r="T1876" t="s">
        <v>45</v>
      </c>
      <c r="U1876" t="s">
        <v>1081</v>
      </c>
      <c r="V1876">
        <v>93030</v>
      </c>
      <c r="W1876" s="2">
        <v>42054</v>
      </c>
      <c r="X1876" s="2" t="str">
        <f t="shared" si="146"/>
        <v>Thu</v>
      </c>
      <c r="Y1876" s="2">
        <v>42054</v>
      </c>
      <c r="Z1876" s="9">
        <f t="shared" si="147"/>
        <v>0</v>
      </c>
      <c r="AA1876" s="9" t="str">
        <f t="shared" si="148"/>
        <v>After Discount</v>
      </c>
      <c r="AB1876" s="6">
        <v>-104.57</v>
      </c>
      <c r="AC1876">
        <v>9</v>
      </c>
      <c r="AD1876" s="6">
        <v>38.58</v>
      </c>
      <c r="AE1876">
        <v>89432</v>
      </c>
      <c r="AF1876" s="9">
        <f>IF(COUNTIF(AE$2:AE3827,AE1876)=1,1,0)</f>
        <v>1</v>
      </c>
      <c r="AG1876" t="str">
        <f>_xlfn.XLOOKUP(AE1876,Returns!A:A,Returns!B:B,"Not Returned",0,1)</f>
        <v>Not Returned</v>
      </c>
      <c r="AH1876">
        <f t="shared" si="149"/>
        <v>0</v>
      </c>
    </row>
    <row r="1877" spans="1:34" x14ac:dyDescent="0.3">
      <c r="A1877">
        <v>18198</v>
      </c>
      <c r="B1877" t="s">
        <v>47</v>
      </c>
      <c r="C1877" s="8">
        <v>0</v>
      </c>
      <c r="D1877" s="6">
        <v>22.84</v>
      </c>
      <c r="E1877" s="7">
        <v>16.920000000000002</v>
      </c>
      <c r="F1877">
        <v>2896</v>
      </c>
      <c r="G1877" t="s">
        <v>2626</v>
      </c>
      <c r="H1877" t="str">
        <f>IF(COUNTIF(G$2:G1877,G1877)=1,"New Customer","Returning Customer")</f>
        <v>Returning Customer</v>
      </c>
      <c r="I1877">
        <f t="shared" si="145"/>
        <v>0</v>
      </c>
      <c r="J1877" t="s">
        <v>49</v>
      </c>
      <c r="K1877" t="s">
        <v>40</v>
      </c>
      <c r="L1877" t="s">
        <v>29</v>
      </c>
      <c r="M1877" t="s">
        <v>93</v>
      </c>
      <c r="N1877" t="s">
        <v>59</v>
      </c>
      <c r="O1877" t="s">
        <v>2628</v>
      </c>
      <c r="P1877">
        <v>0.39</v>
      </c>
      <c r="Q1877" t="s">
        <v>33</v>
      </c>
      <c r="R1877" t="s">
        <v>61</v>
      </c>
      <c r="S1877" t="str">
        <f>VLOOKUP(R1877,Users!$A$1:$B$5,2,0)</f>
        <v>Chris</v>
      </c>
      <c r="T1877" t="s">
        <v>62</v>
      </c>
      <c r="U1877" t="s">
        <v>2627</v>
      </c>
      <c r="V1877">
        <v>56001</v>
      </c>
      <c r="W1877" s="2">
        <v>42075</v>
      </c>
      <c r="X1877" s="2" t="str">
        <f t="shared" si="146"/>
        <v>Thu</v>
      </c>
      <c r="Y1877" s="2">
        <v>42077</v>
      </c>
      <c r="Z1877" s="9">
        <f t="shared" si="147"/>
        <v>2</v>
      </c>
      <c r="AA1877" s="9" t="str">
        <f t="shared" si="148"/>
        <v>No Discount</v>
      </c>
      <c r="AB1877" s="6">
        <v>-83.75</v>
      </c>
      <c r="AC1877">
        <v>15</v>
      </c>
      <c r="AD1877" s="6">
        <v>370.62</v>
      </c>
      <c r="AE1877">
        <v>86927</v>
      </c>
      <c r="AF1877" s="9">
        <f>IF(COUNTIF(AE$2:AE3828,AE1877)=1,1,0)</f>
        <v>1</v>
      </c>
      <c r="AG1877" t="str">
        <f>_xlfn.XLOOKUP(AE1877,Returns!A:A,Returns!B:B,"Not Returned",0,1)</f>
        <v>Not Returned</v>
      </c>
      <c r="AH1877">
        <f t="shared" si="149"/>
        <v>0</v>
      </c>
    </row>
    <row r="1878" spans="1:34" x14ac:dyDescent="0.3">
      <c r="A1878">
        <v>24091</v>
      </c>
      <c r="B1878" t="s">
        <v>47</v>
      </c>
      <c r="C1878" s="8">
        <v>0.1</v>
      </c>
      <c r="D1878" s="6">
        <v>5.98</v>
      </c>
      <c r="E1878" s="7">
        <v>5.14</v>
      </c>
      <c r="F1878">
        <v>2127</v>
      </c>
      <c r="G1878" t="s">
        <v>2020</v>
      </c>
      <c r="H1878" t="str">
        <f>IF(COUNTIF(G$2:G1878,G1878)=1,"New Customer","Returning Customer")</f>
        <v>New Customer</v>
      </c>
      <c r="I1878">
        <f t="shared" si="145"/>
        <v>1</v>
      </c>
      <c r="J1878" t="s">
        <v>49</v>
      </c>
      <c r="K1878" t="s">
        <v>40</v>
      </c>
      <c r="L1878" t="s">
        <v>29</v>
      </c>
      <c r="M1878" t="s">
        <v>93</v>
      </c>
      <c r="N1878" t="s">
        <v>59</v>
      </c>
      <c r="O1878" t="s">
        <v>2021</v>
      </c>
      <c r="P1878">
        <v>0.36</v>
      </c>
      <c r="Q1878" t="s">
        <v>33</v>
      </c>
      <c r="R1878" t="s">
        <v>61</v>
      </c>
      <c r="S1878" t="str">
        <f>VLOOKUP(R1878,Users!$A$1:$B$5,2,0)</f>
        <v>Chris</v>
      </c>
      <c r="T1878" t="s">
        <v>295</v>
      </c>
      <c r="U1878" t="s">
        <v>2022</v>
      </c>
      <c r="V1878">
        <v>48310</v>
      </c>
      <c r="W1878" s="2">
        <v>42081</v>
      </c>
      <c r="X1878" s="2" t="str">
        <f t="shared" si="146"/>
        <v>Wed</v>
      </c>
      <c r="Y1878" s="2">
        <v>42083</v>
      </c>
      <c r="Z1878" s="9">
        <f t="shared" si="147"/>
        <v>2</v>
      </c>
      <c r="AA1878" s="9" t="str">
        <f t="shared" si="148"/>
        <v>After Discount</v>
      </c>
      <c r="AB1878" s="6">
        <v>-49.53</v>
      </c>
      <c r="AC1878">
        <v>6</v>
      </c>
      <c r="AD1878" s="6">
        <v>33.950000000000003</v>
      </c>
      <c r="AE1878">
        <v>88418</v>
      </c>
      <c r="AF1878" s="9">
        <f>IF(COUNTIF(AE$2:AE3829,AE1878)=1,1,0)</f>
        <v>1</v>
      </c>
      <c r="AG1878" t="str">
        <f>_xlfn.XLOOKUP(AE1878,Returns!A:A,Returns!B:B,"Not Returned",0,1)</f>
        <v>Not Returned</v>
      </c>
      <c r="AH1878">
        <f t="shared" si="149"/>
        <v>0</v>
      </c>
    </row>
    <row r="1879" spans="1:34" x14ac:dyDescent="0.3">
      <c r="A1879">
        <v>25949</v>
      </c>
      <c r="B1879" t="s">
        <v>37</v>
      </c>
      <c r="C1879" s="8">
        <v>0.1</v>
      </c>
      <c r="D1879" s="6">
        <v>6.48</v>
      </c>
      <c r="E1879" s="7">
        <v>5.9</v>
      </c>
      <c r="F1879">
        <v>597</v>
      </c>
      <c r="G1879" t="s">
        <v>703</v>
      </c>
      <c r="H1879" t="str">
        <f>IF(COUNTIF(G$2:G1879,G1879)=1,"New Customer","Returning Customer")</f>
        <v>New Customer</v>
      </c>
      <c r="I1879">
        <f t="shared" si="145"/>
        <v>1</v>
      </c>
      <c r="J1879" t="s">
        <v>49</v>
      </c>
      <c r="K1879" t="s">
        <v>58</v>
      </c>
      <c r="L1879" t="s">
        <v>29</v>
      </c>
      <c r="M1879" t="s">
        <v>93</v>
      </c>
      <c r="N1879" t="s">
        <v>59</v>
      </c>
      <c r="O1879" t="s">
        <v>704</v>
      </c>
      <c r="P1879">
        <v>0.37</v>
      </c>
      <c r="Q1879" t="s">
        <v>33</v>
      </c>
      <c r="R1879" t="s">
        <v>61</v>
      </c>
      <c r="S1879" t="str">
        <f>VLOOKUP(R1879,Users!$A$1:$B$5,2,0)</f>
        <v>Chris</v>
      </c>
      <c r="T1879" t="s">
        <v>695</v>
      </c>
      <c r="U1879" t="s">
        <v>437</v>
      </c>
      <c r="V1879">
        <v>47201</v>
      </c>
      <c r="W1879" s="2">
        <v>42165</v>
      </c>
      <c r="X1879" s="2" t="str">
        <f t="shared" si="146"/>
        <v>Wed</v>
      </c>
      <c r="Y1879" s="2">
        <v>42165</v>
      </c>
      <c r="Z1879" s="9">
        <f t="shared" si="147"/>
        <v>0</v>
      </c>
      <c r="AA1879" s="9" t="str">
        <f t="shared" si="148"/>
        <v>After Discount</v>
      </c>
      <c r="AB1879" s="6">
        <v>-51.634999999999998</v>
      </c>
      <c r="AC1879">
        <v>19</v>
      </c>
      <c r="AD1879" s="6">
        <v>116.8</v>
      </c>
      <c r="AE1879">
        <v>86310</v>
      </c>
      <c r="AF1879" s="9">
        <f>IF(COUNTIF(AE$2:AE3830,AE1879)=1,1,0)</f>
        <v>1</v>
      </c>
      <c r="AG1879" t="str">
        <f>_xlfn.XLOOKUP(AE1879,Returns!A:A,Returns!B:B,"Not Returned",0,1)</f>
        <v>Not Returned</v>
      </c>
      <c r="AH1879">
        <f t="shared" si="149"/>
        <v>0</v>
      </c>
    </row>
    <row r="1880" spans="1:34" x14ac:dyDescent="0.3">
      <c r="A1880">
        <v>18088</v>
      </c>
      <c r="B1880" t="s">
        <v>47</v>
      </c>
      <c r="C1880" s="8">
        <v>0.02</v>
      </c>
      <c r="D1880" s="6">
        <v>6.48</v>
      </c>
      <c r="E1880" s="7">
        <v>5.9</v>
      </c>
      <c r="F1880">
        <v>3105</v>
      </c>
      <c r="G1880" t="s">
        <v>2777</v>
      </c>
      <c r="H1880" t="str">
        <f>IF(COUNTIF(G$2:G1880,G1880)=1,"New Customer","Returning Customer")</f>
        <v>Returning Customer</v>
      </c>
      <c r="I1880">
        <f t="shared" si="145"/>
        <v>0</v>
      </c>
      <c r="J1880" t="s">
        <v>49</v>
      </c>
      <c r="K1880" t="s">
        <v>40</v>
      </c>
      <c r="L1880" t="s">
        <v>29</v>
      </c>
      <c r="M1880" t="s">
        <v>93</v>
      </c>
      <c r="N1880" t="s">
        <v>59</v>
      </c>
      <c r="O1880" t="s">
        <v>704</v>
      </c>
      <c r="P1880">
        <v>0.37</v>
      </c>
      <c r="Q1880" t="s">
        <v>33</v>
      </c>
      <c r="R1880" t="s">
        <v>135</v>
      </c>
      <c r="S1880" t="str">
        <f>VLOOKUP(R1880,Users!$A$1:$B$5,2,0)</f>
        <v>Sam</v>
      </c>
      <c r="T1880" t="s">
        <v>606</v>
      </c>
      <c r="U1880" t="s">
        <v>313</v>
      </c>
      <c r="V1880">
        <v>42071</v>
      </c>
      <c r="W1880" s="2">
        <v>42083</v>
      </c>
      <c r="X1880" s="2" t="str">
        <f t="shared" si="146"/>
        <v>Fri</v>
      </c>
      <c r="Y1880" s="2">
        <v>42084</v>
      </c>
      <c r="Z1880" s="9">
        <f t="shared" si="147"/>
        <v>1</v>
      </c>
      <c r="AA1880" s="9" t="str">
        <f t="shared" si="148"/>
        <v>After Discount</v>
      </c>
      <c r="AB1880" s="6">
        <v>4.3919999999999995</v>
      </c>
      <c r="AC1880">
        <v>13</v>
      </c>
      <c r="AD1880" s="6">
        <v>90.98</v>
      </c>
      <c r="AE1880">
        <v>86327</v>
      </c>
      <c r="AF1880" s="9">
        <f>IF(COUNTIF(AE$2:AE3831,AE1880)=1,1,0)</f>
        <v>0</v>
      </c>
      <c r="AG1880" t="str">
        <f>_xlfn.XLOOKUP(AE1880,Returns!A:A,Returns!B:B,"Not Returned",0,1)</f>
        <v>Not Returned</v>
      </c>
      <c r="AH1880">
        <f t="shared" si="149"/>
        <v>0</v>
      </c>
    </row>
    <row r="1881" spans="1:34" x14ac:dyDescent="0.3">
      <c r="A1881">
        <v>88</v>
      </c>
      <c r="B1881" t="s">
        <v>47</v>
      </c>
      <c r="C1881" s="8">
        <v>0.02</v>
      </c>
      <c r="D1881" s="6">
        <v>6.48</v>
      </c>
      <c r="E1881" s="7">
        <v>5.9</v>
      </c>
      <c r="F1881">
        <v>3106</v>
      </c>
      <c r="G1881" t="s">
        <v>2779</v>
      </c>
      <c r="H1881" t="str">
        <f>IF(COUNTIF(G$2:G1881,G1881)=1,"New Customer","Returning Customer")</f>
        <v>Returning Customer</v>
      </c>
      <c r="I1881">
        <f t="shared" si="145"/>
        <v>0</v>
      </c>
      <c r="J1881" t="s">
        <v>49</v>
      </c>
      <c r="K1881" t="s">
        <v>40</v>
      </c>
      <c r="L1881" t="s">
        <v>29</v>
      </c>
      <c r="M1881" t="s">
        <v>93</v>
      </c>
      <c r="N1881" t="s">
        <v>59</v>
      </c>
      <c r="O1881" t="s">
        <v>704</v>
      </c>
      <c r="P1881">
        <v>0.37</v>
      </c>
      <c r="Q1881" t="s">
        <v>33</v>
      </c>
      <c r="R1881" t="s">
        <v>61</v>
      </c>
      <c r="S1881" t="str">
        <f>VLOOKUP(R1881,Users!$A$1:$B$5,2,0)</f>
        <v>Chris</v>
      </c>
      <c r="T1881" t="s">
        <v>129</v>
      </c>
      <c r="U1881" t="s">
        <v>2146</v>
      </c>
      <c r="V1881">
        <v>77041</v>
      </c>
      <c r="W1881" s="2">
        <v>42083</v>
      </c>
      <c r="X1881" s="2" t="str">
        <f t="shared" si="146"/>
        <v>Fri</v>
      </c>
      <c r="Y1881" s="2">
        <v>42084</v>
      </c>
      <c r="Z1881" s="9">
        <f t="shared" si="147"/>
        <v>1</v>
      </c>
      <c r="AA1881" s="9" t="str">
        <f t="shared" si="148"/>
        <v>After Discount</v>
      </c>
      <c r="AB1881" s="6">
        <v>-50.64</v>
      </c>
      <c r="AC1881">
        <v>53</v>
      </c>
      <c r="AD1881" s="6">
        <v>370.91</v>
      </c>
      <c r="AE1881">
        <v>548</v>
      </c>
      <c r="AF1881" s="9">
        <f>IF(COUNTIF(AE$2:AE3832,AE1881)=1,1,0)</f>
        <v>0</v>
      </c>
      <c r="AG1881" t="str">
        <f>_xlfn.XLOOKUP(AE1881,Returns!A:A,Returns!B:B,"Not Returned",0,1)</f>
        <v>Not Returned</v>
      </c>
      <c r="AH1881">
        <f t="shared" si="149"/>
        <v>0</v>
      </c>
    </row>
    <row r="1882" spans="1:34" x14ac:dyDescent="0.3">
      <c r="A1882">
        <v>20495</v>
      </c>
      <c r="B1882" t="s">
        <v>37</v>
      </c>
      <c r="C1882" s="8">
        <v>0.06</v>
      </c>
      <c r="D1882" s="6">
        <v>5.78</v>
      </c>
      <c r="E1882" s="7">
        <v>5.67</v>
      </c>
      <c r="F1882">
        <v>526</v>
      </c>
      <c r="G1882" t="s">
        <v>627</v>
      </c>
      <c r="H1882" t="str">
        <f>IF(COUNTIF(G$2:G1882,G1882)=1,"New Customer","Returning Customer")</f>
        <v>Returning Customer</v>
      </c>
      <c r="I1882">
        <f t="shared" si="145"/>
        <v>0</v>
      </c>
      <c r="J1882" t="s">
        <v>49</v>
      </c>
      <c r="K1882" t="s">
        <v>40</v>
      </c>
      <c r="L1882" t="s">
        <v>29</v>
      </c>
      <c r="M1882" t="s">
        <v>93</v>
      </c>
      <c r="N1882" t="s">
        <v>59</v>
      </c>
      <c r="O1882" t="s">
        <v>629</v>
      </c>
      <c r="P1882">
        <v>0.36</v>
      </c>
      <c r="Q1882" t="s">
        <v>33</v>
      </c>
      <c r="R1882" t="s">
        <v>34</v>
      </c>
      <c r="S1882" t="str">
        <f>VLOOKUP(R1882,Users!$A$1:$B$5,2,0)</f>
        <v>William</v>
      </c>
      <c r="T1882" t="s">
        <v>372</v>
      </c>
      <c r="U1882" t="s">
        <v>628</v>
      </c>
      <c r="V1882">
        <v>85204</v>
      </c>
      <c r="W1882" s="2">
        <v>42021</v>
      </c>
      <c r="X1882" s="2" t="str">
        <f t="shared" si="146"/>
        <v>Sat</v>
      </c>
      <c r="Y1882" s="2">
        <v>42022</v>
      </c>
      <c r="Z1882" s="9">
        <f t="shared" si="147"/>
        <v>1</v>
      </c>
      <c r="AA1882" s="9" t="str">
        <f t="shared" si="148"/>
        <v>After Discount</v>
      </c>
      <c r="AB1882" s="6">
        <v>-108.19</v>
      </c>
      <c r="AC1882">
        <v>15</v>
      </c>
      <c r="AD1882" s="6">
        <v>87.27</v>
      </c>
      <c r="AE1882">
        <v>90027</v>
      </c>
      <c r="AF1882" s="9">
        <f>IF(COUNTIF(AE$2:AE3833,AE1882)=1,1,0)</f>
        <v>0</v>
      </c>
      <c r="AG1882" t="str">
        <f>_xlfn.XLOOKUP(AE1882,Returns!A:A,Returns!B:B,"Not Returned",0,1)</f>
        <v>Not Returned</v>
      </c>
      <c r="AH1882">
        <f t="shared" si="149"/>
        <v>0</v>
      </c>
    </row>
    <row r="1883" spans="1:34" x14ac:dyDescent="0.3">
      <c r="A1883">
        <v>20278</v>
      </c>
      <c r="B1883" t="s">
        <v>37</v>
      </c>
      <c r="C1883" s="8">
        <v>0.08</v>
      </c>
      <c r="D1883" s="6">
        <v>5.78</v>
      </c>
      <c r="E1883" s="7">
        <v>5.67</v>
      </c>
      <c r="F1883">
        <v>1776</v>
      </c>
      <c r="G1883" t="s">
        <v>1768</v>
      </c>
      <c r="H1883" t="str">
        <f>IF(COUNTIF(G$2:G1883,G1883)=1,"New Customer","Returning Customer")</f>
        <v>New Customer</v>
      </c>
      <c r="I1883">
        <f t="shared" si="145"/>
        <v>1</v>
      </c>
      <c r="J1883" t="s">
        <v>49</v>
      </c>
      <c r="K1883" t="s">
        <v>114</v>
      </c>
      <c r="L1883" t="s">
        <v>29</v>
      </c>
      <c r="M1883" t="s">
        <v>93</v>
      </c>
      <c r="N1883" t="s">
        <v>59</v>
      </c>
      <c r="O1883" t="s">
        <v>629</v>
      </c>
      <c r="P1883">
        <v>0.36</v>
      </c>
      <c r="Q1883" t="s">
        <v>33</v>
      </c>
      <c r="R1883" t="s">
        <v>61</v>
      </c>
      <c r="S1883" t="str">
        <f>VLOOKUP(R1883,Users!$A$1:$B$5,2,0)</f>
        <v>Chris</v>
      </c>
      <c r="T1883" t="s">
        <v>695</v>
      </c>
      <c r="U1883" t="s">
        <v>1769</v>
      </c>
      <c r="V1883">
        <v>47802</v>
      </c>
      <c r="W1883" s="2">
        <v>42039</v>
      </c>
      <c r="X1883" s="2" t="str">
        <f t="shared" si="146"/>
        <v>Wed</v>
      </c>
      <c r="Y1883" s="2">
        <v>42040</v>
      </c>
      <c r="Z1883" s="9">
        <f t="shared" si="147"/>
        <v>1</v>
      </c>
      <c r="AA1883" s="9" t="str">
        <f t="shared" si="148"/>
        <v>After Discount</v>
      </c>
      <c r="AB1883" s="6">
        <v>-53.898000000000003</v>
      </c>
      <c r="AC1883">
        <v>19</v>
      </c>
      <c r="AD1883" s="6">
        <v>106.57</v>
      </c>
      <c r="AE1883">
        <v>89941</v>
      </c>
      <c r="AF1883" s="9">
        <f>IF(COUNTIF(AE$2:AE3834,AE1883)=1,1,0)</f>
        <v>1</v>
      </c>
      <c r="AG1883" t="str">
        <f>_xlfn.XLOOKUP(AE1883,Returns!A:A,Returns!B:B,"Not Returned",0,1)</f>
        <v>Not Returned</v>
      </c>
      <c r="AH1883">
        <f t="shared" si="149"/>
        <v>0</v>
      </c>
    </row>
    <row r="1884" spans="1:34" x14ac:dyDescent="0.3">
      <c r="A1884">
        <v>18284</v>
      </c>
      <c r="B1884" t="s">
        <v>37</v>
      </c>
      <c r="C1884" s="8">
        <v>0.09</v>
      </c>
      <c r="D1884" s="6">
        <v>5.78</v>
      </c>
      <c r="E1884" s="7">
        <v>5.67</v>
      </c>
      <c r="F1884">
        <v>1882</v>
      </c>
      <c r="G1884" t="s">
        <v>1830</v>
      </c>
      <c r="H1884" t="str">
        <f>IF(COUNTIF(G$2:G1884,G1884)=1,"New Customer","Returning Customer")</f>
        <v>New Customer</v>
      </c>
      <c r="I1884">
        <f t="shared" si="145"/>
        <v>1</v>
      </c>
      <c r="J1884" t="s">
        <v>49</v>
      </c>
      <c r="K1884" t="s">
        <v>40</v>
      </c>
      <c r="L1884" t="s">
        <v>29</v>
      </c>
      <c r="M1884" t="s">
        <v>93</v>
      </c>
      <c r="N1884" t="s">
        <v>59</v>
      </c>
      <c r="O1884" t="s">
        <v>629</v>
      </c>
      <c r="P1884">
        <v>0.36</v>
      </c>
      <c r="Q1884" t="s">
        <v>33</v>
      </c>
      <c r="R1884" t="s">
        <v>53</v>
      </c>
      <c r="S1884" t="str">
        <f>VLOOKUP(R1884,Users!$A$1:$B$5,2,0)</f>
        <v>Erin</v>
      </c>
      <c r="T1884" t="s">
        <v>54</v>
      </c>
      <c r="U1884" t="s">
        <v>1831</v>
      </c>
      <c r="V1884">
        <v>7036</v>
      </c>
      <c r="W1884" s="2">
        <v>42064</v>
      </c>
      <c r="X1884" s="2" t="str">
        <f t="shared" si="146"/>
        <v>Sun</v>
      </c>
      <c r="Y1884" s="2">
        <v>42066</v>
      </c>
      <c r="Z1884" s="9">
        <f t="shared" si="147"/>
        <v>2</v>
      </c>
      <c r="AA1884" s="9" t="str">
        <f t="shared" si="148"/>
        <v>After Discount</v>
      </c>
      <c r="AB1884" s="6">
        <v>-7.96</v>
      </c>
      <c r="AC1884">
        <v>1</v>
      </c>
      <c r="AD1884" s="6">
        <v>11.35</v>
      </c>
      <c r="AE1884">
        <v>87378</v>
      </c>
      <c r="AF1884" s="9">
        <f>IF(COUNTIF(AE$2:AE3835,AE1884)=1,1,0)</f>
        <v>0</v>
      </c>
      <c r="AG1884" t="str">
        <f>_xlfn.XLOOKUP(AE1884,Returns!A:A,Returns!B:B,"Not Returned",0,1)</f>
        <v>Not Returned</v>
      </c>
      <c r="AH1884">
        <f t="shared" si="149"/>
        <v>0</v>
      </c>
    </row>
    <row r="1885" spans="1:34" x14ac:dyDescent="0.3">
      <c r="A1885">
        <v>23775</v>
      </c>
      <c r="B1885" t="s">
        <v>56</v>
      </c>
      <c r="C1885" s="8">
        <v>0.08</v>
      </c>
      <c r="D1885" s="6">
        <v>30.98</v>
      </c>
      <c r="E1885" s="7">
        <v>8.74</v>
      </c>
      <c r="F1885">
        <v>2159</v>
      </c>
      <c r="G1885" t="s">
        <v>2049</v>
      </c>
      <c r="H1885" t="str">
        <f>IF(COUNTIF(G$2:G1885,G1885)=1,"New Customer","Returning Customer")</f>
        <v>New Customer</v>
      </c>
      <c r="I1885">
        <f t="shared" si="145"/>
        <v>1</v>
      </c>
      <c r="J1885" t="s">
        <v>49</v>
      </c>
      <c r="K1885" t="s">
        <v>28</v>
      </c>
      <c r="L1885" t="s">
        <v>29</v>
      </c>
      <c r="M1885" t="s">
        <v>93</v>
      </c>
      <c r="N1885" t="s">
        <v>59</v>
      </c>
      <c r="O1885" t="s">
        <v>2050</v>
      </c>
      <c r="P1885">
        <v>0.4</v>
      </c>
      <c r="Q1885" t="s">
        <v>33</v>
      </c>
      <c r="R1885" t="s">
        <v>61</v>
      </c>
      <c r="S1885" t="str">
        <f>VLOOKUP(R1885,Users!$A$1:$B$5,2,0)</f>
        <v>Chris</v>
      </c>
      <c r="T1885" t="s">
        <v>295</v>
      </c>
      <c r="U1885" t="s">
        <v>2051</v>
      </c>
      <c r="V1885">
        <v>48185</v>
      </c>
      <c r="W1885" s="2">
        <v>42144</v>
      </c>
      <c r="X1885" s="2" t="str">
        <f t="shared" si="146"/>
        <v>Wed</v>
      </c>
      <c r="Y1885" s="2">
        <v>42145</v>
      </c>
      <c r="Z1885" s="9">
        <f t="shared" si="147"/>
        <v>1</v>
      </c>
      <c r="AA1885" s="9" t="str">
        <f t="shared" si="148"/>
        <v>After Discount</v>
      </c>
      <c r="AB1885" s="6">
        <v>371.27200000000005</v>
      </c>
      <c r="AC1885">
        <v>25</v>
      </c>
      <c r="AD1885" s="6">
        <v>727.2</v>
      </c>
      <c r="AE1885">
        <v>90387</v>
      </c>
      <c r="AF1885" s="9">
        <f>IF(COUNTIF(AE$2:AE3836,AE1885)=1,1,0)</f>
        <v>0</v>
      </c>
      <c r="AG1885" t="str">
        <f>_xlfn.XLOOKUP(AE1885,Returns!A:A,Returns!B:B,"Not Returned",0,1)</f>
        <v>Not Returned</v>
      </c>
      <c r="AH1885">
        <f t="shared" si="149"/>
        <v>0</v>
      </c>
    </row>
    <row r="1886" spans="1:34" x14ac:dyDescent="0.3">
      <c r="A1886">
        <v>18221</v>
      </c>
      <c r="B1886" t="s">
        <v>56</v>
      </c>
      <c r="C1886" s="8">
        <v>7.0000000000000007E-2</v>
      </c>
      <c r="D1886" s="6">
        <v>30.98</v>
      </c>
      <c r="E1886" s="7">
        <v>8.74</v>
      </c>
      <c r="F1886">
        <v>2520</v>
      </c>
      <c r="G1886" t="s">
        <v>2343</v>
      </c>
      <c r="H1886" t="str">
        <f>IF(COUNTIF(G$2:G1886,G1886)=1,"New Customer","Returning Customer")</f>
        <v>New Customer</v>
      </c>
      <c r="I1886">
        <f t="shared" si="145"/>
        <v>1</v>
      </c>
      <c r="J1886" t="s">
        <v>49</v>
      </c>
      <c r="K1886" t="s">
        <v>40</v>
      </c>
      <c r="L1886" t="s">
        <v>29</v>
      </c>
      <c r="M1886" t="s">
        <v>93</v>
      </c>
      <c r="N1886" t="s">
        <v>59</v>
      </c>
      <c r="O1886" t="s">
        <v>2050</v>
      </c>
      <c r="P1886">
        <v>0.4</v>
      </c>
      <c r="Q1886" t="s">
        <v>33</v>
      </c>
      <c r="R1886" t="s">
        <v>53</v>
      </c>
      <c r="S1886" t="str">
        <f>VLOOKUP(R1886,Users!$A$1:$B$5,2,0)</f>
        <v>Erin</v>
      </c>
      <c r="T1886" t="s">
        <v>463</v>
      </c>
      <c r="U1886" t="s">
        <v>2344</v>
      </c>
      <c r="V1886">
        <v>2908</v>
      </c>
      <c r="W1886" s="2">
        <v>42160</v>
      </c>
      <c r="X1886" s="2" t="str">
        <f t="shared" si="146"/>
        <v>Fri</v>
      </c>
      <c r="Y1886" s="2">
        <v>42161</v>
      </c>
      <c r="Z1886" s="9">
        <f t="shared" si="147"/>
        <v>1</v>
      </c>
      <c r="AA1886" s="9" t="str">
        <f t="shared" si="148"/>
        <v>After Discount</v>
      </c>
      <c r="AB1886" s="6">
        <v>255.76919999999998</v>
      </c>
      <c r="AC1886">
        <v>12</v>
      </c>
      <c r="AD1886" s="6">
        <v>370.68</v>
      </c>
      <c r="AE1886">
        <v>87033</v>
      </c>
      <c r="AF1886" s="9">
        <f>IF(COUNTIF(AE$2:AE3837,AE1886)=1,1,0)</f>
        <v>0</v>
      </c>
      <c r="AG1886" t="str">
        <f>_xlfn.XLOOKUP(AE1886,Returns!A:A,Returns!B:B,"Not Returned",0,1)</f>
        <v>Not Returned</v>
      </c>
      <c r="AH1886">
        <f t="shared" si="149"/>
        <v>0</v>
      </c>
    </row>
    <row r="1887" spans="1:34" x14ac:dyDescent="0.3">
      <c r="A1887">
        <v>20445</v>
      </c>
      <c r="B1887" t="s">
        <v>106</v>
      </c>
      <c r="C1887" s="8">
        <v>0.04</v>
      </c>
      <c r="D1887" s="6">
        <v>22.84</v>
      </c>
      <c r="E1887" s="7">
        <v>16.87</v>
      </c>
      <c r="F1887">
        <v>1068</v>
      </c>
      <c r="G1887" t="s">
        <v>1168</v>
      </c>
      <c r="H1887" t="str">
        <f>IF(COUNTIF(G$2:G1887,G1887)=1,"New Customer","Returning Customer")</f>
        <v>New Customer</v>
      </c>
      <c r="I1887">
        <f t="shared" si="145"/>
        <v>1</v>
      </c>
      <c r="J1887" t="s">
        <v>49</v>
      </c>
      <c r="K1887" t="s">
        <v>40</v>
      </c>
      <c r="L1887" t="s">
        <v>29</v>
      </c>
      <c r="M1887" t="s">
        <v>93</v>
      </c>
      <c r="N1887" t="s">
        <v>59</v>
      </c>
      <c r="O1887" t="s">
        <v>1169</v>
      </c>
      <c r="P1887">
        <v>0.39</v>
      </c>
      <c r="Q1887" t="s">
        <v>33</v>
      </c>
      <c r="R1887" t="s">
        <v>61</v>
      </c>
      <c r="S1887" t="str">
        <f>VLOOKUP(R1887,Users!$A$1:$B$5,2,0)</f>
        <v>Chris</v>
      </c>
      <c r="T1887" t="s">
        <v>175</v>
      </c>
      <c r="U1887" t="s">
        <v>1170</v>
      </c>
      <c r="V1887">
        <v>60409</v>
      </c>
      <c r="W1887" s="2">
        <v>42079</v>
      </c>
      <c r="X1887" s="2" t="str">
        <f t="shared" si="146"/>
        <v>Mon</v>
      </c>
      <c r="Y1887" s="2">
        <v>42079</v>
      </c>
      <c r="Z1887" s="9">
        <f t="shared" si="147"/>
        <v>0</v>
      </c>
      <c r="AA1887" s="9" t="str">
        <f t="shared" si="148"/>
        <v>After Discount</v>
      </c>
      <c r="AB1887" s="6">
        <v>-97.28</v>
      </c>
      <c r="AC1887">
        <v>12</v>
      </c>
      <c r="AD1887" s="6">
        <v>286.39999999999998</v>
      </c>
      <c r="AE1887">
        <v>87109</v>
      </c>
      <c r="AF1887" s="9">
        <f>IF(COUNTIF(AE$2:AE3838,AE1887)=1,1,0)</f>
        <v>1</v>
      </c>
      <c r="AG1887" t="str">
        <f>_xlfn.XLOOKUP(AE1887,Returns!A:A,Returns!B:B,"Not Returned",0,1)</f>
        <v>Not Returned</v>
      </c>
      <c r="AH1887">
        <f t="shared" si="149"/>
        <v>0</v>
      </c>
    </row>
    <row r="1888" spans="1:34" x14ac:dyDescent="0.3">
      <c r="A1888">
        <v>23716</v>
      </c>
      <c r="B1888" t="s">
        <v>37</v>
      </c>
      <c r="C1888" s="8">
        <v>0.05</v>
      </c>
      <c r="D1888" s="6">
        <v>5.98</v>
      </c>
      <c r="E1888" s="7">
        <v>5.46</v>
      </c>
      <c r="F1888">
        <v>936</v>
      </c>
      <c r="G1888" t="s">
        <v>1038</v>
      </c>
      <c r="H1888" t="str">
        <f>IF(COUNTIF(G$2:G1888,G1888)=1,"New Customer","Returning Customer")</f>
        <v>Returning Customer</v>
      </c>
      <c r="I1888">
        <f t="shared" si="145"/>
        <v>0</v>
      </c>
      <c r="J1888" t="s">
        <v>49</v>
      </c>
      <c r="K1888" t="s">
        <v>28</v>
      </c>
      <c r="L1888" t="s">
        <v>29</v>
      </c>
      <c r="M1888" t="s">
        <v>93</v>
      </c>
      <c r="N1888" t="s">
        <v>59</v>
      </c>
      <c r="O1888" t="s">
        <v>1040</v>
      </c>
      <c r="P1888">
        <v>0.36</v>
      </c>
      <c r="Q1888" t="s">
        <v>33</v>
      </c>
      <c r="R1888" t="s">
        <v>34</v>
      </c>
      <c r="S1888" t="str">
        <f>VLOOKUP(R1888,Users!$A$1:$B$5,2,0)</f>
        <v>William</v>
      </c>
      <c r="T1888" t="s">
        <v>45</v>
      </c>
      <c r="U1888" t="s">
        <v>1029</v>
      </c>
      <c r="V1888">
        <v>92374</v>
      </c>
      <c r="W1888" s="2">
        <v>42182</v>
      </c>
      <c r="X1888" s="2" t="str">
        <f t="shared" si="146"/>
        <v>Sat</v>
      </c>
      <c r="Y1888" s="2">
        <v>42182</v>
      </c>
      <c r="Z1888" s="9">
        <f t="shared" si="147"/>
        <v>0</v>
      </c>
      <c r="AA1888" s="9" t="str">
        <f t="shared" si="148"/>
        <v>After Discount</v>
      </c>
      <c r="AB1888" s="6">
        <v>-31.885000000000002</v>
      </c>
      <c r="AC1888">
        <v>17</v>
      </c>
      <c r="AD1888" s="6">
        <v>104.95</v>
      </c>
      <c r="AE1888">
        <v>90589</v>
      </c>
      <c r="AF1888" s="9">
        <f>IF(COUNTIF(AE$2:AE3839,AE1888)=1,1,0)</f>
        <v>0</v>
      </c>
      <c r="AG1888" t="str">
        <f>_xlfn.XLOOKUP(AE1888,Returns!A:A,Returns!B:B,"Not Returned",0,1)</f>
        <v>Not Returned</v>
      </c>
      <c r="AH1888">
        <f t="shared" si="149"/>
        <v>0</v>
      </c>
    </row>
    <row r="1889" spans="1:34" x14ac:dyDescent="0.3">
      <c r="A1889">
        <v>20553</v>
      </c>
      <c r="B1889" t="s">
        <v>37</v>
      </c>
      <c r="C1889" s="8">
        <v>0.02</v>
      </c>
      <c r="D1889" s="6">
        <v>5.98</v>
      </c>
      <c r="E1889" s="7">
        <v>5.46</v>
      </c>
      <c r="F1889">
        <v>1828</v>
      </c>
      <c r="G1889" t="s">
        <v>1806</v>
      </c>
      <c r="H1889" t="str">
        <f>IF(COUNTIF(G$2:G1889,G1889)=1,"New Customer","Returning Customer")</f>
        <v>Returning Customer</v>
      </c>
      <c r="I1889">
        <f t="shared" si="145"/>
        <v>0</v>
      </c>
      <c r="J1889" t="s">
        <v>49</v>
      </c>
      <c r="K1889" t="s">
        <v>28</v>
      </c>
      <c r="L1889" t="s">
        <v>29</v>
      </c>
      <c r="M1889" t="s">
        <v>93</v>
      </c>
      <c r="N1889" t="s">
        <v>59</v>
      </c>
      <c r="O1889" t="s">
        <v>1040</v>
      </c>
      <c r="P1889">
        <v>0.36</v>
      </c>
      <c r="Q1889" t="s">
        <v>33</v>
      </c>
      <c r="R1889" t="s">
        <v>61</v>
      </c>
      <c r="S1889" t="str">
        <f>VLOOKUP(R1889,Users!$A$1:$B$5,2,0)</f>
        <v>Chris</v>
      </c>
      <c r="T1889" t="s">
        <v>324</v>
      </c>
      <c r="U1889" t="s">
        <v>1807</v>
      </c>
      <c r="V1889">
        <v>50613</v>
      </c>
      <c r="W1889" s="2">
        <v>42054</v>
      </c>
      <c r="X1889" s="2" t="str">
        <f t="shared" si="146"/>
        <v>Thu</v>
      </c>
      <c r="Y1889" s="2">
        <v>42055</v>
      </c>
      <c r="Z1889" s="9">
        <f t="shared" si="147"/>
        <v>1</v>
      </c>
      <c r="AA1889" s="9" t="str">
        <f t="shared" si="148"/>
        <v>After Discount</v>
      </c>
      <c r="AB1889" s="6">
        <v>-47.12</v>
      </c>
      <c r="AC1889">
        <v>7</v>
      </c>
      <c r="AD1889" s="6">
        <v>44.8</v>
      </c>
      <c r="AE1889">
        <v>86956</v>
      </c>
      <c r="AF1889" s="9">
        <f>IF(COUNTIF(AE$2:AE3840,AE1889)=1,1,0)</f>
        <v>0</v>
      </c>
      <c r="AG1889" t="str">
        <f>_xlfn.XLOOKUP(AE1889,Returns!A:A,Returns!B:B,"Not Returned",0,1)</f>
        <v>Not Returned</v>
      </c>
      <c r="AH1889">
        <f t="shared" si="149"/>
        <v>0</v>
      </c>
    </row>
    <row r="1890" spans="1:34" x14ac:dyDescent="0.3">
      <c r="A1890">
        <v>23590</v>
      </c>
      <c r="B1890" t="s">
        <v>25</v>
      </c>
      <c r="C1890" s="8">
        <v>0.01</v>
      </c>
      <c r="D1890" s="6">
        <v>5.98</v>
      </c>
      <c r="E1890" s="7">
        <v>5.46</v>
      </c>
      <c r="F1890">
        <v>1837</v>
      </c>
      <c r="G1890" t="s">
        <v>1812</v>
      </c>
      <c r="H1890" t="str">
        <f>IF(COUNTIF(G$2:G1890,G1890)=1,"New Customer","Returning Customer")</f>
        <v>New Customer</v>
      </c>
      <c r="I1890">
        <f t="shared" si="145"/>
        <v>1</v>
      </c>
      <c r="J1890" t="s">
        <v>49</v>
      </c>
      <c r="K1890" t="s">
        <v>28</v>
      </c>
      <c r="L1890" t="s">
        <v>29</v>
      </c>
      <c r="M1890" t="s">
        <v>93</v>
      </c>
      <c r="N1890" t="s">
        <v>59</v>
      </c>
      <c r="O1890" t="s">
        <v>1040</v>
      </c>
      <c r="P1890">
        <v>0.36</v>
      </c>
      <c r="Q1890" t="s">
        <v>33</v>
      </c>
      <c r="R1890" t="s">
        <v>34</v>
      </c>
      <c r="S1890" t="str">
        <f>VLOOKUP(R1890,Users!$A$1:$B$5,2,0)</f>
        <v>William</v>
      </c>
      <c r="T1890" t="s">
        <v>45</v>
      </c>
      <c r="U1890" t="s">
        <v>46</v>
      </c>
      <c r="V1890">
        <v>91776</v>
      </c>
      <c r="W1890" s="2">
        <v>42113</v>
      </c>
      <c r="X1890" s="2" t="str">
        <f t="shared" si="146"/>
        <v>Sun</v>
      </c>
      <c r="Y1890" s="2">
        <v>42115</v>
      </c>
      <c r="Z1890" s="9">
        <f t="shared" si="147"/>
        <v>2</v>
      </c>
      <c r="AA1890" s="9" t="str">
        <f t="shared" si="148"/>
        <v>After Discount</v>
      </c>
      <c r="AB1890" s="6">
        <v>-18.878399999999999</v>
      </c>
      <c r="AC1890">
        <v>4</v>
      </c>
      <c r="AD1890" s="6">
        <v>28</v>
      </c>
      <c r="AE1890">
        <v>86600</v>
      </c>
      <c r="AF1890" s="9">
        <f>IF(COUNTIF(AE$2:AE3841,AE1890)=1,1,0)</f>
        <v>0</v>
      </c>
      <c r="AG1890" t="str">
        <f>_xlfn.XLOOKUP(AE1890,Returns!A:A,Returns!B:B,"Not Returned",0,1)</f>
        <v>Not Returned</v>
      </c>
      <c r="AH1890">
        <f t="shared" si="149"/>
        <v>0</v>
      </c>
    </row>
    <row r="1891" spans="1:34" x14ac:dyDescent="0.3">
      <c r="A1891">
        <v>20481</v>
      </c>
      <c r="B1891" t="s">
        <v>56</v>
      </c>
      <c r="C1891" s="8">
        <v>7.0000000000000007E-2</v>
      </c>
      <c r="D1891" s="6">
        <v>5.98</v>
      </c>
      <c r="E1891" s="7">
        <v>5.46</v>
      </c>
      <c r="F1891">
        <v>2058</v>
      </c>
      <c r="G1891" t="s">
        <v>1957</v>
      </c>
      <c r="H1891" t="str">
        <f>IF(COUNTIF(G$2:G1891,G1891)=1,"New Customer","Returning Customer")</f>
        <v>New Customer</v>
      </c>
      <c r="I1891">
        <f t="shared" si="145"/>
        <v>1</v>
      </c>
      <c r="J1891" t="s">
        <v>49</v>
      </c>
      <c r="K1891" t="s">
        <v>28</v>
      </c>
      <c r="L1891" t="s">
        <v>29</v>
      </c>
      <c r="M1891" t="s">
        <v>93</v>
      </c>
      <c r="N1891" t="s">
        <v>59</v>
      </c>
      <c r="O1891" t="s">
        <v>1040</v>
      </c>
      <c r="P1891">
        <v>0.36</v>
      </c>
      <c r="Q1891" t="s">
        <v>33</v>
      </c>
      <c r="R1891" t="s">
        <v>135</v>
      </c>
      <c r="S1891" t="str">
        <f>VLOOKUP(R1891,Users!$A$1:$B$5,2,0)</f>
        <v>Sam</v>
      </c>
      <c r="T1891" t="s">
        <v>316</v>
      </c>
      <c r="U1891" t="s">
        <v>1958</v>
      </c>
      <c r="V1891">
        <v>28601</v>
      </c>
      <c r="W1891" s="2">
        <v>42048</v>
      </c>
      <c r="X1891" s="2" t="str">
        <f t="shared" si="146"/>
        <v>Fri</v>
      </c>
      <c r="Y1891" s="2">
        <v>42050</v>
      </c>
      <c r="Z1891" s="9">
        <f t="shared" si="147"/>
        <v>2</v>
      </c>
      <c r="AA1891" s="9" t="str">
        <f t="shared" si="148"/>
        <v>After Discount</v>
      </c>
      <c r="AB1891" s="6">
        <v>46.65</v>
      </c>
      <c r="AC1891">
        <v>5</v>
      </c>
      <c r="AD1891" s="6">
        <v>32.76</v>
      </c>
      <c r="AE1891">
        <v>88040</v>
      </c>
      <c r="AF1891" s="9">
        <f>IF(COUNTIF(AE$2:AE3842,AE1891)=1,1,0)</f>
        <v>1</v>
      </c>
      <c r="AG1891" t="str">
        <f>_xlfn.XLOOKUP(AE1891,Returns!A:A,Returns!B:B,"Not Returned",0,1)</f>
        <v>Not Returned</v>
      </c>
      <c r="AH1891">
        <f t="shared" si="149"/>
        <v>0</v>
      </c>
    </row>
    <row r="1892" spans="1:34" x14ac:dyDescent="0.3">
      <c r="A1892">
        <v>20640</v>
      </c>
      <c r="B1892" t="s">
        <v>25</v>
      </c>
      <c r="C1892" s="8">
        <v>0.08</v>
      </c>
      <c r="D1892" s="6">
        <v>5.98</v>
      </c>
      <c r="E1892" s="7">
        <v>5.46</v>
      </c>
      <c r="F1892">
        <v>2254</v>
      </c>
      <c r="G1892" t="s">
        <v>2110</v>
      </c>
      <c r="H1892" t="str">
        <f>IF(COUNTIF(G$2:G1892,G1892)=1,"New Customer","Returning Customer")</f>
        <v>Returning Customer</v>
      </c>
      <c r="I1892">
        <f t="shared" si="145"/>
        <v>0</v>
      </c>
      <c r="J1892" t="s">
        <v>49</v>
      </c>
      <c r="K1892" t="s">
        <v>28</v>
      </c>
      <c r="L1892" t="s">
        <v>29</v>
      </c>
      <c r="M1892" t="s">
        <v>93</v>
      </c>
      <c r="N1892" t="s">
        <v>59</v>
      </c>
      <c r="O1892" t="s">
        <v>1040</v>
      </c>
      <c r="P1892">
        <v>0.36</v>
      </c>
      <c r="Q1892" t="s">
        <v>33</v>
      </c>
      <c r="R1892" t="s">
        <v>135</v>
      </c>
      <c r="S1892" t="str">
        <f>VLOOKUP(R1892,Users!$A$1:$B$5,2,0)</f>
        <v>Sam</v>
      </c>
      <c r="T1892" t="s">
        <v>606</v>
      </c>
      <c r="U1892" t="s">
        <v>2111</v>
      </c>
      <c r="V1892">
        <v>42003</v>
      </c>
      <c r="W1892" s="2">
        <v>42122</v>
      </c>
      <c r="X1892" s="2" t="str">
        <f t="shared" si="146"/>
        <v>Tue</v>
      </c>
      <c r="Y1892" s="2">
        <v>42122</v>
      </c>
      <c r="Z1892" s="9">
        <f t="shared" si="147"/>
        <v>0</v>
      </c>
      <c r="AA1892" s="9" t="str">
        <f t="shared" si="148"/>
        <v>After Discount</v>
      </c>
      <c r="AB1892" s="6">
        <v>110.11799999999999</v>
      </c>
      <c r="AC1892">
        <v>13</v>
      </c>
      <c r="AD1892" s="6">
        <v>77.540000000000006</v>
      </c>
      <c r="AE1892">
        <v>89279</v>
      </c>
      <c r="AF1892" s="9">
        <f>IF(COUNTIF(AE$2:AE3843,AE1892)=1,1,0)</f>
        <v>0</v>
      </c>
      <c r="AG1892" t="str">
        <f>_xlfn.XLOOKUP(AE1892,Returns!A:A,Returns!B:B,"Not Returned",0,1)</f>
        <v>Not Returned</v>
      </c>
      <c r="AH1892">
        <f t="shared" si="149"/>
        <v>0</v>
      </c>
    </row>
    <row r="1893" spans="1:34" x14ac:dyDescent="0.3">
      <c r="A1893">
        <v>18219</v>
      </c>
      <c r="B1893" t="s">
        <v>56</v>
      </c>
      <c r="C1893" s="8">
        <v>0.02</v>
      </c>
      <c r="D1893" s="6">
        <v>6.48</v>
      </c>
      <c r="E1893" s="7">
        <v>8.74</v>
      </c>
      <c r="F1893">
        <v>2506</v>
      </c>
      <c r="G1893" t="s">
        <v>2332</v>
      </c>
      <c r="H1893" t="str">
        <f>IF(COUNTIF(G$2:G1893,G1893)=1,"New Customer","Returning Customer")</f>
        <v>New Customer</v>
      </c>
      <c r="I1893">
        <f t="shared" si="145"/>
        <v>1</v>
      </c>
      <c r="J1893" t="s">
        <v>49</v>
      </c>
      <c r="K1893" t="s">
        <v>40</v>
      </c>
      <c r="L1893" t="s">
        <v>29</v>
      </c>
      <c r="M1893" t="s">
        <v>93</v>
      </c>
      <c r="N1893" t="s">
        <v>59</v>
      </c>
      <c r="O1893" t="s">
        <v>2333</v>
      </c>
      <c r="P1893">
        <v>0.36</v>
      </c>
      <c r="Q1893" t="s">
        <v>33</v>
      </c>
      <c r="R1893" t="s">
        <v>53</v>
      </c>
      <c r="S1893" t="str">
        <f>VLOOKUP(R1893,Users!$A$1:$B$5,2,0)</f>
        <v>Erin</v>
      </c>
      <c r="T1893" t="s">
        <v>223</v>
      </c>
      <c r="U1893" t="s">
        <v>2334</v>
      </c>
      <c r="V1893">
        <v>6408</v>
      </c>
      <c r="W1893" s="2">
        <v>42160</v>
      </c>
      <c r="X1893" s="2" t="str">
        <f t="shared" si="146"/>
        <v>Fri</v>
      </c>
      <c r="Y1893" s="2">
        <v>42162</v>
      </c>
      <c r="Z1893" s="9">
        <f t="shared" si="147"/>
        <v>2</v>
      </c>
      <c r="AA1893" s="9" t="str">
        <f t="shared" si="148"/>
        <v>After Discount</v>
      </c>
      <c r="AB1893" s="6">
        <v>-6.835</v>
      </c>
      <c r="AC1893">
        <v>1</v>
      </c>
      <c r="AD1893" s="6">
        <v>10.72</v>
      </c>
      <c r="AE1893">
        <v>87033</v>
      </c>
      <c r="AF1893" s="9">
        <f>IF(COUNTIF(AE$2:AE3844,AE1893)=1,1,0)</f>
        <v>0</v>
      </c>
      <c r="AG1893" t="str">
        <f>_xlfn.XLOOKUP(AE1893,Returns!A:A,Returns!B:B,"Not Returned",0,1)</f>
        <v>Not Returned</v>
      </c>
      <c r="AH1893">
        <f t="shared" si="149"/>
        <v>0</v>
      </c>
    </row>
    <row r="1894" spans="1:34" x14ac:dyDescent="0.3">
      <c r="A1894">
        <v>19947</v>
      </c>
      <c r="B1894" t="s">
        <v>106</v>
      </c>
      <c r="C1894" s="8">
        <v>0.04</v>
      </c>
      <c r="D1894" s="6">
        <v>6.48</v>
      </c>
      <c r="E1894" s="7">
        <v>5.16</v>
      </c>
      <c r="F1894">
        <v>865</v>
      </c>
      <c r="G1894" t="s">
        <v>973</v>
      </c>
      <c r="H1894" t="str">
        <f>IF(COUNTIF(G$2:G1894,G1894)=1,"New Customer","Returning Customer")</f>
        <v>Returning Customer</v>
      </c>
      <c r="I1894">
        <f t="shared" si="145"/>
        <v>0</v>
      </c>
      <c r="J1894" t="s">
        <v>27</v>
      </c>
      <c r="K1894" t="s">
        <v>28</v>
      </c>
      <c r="L1894" t="s">
        <v>29</v>
      </c>
      <c r="M1894" t="s">
        <v>93</v>
      </c>
      <c r="N1894" t="s">
        <v>59</v>
      </c>
      <c r="O1894" t="s">
        <v>974</v>
      </c>
      <c r="P1894">
        <v>0.37</v>
      </c>
      <c r="Q1894" t="s">
        <v>33</v>
      </c>
      <c r="R1894" t="s">
        <v>61</v>
      </c>
      <c r="S1894" t="str">
        <f>VLOOKUP(R1894,Users!$A$1:$B$5,2,0)</f>
        <v>Chris</v>
      </c>
      <c r="T1894" t="s">
        <v>695</v>
      </c>
      <c r="U1894" t="s">
        <v>823</v>
      </c>
      <c r="V1894">
        <v>46312</v>
      </c>
      <c r="W1894" s="2">
        <v>42061</v>
      </c>
      <c r="X1894" s="2" t="str">
        <f t="shared" si="146"/>
        <v>Thu</v>
      </c>
      <c r="Y1894" s="2">
        <v>42065</v>
      </c>
      <c r="Z1894" s="9">
        <f t="shared" si="147"/>
        <v>4</v>
      </c>
      <c r="AA1894" s="9" t="str">
        <f t="shared" si="148"/>
        <v>After Discount</v>
      </c>
      <c r="AB1894" s="6">
        <v>-11.1332</v>
      </c>
      <c r="AC1894">
        <v>12</v>
      </c>
      <c r="AD1894" s="6">
        <v>86.79</v>
      </c>
      <c r="AE1894">
        <v>90675</v>
      </c>
      <c r="AF1894" s="9">
        <f>IF(COUNTIF(AE$2:AE3845,AE1894)=1,1,0)</f>
        <v>1</v>
      </c>
      <c r="AG1894" t="str">
        <f>_xlfn.XLOOKUP(AE1894,Returns!A:A,Returns!B:B,"Not Returned",0,1)</f>
        <v>Not Returned</v>
      </c>
      <c r="AH1894">
        <f t="shared" si="149"/>
        <v>0</v>
      </c>
    </row>
    <row r="1895" spans="1:34" x14ac:dyDescent="0.3">
      <c r="A1895">
        <v>24793</v>
      </c>
      <c r="B1895" t="s">
        <v>37</v>
      </c>
      <c r="C1895" s="8">
        <v>0.01</v>
      </c>
      <c r="D1895" s="6">
        <v>6.68</v>
      </c>
      <c r="E1895" s="7">
        <v>4.91</v>
      </c>
      <c r="F1895">
        <v>1950</v>
      </c>
      <c r="G1895" t="s">
        <v>1887</v>
      </c>
      <c r="H1895" t="str">
        <f>IF(COUNTIF(G$2:G1895,G1895)=1,"New Customer","Returning Customer")</f>
        <v>New Customer</v>
      </c>
      <c r="I1895">
        <f t="shared" si="145"/>
        <v>1</v>
      </c>
      <c r="J1895" t="s">
        <v>49</v>
      </c>
      <c r="K1895" t="s">
        <v>58</v>
      </c>
      <c r="L1895" t="s">
        <v>29</v>
      </c>
      <c r="M1895" t="s">
        <v>93</v>
      </c>
      <c r="N1895" t="s">
        <v>59</v>
      </c>
      <c r="O1895" t="s">
        <v>1888</v>
      </c>
      <c r="P1895">
        <v>0.37</v>
      </c>
      <c r="Q1895" t="s">
        <v>33</v>
      </c>
      <c r="R1895" t="s">
        <v>34</v>
      </c>
      <c r="S1895" t="str">
        <f>VLOOKUP(R1895,Users!$A$1:$B$5,2,0)</f>
        <v>William</v>
      </c>
      <c r="T1895" t="s">
        <v>82</v>
      </c>
      <c r="U1895" t="s">
        <v>1889</v>
      </c>
      <c r="V1895">
        <v>59750</v>
      </c>
      <c r="W1895" s="2">
        <v>42010</v>
      </c>
      <c r="X1895" s="2" t="str">
        <f t="shared" si="146"/>
        <v>Tue</v>
      </c>
      <c r="Y1895" s="2">
        <v>42012</v>
      </c>
      <c r="Z1895" s="9">
        <f t="shared" si="147"/>
        <v>2</v>
      </c>
      <c r="AA1895" s="9" t="str">
        <f t="shared" si="148"/>
        <v>After Discount</v>
      </c>
      <c r="AB1895" s="6">
        <v>-15.48</v>
      </c>
      <c r="AC1895">
        <v>7</v>
      </c>
      <c r="AD1895" s="6">
        <v>51.03</v>
      </c>
      <c r="AE1895">
        <v>90414</v>
      </c>
      <c r="AF1895" s="9">
        <f>IF(COUNTIF(AE$2:AE3846,AE1895)=1,1,0)</f>
        <v>1</v>
      </c>
      <c r="AG1895" t="str">
        <f>_xlfn.XLOOKUP(AE1895,Returns!A:A,Returns!B:B,"Not Returned",0,1)</f>
        <v>Not Returned</v>
      </c>
      <c r="AH1895">
        <f t="shared" si="149"/>
        <v>0</v>
      </c>
    </row>
    <row r="1896" spans="1:34" x14ac:dyDescent="0.3">
      <c r="A1896">
        <v>3686</v>
      </c>
      <c r="B1896" t="s">
        <v>106</v>
      </c>
      <c r="C1896" s="8">
        <v>0.04</v>
      </c>
      <c r="D1896" s="6">
        <v>6.68</v>
      </c>
      <c r="E1896" s="7">
        <v>4.91</v>
      </c>
      <c r="F1896">
        <v>1959</v>
      </c>
      <c r="G1896" t="s">
        <v>1894</v>
      </c>
      <c r="H1896" t="str">
        <f>IF(COUNTIF(G$2:G1896,G1896)=1,"New Customer","Returning Customer")</f>
        <v>Returning Customer</v>
      </c>
      <c r="I1896">
        <f t="shared" si="145"/>
        <v>0</v>
      </c>
      <c r="J1896" t="s">
        <v>49</v>
      </c>
      <c r="K1896" t="s">
        <v>40</v>
      </c>
      <c r="L1896" t="s">
        <v>29</v>
      </c>
      <c r="M1896" t="s">
        <v>93</v>
      </c>
      <c r="N1896" t="s">
        <v>59</v>
      </c>
      <c r="O1896" t="s">
        <v>1888</v>
      </c>
      <c r="P1896">
        <v>0.37</v>
      </c>
      <c r="Q1896" t="s">
        <v>33</v>
      </c>
      <c r="R1896" t="s">
        <v>135</v>
      </c>
      <c r="S1896" t="str">
        <f>VLOOKUP(R1896,Users!$A$1:$B$5,2,0)</f>
        <v>Sam</v>
      </c>
      <c r="T1896" t="s">
        <v>356</v>
      </c>
      <c r="U1896" t="s">
        <v>441</v>
      </c>
      <c r="V1896">
        <v>33916</v>
      </c>
      <c r="W1896" s="2">
        <v>42112</v>
      </c>
      <c r="X1896" s="2" t="str">
        <f t="shared" si="146"/>
        <v>Sat</v>
      </c>
      <c r="Y1896" s="2">
        <v>42119</v>
      </c>
      <c r="Z1896" s="9">
        <f t="shared" si="147"/>
        <v>7</v>
      </c>
      <c r="AA1896" s="9" t="str">
        <f t="shared" si="148"/>
        <v>After Discount</v>
      </c>
      <c r="AB1896" s="6">
        <v>-14.3241</v>
      </c>
      <c r="AC1896">
        <v>5</v>
      </c>
      <c r="AD1896" s="6">
        <v>41.22</v>
      </c>
      <c r="AE1896">
        <v>26342</v>
      </c>
      <c r="AF1896" s="9">
        <f>IF(COUNTIF(AE$2:AE3847,AE1896)=1,1,0)</f>
        <v>0</v>
      </c>
      <c r="AG1896" t="str">
        <f>_xlfn.XLOOKUP(AE1896,Returns!A:A,Returns!B:B,"Not Returned",0,1)</f>
        <v>Not Returned</v>
      </c>
      <c r="AH1896">
        <f t="shared" si="149"/>
        <v>0</v>
      </c>
    </row>
    <row r="1897" spans="1:34" x14ac:dyDescent="0.3">
      <c r="A1897">
        <v>21686</v>
      </c>
      <c r="B1897" t="s">
        <v>106</v>
      </c>
      <c r="C1897" s="8">
        <v>0.04</v>
      </c>
      <c r="D1897" s="6">
        <v>6.68</v>
      </c>
      <c r="E1897" s="7">
        <v>4.91</v>
      </c>
      <c r="F1897">
        <v>1962</v>
      </c>
      <c r="G1897" t="s">
        <v>1897</v>
      </c>
      <c r="H1897" t="str">
        <f>IF(COUNTIF(G$2:G1897,G1897)=1,"New Customer","Returning Customer")</f>
        <v>Returning Customer</v>
      </c>
      <c r="I1897">
        <f t="shared" si="145"/>
        <v>0</v>
      </c>
      <c r="J1897" t="s">
        <v>49</v>
      </c>
      <c r="K1897" t="s">
        <v>40</v>
      </c>
      <c r="L1897" t="s">
        <v>29</v>
      </c>
      <c r="M1897" t="s">
        <v>93</v>
      </c>
      <c r="N1897" t="s">
        <v>59</v>
      </c>
      <c r="O1897" t="s">
        <v>1888</v>
      </c>
      <c r="P1897">
        <v>0.37</v>
      </c>
      <c r="Q1897" t="s">
        <v>33</v>
      </c>
      <c r="R1897" t="s">
        <v>61</v>
      </c>
      <c r="S1897" t="str">
        <f>VLOOKUP(R1897,Users!$A$1:$B$5,2,0)</f>
        <v>Chris</v>
      </c>
      <c r="T1897" t="s">
        <v>295</v>
      </c>
      <c r="U1897" t="s">
        <v>1898</v>
      </c>
      <c r="V1897">
        <v>48601</v>
      </c>
      <c r="W1897" s="2">
        <v>42112</v>
      </c>
      <c r="X1897" s="2" t="str">
        <f t="shared" si="146"/>
        <v>Sat</v>
      </c>
      <c r="Y1897" s="2">
        <v>42119</v>
      </c>
      <c r="Z1897" s="9">
        <f t="shared" si="147"/>
        <v>7</v>
      </c>
      <c r="AA1897" s="9" t="str">
        <f t="shared" si="148"/>
        <v>After Discount</v>
      </c>
      <c r="AB1897" s="6">
        <v>-11.631599999999999</v>
      </c>
      <c r="AC1897">
        <v>1</v>
      </c>
      <c r="AD1897" s="6">
        <v>8.24</v>
      </c>
      <c r="AE1897">
        <v>88857</v>
      </c>
      <c r="AF1897" s="9">
        <f>IF(COUNTIF(AE$2:AE3848,AE1897)=1,1,0)</f>
        <v>0</v>
      </c>
      <c r="AG1897" t="str">
        <f>_xlfn.XLOOKUP(AE1897,Returns!A:A,Returns!B:B,"Not Returned",0,1)</f>
        <v>Not Returned</v>
      </c>
      <c r="AH1897">
        <f t="shared" si="149"/>
        <v>0</v>
      </c>
    </row>
    <row r="1898" spans="1:34" x14ac:dyDescent="0.3">
      <c r="A1898">
        <v>22583</v>
      </c>
      <c r="B1898" t="s">
        <v>56</v>
      </c>
      <c r="C1898" s="8">
        <v>0.05</v>
      </c>
      <c r="D1898" s="6">
        <v>4.9800000000000004</v>
      </c>
      <c r="E1898" s="7">
        <v>5.0199999999999996</v>
      </c>
      <c r="F1898">
        <v>2466</v>
      </c>
      <c r="G1898" t="s">
        <v>2300</v>
      </c>
      <c r="H1898" t="str">
        <f>IF(COUNTIF(G$2:G1898,G1898)=1,"New Customer","Returning Customer")</f>
        <v>Returning Customer</v>
      </c>
      <c r="I1898">
        <f t="shared" si="145"/>
        <v>0</v>
      </c>
      <c r="J1898" t="s">
        <v>49</v>
      </c>
      <c r="K1898" t="s">
        <v>28</v>
      </c>
      <c r="L1898" t="s">
        <v>29</v>
      </c>
      <c r="M1898" t="s">
        <v>93</v>
      </c>
      <c r="N1898" t="s">
        <v>59</v>
      </c>
      <c r="O1898" t="s">
        <v>2303</v>
      </c>
      <c r="P1898">
        <v>0.38</v>
      </c>
      <c r="Q1898" t="s">
        <v>33</v>
      </c>
      <c r="R1898" t="s">
        <v>61</v>
      </c>
      <c r="S1898" t="str">
        <f>VLOOKUP(R1898,Users!$A$1:$B$5,2,0)</f>
        <v>Chris</v>
      </c>
      <c r="T1898" t="s">
        <v>295</v>
      </c>
      <c r="U1898" t="s">
        <v>2301</v>
      </c>
      <c r="V1898">
        <v>49783</v>
      </c>
      <c r="W1898" s="2">
        <v>42062</v>
      </c>
      <c r="X1898" s="2" t="str">
        <f t="shared" si="146"/>
        <v>Fri</v>
      </c>
      <c r="Y1898" s="2">
        <v>42062</v>
      </c>
      <c r="Z1898" s="9">
        <f t="shared" si="147"/>
        <v>0</v>
      </c>
      <c r="AA1898" s="9" t="str">
        <f t="shared" si="148"/>
        <v>After Discount</v>
      </c>
      <c r="AB1898" s="6">
        <v>-16.634799999999998</v>
      </c>
      <c r="AC1898">
        <v>7</v>
      </c>
      <c r="AD1898" s="6">
        <v>38.11</v>
      </c>
      <c r="AE1898">
        <v>88136</v>
      </c>
      <c r="AF1898" s="9">
        <f>IF(COUNTIF(AE$2:AE3849,AE1898)=1,1,0)</f>
        <v>0</v>
      </c>
      <c r="AG1898" t="str">
        <f>_xlfn.XLOOKUP(AE1898,Returns!A:A,Returns!B:B,"Not Returned",0,1)</f>
        <v>Not Returned</v>
      </c>
      <c r="AH1898">
        <f t="shared" si="149"/>
        <v>0</v>
      </c>
    </row>
    <row r="1899" spans="1:34" x14ac:dyDescent="0.3">
      <c r="A1899">
        <v>22970</v>
      </c>
      <c r="B1899" t="s">
        <v>47</v>
      </c>
      <c r="C1899" s="8">
        <v>0.04</v>
      </c>
      <c r="D1899" s="6">
        <v>4.28</v>
      </c>
      <c r="E1899" s="7">
        <v>5.68</v>
      </c>
      <c r="F1899">
        <v>2046</v>
      </c>
      <c r="G1899" t="s">
        <v>1948</v>
      </c>
      <c r="H1899" t="str">
        <f>IF(COUNTIF(G$2:G1899,G1899)=1,"New Customer","Returning Customer")</f>
        <v>Returning Customer</v>
      </c>
      <c r="I1899">
        <f t="shared" si="145"/>
        <v>0</v>
      </c>
      <c r="J1899" t="s">
        <v>49</v>
      </c>
      <c r="K1899" t="s">
        <v>28</v>
      </c>
      <c r="L1899" t="s">
        <v>29</v>
      </c>
      <c r="M1899" t="s">
        <v>93</v>
      </c>
      <c r="N1899" t="s">
        <v>59</v>
      </c>
      <c r="O1899" t="s">
        <v>1949</v>
      </c>
      <c r="P1899">
        <v>0.4</v>
      </c>
      <c r="Q1899" t="s">
        <v>33</v>
      </c>
      <c r="R1899" t="s">
        <v>61</v>
      </c>
      <c r="S1899" t="str">
        <f>VLOOKUP(R1899,Users!$A$1:$B$5,2,0)</f>
        <v>Chris</v>
      </c>
      <c r="T1899" t="s">
        <v>180</v>
      </c>
      <c r="U1899" t="s">
        <v>1950</v>
      </c>
      <c r="V1899">
        <v>67901</v>
      </c>
      <c r="W1899" s="2">
        <v>42167</v>
      </c>
      <c r="X1899" s="2" t="str">
        <f t="shared" si="146"/>
        <v>Fri</v>
      </c>
      <c r="Y1899" s="2">
        <v>42169</v>
      </c>
      <c r="Z1899" s="9">
        <f t="shared" si="147"/>
        <v>2</v>
      </c>
      <c r="AA1899" s="9" t="str">
        <f t="shared" si="148"/>
        <v>After Discount</v>
      </c>
      <c r="AB1899" s="6">
        <v>-27.375</v>
      </c>
      <c r="AC1899">
        <v>7</v>
      </c>
      <c r="AD1899" s="6">
        <v>31.54</v>
      </c>
      <c r="AE1899">
        <v>88219</v>
      </c>
      <c r="AF1899" s="9">
        <f>IF(COUNTIF(AE$2:AE3850,AE1899)=1,1,0)</f>
        <v>0</v>
      </c>
      <c r="AG1899" t="str">
        <f>_xlfn.XLOOKUP(AE1899,Returns!A:A,Returns!B:B,"Not Returned",0,1)</f>
        <v>Not Returned</v>
      </c>
      <c r="AH1899">
        <f t="shared" si="149"/>
        <v>0</v>
      </c>
    </row>
    <row r="1900" spans="1:34" x14ac:dyDescent="0.3">
      <c r="A1900">
        <v>19416</v>
      </c>
      <c r="B1900" t="s">
        <v>56</v>
      </c>
      <c r="C1900" s="8">
        <v>0.06</v>
      </c>
      <c r="D1900" s="6">
        <v>22.84</v>
      </c>
      <c r="E1900" s="7">
        <v>8.18</v>
      </c>
      <c r="F1900">
        <v>1873</v>
      </c>
      <c r="G1900" t="s">
        <v>1824</v>
      </c>
      <c r="H1900" t="str">
        <f>IF(COUNTIF(G$2:G1900,G1900)=1,"New Customer","Returning Customer")</f>
        <v>Returning Customer</v>
      </c>
      <c r="I1900">
        <f t="shared" si="145"/>
        <v>0</v>
      </c>
      <c r="J1900" t="s">
        <v>49</v>
      </c>
      <c r="K1900" t="s">
        <v>28</v>
      </c>
      <c r="L1900" t="s">
        <v>29</v>
      </c>
      <c r="M1900" t="s">
        <v>93</v>
      </c>
      <c r="N1900" t="s">
        <v>59</v>
      </c>
      <c r="O1900" t="s">
        <v>1827</v>
      </c>
      <c r="P1900">
        <v>0.39</v>
      </c>
      <c r="Q1900" t="s">
        <v>33</v>
      </c>
      <c r="R1900" t="s">
        <v>135</v>
      </c>
      <c r="S1900" t="str">
        <f>VLOOKUP(R1900,Users!$A$1:$B$5,2,0)</f>
        <v>Sam</v>
      </c>
      <c r="T1900" t="s">
        <v>356</v>
      </c>
      <c r="U1900" t="s">
        <v>1826</v>
      </c>
      <c r="V1900">
        <v>33403</v>
      </c>
      <c r="W1900" s="2">
        <v>42021</v>
      </c>
      <c r="X1900" s="2" t="str">
        <f t="shared" si="146"/>
        <v>Sat</v>
      </c>
      <c r="Y1900" s="2">
        <v>42021</v>
      </c>
      <c r="Z1900" s="9">
        <f t="shared" si="147"/>
        <v>0</v>
      </c>
      <c r="AA1900" s="9" t="str">
        <f t="shared" si="148"/>
        <v>After Discount</v>
      </c>
      <c r="AB1900" s="6">
        <v>-357.92399999999998</v>
      </c>
      <c r="AC1900">
        <v>7</v>
      </c>
      <c r="AD1900" s="6">
        <v>152.49</v>
      </c>
      <c r="AE1900">
        <v>90099</v>
      </c>
      <c r="AF1900" s="9">
        <f>IF(COUNTIF(AE$2:AE3851,AE1900)=1,1,0)</f>
        <v>0</v>
      </c>
      <c r="AG1900" t="str">
        <f>_xlfn.XLOOKUP(AE1900,Returns!A:A,Returns!B:B,"Not Returned",0,1)</f>
        <v>Not Returned</v>
      </c>
      <c r="AH1900">
        <f t="shared" si="149"/>
        <v>0</v>
      </c>
    </row>
    <row r="1901" spans="1:34" x14ac:dyDescent="0.3">
      <c r="A1901">
        <v>22847</v>
      </c>
      <c r="B1901" t="s">
        <v>56</v>
      </c>
      <c r="C1901" s="8">
        <v>0</v>
      </c>
      <c r="D1901" s="6">
        <v>22.84</v>
      </c>
      <c r="E1901" s="7">
        <v>8.18</v>
      </c>
      <c r="F1901">
        <v>3194</v>
      </c>
      <c r="G1901" t="s">
        <v>2851</v>
      </c>
      <c r="H1901" t="str">
        <f>IF(COUNTIF(G$2:G1901,G1901)=1,"New Customer","Returning Customer")</f>
        <v>Returning Customer</v>
      </c>
      <c r="I1901">
        <f t="shared" si="145"/>
        <v>0</v>
      </c>
      <c r="J1901" t="s">
        <v>49</v>
      </c>
      <c r="K1901" t="s">
        <v>114</v>
      </c>
      <c r="L1901" t="s">
        <v>29</v>
      </c>
      <c r="M1901" t="s">
        <v>93</v>
      </c>
      <c r="N1901" t="s">
        <v>59</v>
      </c>
      <c r="O1901" t="s">
        <v>1827</v>
      </c>
      <c r="P1901">
        <v>0.39</v>
      </c>
      <c r="Q1901" t="s">
        <v>33</v>
      </c>
      <c r="R1901" t="s">
        <v>135</v>
      </c>
      <c r="S1901" t="str">
        <f>VLOOKUP(R1901,Users!$A$1:$B$5,2,0)</f>
        <v>Sam</v>
      </c>
      <c r="T1901" t="s">
        <v>356</v>
      </c>
      <c r="U1901" t="s">
        <v>942</v>
      </c>
      <c r="V1901">
        <v>34609</v>
      </c>
      <c r="W1901" s="2">
        <v>42073</v>
      </c>
      <c r="X1901" s="2" t="str">
        <f t="shared" si="146"/>
        <v>Tue</v>
      </c>
      <c r="Y1901" s="2">
        <v>42075</v>
      </c>
      <c r="Z1901" s="9">
        <f t="shared" si="147"/>
        <v>2</v>
      </c>
      <c r="AA1901" s="9" t="str">
        <f t="shared" si="148"/>
        <v>No Discount</v>
      </c>
      <c r="AB1901" s="6">
        <v>-110.376</v>
      </c>
      <c r="AC1901">
        <v>6</v>
      </c>
      <c r="AD1901" s="6">
        <v>141.74</v>
      </c>
      <c r="AE1901">
        <v>89805</v>
      </c>
      <c r="AF1901" s="9">
        <f>IF(COUNTIF(AE$2:AE3852,AE1901)=1,1,0)</f>
        <v>0</v>
      </c>
      <c r="AG1901" t="str">
        <f>_xlfn.XLOOKUP(AE1901,Returns!A:A,Returns!B:B,"Not Returned",0,1)</f>
        <v>Not Returned</v>
      </c>
      <c r="AH1901">
        <f t="shared" si="149"/>
        <v>0</v>
      </c>
    </row>
    <row r="1902" spans="1:34" x14ac:dyDescent="0.3">
      <c r="A1902">
        <v>24629</v>
      </c>
      <c r="B1902" t="s">
        <v>37</v>
      </c>
      <c r="C1902" s="8">
        <v>0.09</v>
      </c>
      <c r="D1902" s="6">
        <v>6.48</v>
      </c>
      <c r="E1902" s="7">
        <v>9.68</v>
      </c>
      <c r="F1902">
        <v>792</v>
      </c>
      <c r="G1902" t="s">
        <v>911</v>
      </c>
      <c r="H1902" t="str">
        <f>IF(COUNTIF(G$2:G1902,G1902)=1,"New Customer","Returning Customer")</f>
        <v>New Customer</v>
      </c>
      <c r="I1902">
        <f t="shared" si="145"/>
        <v>1</v>
      </c>
      <c r="J1902" t="s">
        <v>49</v>
      </c>
      <c r="K1902" t="s">
        <v>28</v>
      </c>
      <c r="L1902" t="s">
        <v>29</v>
      </c>
      <c r="M1902" t="s">
        <v>93</v>
      </c>
      <c r="N1902" t="s">
        <v>59</v>
      </c>
      <c r="O1902" t="s">
        <v>912</v>
      </c>
      <c r="P1902">
        <v>0.36</v>
      </c>
      <c r="Q1902" t="s">
        <v>33</v>
      </c>
      <c r="R1902" t="s">
        <v>61</v>
      </c>
      <c r="S1902" t="str">
        <f>VLOOKUP(R1902,Users!$A$1:$B$5,2,0)</f>
        <v>Chris</v>
      </c>
      <c r="T1902" t="s">
        <v>299</v>
      </c>
      <c r="U1902" t="s">
        <v>913</v>
      </c>
      <c r="V1902">
        <v>73064</v>
      </c>
      <c r="W1902" s="2">
        <v>42176</v>
      </c>
      <c r="X1902" s="2" t="str">
        <f t="shared" si="146"/>
        <v>Sun</v>
      </c>
      <c r="Y1902" s="2">
        <v>42177</v>
      </c>
      <c r="Z1902" s="9">
        <f t="shared" si="147"/>
        <v>1</v>
      </c>
      <c r="AA1902" s="9" t="str">
        <f t="shared" si="148"/>
        <v>After Discount</v>
      </c>
      <c r="AB1902" s="6">
        <v>-204.16</v>
      </c>
      <c r="AC1902">
        <v>16</v>
      </c>
      <c r="AD1902" s="6">
        <v>99.92</v>
      </c>
      <c r="AE1902">
        <v>88753</v>
      </c>
      <c r="AF1902" s="9">
        <f>IF(COUNTIF(AE$2:AE3853,AE1902)=1,1,0)</f>
        <v>1</v>
      </c>
      <c r="AG1902" t="str">
        <f>_xlfn.XLOOKUP(AE1902,Returns!A:A,Returns!B:B,"Not Returned",0,1)</f>
        <v>Not Returned</v>
      </c>
      <c r="AH1902">
        <f t="shared" si="149"/>
        <v>0</v>
      </c>
    </row>
    <row r="1903" spans="1:34" x14ac:dyDescent="0.3">
      <c r="A1903">
        <v>5502</v>
      </c>
      <c r="B1903" t="s">
        <v>56</v>
      </c>
      <c r="C1903" s="8">
        <v>7.0000000000000007E-2</v>
      </c>
      <c r="D1903" s="6">
        <v>6.48</v>
      </c>
      <c r="E1903" s="7">
        <v>5.74</v>
      </c>
      <c r="F1903">
        <v>2107</v>
      </c>
      <c r="G1903" t="s">
        <v>2002</v>
      </c>
      <c r="H1903" t="str">
        <f>IF(COUNTIF(G$2:G1903,G1903)=1,"New Customer","Returning Customer")</f>
        <v>Returning Customer</v>
      </c>
      <c r="I1903">
        <f t="shared" si="145"/>
        <v>0</v>
      </c>
      <c r="J1903" t="s">
        <v>49</v>
      </c>
      <c r="K1903" t="s">
        <v>28</v>
      </c>
      <c r="L1903" t="s">
        <v>29</v>
      </c>
      <c r="M1903" t="s">
        <v>93</v>
      </c>
      <c r="N1903" t="s">
        <v>59</v>
      </c>
      <c r="O1903" t="s">
        <v>2003</v>
      </c>
      <c r="P1903">
        <v>0.37</v>
      </c>
      <c r="Q1903" t="s">
        <v>33</v>
      </c>
      <c r="R1903" t="s">
        <v>61</v>
      </c>
      <c r="S1903" t="str">
        <f>VLOOKUP(R1903,Users!$A$1:$B$5,2,0)</f>
        <v>Chris</v>
      </c>
      <c r="T1903" t="s">
        <v>175</v>
      </c>
      <c r="U1903" t="s">
        <v>176</v>
      </c>
      <c r="V1903">
        <v>60601</v>
      </c>
      <c r="W1903" s="2">
        <v>42161</v>
      </c>
      <c r="X1903" s="2" t="str">
        <f t="shared" si="146"/>
        <v>Sat</v>
      </c>
      <c r="Y1903" s="2">
        <v>42161</v>
      </c>
      <c r="Z1903" s="9">
        <f t="shared" si="147"/>
        <v>0</v>
      </c>
      <c r="AA1903" s="9" t="str">
        <f t="shared" si="148"/>
        <v>After Discount</v>
      </c>
      <c r="AB1903" s="6">
        <v>-28.45</v>
      </c>
      <c r="AC1903">
        <v>20</v>
      </c>
      <c r="AD1903" s="6">
        <v>134.58000000000001</v>
      </c>
      <c r="AE1903">
        <v>39015</v>
      </c>
      <c r="AF1903" s="9">
        <f>IF(COUNTIF(AE$2:AE3854,AE1903)=1,1,0)</f>
        <v>0</v>
      </c>
      <c r="AG1903" t="str">
        <f>_xlfn.XLOOKUP(AE1903,Returns!A:A,Returns!B:B,"Not Returned",0,1)</f>
        <v>Not Returned</v>
      </c>
      <c r="AH1903">
        <f t="shared" si="149"/>
        <v>0</v>
      </c>
    </row>
    <row r="1904" spans="1:34" x14ac:dyDescent="0.3">
      <c r="A1904">
        <v>23502</v>
      </c>
      <c r="B1904" t="s">
        <v>56</v>
      </c>
      <c r="C1904" s="8">
        <v>7.0000000000000007E-2</v>
      </c>
      <c r="D1904" s="6">
        <v>6.48</v>
      </c>
      <c r="E1904" s="7">
        <v>5.74</v>
      </c>
      <c r="F1904">
        <v>2108</v>
      </c>
      <c r="G1904" t="s">
        <v>2004</v>
      </c>
      <c r="H1904" t="str">
        <f>IF(COUNTIF(G$2:G1904,G1904)=1,"New Customer","Returning Customer")</f>
        <v>New Customer</v>
      </c>
      <c r="I1904">
        <f t="shared" si="145"/>
        <v>1</v>
      </c>
      <c r="J1904" t="s">
        <v>49</v>
      </c>
      <c r="K1904" t="s">
        <v>28</v>
      </c>
      <c r="L1904" t="s">
        <v>29</v>
      </c>
      <c r="M1904" t="s">
        <v>93</v>
      </c>
      <c r="N1904" t="s">
        <v>59</v>
      </c>
      <c r="O1904" t="s">
        <v>2003</v>
      </c>
      <c r="P1904">
        <v>0.37</v>
      </c>
      <c r="Q1904" t="s">
        <v>33</v>
      </c>
      <c r="R1904" t="s">
        <v>61</v>
      </c>
      <c r="S1904" t="str">
        <f>VLOOKUP(R1904,Users!$A$1:$B$5,2,0)</f>
        <v>Chris</v>
      </c>
      <c r="T1904" t="s">
        <v>499</v>
      </c>
      <c r="U1904" t="s">
        <v>2005</v>
      </c>
      <c r="V1904">
        <v>63129</v>
      </c>
      <c r="W1904" s="2">
        <v>42161</v>
      </c>
      <c r="X1904" s="2" t="str">
        <f t="shared" si="146"/>
        <v>Sat</v>
      </c>
      <c r="Y1904" s="2">
        <v>42161</v>
      </c>
      <c r="Z1904" s="9">
        <f t="shared" si="147"/>
        <v>0</v>
      </c>
      <c r="AA1904" s="9" t="str">
        <f t="shared" si="148"/>
        <v>After Discount</v>
      </c>
      <c r="AB1904" s="6">
        <v>-14.225</v>
      </c>
      <c r="AC1904">
        <v>5</v>
      </c>
      <c r="AD1904" s="6">
        <v>33.65</v>
      </c>
      <c r="AE1904">
        <v>87862</v>
      </c>
      <c r="AF1904" s="9">
        <f>IF(COUNTIF(AE$2:AE3855,AE1904)=1,1,0)</f>
        <v>1</v>
      </c>
      <c r="AG1904" t="str">
        <f>_xlfn.XLOOKUP(AE1904,Returns!A:A,Returns!B:B,"Not Returned",0,1)</f>
        <v>Not Returned</v>
      </c>
      <c r="AH1904">
        <f t="shared" si="149"/>
        <v>0</v>
      </c>
    </row>
    <row r="1905" spans="1:34" x14ac:dyDescent="0.3">
      <c r="A1905">
        <v>21475</v>
      </c>
      <c r="B1905" t="s">
        <v>25</v>
      </c>
      <c r="C1905" s="8">
        <v>0</v>
      </c>
      <c r="D1905" s="6">
        <v>6.48</v>
      </c>
      <c r="E1905" s="7">
        <v>5.19</v>
      </c>
      <c r="F1905">
        <v>3045</v>
      </c>
      <c r="G1905" t="s">
        <v>2731</v>
      </c>
      <c r="H1905" t="str">
        <f>IF(COUNTIF(G$2:G1905,G1905)=1,"New Customer","Returning Customer")</f>
        <v>New Customer</v>
      </c>
      <c r="I1905">
        <f t="shared" si="145"/>
        <v>1</v>
      </c>
      <c r="J1905" t="s">
        <v>49</v>
      </c>
      <c r="K1905" t="s">
        <v>58</v>
      </c>
      <c r="L1905" t="s">
        <v>29</v>
      </c>
      <c r="M1905" t="s">
        <v>93</v>
      </c>
      <c r="N1905" t="s">
        <v>59</v>
      </c>
      <c r="O1905" t="s">
        <v>2732</v>
      </c>
      <c r="P1905">
        <v>0.37</v>
      </c>
      <c r="Q1905" t="s">
        <v>33</v>
      </c>
      <c r="R1905" t="s">
        <v>61</v>
      </c>
      <c r="S1905" t="str">
        <f>VLOOKUP(R1905,Users!$A$1:$B$5,2,0)</f>
        <v>Chris</v>
      </c>
      <c r="T1905" t="s">
        <v>180</v>
      </c>
      <c r="U1905" t="s">
        <v>2733</v>
      </c>
      <c r="V1905">
        <v>66048</v>
      </c>
      <c r="W1905" s="2">
        <v>42161</v>
      </c>
      <c r="X1905" s="2" t="str">
        <f t="shared" si="146"/>
        <v>Sat</v>
      </c>
      <c r="Y1905" s="2">
        <v>42162</v>
      </c>
      <c r="Z1905" s="9">
        <f t="shared" si="147"/>
        <v>1</v>
      </c>
      <c r="AA1905" s="9" t="str">
        <f t="shared" si="148"/>
        <v>No Discount</v>
      </c>
      <c r="AB1905" s="6">
        <v>-14.074999999999999</v>
      </c>
      <c r="AC1905">
        <v>12</v>
      </c>
      <c r="AD1905" s="6">
        <v>84.04</v>
      </c>
      <c r="AE1905">
        <v>86104</v>
      </c>
      <c r="AF1905" s="9">
        <f>IF(COUNTIF(AE$2:AE3856,AE1905)=1,1,0)</f>
        <v>1</v>
      </c>
      <c r="AG1905" t="str">
        <f>_xlfn.XLOOKUP(AE1905,Returns!A:A,Returns!B:B,"Not Returned",0,1)</f>
        <v>Not Returned</v>
      </c>
      <c r="AH1905">
        <f t="shared" si="149"/>
        <v>0</v>
      </c>
    </row>
    <row r="1906" spans="1:34" x14ac:dyDescent="0.3">
      <c r="A1906">
        <v>24273</v>
      </c>
      <c r="B1906" t="s">
        <v>37</v>
      </c>
      <c r="C1906" s="8">
        <v>0.02</v>
      </c>
      <c r="D1906" s="6">
        <v>6.48</v>
      </c>
      <c r="E1906" s="7">
        <v>9.17</v>
      </c>
      <c r="F1906">
        <v>194</v>
      </c>
      <c r="G1906" t="s">
        <v>288</v>
      </c>
      <c r="H1906" t="str">
        <f>IF(COUNTIF(G$2:G1906,G1906)=1,"New Customer","Returning Customer")</f>
        <v>Returning Customer</v>
      </c>
      <c r="I1906">
        <f t="shared" si="145"/>
        <v>0</v>
      </c>
      <c r="J1906" t="s">
        <v>49</v>
      </c>
      <c r="K1906" t="s">
        <v>28</v>
      </c>
      <c r="L1906" t="s">
        <v>29</v>
      </c>
      <c r="M1906" t="s">
        <v>93</v>
      </c>
      <c r="N1906" t="s">
        <v>59</v>
      </c>
      <c r="O1906" t="s">
        <v>289</v>
      </c>
      <c r="P1906">
        <v>0.37</v>
      </c>
      <c r="Q1906" t="s">
        <v>33</v>
      </c>
      <c r="R1906" t="s">
        <v>34</v>
      </c>
      <c r="S1906" t="str">
        <f>VLOOKUP(R1906,Users!$A$1:$B$5,2,0)</f>
        <v>William</v>
      </c>
      <c r="T1906" t="s">
        <v>208</v>
      </c>
      <c r="U1906" t="s">
        <v>290</v>
      </c>
      <c r="V1906">
        <v>84043</v>
      </c>
      <c r="W1906" s="2">
        <v>42014</v>
      </c>
      <c r="X1906" s="2" t="str">
        <f t="shared" si="146"/>
        <v>Sat</v>
      </c>
      <c r="Y1906" s="2">
        <v>42015</v>
      </c>
      <c r="Z1906" s="9">
        <f t="shared" si="147"/>
        <v>1</v>
      </c>
      <c r="AA1906" s="9" t="str">
        <f t="shared" si="148"/>
        <v>After Discount</v>
      </c>
      <c r="AB1906" s="6">
        <v>-105.68520000000001</v>
      </c>
      <c r="AC1906">
        <v>4</v>
      </c>
      <c r="AD1906" s="6">
        <v>28.2</v>
      </c>
      <c r="AE1906">
        <v>90431</v>
      </c>
      <c r="AF1906" s="9">
        <f>IF(COUNTIF(AE$2:AE3857,AE1906)=1,1,0)</f>
        <v>1</v>
      </c>
      <c r="AG1906" t="str">
        <f>_xlfn.XLOOKUP(AE1906,Returns!A:A,Returns!B:B,"Not Returned",0,1)</f>
        <v>Not Returned</v>
      </c>
      <c r="AH1906">
        <f t="shared" si="149"/>
        <v>0</v>
      </c>
    </row>
    <row r="1907" spans="1:34" x14ac:dyDescent="0.3">
      <c r="A1907">
        <v>19473</v>
      </c>
      <c r="B1907" t="s">
        <v>47</v>
      </c>
      <c r="C1907" s="8">
        <v>0.09</v>
      </c>
      <c r="D1907" s="6">
        <v>6.48</v>
      </c>
      <c r="E1907" s="7">
        <v>9.17</v>
      </c>
      <c r="F1907">
        <v>1494</v>
      </c>
      <c r="G1907" t="s">
        <v>1518</v>
      </c>
      <c r="H1907" t="str">
        <f>IF(COUNTIF(G$2:G1907,G1907)=1,"New Customer","Returning Customer")</f>
        <v>Returning Customer</v>
      </c>
      <c r="I1907">
        <f t="shared" si="145"/>
        <v>0</v>
      </c>
      <c r="J1907" t="s">
        <v>27</v>
      </c>
      <c r="K1907" t="s">
        <v>28</v>
      </c>
      <c r="L1907" t="s">
        <v>29</v>
      </c>
      <c r="M1907" t="s">
        <v>93</v>
      </c>
      <c r="N1907" t="s">
        <v>59</v>
      </c>
      <c r="O1907" t="s">
        <v>289</v>
      </c>
      <c r="P1907">
        <v>0.37</v>
      </c>
      <c r="Q1907" t="s">
        <v>33</v>
      </c>
      <c r="R1907" t="s">
        <v>53</v>
      </c>
      <c r="S1907" t="str">
        <f>VLOOKUP(R1907,Users!$A$1:$B$5,2,0)</f>
        <v>Erin</v>
      </c>
      <c r="T1907" t="s">
        <v>409</v>
      </c>
      <c r="U1907" t="s">
        <v>1519</v>
      </c>
      <c r="V1907">
        <v>21222</v>
      </c>
      <c r="W1907" s="2">
        <v>42074</v>
      </c>
      <c r="X1907" s="2" t="str">
        <f t="shared" si="146"/>
        <v>Wed</v>
      </c>
      <c r="Y1907" s="2">
        <v>42076</v>
      </c>
      <c r="Z1907" s="9">
        <f t="shared" si="147"/>
        <v>2</v>
      </c>
      <c r="AA1907" s="9" t="str">
        <f t="shared" si="148"/>
        <v>After Discount</v>
      </c>
      <c r="AB1907" s="6">
        <v>-76.540000000000006</v>
      </c>
      <c r="AC1907">
        <v>6</v>
      </c>
      <c r="AD1907" s="6">
        <v>42.16</v>
      </c>
      <c r="AE1907">
        <v>85880</v>
      </c>
      <c r="AF1907" s="9">
        <f>IF(COUNTIF(AE$2:AE3858,AE1907)=1,1,0)</f>
        <v>0</v>
      </c>
      <c r="AG1907" t="str">
        <f>_xlfn.XLOOKUP(AE1907,Returns!A:A,Returns!B:B,"Not Returned",0,1)</f>
        <v>Not Returned</v>
      </c>
      <c r="AH1907">
        <f t="shared" si="149"/>
        <v>0</v>
      </c>
    </row>
    <row r="1908" spans="1:34" x14ac:dyDescent="0.3">
      <c r="A1908">
        <v>20305</v>
      </c>
      <c r="B1908" t="s">
        <v>25</v>
      </c>
      <c r="C1908" s="8">
        <v>0</v>
      </c>
      <c r="D1908" s="6">
        <v>6.48</v>
      </c>
      <c r="E1908" s="7">
        <v>10.050000000000001</v>
      </c>
      <c r="F1908">
        <v>2897</v>
      </c>
      <c r="G1908" t="s">
        <v>2629</v>
      </c>
      <c r="H1908" t="str">
        <f>IF(COUNTIF(G$2:G1908,G1908)=1,"New Customer","Returning Customer")</f>
        <v>Returning Customer</v>
      </c>
      <c r="I1908">
        <f t="shared" si="145"/>
        <v>0</v>
      </c>
      <c r="J1908" t="s">
        <v>49</v>
      </c>
      <c r="K1908" t="s">
        <v>40</v>
      </c>
      <c r="L1908" t="s">
        <v>29</v>
      </c>
      <c r="M1908" t="s">
        <v>93</v>
      </c>
      <c r="N1908" t="s">
        <v>59</v>
      </c>
      <c r="O1908" t="s">
        <v>2631</v>
      </c>
      <c r="P1908">
        <v>0.37</v>
      </c>
      <c r="Q1908" t="s">
        <v>33</v>
      </c>
      <c r="R1908" t="s">
        <v>61</v>
      </c>
      <c r="S1908" t="str">
        <f>VLOOKUP(R1908,Users!$A$1:$B$5,2,0)</f>
        <v>Chris</v>
      </c>
      <c r="T1908" t="s">
        <v>62</v>
      </c>
      <c r="U1908" t="s">
        <v>2630</v>
      </c>
      <c r="V1908">
        <v>55369</v>
      </c>
      <c r="W1908" s="2">
        <v>42048</v>
      </c>
      <c r="X1908" s="2" t="str">
        <f t="shared" si="146"/>
        <v>Fri</v>
      </c>
      <c r="Y1908" s="2">
        <v>42050</v>
      </c>
      <c r="Z1908" s="9">
        <f t="shared" si="147"/>
        <v>2</v>
      </c>
      <c r="AA1908" s="9" t="str">
        <f t="shared" si="148"/>
        <v>No Discount</v>
      </c>
      <c r="AB1908" s="6">
        <v>-38.72</v>
      </c>
      <c r="AC1908">
        <v>2</v>
      </c>
      <c r="AD1908" s="6">
        <v>16.309999999999999</v>
      </c>
      <c r="AE1908">
        <v>86926</v>
      </c>
      <c r="AF1908" s="9">
        <f>IF(COUNTIF(AE$2:AE3859,AE1908)=1,1,0)</f>
        <v>0</v>
      </c>
      <c r="AG1908" t="str">
        <f>_xlfn.XLOOKUP(AE1908,Returns!A:A,Returns!B:B,"Not Returned",0,1)</f>
        <v>Not Returned</v>
      </c>
      <c r="AH1908">
        <f t="shared" si="149"/>
        <v>0</v>
      </c>
    </row>
    <row r="1909" spans="1:34" x14ac:dyDescent="0.3">
      <c r="A1909">
        <v>20976</v>
      </c>
      <c r="B1909" t="s">
        <v>56</v>
      </c>
      <c r="C1909" s="8">
        <v>0.01</v>
      </c>
      <c r="D1909" s="6">
        <v>6.48</v>
      </c>
      <c r="E1909" s="7">
        <v>6.57</v>
      </c>
      <c r="F1909">
        <v>2587</v>
      </c>
      <c r="G1909" t="s">
        <v>2398</v>
      </c>
      <c r="H1909" t="str">
        <f>IF(COUNTIF(G$2:G1909,G1909)=1,"New Customer","Returning Customer")</f>
        <v>Returning Customer</v>
      </c>
      <c r="I1909">
        <f t="shared" si="145"/>
        <v>0</v>
      </c>
      <c r="J1909" t="s">
        <v>27</v>
      </c>
      <c r="K1909" t="s">
        <v>40</v>
      </c>
      <c r="L1909" t="s">
        <v>29</v>
      </c>
      <c r="M1909" t="s">
        <v>93</v>
      </c>
      <c r="N1909" t="s">
        <v>59</v>
      </c>
      <c r="O1909" t="s">
        <v>2399</v>
      </c>
      <c r="P1909">
        <v>0.37</v>
      </c>
      <c r="Q1909" t="s">
        <v>33</v>
      </c>
      <c r="R1909" t="s">
        <v>61</v>
      </c>
      <c r="S1909" t="str">
        <f>VLOOKUP(R1909,Users!$A$1:$B$5,2,0)</f>
        <v>Chris</v>
      </c>
      <c r="T1909" t="s">
        <v>1843</v>
      </c>
      <c r="U1909" t="s">
        <v>2400</v>
      </c>
      <c r="V1909">
        <v>54220</v>
      </c>
      <c r="W1909" s="2">
        <v>42063</v>
      </c>
      <c r="X1909" s="2" t="str">
        <f t="shared" si="146"/>
        <v>Sat</v>
      </c>
      <c r="Y1909" s="2">
        <v>42063</v>
      </c>
      <c r="Z1909" s="9">
        <f t="shared" si="147"/>
        <v>0</v>
      </c>
      <c r="AA1909" s="9" t="str">
        <f t="shared" si="148"/>
        <v>After Discount</v>
      </c>
      <c r="AB1909" s="6">
        <v>-46.5244</v>
      </c>
      <c r="AC1909">
        <v>18</v>
      </c>
      <c r="AD1909" s="6">
        <v>127.83</v>
      </c>
      <c r="AE1909">
        <v>91166</v>
      </c>
      <c r="AF1909" s="9">
        <f>IF(COUNTIF(AE$2:AE3860,AE1909)=1,1,0)</f>
        <v>1</v>
      </c>
      <c r="AG1909" t="str">
        <f>_xlfn.XLOOKUP(AE1909,Returns!A:A,Returns!B:B,"Not Returned",0,1)</f>
        <v>Not Returned</v>
      </c>
      <c r="AH1909">
        <f t="shared" si="149"/>
        <v>0</v>
      </c>
    </row>
    <row r="1910" spans="1:34" x14ac:dyDescent="0.3">
      <c r="A1910">
        <v>19933</v>
      </c>
      <c r="B1910" t="s">
        <v>25</v>
      </c>
      <c r="C1910" s="8">
        <v>0.09</v>
      </c>
      <c r="D1910" s="6">
        <v>6.48</v>
      </c>
      <c r="E1910" s="7">
        <v>6.35</v>
      </c>
      <c r="F1910">
        <v>691</v>
      </c>
      <c r="G1910" t="s">
        <v>807</v>
      </c>
      <c r="H1910" t="str">
        <f>IF(COUNTIF(G$2:G1910,G1910)=1,"New Customer","Returning Customer")</f>
        <v>New Customer</v>
      </c>
      <c r="I1910">
        <f t="shared" si="145"/>
        <v>1</v>
      </c>
      <c r="J1910" t="s">
        <v>49</v>
      </c>
      <c r="K1910" t="s">
        <v>40</v>
      </c>
      <c r="L1910" t="s">
        <v>29</v>
      </c>
      <c r="M1910" t="s">
        <v>93</v>
      </c>
      <c r="N1910" t="s">
        <v>59</v>
      </c>
      <c r="O1910" t="s">
        <v>808</v>
      </c>
      <c r="P1910">
        <v>0.37</v>
      </c>
      <c r="Q1910" t="s">
        <v>33</v>
      </c>
      <c r="R1910" t="s">
        <v>34</v>
      </c>
      <c r="S1910" t="str">
        <f>VLOOKUP(R1910,Users!$A$1:$B$5,2,0)</f>
        <v>William</v>
      </c>
      <c r="T1910" t="s">
        <v>35</v>
      </c>
      <c r="U1910" t="s">
        <v>809</v>
      </c>
      <c r="V1910">
        <v>98408</v>
      </c>
      <c r="W1910" s="2">
        <v>42084</v>
      </c>
      <c r="X1910" s="2" t="str">
        <f t="shared" si="146"/>
        <v>Sat</v>
      </c>
      <c r="Y1910" s="2">
        <v>42085</v>
      </c>
      <c r="Z1910" s="9">
        <f t="shared" si="147"/>
        <v>1</v>
      </c>
      <c r="AA1910" s="9" t="str">
        <f t="shared" si="148"/>
        <v>After Discount</v>
      </c>
      <c r="AB1910" s="6">
        <v>-88.6</v>
      </c>
      <c r="AC1910">
        <v>8</v>
      </c>
      <c r="AD1910" s="6">
        <v>49.81</v>
      </c>
      <c r="AE1910">
        <v>89915</v>
      </c>
      <c r="AF1910" s="9">
        <f>IF(COUNTIF(AE$2:AE3861,AE1910)=1,1,0)</f>
        <v>1</v>
      </c>
      <c r="AG1910" t="str">
        <f>_xlfn.XLOOKUP(AE1910,Returns!A:A,Returns!B:B,"Not Returned",0,1)</f>
        <v>Not Returned</v>
      </c>
      <c r="AH1910">
        <f t="shared" si="149"/>
        <v>0</v>
      </c>
    </row>
    <row r="1911" spans="1:34" x14ac:dyDescent="0.3">
      <c r="A1911">
        <v>24851</v>
      </c>
      <c r="B1911" t="s">
        <v>106</v>
      </c>
      <c r="C1911" s="8">
        <v>0.09</v>
      </c>
      <c r="D1911" s="6">
        <v>6.48</v>
      </c>
      <c r="E1911" s="7">
        <v>6.86</v>
      </c>
      <c r="F1911">
        <v>797</v>
      </c>
      <c r="G1911" t="s">
        <v>916</v>
      </c>
      <c r="H1911" t="str">
        <f>IF(COUNTIF(G$2:G1911,G1911)=1,"New Customer","Returning Customer")</f>
        <v>Returning Customer</v>
      </c>
      <c r="I1911">
        <f t="shared" si="145"/>
        <v>0</v>
      </c>
      <c r="J1911" t="s">
        <v>49</v>
      </c>
      <c r="K1911" t="s">
        <v>28</v>
      </c>
      <c r="L1911" t="s">
        <v>29</v>
      </c>
      <c r="M1911" t="s">
        <v>93</v>
      </c>
      <c r="N1911" t="s">
        <v>59</v>
      </c>
      <c r="O1911" t="s">
        <v>920</v>
      </c>
      <c r="P1911">
        <v>0.37</v>
      </c>
      <c r="Q1911" t="s">
        <v>33</v>
      </c>
      <c r="R1911" t="s">
        <v>34</v>
      </c>
      <c r="S1911" t="str">
        <f>VLOOKUP(R1911,Users!$A$1:$B$5,2,0)</f>
        <v>William</v>
      </c>
      <c r="T1911" t="s">
        <v>208</v>
      </c>
      <c r="U1911" t="s">
        <v>918</v>
      </c>
      <c r="V1911">
        <v>84067</v>
      </c>
      <c r="W1911" s="2">
        <v>42069</v>
      </c>
      <c r="X1911" s="2" t="str">
        <f t="shared" si="146"/>
        <v>Fri</v>
      </c>
      <c r="Y1911" s="2">
        <v>42071</v>
      </c>
      <c r="Z1911" s="9">
        <f t="shared" si="147"/>
        <v>2</v>
      </c>
      <c r="AA1911" s="9" t="str">
        <f t="shared" si="148"/>
        <v>After Discount</v>
      </c>
      <c r="AB1911" s="6">
        <v>-62.23</v>
      </c>
      <c r="AC1911">
        <v>8</v>
      </c>
      <c r="AD1911" s="6">
        <v>50.88</v>
      </c>
      <c r="AE1911">
        <v>86870</v>
      </c>
      <c r="AF1911" s="9">
        <f>IF(COUNTIF(AE$2:AE3862,AE1911)=1,1,0)</f>
        <v>1</v>
      </c>
      <c r="AG1911" t="str">
        <f>_xlfn.XLOOKUP(AE1911,Returns!A:A,Returns!B:B,"Not Returned",0,1)</f>
        <v>Not Returned</v>
      </c>
      <c r="AH1911">
        <f t="shared" si="149"/>
        <v>0</v>
      </c>
    </row>
    <row r="1912" spans="1:34" x14ac:dyDescent="0.3">
      <c r="A1912">
        <v>18260</v>
      </c>
      <c r="B1912" t="s">
        <v>37</v>
      </c>
      <c r="C1912" s="8">
        <v>0.05</v>
      </c>
      <c r="D1912" s="6">
        <v>6.48</v>
      </c>
      <c r="E1912" s="7">
        <v>6.86</v>
      </c>
      <c r="F1912">
        <v>3327</v>
      </c>
      <c r="G1912" t="s">
        <v>2943</v>
      </c>
      <c r="H1912" t="str">
        <f>IF(COUNTIF(G$2:G1912,G1912)=1,"New Customer","Returning Customer")</f>
        <v>Returning Customer</v>
      </c>
      <c r="I1912">
        <f t="shared" si="145"/>
        <v>0</v>
      </c>
      <c r="J1912" t="s">
        <v>49</v>
      </c>
      <c r="K1912" t="s">
        <v>58</v>
      </c>
      <c r="L1912" t="s">
        <v>29</v>
      </c>
      <c r="M1912" t="s">
        <v>93</v>
      </c>
      <c r="N1912" t="s">
        <v>59</v>
      </c>
      <c r="O1912" t="s">
        <v>920</v>
      </c>
      <c r="P1912">
        <v>0.37</v>
      </c>
      <c r="Q1912" t="s">
        <v>33</v>
      </c>
      <c r="R1912" t="s">
        <v>61</v>
      </c>
      <c r="S1912" t="str">
        <f>VLOOKUP(R1912,Users!$A$1:$B$5,2,0)</f>
        <v>Chris</v>
      </c>
      <c r="T1912" t="s">
        <v>295</v>
      </c>
      <c r="U1912" t="s">
        <v>2702</v>
      </c>
      <c r="V1912">
        <v>48060</v>
      </c>
      <c r="W1912" s="2">
        <v>42069</v>
      </c>
      <c r="X1912" s="2" t="str">
        <f t="shared" si="146"/>
        <v>Fri</v>
      </c>
      <c r="Y1912" s="2">
        <v>42071</v>
      </c>
      <c r="Z1912" s="9">
        <f t="shared" si="147"/>
        <v>2</v>
      </c>
      <c r="AA1912" s="9" t="str">
        <f t="shared" si="148"/>
        <v>After Discount</v>
      </c>
      <c r="AB1912" s="6">
        <v>-52.77</v>
      </c>
      <c r="AC1912">
        <v>4</v>
      </c>
      <c r="AD1912" s="6">
        <v>27.08</v>
      </c>
      <c r="AE1912">
        <v>87272</v>
      </c>
      <c r="AF1912" s="9">
        <f>IF(COUNTIF(AE$2:AE3863,AE1912)=1,1,0)</f>
        <v>0</v>
      </c>
      <c r="AG1912" t="str">
        <f>_xlfn.XLOOKUP(AE1912,Returns!A:A,Returns!B:B,"Not Returned",0,1)</f>
        <v>Not Returned</v>
      </c>
      <c r="AH1912">
        <f t="shared" si="149"/>
        <v>0</v>
      </c>
    </row>
    <row r="1913" spans="1:34" x14ac:dyDescent="0.3">
      <c r="A1913">
        <v>18276</v>
      </c>
      <c r="B1913" t="s">
        <v>106</v>
      </c>
      <c r="C1913" s="8">
        <v>0.01</v>
      </c>
      <c r="D1913" s="6">
        <v>6.48</v>
      </c>
      <c r="E1913" s="7">
        <v>5.4</v>
      </c>
      <c r="F1913">
        <v>1699</v>
      </c>
      <c r="G1913" t="s">
        <v>1690</v>
      </c>
      <c r="H1913" t="str">
        <f>IF(COUNTIF(G$2:G1913,G1913)=1,"New Customer","Returning Customer")</f>
        <v>Returning Customer</v>
      </c>
      <c r="I1913">
        <f t="shared" si="145"/>
        <v>0</v>
      </c>
      <c r="J1913" t="s">
        <v>49</v>
      </c>
      <c r="K1913" t="s">
        <v>58</v>
      </c>
      <c r="L1913" t="s">
        <v>29</v>
      </c>
      <c r="M1913" t="s">
        <v>93</v>
      </c>
      <c r="N1913" t="s">
        <v>59</v>
      </c>
      <c r="O1913" t="s">
        <v>1693</v>
      </c>
      <c r="P1913">
        <v>0.37</v>
      </c>
      <c r="Q1913" t="s">
        <v>33</v>
      </c>
      <c r="R1913" t="s">
        <v>53</v>
      </c>
      <c r="S1913" t="str">
        <f>VLOOKUP(R1913,Users!$A$1:$B$5,2,0)</f>
        <v>Erin</v>
      </c>
      <c r="T1913" t="s">
        <v>229</v>
      </c>
      <c r="U1913" t="s">
        <v>1692</v>
      </c>
      <c r="V1913">
        <v>19057</v>
      </c>
      <c r="W1913" s="2">
        <v>42088</v>
      </c>
      <c r="X1913" s="2" t="str">
        <f t="shared" si="146"/>
        <v>Wed</v>
      </c>
      <c r="Y1913" s="2">
        <v>42088</v>
      </c>
      <c r="Z1913" s="9">
        <f t="shared" si="147"/>
        <v>0</v>
      </c>
      <c r="AA1913" s="9" t="str">
        <f t="shared" si="148"/>
        <v>After Discount</v>
      </c>
      <c r="AB1913" s="6">
        <v>-18.850000000000001</v>
      </c>
      <c r="AC1913">
        <v>2</v>
      </c>
      <c r="AD1913" s="6">
        <v>14.29</v>
      </c>
      <c r="AE1913">
        <v>87345</v>
      </c>
      <c r="AF1913" s="9">
        <f>IF(COUNTIF(AE$2:AE3864,AE1913)=1,1,0)</f>
        <v>0</v>
      </c>
      <c r="AG1913" t="str">
        <f>_xlfn.XLOOKUP(AE1913,Returns!A:A,Returns!B:B,"Not Returned",0,1)</f>
        <v>Not Returned</v>
      </c>
      <c r="AH1913">
        <f t="shared" si="149"/>
        <v>0</v>
      </c>
    </row>
    <row r="1914" spans="1:34" x14ac:dyDescent="0.3">
      <c r="A1914">
        <v>18757</v>
      </c>
      <c r="B1914" t="s">
        <v>37</v>
      </c>
      <c r="C1914" s="8">
        <v>0.02</v>
      </c>
      <c r="D1914" s="6">
        <v>6.48</v>
      </c>
      <c r="E1914" s="7">
        <v>6.6</v>
      </c>
      <c r="F1914">
        <v>493</v>
      </c>
      <c r="G1914" t="s">
        <v>595</v>
      </c>
      <c r="H1914" t="str">
        <f>IF(COUNTIF(G$2:G1914,G1914)=1,"New Customer","Returning Customer")</f>
        <v>Returning Customer</v>
      </c>
      <c r="I1914">
        <f t="shared" si="145"/>
        <v>0</v>
      </c>
      <c r="J1914" t="s">
        <v>49</v>
      </c>
      <c r="K1914" t="s">
        <v>114</v>
      </c>
      <c r="L1914" t="s">
        <v>29</v>
      </c>
      <c r="M1914" t="s">
        <v>93</v>
      </c>
      <c r="N1914" t="s">
        <v>59</v>
      </c>
      <c r="O1914" t="s">
        <v>596</v>
      </c>
      <c r="P1914">
        <v>0.37</v>
      </c>
      <c r="Q1914" t="s">
        <v>33</v>
      </c>
      <c r="R1914" t="s">
        <v>34</v>
      </c>
      <c r="S1914" t="str">
        <f>VLOOKUP(R1914,Users!$A$1:$B$5,2,0)</f>
        <v>William</v>
      </c>
      <c r="T1914" t="s">
        <v>35</v>
      </c>
      <c r="U1914" t="s">
        <v>597</v>
      </c>
      <c r="V1914">
        <v>98158</v>
      </c>
      <c r="W1914" s="2">
        <v>42024</v>
      </c>
      <c r="X1914" s="2" t="str">
        <f t="shared" si="146"/>
        <v>Tue</v>
      </c>
      <c r="Y1914" s="2">
        <v>42026</v>
      </c>
      <c r="Z1914" s="9">
        <f t="shared" si="147"/>
        <v>2</v>
      </c>
      <c r="AA1914" s="9" t="str">
        <f t="shared" si="148"/>
        <v>After Discount</v>
      </c>
      <c r="AB1914" s="6">
        <v>-92.05</v>
      </c>
      <c r="AC1914">
        <v>10</v>
      </c>
      <c r="AD1914" s="6">
        <v>66.709999999999994</v>
      </c>
      <c r="AE1914">
        <v>88906</v>
      </c>
      <c r="AF1914" s="9">
        <f>IF(COUNTIF(AE$2:AE3865,AE1914)=1,1,0)</f>
        <v>0</v>
      </c>
      <c r="AG1914" t="str">
        <f>_xlfn.XLOOKUP(AE1914,Returns!A:A,Returns!B:B,"Not Returned",0,1)</f>
        <v>Not Returned</v>
      </c>
      <c r="AH1914">
        <f t="shared" si="149"/>
        <v>0</v>
      </c>
    </row>
    <row r="1915" spans="1:34" x14ac:dyDescent="0.3">
      <c r="A1915">
        <v>20017</v>
      </c>
      <c r="B1915" t="s">
        <v>56</v>
      </c>
      <c r="C1915" s="8">
        <v>0.03</v>
      </c>
      <c r="D1915" s="6">
        <v>6.48</v>
      </c>
      <c r="E1915" s="7">
        <v>6.6</v>
      </c>
      <c r="F1915">
        <v>1499</v>
      </c>
      <c r="G1915" t="s">
        <v>1522</v>
      </c>
      <c r="H1915" t="str">
        <f>IF(COUNTIF(G$2:G1915,G1915)=1,"New Customer","Returning Customer")</f>
        <v>Returning Customer</v>
      </c>
      <c r="I1915">
        <f t="shared" si="145"/>
        <v>0</v>
      </c>
      <c r="J1915" t="s">
        <v>49</v>
      </c>
      <c r="K1915" t="s">
        <v>40</v>
      </c>
      <c r="L1915" t="s">
        <v>29</v>
      </c>
      <c r="M1915" t="s">
        <v>93</v>
      </c>
      <c r="N1915" t="s">
        <v>59</v>
      </c>
      <c r="O1915" t="s">
        <v>596</v>
      </c>
      <c r="P1915">
        <v>0.37</v>
      </c>
      <c r="Q1915" t="s">
        <v>33</v>
      </c>
      <c r="R1915" t="s">
        <v>135</v>
      </c>
      <c r="S1915" t="str">
        <f>VLOOKUP(R1915,Users!$A$1:$B$5,2,0)</f>
        <v>Sam</v>
      </c>
      <c r="T1915" t="s">
        <v>356</v>
      </c>
      <c r="U1915" t="s">
        <v>1524</v>
      </c>
      <c r="V1915">
        <v>33134</v>
      </c>
      <c r="W1915" s="2">
        <v>42039</v>
      </c>
      <c r="X1915" s="2" t="str">
        <f t="shared" si="146"/>
        <v>Wed</v>
      </c>
      <c r="Y1915" s="2">
        <v>42040</v>
      </c>
      <c r="Z1915" s="9">
        <f t="shared" si="147"/>
        <v>1</v>
      </c>
      <c r="AA1915" s="9" t="str">
        <f t="shared" si="148"/>
        <v>After Discount</v>
      </c>
      <c r="AB1915" s="6">
        <v>-145.852</v>
      </c>
      <c r="AC1915">
        <v>9</v>
      </c>
      <c r="AD1915" s="6">
        <v>58.83</v>
      </c>
      <c r="AE1915">
        <v>90731</v>
      </c>
      <c r="AF1915" s="9">
        <f>IF(COUNTIF(AE$2:AE3866,AE1915)=1,1,0)</f>
        <v>0</v>
      </c>
      <c r="AG1915" t="str">
        <f>_xlfn.XLOOKUP(AE1915,Returns!A:A,Returns!B:B,"Not Returned",0,1)</f>
        <v>Not Returned</v>
      </c>
      <c r="AH1915">
        <f t="shared" si="149"/>
        <v>0</v>
      </c>
    </row>
    <row r="1916" spans="1:34" x14ac:dyDescent="0.3">
      <c r="A1916">
        <v>21274</v>
      </c>
      <c r="B1916" t="s">
        <v>56</v>
      </c>
      <c r="C1916" s="8">
        <v>0.06</v>
      </c>
      <c r="D1916" s="6">
        <v>6.48</v>
      </c>
      <c r="E1916" s="7">
        <v>7.37</v>
      </c>
      <c r="F1916">
        <v>600</v>
      </c>
      <c r="G1916" t="s">
        <v>705</v>
      </c>
      <c r="H1916" t="str">
        <f>IF(COUNTIF(G$2:G1916,G1916)=1,"New Customer","Returning Customer")</f>
        <v>New Customer</v>
      </c>
      <c r="I1916">
        <f t="shared" si="145"/>
        <v>1</v>
      </c>
      <c r="J1916" t="s">
        <v>49</v>
      </c>
      <c r="K1916" t="s">
        <v>28</v>
      </c>
      <c r="L1916" t="s">
        <v>29</v>
      </c>
      <c r="M1916" t="s">
        <v>93</v>
      </c>
      <c r="N1916" t="s">
        <v>59</v>
      </c>
      <c r="O1916" t="s">
        <v>706</v>
      </c>
      <c r="P1916">
        <v>0.37</v>
      </c>
      <c r="Q1916" t="s">
        <v>33</v>
      </c>
      <c r="R1916" t="s">
        <v>53</v>
      </c>
      <c r="S1916" t="str">
        <f>VLOOKUP(R1916,Users!$A$1:$B$5,2,0)</f>
        <v>Erin</v>
      </c>
      <c r="T1916" t="s">
        <v>409</v>
      </c>
      <c r="U1916" t="s">
        <v>707</v>
      </c>
      <c r="V1916">
        <v>21136</v>
      </c>
      <c r="W1916" s="2">
        <v>42076</v>
      </c>
      <c r="X1916" s="2" t="str">
        <f t="shared" si="146"/>
        <v>Fri</v>
      </c>
      <c r="Y1916" s="2">
        <v>42077</v>
      </c>
      <c r="Z1916" s="9">
        <f t="shared" si="147"/>
        <v>1</v>
      </c>
      <c r="AA1916" s="9" t="str">
        <f t="shared" si="148"/>
        <v>After Discount</v>
      </c>
      <c r="AB1916" s="6">
        <v>-75.44</v>
      </c>
      <c r="AC1916">
        <v>5</v>
      </c>
      <c r="AD1916" s="6">
        <v>32.39</v>
      </c>
      <c r="AE1916">
        <v>87579</v>
      </c>
      <c r="AF1916" s="9">
        <f>IF(COUNTIF(AE$2:AE3867,AE1916)=1,1,0)</f>
        <v>1</v>
      </c>
      <c r="AG1916" t="str">
        <f>_xlfn.XLOOKUP(AE1916,Returns!A:A,Returns!B:B,"Not Returned",0,1)</f>
        <v>Not Returned</v>
      </c>
      <c r="AH1916">
        <f t="shared" si="149"/>
        <v>0</v>
      </c>
    </row>
    <row r="1917" spans="1:34" x14ac:dyDescent="0.3">
      <c r="A1917">
        <v>19908</v>
      </c>
      <c r="B1917" t="s">
        <v>47</v>
      </c>
      <c r="C1917" s="8">
        <v>0.01</v>
      </c>
      <c r="D1917" s="6">
        <v>6.48</v>
      </c>
      <c r="E1917" s="7">
        <v>7.37</v>
      </c>
      <c r="F1917">
        <v>2724</v>
      </c>
      <c r="G1917" t="s">
        <v>2495</v>
      </c>
      <c r="H1917" t="str">
        <f>IF(COUNTIF(G$2:G1917,G1917)=1,"New Customer","Returning Customer")</f>
        <v>Returning Customer</v>
      </c>
      <c r="I1917">
        <f t="shared" si="145"/>
        <v>0</v>
      </c>
      <c r="J1917" t="s">
        <v>49</v>
      </c>
      <c r="K1917" t="s">
        <v>40</v>
      </c>
      <c r="L1917" t="s">
        <v>29</v>
      </c>
      <c r="M1917" t="s">
        <v>93</v>
      </c>
      <c r="N1917" t="s">
        <v>59</v>
      </c>
      <c r="O1917" t="s">
        <v>706</v>
      </c>
      <c r="P1917">
        <v>0.37</v>
      </c>
      <c r="Q1917" t="s">
        <v>33</v>
      </c>
      <c r="R1917" t="s">
        <v>135</v>
      </c>
      <c r="S1917" t="str">
        <f>VLOOKUP(R1917,Users!$A$1:$B$5,2,0)</f>
        <v>Sam</v>
      </c>
      <c r="T1917" t="s">
        <v>239</v>
      </c>
      <c r="U1917" t="s">
        <v>2496</v>
      </c>
      <c r="V1917">
        <v>37421</v>
      </c>
      <c r="W1917" s="2">
        <v>42125</v>
      </c>
      <c r="X1917" s="2" t="str">
        <f t="shared" si="146"/>
        <v>Fri</v>
      </c>
      <c r="Y1917" s="2">
        <v>42127</v>
      </c>
      <c r="Z1917" s="9">
        <f t="shared" si="147"/>
        <v>2</v>
      </c>
      <c r="AA1917" s="9" t="str">
        <f t="shared" si="148"/>
        <v>After Discount</v>
      </c>
      <c r="AB1917" s="6">
        <v>-449.69399999999996</v>
      </c>
      <c r="AC1917">
        <v>18</v>
      </c>
      <c r="AD1917" s="6">
        <v>122.8</v>
      </c>
      <c r="AE1917">
        <v>88959</v>
      </c>
      <c r="AF1917" s="9">
        <f>IF(COUNTIF(AE$2:AE3868,AE1917)=1,1,0)</f>
        <v>0</v>
      </c>
      <c r="AG1917" t="str">
        <f>_xlfn.XLOOKUP(AE1917,Returns!A:A,Returns!B:B,"Not Returned",0,1)</f>
        <v>Not Returned</v>
      </c>
      <c r="AH1917">
        <f t="shared" si="149"/>
        <v>0</v>
      </c>
    </row>
    <row r="1918" spans="1:34" x14ac:dyDescent="0.3">
      <c r="A1918">
        <v>24880</v>
      </c>
      <c r="B1918" t="s">
        <v>25</v>
      </c>
      <c r="C1918" s="8">
        <v>0.05</v>
      </c>
      <c r="D1918" s="6">
        <v>6.48</v>
      </c>
      <c r="E1918" s="7">
        <v>8.4</v>
      </c>
      <c r="F1918">
        <v>623</v>
      </c>
      <c r="G1918" t="s">
        <v>727</v>
      </c>
      <c r="H1918" t="str">
        <f>IF(COUNTIF(G$2:G1918,G1918)=1,"New Customer","Returning Customer")</f>
        <v>New Customer</v>
      </c>
      <c r="I1918">
        <f t="shared" si="145"/>
        <v>1</v>
      </c>
      <c r="J1918" t="s">
        <v>49</v>
      </c>
      <c r="K1918" t="s">
        <v>40</v>
      </c>
      <c r="L1918" t="s">
        <v>29</v>
      </c>
      <c r="M1918" t="s">
        <v>93</v>
      </c>
      <c r="N1918" t="s">
        <v>59</v>
      </c>
      <c r="O1918" t="s">
        <v>728</v>
      </c>
      <c r="P1918">
        <v>0.37</v>
      </c>
      <c r="Q1918" t="s">
        <v>33</v>
      </c>
      <c r="R1918" t="s">
        <v>53</v>
      </c>
      <c r="S1918" t="str">
        <f>VLOOKUP(R1918,Users!$A$1:$B$5,2,0)</f>
        <v>Erin</v>
      </c>
      <c r="T1918" t="s">
        <v>193</v>
      </c>
      <c r="U1918" t="s">
        <v>729</v>
      </c>
      <c r="V1918">
        <v>3101</v>
      </c>
      <c r="W1918" s="2">
        <v>42095</v>
      </c>
      <c r="X1918" s="2" t="str">
        <f t="shared" si="146"/>
        <v>Wed</v>
      </c>
      <c r="Y1918" s="2">
        <v>42097</v>
      </c>
      <c r="Z1918" s="9">
        <f t="shared" si="147"/>
        <v>2</v>
      </c>
      <c r="AA1918" s="9" t="str">
        <f t="shared" si="148"/>
        <v>After Discount</v>
      </c>
      <c r="AB1918" s="6">
        <v>-226.34640000000002</v>
      </c>
      <c r="AC1918">
        <v>21</v>
      </c>
      <c r="AD1918" s="6">
        <v>136.99</v>
      </c>
      <c r="AE1918">
        <v>91433</v>
      </c>
      <c r="AF1918" s="9">
        <f>IF(COUNTIF(AE$2:AE3869,AE1918)=1,1,0)</f>
        <v>0</v>
      </c>
      <c r="AG1918" t="str">
        <f>_xlfn.XLOOKUP(AE1918,Returns!A:A,Returns!B:B,"Not Returned",0,1)</f>
        <v>Not Returned</v>
      </c>
      <c r="AH1918">
        <f t="shared" si="149"/>
        <v>0</v>
      </c>
    </row>
    <row r="1919" spans="1:34" x14ac:dyDescent="0.3">
      <c r="A1919">
        <v>21429</v>
      </c>
      <c r="B1919" t="s">
        <v>25</v>
      </c>
      <c r="C1919" s="8">
        <v>0.08</v>
      </c>
      <c r="D1919" s="6">
        <v>6.48</v>
      </c>
      <c r="E1919" s="7">
        <v>8.4</v>
      </c>
      <c r="F1919">
        <v>3338</v>
      </c>
      <c r="G1919" t="s">
        <v>2947</v>
      </c>
      <c r="H1919" t="str">
        <f>IF(COUNTIF(G$2:G1919,G1919)=1,"New Customer","Returning Customer")</f>
        <v>New Customer</v>
      </c>
      <c r="I1919">
        <f t="shared" si="145"/>
        <v>1</v>
      </c>
      <c r="J1919" t="s">
        <v>49</v>
      </c>
      <c r="K1919" t="s">
        <v>114</v>
      </c>
      <c r="L1919" t="s">
        <v>29</v>
      </c>
      <c r="M1919" t="s">
        <v>93</v>
      </c>
      <c r="N1919" t="s">
        <v>59</v>
      </c>
      <c r="O1919" t="s">
        <v>728</v>
      </c>
      <c r="P1919">
        <v>0.37</v>
      </c>
      <c r="Q1919" t="s">
        <v>33</v>
      </c>
      <c r="R1919" t="s">
        <v>135</v>
      </c>
      <c r="S1919" t="str">
        <f>VLOOKUP(R1919,Users!$A$1:$B$5,2,0)</f>
        <v>Sam</v>
      </c>
      <c r="T1919" t="s">
        <v>356</v>
      </c>
      <c r="U1919" t="s">
        <v>2948</v>
      </c>
      <c r="V1919">
        <v>33614</v>
      </c>
      <c r="W1919" s="2">
        <v>42131</v>
      </c>
      <c r="X1919" s="2" t="str">
        <f t="shared" si="146"/>
        <v>Thu</v>
      </c>
      <c r="Y1919" s="2">
        <v>42131</v>
      </c>
      <c r="Z1919" s="9">
        <f t="shared" si="147"/>
        <v>0</v>
      </c>
      <c r="AA1919" s="9" t="str">
        <f t="shared" si="148"/>
        <v>After Discount</v>
      </c>
      <c r="AB1919" s="6">
        <v>58.811999999999998</v>
      </c>
      <c r="AC1919">
        <v>7</v>
      </c>
      <c r="AD1919" s="6">
        <v>45</v>
      </c>
      <c r="AE1919">
        <v>85979</v>
      </c>
      <c r="AF1919" s="9">
        <f>IF(COUNTIF(AE$2:AE3870,AE1919)=1,1,0)</f>
        <v>1</v>
      </c>
      <c r="AG1919" t="str">
        <f>_xlfn.XLOOKUP(AE1919,Returns!A:A,Returns!B:B,"Not Returned",0,1)</f>
        <v>Not Returned</v>
      </c>
      <c r="AH1919">
        <f t="shared" si="149"/>
        <v>0</v>
      </c>
    </row>
    <row r="1920" spans="1:34" x14ac:dyDescent="0.3">
      <c r="A1920">
        <v>24752</v>
      </c>
      <c r="B1920" t="s">
        <v>25</v>
      </c>
      <c r="C1920" s="8">
        <v>0.02</v>
      </c>
      <c r="D1920" s="6">
        <v>6.48</v>
      </c>
      <c r="E1920" s="7">
        <v>7.86</v>
      </c>
      <c r="F1920">
        <v>1016</v>
      </c>
      <c r="G1920" t="s">
        <v>1109</v>
      </c>
      <c r="H1920" t="str">
        <f>IF(COUNTIF(G$2:G1920,G1920)=1,"New Customer","Returning Customer")</f>
        <v>New Customer</v>
      </c>
      <c r="I1920">
        <f t="shared" si="145"/>
        <v>1</v>
      </c>
      <c r="J1920" t="s">
        <v>27</v>
      </c>
      <c r="K1920" t="s">
        <v>40</v>
      </c>
      <c r="L1920" t="s">
        <v>29</v>
      </c>
      <c r="M1920" t="s">
        <v>93</v>
      </c>
      <c r="N1920" t="s">
        <v>59</v>
      </c>
      <c r="O1920" t="s">
        <v>1110</v>
      </c>
      <c r="P1920">
        <v>0.37</v>
      </c>
      <c r="Q1920" t="s">
        <v>33</v>
      </c>
      <c r="R1920" t="s">
        <v>135</v>
      </c>
      <c r="S1920" t="str">
        <f>VLOOKUP(R1920,Users!$A$1:$B$5,2,0)</f>
        <v>Sam</v>
      </c>
      <c r="T1920" t="s">
        <v>316</v>
      </c>
      <c r="U1920" t="s">
        <v>1111</v>
      </c>
      <c r="V1920">
        <v>28806</v>
      </c>
      <c r="W1920" s="2">
        <v>42167</v>
      </c>
      <c r="X1920" s="2" t="str">
        <f t="shared" si="146"/>
        <v>Fri</v>
      </c>
      <c r="Y1920" s="2">
        <v>42168</v>
      </c>
      <c r="Z1920" s="9">
        <f t="shared" si="147"/>
        <v>1</v>
      </c>
      <c r="AA1920" s="9" t="str">
        <f t="shared" si="148"/>
        <v>After Discount</v>
      </c>
      <c r="AB1920" s="6">
        <v>111.22199999999999</v>
      </c>
      <c r="AC1920">
        <v>1</v>
      </c>
      <c r="AD1920" s="6">
        <v>11.41</v>
      </c>
      <c r="AE1920">
        <v>88389</v>
      </c>
      <c r="AF1920" s="9">
        <f>IF(COUNTIF(AE$2:AE3871,AE1920)=1,1,0)</f>
        <v>1</v>
      </c>
      <c r="AG1920" t="str">
        <f>_xlfn.XLOOKUP(AE1920,Returns!A:A,Returns!B:B,"Not Returned",0,1)</f>
        <v>Not Returned</v>
      </c>
      <c r="AH1920">
        <f t="shared" si="149"/>
        <v>0</v>
      </c>
    </row>
    <row r="1921" spans="1:34" x14ac:dyDescent="0.3">
      <c r="A1921">
        <v>19172</v>
      </c>
      <c r="B1921" t="s">
        <v>47</v>
      </c>
      <c r="C1921" s="8">
        <v>0.01</v>
      </c>
      <c r="D1921" s="6">
        <v>6.48</v>
      </c>
      <c r="E1921" s="7">
        <v>7.86</v>
      </c>
      <c r="F1921">
        <v>2265</v>
      </c>
      <c r="G1921" t="s">
        <v>2127</v>
      </c>
      <c r="H1921" t="str">
        <f>IF(COUNTIF(G$2:G1921,G1921)=1,"New Customer","Returning Customer")</f>
        <v>Returning Customer</v>
      </c>
      <c r="I1921">
        <f t="shared" si="145"/>
        <v>0</v>
      </c>
      <c r="J1921" t="s">
        <v>49</v>
      </c>
      <c r="K1921" t="s">
        <v>28</v>
      </c>
      <c r="L1921" t="s">
        <v>29</v>
      </c>
      <c r="M1921" t="s">
        <v>93</v>
      </c>
      <c r="N1921" t="s">
        <v>59</v>
      </c>
      <c r="O1921" t="s">
        <v>1110</v>
      </c>
      <c r="P1921">
        <v>0.37</v>
      </c>
      <c r="Q1921" t="s">
        <v>33</v>
      </c>
      <c r="R1921" t="s">
        <v>61</v>
      </c>
      <c r="S1921" t="str">
        <f>VLOOKUP(R1921,Users!$A$1:$B$5,2,0)</f>
        <v>Chris</v>
      </c>
      <c r="T1921" t="s">
        <v>499</v>
      </c>
      <c r="U1921" t="s">
        <v>2129</v>
      </c>
      <c r="V1921">
        <v>64130</v>
      </c>
      <c r="W1921" s="2">
        <v>42033</v>
      </c>
      <c r="X1921" s="2" t="str">
        <f t="shared" si="146"/>
        <v>Thu</v>
      </c>
      <c r="Y1921" s="2">
        <v>42035</v>
      </c>
      <c r="Z1921" s="9">
        <f t="shared" si="147"/>
        <v>2</v>
      </c>
      <c r="AA1921" s="9" t="str">
        <f t="shared" si="148"/>
        <v>After Discount</v>
      </c>
      <c r="AB1921" s="6">
        <v>-135.74</v>
      </c>
      <c r="AC1921">
        <v>10</v>
      </c>
      <c r="AD1921" s="6">
        <v>66.459999999999994</v>
      </c>
      <c r="AE1921">
        <v>86612</v>
      </c>
      <c r="AF1921" s="9">
        <f>IF(COUNTIF(AE$2:AE3872,AE1921)=1,1,0)</f>
        <v>0</v>
      </c>
      <c r="AG1921" t="str">
        <f>_xlfn.XLOOKUP(AE1921,Returns!A:A,Returns!B:B,"Not Returned",0,1)</f>
        <v>Not Returned</v>
      </c>
      <c r="AH1921">
        <f t="shared" si="149"/>
        <v>0</v>
      </c>
    </row>
    <row r="1922" spans="1:34" x14ac:dyDescent="0.3">
      <c r="A1922">
        <v>19823</v>
      </c>
      <c r="B1922" t="s">
        <v>56</v>
      </c>
      <c r="C1922" s="8">
        <v>0.08</v>
      </c>
      <c r="D1922" s="6">
        <v>6.48</v>
      </c>
      <c r="E1922" s="7">
        <v>7.03</v>
      </c>
      <c r="F1922">
        <v>266</v>
      </c>
      <c r="G1922" t="s">
        <v>365</v>
      </c>
      <c r="H1922" t="str">
        <f>IF(COUNTIF(G$2:G1922,G1922)=1,"New Customer","Returning Customer")</f>
        <v>Returning Customer</v>
      </c>
      <c r="I1922">
        <f t="shared" ref="I1922:I1953" si="150">IF(H1922="New Customer",1,0)</f>
        <v>0</v>
      </c>
      <c r="J1922" t="s">
        <v>49</v>
      </c>
      <c r="K1922" t="s">
        <v>28</v>
      </c>
      <c r="L1922" t="s">
        <v>29</v>
      </c>
      <c r="M1922" t="s">
        <v>93</v>
      </c>
      <c r="N1922" t="s">
        <v>59</v>
      </c>
      <c r="O1922" t="s">
        <v>368</v>
      </c>
      <c r="P1922">
        <v>0.37</v>
      </c>
      <c r="Q1922" t="s">
        <v>33</v>
      </c>
      <c r="R1922" t="s">
        <v>61</v>
      </c>
      <c r="S1922" t="str">
        <f>VLOOKUP(R1922,Users!$A$1:$B$5,2,0)</f>
        <v>Chris</v>
      </c>
      <c r="T1922" t="s">
        <v>129</v>
      </c>
      <c r="U1922" t="s">
        <v>367</v>
      </c>
      <c r="V1922">
        <v>78207</v>
      </c>
      <c r="W1922" s="2">
        <v>42139</v>
      </c>
      <c r="X1922" s="2" t="str">
        <f t="shared" ref="X1922:X1953" si="151">TEXT(W1922,"ddd")</f>
        <v>Fri</v>
      </c>
      <c r="Y1922" s="2">
        <v>42140</v>
      </c>
      <c r="Z1922" s="9">
        <f t="shared" ref="Z1922:Z1953" si="152">Y1922-W1922</f>
        <v>1</v>
      </c>
      <c r="AA1922" s="9" t="str">
        <f t="shared" ref="AA1922:AA1953" si="153">IF(C1922=0,"No Discount","After Discount")</f>
        <v>After Discount</v>
      </c>
      <c r="AB1922" s="6">
        <v>8.9320000000000093</v>
      </c>
      <c r="AC1922">
        <v>10</v>
      </c>
      <c r="AD1922" s="6">
        <v>67.86</v>
      </c>
      <c r="AE1922">
        <v>90594</v>
      </c>
      <c r="AF1922" s="9">
        <f>IF(COUNTIF(AE$2:AE3873,AE1922)=1,1,0)</f>
        <v>0</v>
      </c>
      <c r="AG1922" t="str">
        <f>_xlfn.XLOOKUP(AE1922,Returns!A:A,Returns!B:B,"Not Returned",0,1)</f>
        <v>Not Returned</v>
      </c>
      <c r="AH1922">
        <f t="shared" ref="AH1922:AH1953" si="154">IF(AG1922="Not Returned",0,1)</f>
        <v>0</v>
      </c>
    </row>
    <row r="1923" spans="1:34" x14ac:dyDescent="0.3">
      <c r="A1923">
        <v>25742</v>
      </c>
      <c r="B1923" t="s">
        <v>25</v>
      </c>
      <c r="C1923" s="8">
        <v>0.09</v>
      </c>
      <c r="D1923" s="6">
        <v>6.48</v>
      </c>
      <c r="E1923" s="7">
        <v>7.03</v>
      </c>
      <c r="F1923">
        <v>2448</v>
      </c>
      <c r="G1923" t="s">
        <v>2279</v>
      </c>
      <c r="H1923" t="str">
        <f>IF(COUNTIF(G$2:G1923,G1923)=1,"New Customer","Returning Customer")</f>
        <v>New Customer</v>
      </c>
      <c r="I1923">
        <f t="shared" si="150"/>
        <v>1</v>
      </c>
      <c r="J1923" t="s">
        <v>49</v>
      </c>
      <c r="K1923" t="s">
        <v>114</v>
      </c>
      <c r="L1923" t="s">
        <v>29</v>
      </c>
      <c r="M1923" t="s">
        <v>93</v>
      </c>
      <c r="N1923" t="s">
        <v>59</v>
      </c>
      <c r="O1923" t="s">
        <v>368</v>
      </c>
      <c r="P1923">
        <v>0.37</v>
      </c>
      <c r="Q1923" t="s">
        <v>33</v>
      </c>
      <c r="R1923" t="s">
        <v>61</v>
      </c>
      <c r="S1923" t="str">
        <f>VLOOKUP(R1923,Users!$A$1:$B$5,2,0)</f>
        <v>Chris</v>
      </c>
      <c r="T1923" t="s">
        <v>62</v>
      </c>
      <c r="U1923" t="s">
        <v>2280</v>
      </c>
      <c r="V1923">
        <v>55410</v>
      </c>
      <c r="W1923" s="2">
        <v>42184</v>
      </c>
      <c r="X1923" s="2" t="str">
        <f t="shared" si="151"/>
        <v>Mon</v>
      </c>
      <c r="Y1923" s="2">
        <v>42186</v>
      </c>
      <c r="Z1923" s="9">
        <f t="shared" si="152"/>
        <v>2</v>
      </c>
      <c r="AA1923" s="9" t="str">
        <f t="shared" si="153"/>
        <v>After Discount</v>
      </c>
      <c r="AB1923" s="6">
        <v>-126.208</v>
      </c>
      <c r="AC1923">
        <v>16</v>
      </c>
      <c r="AD1923" s="6">
        <v>96.96</v>
      </c>
      <c r="AE1923">
        <v>87790</v>
      </c>
      <c r="AF1923" s="9">
        <f>IF(COUNTIF(AE$2:AE3874,AE1923)=1,1,0)</f>
        <v>1</v>
      </c>
      <c r="AG1923" t="str">
        <f>_xlfn.XLOOKUP(AE1923,Returns!A:A,Returns!B:B,"Not Returned",0,1)</f>
        <v>Not Returned</v>
      </c>
      <c r="AH1923">
        <f t="shared" si="154"/>
        <v>0</v>
      </c>
    </row>
    <row r="1924" spans="1:34" x14ac:dyDescent="0.3">
      <c r="A1924">
        <v>18277</v>
      </c>
      <c r="B1924" t="s">
        <v>56</v>
      </c>
      <c r="C1924" s="8">
        <v>0.02</v>
      </c>
      <c r="D1924" s="6">
        <v>6.48</v>
      </c>
      <c r="E1924" s="7">
        <v>7.91</v>
      </c>
      <c r="F1924">
        <v>2393</v>
      </c>
      <c r="G1924" t="s">
        <v>2235</v>
      </c>
      <c r="H1924" t="str">
        <f>IF(COUNTIF(G$2:G1924,G1924)=1,"New Customer","Returning Customer")</f>
        <v>Returning Customer</v>
      </c>
      <c r="I1924">
        <f t="shared" si="150"/>
        <v>0</v>
      </c>
      <c r="J1924" t="s">
        <v>49</v>
      </c>
      <c r="K1924" t="s">
        <v>28</v>
      </c>
      <c r="L1924" t="s">
        <v>29</v>
      </c>
      <c r="M1924" t="s">
        <v>93</v>
      </c>
      <c r="N1924" t="s">
        <v>59</v>
      </c>
      <c r="O1924" t="s">
        <v>2236</v>
      </c>
      <c r="P1924">
        <v>0.37</v>
      </c>
      <c r="Q1924" t="s">
        <v>33</v>
      </c>
      <c r="R1924" t="s">
        <v>135</v>
      </c>
      <c r="S1924" t="str">
        <f>VLOOKUP(R1924,Users!$A$1:$B$5,2,0)</f>
        <v>Sam</v>
      </c>
      <c r="T1924" t="s">
        <v>381</v>
      </c>
      <c r="U1924" t="s">
        <v>645</v>
      </c>
      <c r="V1924">
        <v>30076</v>
      </c>
      <c r="W1924" s="2">
        <v>42153</v>
      </c>
      <c r="X1924" s="2" t="str">
        <f t="shared" si="151"/>
        <v>Fri</v>
      </c>
      <c r="Y1924" s="2">
        <v>42155</v>
      </c>
      <c r="Z1924" s="9">
        <f t="shared" si="152"/>
        <v>2</v>
      </c>
      <c r="AA1924" s="9" t="str">
        <f t="shared" si="153"/>
        <v>After Discount</v>
      </c>
      <c r="AB1924" s="6">
        <v>-1191.5260000000001</v>
      </c>
      <c r="AC1924">
        <v>2</v>
      </c>
      <c r="AD1924" s="6">
        <v>16.5</v>
      </c>
      <c r="AE1924">
        <v>86950</v>
      </c>
      <c r="AF1924" s="9">
        <f>IF(COUNTIF(AE$2:AE3875,AE1924)=1,1,0)</f>
        <v>1</v>
      </c>
      <c r="AG1924" t="str">
        <f>_xlfn.XLOOKUP(AE1924,Returns!A:A,Returns!B:B,"Not Returned",0,1)</f>
        <v>Not Returned</v>
      </c>
      <c r="AH1924">
        <f t="shared" si="154"/>
        <v>0</v>
      </c>
    </row>
    <row r="1925" spans="1:34" x14ac:dyDescent="0.3">
      <c r="A1925">
        <v>24568</v>
      </c>
      <c r="B1925" t="s">
        <v>56</v>
      </c>
      <c r="C1925" s="8">
        <v>0.05</v>
      </c>
      <c r="D1925" s="6">
        <v>6.48</v>
      </c>
      <c r="E1925" s="7">
        <v>7.91</v>
      </c>
      <c r="F1925">
        <v>2484</v>
      </c>
      <c r="G1925" t="s">
        <v>2309</v>
      </c>
      <c r="H1925" t="str">
        <f>IF(COUNTIF(G$2:G1925,G1925)=1,"New Customer","Returning Customer")</f>
        <v>Returning Customer</v>
      </c>
      <c r="I1925">
        <f t="shared" si="150"/>
        <v>0</v>
      </c>
      <c r="J1925" t="s">
        <v>49</v>
      </c>
      <c r="K1925" t="s">
        <v>28</v>
      </c>
      <c r="L1925" t="s">
        <v>29</v>
      </c>
      <c r="M1925" t="s">
        <v>93</v>
      </c>
      <c r="N1925" t="s">
        <v>59</v>
      </c>
      <c r="O1925" t="s">
        <v>2236</v>
      </c>
      <c r="P1925">
        <v>0.37</v>
      </c>
      <c r="Q1925" t="s">
        <v>33</v>
      </c>
      <c r="R1925" t="s">
        <v>135</v>
      </c>
      <c r="S1925" t="str">
        <f>VLOOKUP(R1925,Users!$A$1:$B$5,2,0)</f>
        <v>Sam</v>
      </c>
      <c r="T1925" t="s">
        <v>356</v>
      </c>
      <c r="U1925" t="s">
        <v>2310</v>
      </c>
      <c r="V1925">
        <v>33881</v>
      </c>
      <c r="W1925" s="2">
        <v>42076</v>
      </c>
      <c r="X1925" s="2" t="str">
        <f t="shared" si="151"/>
        <v>Fri</v>
      </c>
      <c r="Y1925" s="2">
        <v>42077</v>
      </c>
      <c r="Z1925" s="9">
        <f t="shared" si="152"/>
        <v>1</v>
      </c>
      <c r="AA1925" s="9" t="str">
        <f t="shared" si="153"/>
        <v>After Discount</v>
      </c>
      <c r="AB1925" s="6">
        <v>322.12199999999996</v>
      </c>
      <c r="AC1925">
        <v>16</v>
      </c>
      <c r="AD1925" s="6">
        <v>109.99</v>
      </c>
      <c r="AE1925">
        <v>88998</v>
      </c>
      <c r="AF1925" s="9">
        <f>IF(COUNTIF(AE$2:AE3876,AE1925)=1,1,0)</f>
        <v>0</v>
      </c>
      <c r="AG1925" t="str">
        <f>_xlfn.XLOOKUP(AE1925,Returns!A:A,Returns!B:B,"Not Returned",0,1)</f>
        <v>Not Returned</v>
      </c>
      <c r="AH1925">
        <f t="shared" si="154"/>
        <v>0</v>
      </c>
    </row>
    <row r="1926" spans="1:34" x14ac:dyDescent="0.3">
      <c r="A1926">
        <v>22097</v>
      </c>
      <c r="B1926" t="s">
        <v>106</v>
      </c>
      <c r="C1926" s="8">
        <v>0</v>
      </c>
      <c r="D1926" s="6">
        <v>6.48</v>
      </c>
      <c r="E1926" s="7">
        <v>8.19</v>
      </c>
      <c r="F1926">
        <v>2781</v>
      </c>
      <c r="G1926" t="s">
        <v>2533</v>
      </c>
      <c r="H1926" t="str">
        <f>IF(COUNTIF(G$2:G1926,G1926)=1,"New Customer","Returning Customer")</f>
        <v>Returning Customer</v>
      </c>
      <c r="I1926">
        <f t="shared" si="150"/>
        <v>0</v>
      </c>
      <c r="J1926" t="s">
        <v>49</v>
      </c>
      <c r="K1926" t="s">
        <v>114</v>
      </c>
      <c r="L1926" t="s">
        <v>29</v>
      </c>
      <c r="M1926" t="s">
        <v>93</v>
      </c>
      <c r="N1926" t="s">
        <v>59</v>
      </c>
      <c r="O1926" t="s">
        <v>2536</v>
      </c>
      <c r="P1926">
        <v>0.37</v>
      </c>
      <c r="Q1926" t="s">
        <v>33</v>
      </c>
      <c r="R1926" t="s">
        <v>34</v>
      </c>
      <c r="S1926" t="str">
        <f>VLOOKUP(R1926,Users!$A$1:$B$5,2,0)</f>
        <v>William</v>
      </c>
      <c r="T1926" t="s">
        <v>102</v>
      </c>
      <c r="U1926" t="s">
        <v>2534</v>
      </c>
      <c r="V1926">
        <v>97071</v>
      </c>
      <c r="W1926" s="2">
        <v>42035</v>
      </c>
      <c r="X1926" s="2" t="str">
        <f t="shared" si="151"/>
        <v>Sat</v>
      </c>
      <c r="Y1926" s="2">
        <v>42042</v>
      </c>
      <c r="Z1926" s="9">
        <f t="shared" si="152"/>
        <v>7</v>
      </c>
      <c r="AA1926" s="9" t="str">
        <f t="shared" si="153"/>
        <v>No Discount</v>
      </c>
      <c r="AB1926" s="6">
        <v>-43.26</v>
      </c>
      <c r="AC1926">
        <v>3</v>
      </c>
      <c r="AD1926" s="6">
        <v>22.67</v>
      </c>
      <c r="AE1926">
        <v>87162</v>
      </c>
      <c r="AF1926" s="9">
        <f>IF(COUNTIF(AE$2:AE3877,AE1926)=1,1,0)</f>
        <v>0</v>
      </c>
      <c r="AG1926" t="str">
        <f>_xlfn.XLOOKUP(AE1926,Returns!A:A,Returns!B:B,"Not Returned",0,1)</f>
        <v>Not Returned</v>
      </c>
      <c r="AH1926">
        <f t="shared" si="154"/>
        <v>0</v>
      </c>
    </row>
    <row r="1927" spans="1:34" x14ac:dyDescent="0.3">
      <c r="A1927">
        <v>25330</v>
      </c>
      <c r="B1927" t="s">
        <v>56</v>
      </c>
      <c r="C1927" s="8">
        <v>0.05</v>
      </c>
      <c r="D1927" s="6">
        <v>6.48</v>
      </c>
      <c r="E1927" s="7">
        <v>8.19</v>
      </c>
      <c r="F1927">
        <v>3324</v>
      </c>
      <c r="G1927" t="s">
        <v>2939</v>
      </c>
      <c r="H1927" t="str">
        <f>IF(COUNTIF(G$2:G1927,G1927)=1,"New Customer","Returning Customer")</f>
        <v>New Customer</v>
      </c>
      <c r="I1927">
        <f t="shared" si="150"/>
        <v>1</v>
      </c>
      <c r="J1927" t="s">
        <v>49</v>
      </c>
      <c r="K1927" t="s">
        <v>114</v>
      </c>
      <c r="L1927" t="s">
        <v>29</v>
      </c>
      <c r="M1927" t="s">
        <v>93</v>
      </c>
      <c r="N1927" t="s">
        <v>59</v>
      </c>
      <c r="O1927" t="s">
        <v>2536</v>
      </c>
      <c r="P1927">
        <v>0.37</v>
      </c>
      <c r="Q1927" t="s">
        <v>33</v>
      </c>
      <c r="R1927" t="s">
        <v>34</v>
      </c>
      <c r="S1927" t="str">
        <f>VLOOKUP(R1927,Users!$A$1:$B$5,2,0)</f>
        <v>William</v>
      </c>
      <c r="T1927" t="s">
        <v>372</v>
      </c>
      <c r="U1927" t="s">
        <v>2940</v>
      </c>
      <c r="V1927">
        <v>85335</v>
      </c>
      <c r="W1927" s="2">
        <v>42047</v>
      </c>
      <c r="X1927" s="2" t="str">
        <f t="shared" si="151"/>
        <v>Thu</v>
      </c>
      <c r="Y1927" s="2">
        <v>42050</v>
      </c>
      <c r="Z1927" s="9">
        <f t="shared" si="152"/>
        <v>3</v>
      </c>
      <c r="AA1927" s="9" t="str">
        <f t="shared" si="153"/>
        <v>After Discount</v>
      </c>
      <c r="AB1927" s="6">
        <v>-164.18</v>
      </c>
      <c r="AC1927">
        <v>9</v>
      </c>
      <c r="AD1927" s="6">
        <v>58.5</v>
      </c>
      <c r="AE1927">
        <v>90985</v>
      </c>
      <c r="AF1927" s="9">
        <f>IF(COUNTIF(AE$2:AE3878,AE1927)=1,1,0)</f>
        <v>1</v>
      </c>
      <c r="AG1927" t="str">
        <f>_xlfn.XLOOKUP(AE1927,Returns!A:A,Returns!B:B,"Not Returned",0,1)</f>
        <v>Not Returned</v>
      </c>
      <c r="AH1927">
        <f t="shared" si="154"/>
        <v>0</v>
      </c>
    </row>
    <row r="1928" spans="1:34" x14ac:dyDescent="0.3">
      <c r="A1928">
        <v>21573</v>
      </c>
      <c r="B1928" t="s">
        <v>47</v>
      </c>
      <c r="C1928" s="8">
        <v>0.06</v>
      </c>
      <c r="D1928" s="6">
        <v>6.48</v>
      </c>
      <c r="E1928" s="7">
        <v>7.49</v>
      </c>
      <c r="F1928">
        <v>2014</v>
      </c>
      <c r="G1928" t="s">
        <v>1933</v>
      </c>
      <c r="H1928" t="str">
        <f>IF(COUNTIF(G$2:G1928,G1928)=1,"New Customer","Returning Customer")</f>
        <v>Returning Customer</v>
      </c>
      <c r="I1928">
        <f t="shared" si="150"/>
        <v>0</v>
      </c>
      <c r="J1928" t="s">
        <v>49</v>
      </c>
      <c r="K1928" t="s">
        <v>40</v>
      </c>
      <c r="L1928" t="s">
        <v>29</v>
      </c>
      <c r="M1928" t="s">
        <v>93</v>
      </c>
      <c r="N1928" t="s">
        <v>59</v>
      </c>
      <c r="O1928" t="s">
        <v>1935</v>
      </c>
      <c r="P1928">
        <v>0.37</v>
      </c>
      <c r="Q1928" t="s">
        <v>33</v>
      </c>
      <c r="R1928" t="s">
        <v>61</v>
      </c>
      <c r="S1928" t="str">
        <f>VLOOKUP(R1928,Users!$A$1:$B$5,2,0)</f>
        <v>Chris</v>
      </c>
      <c r="T1928" t="s">
        <v>324</v>
      </c>
      <c r="U1928" t="s">
        <v>1934</v>
      </c>
      <c r="V1928">
        <v>51503</v>
      </c>
      <c r="W1928" s="2">
        <v>42098</v>
      </c>
      <c r="X1928" s="2" t="str">
        <f t="shared" si="151"/>
        <v>Sat</v>
      </c>
      <c r="Y1928" s="2">
        <v>42098</v>
      </c>
      <c r="Z1928" s="9">
        <f t="shared" si="152"/>
        <v>0</v>
      </c>
      <c r="AA1928" s="9" t="str">
        <f t="shared" si="153"/>
        <v>After Discount</v>
      </c>
      <c r="AB1928" s="6">
        <v>-191.49</v>
      </c>
      <c r="AC1928">
        <v>12</v>
      </c>
      <c r="AD1928" s="6">
        <v>74.930000000000007</v>
      </c>
      <c r="AE1928">
        <v>88368</v>
      </c>
      <c r="AF1928" s="9">
        <f>IF(COUNTIF(AE$2:AE3879,AE1928)=1,1,0)</f>
        <v>1</v>
      </c>
      <c r="AG1928" t="str">
        <f>_xlfn.XLOOKUP(AE1928,Returns!A:A,Returns!B:B,"Not Returned",0,1)</f>
        <v>Not Returned</v>
      </c>
      <c r="AH1928">
        <f t="shared" si="154"/>
        <v>0</v>
      </c>
    </row>
    <row r="1929" spans="1:34" x14ac:dyDescent="0.3">
      <c r="A1929">
        <v>18675</v>
      </c>
      <c r="B1929" t="s">
        <v>47</v>
      </c>
      <c r="C1929" s="8">
        <v>0.08</v>
      </c>
      <c r="D1929" s="6">
        <v>6.48</v>
      </c>
      <c r="E1929" s="7">
        <v>7.49</v>
      </c>
      <c r="F1929">
        <v>2351</v>
      </c>
      <c r="G1929" t="s">
        <v>2198</v>
      </c>
      <c r="H1929" t="str">
        <f>IF(COUNTIF(G$2:G1929,G1929)=1,"New Customer","Returning Customer")</f>
        <v>New Customer</v>
      </c>
      <c r="I1929">
        <f t="shared" si="150"/>
        <v>1</v>
      </c>
      <c r="J1929" t="s">
        <v>49</v>
      </c>
      <c r="K1929" t="s">
        <v>28</v>
      </c>
      <c r="L1929" t="s">
        <v>29</v>
      </c>
      <c r="M1929" t="s">
        <v>93</v>
      </c>
      <c r="N1929" t="s">
        <v>59</v>
      </c>
      <c r="O1929" t="s">
        <v>1935</v>
      </c>
      <c r="P1929">
        <v>0.37</v>
      </c>
      <c r="Q1929" t="s">
        <v>33</v>
      </c>
      <c r="R1929" t="s">
        <v>53</v>
      </c>
      <c r="S1929" t="str">
        <f>VLOOKUP(R1929,Users!$A$1:$B$5,2,0)</f>
        <v>Erin</v>
      </c>
      <c r="T1929" t="s">
        <v>409</v>
      </c>
      <c r="U1929" t="s">
        <v>2199</v>
      </c>
      <c r="V1929">
        <v>21114</v>
      </c>
      <c r="W1929" s="2">
        <v>42093</v>
      </c>
      <c r="X1929" s="2" t="str">
        <f t="shared" si="151"/>
        <v>Mon</v>
      </c>
      <c r="Y1929" s="2">
        <v>42096</v>
      </c>
      <c r="Z1929" s="9">
        <f t="shared" si="152"/>
        <v>3</v>
      </c>
      <c r="AA1929" s="9" t="str">
        <f t="shared" si="153"/>
        <v>After Discount</v>
      </c>
      <c r="AB1929" s="6">
        <v>-119.32</v>
      </c>
      <c r="AC1929">
        <v>13</v>
      </c>
      <c r="AD1929" s="6">
        <v>80.86</v>
      </c>
      <c r="AE1929">
        <v>86163</v>
      </c>
      <c r="AF1929" s="9">
        <f>IF(COUNTIF(AE$2:AE3880,AE1929)=1,1,0)</f>
        <v>1</v>
      </c>
      <c r="AG1929" t="str">
        <f>_xlfn.XLOOKUP(AE1929,Returns!A:A,Returns!B:B,"Not Returned",0,1)</f>
        <v>Not Returned</v>
      </c>
      <c r="AH1929">
        <f t="shared" si="154"/>
        <v>0</v>
      </c>
    </row>
    <row r="1930" spans="1:34" x14ac:dyDescent="0.3">
      <c r="A1930">
        <v>24763</v>
      </c>
      <c r="B1930" t="s">
        <v>47</v>
      </c>
      <c r="C1930" s="8">
        <v>0.06</v>
      </c>
      <c r="D1930" s="6">
        <v>6.48</v>
      </c>
      <c r="E1930" s="7">
        <v>8.8800000000000008</v>
      </c>
      <c r="F1930">
        <v>868</v>
      </c>
      <c r="G1930" t="s">
        <v>975</v>
      </c>
      <c r="H1930" t="str">
        <f>IF(COUNTIF(G$2:G1930,G1930)=1,"New Customer","Returning Customer")</f>
        <v>Returning Customer</v>
      </c>
      <c r="I1930">
        <f t="shared" si="150"/>
        <v>0</v>
      </c>
      <c r="J1930" t="s">
        <v>49</v>
      </c>
      <c r="K1930" t="s">
        <v>28</v>
      </c>
      <c r="L1930" t="s">
        <v>29</v>
      </c>
      <c r="M1930" t="s">
        <v>93</v>
      </c>
      <c r="N1930" t="s">
        <v>59</v>
      </c>
      <c r="O1930" t="s">
        <v>979</v>
      </c>
      <c r="P1930">
        <v>0.37</v>
      </c>
      <c r="Q1930" t="s">
        <v>33</v>
      </c>
      <c r="R1930" t="s">
        <v>61</v>
      </c>
      <c r="S1930" t="str">
        <f>VLOOKUP(R1930,Users!$A$1:$B$5,2,0)</f>
        <v>Chris</v>
      </c>
      <c r="T1930" t="s">
        <v>62</v>
      </c>
      <c r="U1930" t="s">
        <v>977</v>
      </c>
      <c r="V1930">
        <v>55126</v>
      </c>
      <c r="W1930" s="2">
        <v>42069</v>
      </c>
      <c r="X1930" s="2" t="str">
        <f t="shared" si="151"/>
        <v>Fri</v>
      </c>
      <c r="Y1930" s="2">
        <v>42070</v>
      </c>
      <c r="Z1930" s="9">
        <f t="shared" si="152"/>
        <v>1</v>
      </c>
      <c r="AA1930" s="9" t="str">
        <f t="shared" si="153"/>
        <v>After Discount</v>
      </c>
      <c r="AB1930" s="6">
        <v>-237.47</v>
      </c>
      <c r="AC1930">
        <v>20</v>
      </c>
      <c r="AD1930" s="6">
        <v>125.77</v>
      </c>
      <c r="AE1930">
        <v>91195</v>
      </c>
      <c r="AF1930" s="9">
        <f>IF(COUNTIF(AE$2:AE3881,AE1930)=1,1,0)</f>
        <v>0</v>
      </c>
      <c r="AG1930" t="str">
        <f>_xlfn.XLOOKUP(AE1930,Returns!A:A,Returns!B:B,"Not Returned",0,1)</f>
        <v>Not Returned</v>
      </c>
      <c r="AH1930">
        <f t="shared" si="154"/>
        <v>0</v>
      </c>
    </row>
    <row r="1931" spans="1:34" x14ac:dyDescent="0.3">
      <c r="A1931">
        <v>22321</v>
      </c>
      <c r="B1931" t="s">
        <v>25</v>
      </c>
      <c r="C1931" s="8">
        <v>0.03</v>
      </c>
      <c r="D1931" s="6">
        <v>6.48</v>
      </c>
      <c r="E1931" s="7">
        <v>8.73</v>
      </c>
      <c r="F1931">
        <v>2458</v>
      </c>
      <c r="G1931" t="s">
        <v>2292</v>
      </c>
      <c r="H1931" t="str">
        <f>IF(COUNTIF(G$2:G1931,G1931)=1,"New Customer","Returning Customer")</f>
        <v>Returning Customer</v>
      </c>
      <c r="I1931">
        <f t="shared" si="150"/>
        <v>0</v>
      </c>
      <c r="J1931" t="s">
        <v>49</v>
      </c>
      <c r="K1931" t="s">
        <v>40</v>
      </c>
      <c r="L1931" t="s">
        <v>29</v>
      </c>
      <c r="M1931" t="s">
        <v>93</v>
      </c>
      <c r="N1931" t="s">
        <v>59</v>
      </c>
      <c r="O1931" t="s">
        <v>2293</v>
      </c>
      <c r="P1931">
        <v>0.37</v>
      </c>
      <c r="Q1931" t="s">
        <v>33</v>
      </c>
      <c r="R1931" t="s">
        <v>61</v>
      </c>
      <c r="S1931" t="str">
        <f>VLOOKUP(R1931,Users!$A$1:$B$5,2,0)</f>
        <v>Chris</v>
      </c>
      <c r="T1931" t="s">
        <v>62</v>
      </c>
      <c r="U1931" t="s">
        <v>2280</v>
      </c>
      <c r="V1931">
        <v>55410</v>
      </c>
      <c r="W1931" s="2">
        <v>42007</v>
      </c>
      <c r="X1931" s="2" t="str">
        <f t="shared" si="151"/>
        <v>Sat</v>
      </c>
      <c r="Y1931" s="2">
        <v>42009</v>
      </c>
      <c r="Z1931" s="9">
        <f t="shared" si="152"/>
        <v>2</v>
      </c>
      <c r="AA1931" s="9" t="str">
        <f t="shared" si="153"/>
        <v>After Discount</v>
      </c>
      <c r="AB1931" s="6">
        <v>-35.04</v>
      </c>
      <c r="AC1931">
        <v>2</v>
      </c>
      <c r="AD1931" s="6">
        <v>15.95</v>
      </c>
      <c r="AE1931">
        <v>91285</v>
      </c>
      <c r="AF1931" s="9">
        <f>IF(COUNTIF(AE$2:AE3882,AE1931)=1,1,0)</f>
        <v>1</v>
      </c>
      <c r="AG1931" t="str">
        <f>_xlfn.XLOOKUP(AE1931,Returns!A:A,Returns!B:B,"Not Returned",0,1)</f>
        <v>Not Returned</v>
      </c>
      <c r="AH1931">
        <f t="shared" si="154"/>
        <v>0</v>
      </c>
    </row>
    <row r="1932" spans="1:34" x14ac:dyDescent="0.3">
      <c r="A1932">
        <v>4321</v>
      </c>
      <c r="B1932" t="s">
        <v>25</v>
      </c>
      <c r="C1932" s="8">
        <v>0.03</v>
      </c>
      <c r="D1932" s="6">
        <v>6.48</v>
      </c>
      <c r="E1932" s="7">
        <v>8.73</v>
      </c>
      <c r="F1932">
        <v>2460</v>
      </c>
      <c r="G1932" t="s">
        <v>2294</v>
      </c>
      <c r="H1932" t="str">
        <f>IF(COUNTIF(G$2:G1932,G1932)=1,"New Customer","Returning Customer")</f>
        <v>Returning Customer</v>
      </c>
      <c r="I1932">
        <f t="shared" si="150"/>
        <v>0</v>
      </c>
      <c r="J1932" t="s">
        <v>49</v>
      </c>
      <c r="K1932" t="s">
        <v>40</v>
      </c>
      <c r="L1932" t="s">
        <v>29</v>
      </c>
      <c r="M1932" t="s">
        <v>93</v>
      </c>
      <c r="N1932" t="s">
        <v>59</v>
      </c>
      <c r="O1932" t="s">
        <v>2293</v>
      </c>
      <c r="P1932">
        <v>0.37</v>
      </c>
      <c r="Q1932" t="s">
        <v>33</v>
      </c>
      <c r="R1932" t="s">
        <v>53</v>
      </c>
      <c r="S1932" t="str">
        <f>VLOOKUP(R1932,Users!$A$1:$B$5,2,0)</f>
        <v>Erin</v>
      </c>
      <c r="T1932" t="s">
        <v>71</v>
      </c>
      <c r="U1932" t="s">
        <v>90</v>
      </c>
      <c r="V1932">
        <v>10035</v>
      </c>
      <c r="W1932" s="2">
        <v>42007</v>
      </c>
      <c r="X1932" s="2" t="str">
        <f t="shared" si="151"/>
        <v>Sat</v>
      </c>
      <c r="Y1932" s="2">
        <v>42009</v>
      </c>
      <c r="Z1932" s="9">
        <f t="shared" si="152"/>
        <v>2</v>
      </c>
      <c r="AA1932" s="9" t="str">
        <f t="shared" si="153"/>
        <v>After Discount</v>
      </c>
      <c r="AB1932" s="6">
        <v>-35.04</v>
      </c>
      <c r="AC1932">
        <v>8</v>
      </c>
      <c r="AD1932" s="6">
        <v>63.78</v>
      </c>
      <c r="AE1932">
        <v>30785</v>
      </c>
      <c r="AF1932" s="9">
        <f>IF(COUNTIF(AE$2:AE3883,AE1932)=1,1,0)</f>
        <v>0</v>
      </c>
      <c r="AG1932" t="str">
        <f>_xlfn.XLOOKUP(AE1932,Returns!A:A,Returns!B:B,"Not Returned",0,1)</f>
        <v>Not Returned</v>
      </c>
      <c r="AH1932">
        <f t="shared" si="154"/>
        <v>0</v>
      </c>
    </row>
    <row r="1933" spans="1:34" x14ac:dyDescent="0.3">
      <c r="A1933">
        <v>694</v>
      </c>
      <c r="B1933" t="s">
        <v>47</v>
      </c>
      <c r="C1933" s="8">
        <v>0.05</v>
      </c>
      <c r="D1933" s="6">
        <v>6.48</v>
      </c>
      <c r="E1933" s="7">
        <v>8.73</v>
      </c>
      <c r="F1933">
        <v>2882</v>
      </c>
      <c r="G1933" t="s">
        <v>2612</v>
      </c>
      <c r="H1933" t="str">
        <f>IF(COUNTIF(G$2:G1933,G1933)=1,"New Customer","Returning Customer")</f>
        <v>Returning Customer</v>
      </c>
      <c r="I1933">
        <f t="shared" si="150"/>
        <v>0</v>
      </c>
      <c r="J1933" t="s">
        <v>49</v>
      </c>
      <c r="K1933" t="s">
        <v>114</v>
      </c>
      <c r="L1933" t="s">
        <v>29</v>
      </c>
      <c r="M1933" t="s">
        <v>93</v>
      </c>
      <c r="N1933" t="s">
        <v>59</v>
      </c>
      <c r="O1933" t="s">
        <v>2293</v>
      </c>
      <c r="P1933">
        <v>0.37</v>
      </c>
      <c r="Q1933" t="s">
        <v>33</v>
      </c>
      <c r="R1933" t="s">
        <v>135</v>
      </c>
      <c r="S1933" t="str">
        <f>VLOOKUP(R1933,Users!$A$1:$B$5,2,0)</f>
        <v>Sam</v>
      </c>
      <c r="T1933" t="s">
        <v>316</v>
      </c>
      <c r="U1933" t="s">
        <v>384</v>
      </c>
      <c r="V1933">
        <v>28206</v>
      </c>
      <c r="W1933" s="2">
        <v>42133</v>
      </c>
      <c r="X1933" s="2" t="str">
        <f t="shared" si="151"/>
        <v>Sat</v>
      </c>
      <c r="Y1933" s="2">
        <v>42133</v>
      </c>
      <c r="Z1933" s="9">
        <f t="shared" si="152"/>
        <v>0</v>
      </c>
      <c r="AA1933" s="9" t="str">
        <f t="shared" si="153"/>
        <v>After Discount</v>
      </c>
      <c r="AB1933" s="6">
        <v>-160.38470000000001</v>
      </c>
      <c r="AC1933">
        <v>35</v>
      </c>
      <c r="AD1933" s="6">
        <v>232.5</v>
      </c>
      <c r="AE1933">
        <v>4839</v>
      </c>
      <c r="AF1933" s="9">
        <f>IF(COUNTIF(AE$2:AE3884,AE1933)=1,1,0)</f>
        <v>1</v>
      </c>
      <c r="AG1933" t="str">
        <f>_xlfn.XLOOKUP(AE1933,Returns!A:A,Returns!B:B,"Not Returned",0,1)</f>
        <v>Not Returned</v>
      </c>
      <c r="AH1933">
        <f t="shared" si="154"/>
        <v>0</v>
      </c>
    </row>
    <row r="1934" spans="1:34" x14ac:dyDescent="0.3">
      <c r="A1934">
        <v>18694</v>
      </c>
      <c r="B1934" t="s">
        <v>47</v>
      </c>
      <c r="C1934" s="8">
        <v>0.05</v>
      </c>
      <c r="D1934" s="6">
        <v>6.48</v>
      </c>
      <c r="E1934" s="7">
        <v>8.73</v>
      </c>
      <c r="F1934">
        <v>2883</v>
      </c>
      <c r="G1934" t="s">
        <v>2616</v>
      </c>
      <c r="H1934" t="str">
        <f>IF(COUNTIF(G$2:G1934,G1934)=1,"New Customer","Returning Customer")</f>
        <v>New Customer</v>
      </c>
      <c r="I1934">
        <f t="shared" si="150"/>
        <v>1</v>
      </c>
      <c r="J1934" t="s">
        <v>49</v>
      </c>
      <c r="K1934" t="s">
        <v>114</v>
      </c>
      <c r="L1934" t="s">
        <v>29</v>
      </c>
      <c r="M1934" t="s">
        <v>93</v>
      </c>
      <c r="N1934" t="s">
        <v>59</v>
      </c>
      <c r="O1934" t="s">
        <v>2293</v>
      </c>
      <c r="P1934">
        <v>0.37</v>
      </c>
      <c r="Q1934" t="s">
        <v>33</v>
      </c>
      <c r="R1934" t="s">
        <v>53</v>
      </c>
      <c r="S1934" t="str">
        <f>VLOOKUP(R1934,Users!$A$1:$B$5,2,0)</f>
        <v>Erin</v>
      </c>
      <c r="T1934" t="s">
        <v>152</v>
      </c>
      <c r="U1934" t="s">
        <v>2608</v>
      </c>
      <c r="V1934">
        <v>44070</v>
      </c>
      <c r="W1934" s="2">
        <v>42133</v>
      </c>
      <c r="X1934" s="2" t="str">
        <f t="shared" si="151"/>
        <v>Sat</v>
      </c>
      <c r="Y1934" s="2">
        <v>42133</v>
      </c>
      <c r="Z1934" s="9">
        <f t="shared" si="152"/>
        <v>0</v>
      </c>
      <c r="AA1934" s="9" t="str">
        <f t="shared" si="153"/>
        <v>After Discount</v>
      </c>
      <c r="AB1934" s="6">
        <v>-120.59</v>
      </c>
      <c r="AC1934">
        <v>9</v>
      </c>
      <c r="AD1934" s="6">
        <v>59.79</v>
      </c>
      <c r="AE1934">
        <v>87632</v>
      </c>
      <c r="AF1934" s="9">
        <f>IF(COUNTIF(AE$2:AE3885,AE1934)=1,1,0)</f>
        <v>1</v>
      </c>
      <c r="AG1934" t="str">
        <f>_xlfn.XLOOKUP(AE1934,Returns!A:A,Returns!B:B,"Not Returned",0,1)</f>
        <v>Not Returned</v>
      </c>
      <c r="AH1934">
        <f t="shared" si="154"/>
        <v>0</v>
      </c>
    </row>
    <row r="1935" spans="1:34" x14ac:dyDescent="0.3">
      <c r="A1935">
        <v>19266</v>
      </c>
      <c r="B1935" t="s">
        <v>106</v>
      </c>
      <c r="C1935" s="8">
        <v>0.02</v>
      </c>
      <c r="D1935" s="6">
        <v>6.48</v>
      </c>
      <c r="E1935" s="7">
        <v>5.14</v>
      </c>
      <c r="F1935">
        <v>800</v>
      </c>
      <c r="G1935" t="s">
        <v>927</v>
      </c>
      <c r="H1935" t="str">
        <f>IF(COUNTIF(G$2:G1935,G1935)=1,"New Customer","Returning Customer")</f>
        <v>Returning Customer</v>
      </c>
      <c r="I1935">
        <f t="shared" si="150"/>
        <v>0</v>
      </c>
      <c r="J1935" t="s">
        <v>49</v>
      </c>
      <c r="K1935" t="s">
        <v>114</v>
      </c>
      <c r="L1935" t="s">
        <v>29</v>
      </c>
      <c r="M1935" t="s">
        <v>93</v>
      </c>
      <c r="N1935" t="s">
        <v>59</v>
      </c>
      <c r="O1935" t="s">
        <v>929</v>
      </c>
      <c r="P1935">
        <v>0.37</v>
      </c>
      <c r="Q1935" t="s">
        <v>33</v>
      </c>
      <c r="R1935" t="s">
        <v>34</v>
      </c>
      <c r="S1935" t="str">
        <f>VLOOKUP(R1935,Users!$A$1:$B$5,2,0)</f>
        <v>William</v>
      </c>
      <c r="T1935" t="s">
        <v>208</v>
      </c>
      <c r="U1935" t="s">
        <v>918</v>
      </c>
      <c r="V1935">
        <v>84067</v>
      </c>
      <c r="W1935" s="2">
        <v>42091</v>
      </c>
      <c r="X1935" s="2" t="str">
        <f t="shared" si="151"/>
        <v>Sat</v>
      </c>
      <c r="Y1935" s="2">
        <v>42093</v>
      </c>
      <c r="Z1935" s="9">
        <f t="shared" si="152"/>
        <v>2</v>
      </c>
      <c r="AA1935" s="9" t="str">
        <f t="shared" si="153"/>
        <v>After Discount</v>
      </c>
      <c r="AB1935" s="6">
        <v>-48.68</v>
      </c>
      <c r="AC1935">
        <v>19</v>
      </c>
      <c r="AD1935" s="6">
        <v>126.66</v>
      </c>
      <c r="AE1935">
        <v>89910</v>
      </c>
      <c r="AF1935" s="9">
        <f>IF(COUNTIF(AE$2:AE3886,AE1935)=1,1,0)</f>
        <v>0</v>
      </c>
      <c r="AG1935" t="str">
        <f>_xlfn.XLOOKUP(AE1935,Returns!A:A,Returns!B:B,"Not Returned",0,1)</f>
        <v>Not Returned</v>
      </c>
      <c r="AH1935">
        <f t="shared" si="154"/>
        <v>0</v>
      </c>
    </row>
    <row r="1936" spans="1:34" x14ac:dyDescent="0.3">
      <c r="A1936">
        <v>19141</v>
      </c>
      <c r="B1936" t="s">
        <v>37</v>
      </c>
      <c r="C1936" s="8">
        <v>0.06</v>
      </c>
      <c r="D1936" s="6">
        <v>6.48</v>
      </c>
      <c r="E1936" s="7">
        <v>5.14</v>
      </c>
      <c r="F1936">
        <v>1852</v>
      </c>
      <c r="G1936" t="s">
        <v>1817</v>
      </c>
      <c r="H1936" t="str">
        <f>IF(COUNTIF(G$2:G1936,G1936)=1,"New Customer","Returning Customer")</f>
        <v>New Customer</v>
      </c>
      <c r="I1936">
        <f t="shared" si="150"/>
        <v>1</v>
      </c>
      <c r="J1936" t="s">
        <v>27</v>
      </c>
      <c r="K1936" t="s">
        <v>40</v>
      </c>
      <c r="L1936" t="s">
        <v>29</v>
      </c>
      <c r="M1936" t="s">
        <v>93</v>
      </c>
      <c r="N1936" t="s">
        <v>59</v>
      </c>
      <c r="O1936" t="s">
        <v>929</v>
      </c>
      <c r="P1936">
        <v>0.37</v>
      </c>
      <c r="Q1936" t="s">
        <v>33</v>
      </c>
      <c r="R1936" t="s">
        <v>34</v>
      </c>
      <c r="S1936" t="str">
        <f>VLOOKUP(R1936,Users!$A$1:$B$5,2,0)</f>
        <v>William</v>
      </c>
      <c r="T1936" t="s">
        <v>45</v>
      </c>
      <c r="U1936" t="s">
        <v>1818</v>
      </c>
      <c r="V1936">
        <v>92008</v>
      </c>
      <c r="W1936" s="2">
        <v>42082</v>
      </c>
      <c r="X1936" s="2" t="str">
        <f t="shared" si="151"/>
        <v>Thu</v>
      </c>
      <c r="Y1936" s="2">
        <v>42084</v>
      </c>
      <c r="Z1936" s="9">
        <f t="shared" si="152"/>
        <v>2</v>
      </c>
      <c r="AA1936" s="9" t="str">
        <f t="shared" si="153"/>
        <v>After Discount</v>
      </c>
      <c r="AB1936" s="6">
        <v>-28.45</v>
      </c>
      <c r="AC1936">
        <v>10</v>
      </c>
      <c r="AD1936" s="6">
        <v>68.34</v>
      </c>
      <c r="AE1936">
        <v>86847</v>
      </c>
      <c r="AF1936" s="9">
        <f>IF(COUNTIF(AE$2:AE3887,AE1936)=1,1,0)</f>
        <v>0</v>
      </c>
      <c r="AG1936" t="str">
        <f>_xlfn.XLOOKUP(AE1936,Returns!A:A,Returns!B:B,"Not Returned",0,1)</f>
        <v>Not Returned</v>
      </c>
      <c r="AH1936">
        <f t="shared" si="154"/>
        <v>0</v>
      </c>
    </row>
    <row r="1937" spans="1:34" x14ac:dyDescent="0.3">
      <c r="A1937">
        <v>23514</v>
      </c>
      <c r="B1937" t="s">
        <v>106</v>
      </c>
      <c r="C1937" s="8">
        <v>0.01</v>
      </c>
      <c r="D1937" s="6">
        <v>6.48</v>
      </c>
      <c r="E1937" s="7">
        <v>5.14</v>
      </c>
      <c r="F1937">
        <v>2216</v>
      </c>
      <c r="G1937" t="s">
        <v>2099</v>
      </c>
      <c r="H1937" t="str">
        <f>IF(COUNTIF(G$2:G1937,G1937)=1,"New Customer","Returning Customer")</f>
        <v>Returning Customer</v>
      </c>
      <c r="I1937">
        <f t="shared" si="150"/>
        <v>0</v>
      </c>
      <c r="J1937" t="s">
        <v>49</v>
      </c>
      <c r="K1937" t="s">
        <v>28</v>
      </c>
      <c r="L1937" t="s">
        <v>29</v>
      </c>
      <c r="M1937" t="s">
        <v>93</v>
      </c>
      <c r="N1937" t="s">
        <v>59</v>
      </c>
      <c r="O1937" t="s">
        <v>929</v>
      </c>
      <c r="P1937">
        <v>0.37</v>
      </c>
      <c r="Q1937" t="s">
        <v>33</v>
      </c>
      <c r="R1937" t="s">
        <v>53</v>
      </c>
      <c r="S1937" t="str">
        <f>VLOOKUP(R1937,Users!$A$1:$B$5,2,0)</f>
        <v>Erin</v>
      </c>
      <c r="T1937" t="s">
        <v>152</v>
      </c>
      <c r="U1937" t="s">
        <v>2100</v>
      </c>
      <c r="V1937">
        <v>44256</v>
      </c>
      <c r="W1937" s="2">
        <v>42178</v>
      </c>
      <c r="X1937" s="2" t="str">
        <f t="shared" si="151"/>
        <v>Tue</v>
      </c>
      <c r="Y1937" s="2">
        <v>42180</v>
      </c>
      <c r="Z1937" s="9">
        <f t="shared" si="152"/>
        <v>2</v>
      </c>
      <c r="AA1937" s="9" t="str">
        <f t="shared" si="153"/>
        <v>After Discount</v>
      </c>
      <c r="AB1937" s="6">
        <v>-26.936</v>
      </c>
      <c r="AC1937">
        <v>10</v>
      </c>
      <c r="AD1937" s="6">
        <v>67.41</v>
      </c>
      <c r="AE1937">
        <v>90314</v>
      </c>
      <c r="AF1937" s="9">
        <f>IF(COUNTIF(AE$2:AE3888,AE1937)=1,1,0)</f>
        <v>0</v>
      </c>
      <c r="AG1937" t="str">
        <f>_xlfn.XLOOKUP(AE1937,Returns!A:A,Returns!B:B,"Not Returned",0,1)</f>
        <v>Not Returned</v>
      </c>
      <c r="AH1937">
        <f t="shared" si="154"/>
        <v>0</v>
      </c>
    </row>
    <row r="1938" spans="1:34" x14ac:dyDescent="0.3">
      <c r="A1938">
        <v>21463</v>
      </c>
      <c r="B1938" t="s">
        <v>37</v>
      </c>
      <c r="C1938" s="8">
        <v>0.05</v>
      </c>
      <c r="D1938" s="6">
        <v>6.48</v>
      </c>
      <c r="E1938" s="7">
        <v>5.14</v>
      </c>
      <c r="F1938">
        <v>2391</v>
      </c>
      <c r="G1938" t="s">
        <v>2231</v>
      </c>
      <c r="H1938" t="str">
        <f>IF(COUNTIF(G$2:G1938,G1938)=1,"New Customer","Returning Customer")</f>
        <v>Returning Customer</v>
      </c>
      <c r="I1938">
        <f t="shared" si="150"/>
        <v>0</v>
      </c>
      <c r="J1938" t="s">
        <v>27</v>
      </c>
      <c r="K1938" t="s">
        <v>28</v>
      </c>
      <c r="L1938" t="s">
        <v>29</v>
      </c>
      <c r="M1938" t="s">
        <v>93</v>
      </c>
      <c r="N1938" t="s">
        <v>59</v>
      </c>
      <c r="O1938" t="s">
        <v>929</v>
      </c>
      <c r="P1938">
        <v>0.37</v>
      </c>
      <c r="Q1938" t="s">
        <v>33</v>
      </c>
      <c r="R1938" t="s">
        <v>53</v>
      </c>
      <c r="S1938" t="str">
        <f>VLOOKUP(R1938,Users!$A$1:$B$5,2,0)</f>
        <v>Erin</v>
      </c>
      <c r="T1938" t="s">
        <v>71</v>
      </c>
      <c r="U1938" t="s">
        <v>2233</v>
      </c>
      <c r="V1938">
        <v>11572</v>
      </c>
      <c r="W1938" s="2">
        <v>42159</v>
      </c>
      <c r="X1938" s="2" t="str">
        <f t="shared" si="151"/>
        <v>Thu</v>
      </c>
      <c r="Y1938" s="2">
        <v>42160</v>
      </c>
      <c r="Z1938" s="9">
        <f t="shared" si="152"/>
        <v>1</v>
      </c>
      <c r="AA1938" s="9" t="str">
        <f t="shared" si="153"/>
        <v>After Discount</v>
      </c>
      <c r="AB1938" s="6">
        <v>-22.56</v>
      </c>
      <c r="AC1938">
        <v>13</v>
      </c>
      <c r="AD1938" s="6">
        <v>92.16</v>
      </c>
      <c r="AE1938">
        <v>91123</v>
      </c>
      <c r="AF1938" s="9">
        <f>IF(COUNTIF(AE$2:AE3889,AE1938)=1,1,0)</f>
        <v>0</v>
      </c>
      <c r="AG1938" t="str">
        <f>_xlfn.XLOOKUP(AE1938,Returns!A:A,Returns!B:B,"Not Returned",0,1)</f>
        <v>Not Returned</v>
      </c>
      <c r="AH1938">
        <f t="shared" si="154"/>
        <v>0</v>
      </c>
    </row>
    <row r="1939" spans="1:34" x14ac:dyDescent="0.3">
      <c r="A1939">
        <v>22548</v>
      </c>
      <c r="B1939" t="s">
        <v>37</v>
      </c>
      <c r="C1939" s="8">
        <v>0</v>
      </c>
      <c r="D1939" s="6">
        <v>6.48</v>
      </c>
      <c r="E1939" s="7">
        <v>5.1100000000000003</v>
      </c>
      <c r="F1939">
        <v>871</v>
      </c>
      <c r="G1939" t="s">
        <v>981</v>
      </c>
      <c r="H1939" t="str">
        <f>IF(COUNTIF(G$2:G1939,G1939)=1,"New Customer","Returning Customer")</f>
        <v>Returning Customer</v>
      </c>
      <c r="I1939">
        <f t="shared" si="150"/>
        <v>0</v>
      </c>
      <c r="J1939" t="s">
        <v>49</v>
      </c>
      <c r="K1939" t="s">
        <v>40</v>
      </c>
      <c r="L1939" t="s">
        <v>29</v>
      </c>
      <c r="M1939" t="s">
        <v>93</v>
      </c>
      <c r="N1939" t="s">
        <v>59</v>
      </c>
      <c r="O1939" t="s">
        <v>983</v>
      </c>
      <c r="P1939">
        <v>0.37</v>
      </c>
      <c r="Q1939" t="s">
        <v>33</v>
      </c>
      <c r="R1939" t="s">
        <v>34</v>
      </c>
      <c r="S1939" t="str">
        <f>VLOOKUP(R1939,Users!$A$1:$B$5,2,0)</f>
        <v>William</v>
      </c>
      <c r="T1939" t="s">
        <v>526</v>
      </c>
      <c r="U1939" t="s">
        <v>982</v>
      </c>
      <c r="V1939">
        <v>89502</v>
      </c>
      <c r="W1939" s="2">
        <v>42144</v>
      </c>
      <c r="X1939" s="2" t="str">
        <f t="shared" si="151"/>
        <v>Wed</v>
      </c>
      <c r="Y1939" s="2">
        <v>42146</v>
      </c>
      <c r="Z1939" s="9">
        <f t="shared" si="152"/>
        <v>2</v>
      </c>
      <c r="AA1939" s="9" t="str">
        <f t="shared" si="153"/>
        <v>No Discount</v>
      </c>
      <c r="AB1939" s="6">
        <v>-33.31</v>
      </c>
      <c r="AC1939">
        <v>18</v>
      </c>
      <c r="AD1939" s="6">
        <v>127.81</v>
      </c>
      <c r="AE1939">
        <v>90578</v>
      </c>
      <c r="AF1939" s="9">
        <f>IF(COUNTIF(AE$2:AE3890,AE1939)=1,1,0)</f>
        <v>0</v>
      </c>
      <c r="AG1939" t="str">
        <f>_xlfn.XLOOKUP(AE1939,Returns!A:A,Returns!B:B,"Not Returned",0,1)</f>
        <v>Not Returned</v>
      </c>
      <c r="AH1939">
        <f t="shared" si="154"/>
        <v>0</v>
      </c>
    </row>
    <row r="1940" spans="1:34" x14ac:dyDescent="0.3">
      <c r="A1940">
        <v>19750</v>
      </c>
      <c r="B1940" t="s">
        <v>106</v>
      </c>
      <c r="C1940" s="8">
        <v>0.02</v>
      </c>
      <c r="D1940" s="6">
        <v>6.48</v>
      </c>
      <c r="E1940" s="7">
        <v>5.1100000000000003</v>
      </c>
      <c r="F1940">
        <v>3366</v>
      </c>
      <c r="G1940" t="s">
        <v>2977</v>
      </c>
      <c r="H1940" t="str">
        <f>IF(COUNTIF(G$2:G1940,G1940)=1,"New Customer","Returning Customer")</f>
        <v>Returning Customer</v>
      </c>
      <c r="I1940">
        <f t="shared" si="150"/>
        <v>0</v>
      </c>
      <c r="J1940" t="s">
        <v>49</v>
      </c>
      <c r="K1940" t="s">
        <v>40</v>
      </c>
      <c r="L1940" t="s">
        <v>29</v>
      </c>
      <c r="M1940" t="s">
        <v>93</v>
      </c>
      <c r="N1940" t="s">
        <v>59</v>
      </c>
      <c r="O1940" t="s">
        <v>983</v>
      </c>
      <c r="P1940">
        <v>0.37</v>
      </c>
      <c r="Q1940" t="s">
        <v>33</v>
      </c>
      <c r="R1940" t="s">
        <v>53</v>
      </c>
      <c r="S1940" t="str">
        <f>VLOOKUP(R1940,Users!$A$1:$B$5,2,0)</f>
        <v>Erin</v>
      </c>
      <c r="T1940" t="s">
        <v>152</v>
      </c>
      <c r="U1940" t="s">
        <v>304</v>
      </c>
      <c r="V1940">
        <v>45373</v>
      </c>
      <c r="W1940" s="2">
        <v>42148</v>
      </c>
      <c r="X1940" s="2" t="str">
        <f t="shared" si="151"/>
        <v>Sun</v>
      </c>
      <c r="Y1940" s="2">
        <v>42152</v>
      </c>
      <c r="Z1940" s="9">
        <f t="shared" si="152"/>
        <v>4</v>
      </c>
      <c r="AA1940" s="9" t="str">
        <f t="shared" si="153"/>
        <v>After Discount</v>
      </c>
      <c r="AB1940" s="6">
        <v>-23.53</v>
      </c>
      <c r="AC1940">
        <v>8</v>
      </c>
      <c r="AD1940" s="6">
        <v>56.22</v>
      </c>
      <c r="AE1940">
        <v>90501</v>
      </c>
      <c r="AF1940" s="9">
        <f>IF(COUNTIF(AE$2:AE3891,AE1940)=1,1,0)</f>
        <v>0</v>
      </c>
      <c r="AG1940" t="str">
        <f>_xlfn.XLOOKUP(AE1940,Returns!A:A,Returns!B:B,"Not Returned",0,1)</f>
        <v>Not Returned</v>
      </c>
      <c r="AH1940">
        <f t="shared" si="154"/>
        <v>0</v>
      </c>
    </row>
    <row r="1941" spans="1:34" x14ac:dyDescent="0.3">
      <c r="A1941">
        <v>22223</v>
      </c>
      <c r="B1941" t="s">
        <v>47</v>
      </c>
      <c r="C1941" s="8">
        <v>0.03</v>
      </c>
      <c r="D1941" s="6">
        <v>5.28</v>
      </c>
      <c r="E1941" s="7">
        <v>5.66</v>
      </c>
      <c r="F1941">
        <v>388</v>
      </c>
      <c r="G1941" t="s">
        <v>491</v>
      </c>
      <c r="H1941" t="str">
        <f>IF(COUNTIF(G$2:G1941,G1941)=1,"New Customer","Returning Customer")</f>
        <v>Returning Customer</v>
      </c>
      <c r="I1941">
        <f t="shared" si="150"/>
        <v>0</v>
      </c>
      <c r="J1941" t="s">
        <v>49</v>
      </c>
      <c r="K1941" t="s">
        <v>28</v>
      </c>
      <c r="L1941" t="s">
        <v>29</v>
      </c>
      <c r="M1941" t="s">
        <v>93</v>
      </c>
      <c r="N1941" t="s">
        <v>59</v>
      </c>
      <c r="O1941" t="s">
        <v>492</v>
      </c>
      <c r="P1941">
        <v>0.4</v>
      </c>
      <c r="Q1941" t="s">
        <v>33</v>
      </c>
      <c r="R1941" t="s">
        <v>61</v>
      </c>
      <c r="S1941" t="str">
        <f>VLOOKUP(R1941,Users!$A$1:$B$5,2,0)</f>
        <v>Chris</v>
      </c>
      <c r="T1941" t="s">
        <v>489</v>
      </c>
      <c r="U1941" t="s">
        <v>493</v>
      </c>
      <c r="V1941">
        <v>68847</v>
      </c>
      <c r="W1941" s="2">
        <v>42007</v>
      </c>
      <c r="X1941" s="2" t="str">
        <f t="shared" si="151"/>
        <v>Sat</v>
      </c>
      <c r="Y1941" s="2">
        <v>42009</v>
      </c>
      <c r="Z1941" s="9">
        <f t="shared" si="152"/>
        <v>2</v>
      </c>
      <c r="AA1941" s="9" t="str">
        <f t="shared" si="153"/>
        <v>After Discount</v>
      </c>
      <c r="AB1941" s="6">
        <v>-51.559199999999997</v>
      </c>
      <c r="AC1941">
        <v>4</v>
      </c>
      <c r="AD1941" s="6">
        <v>22.82</v>
      </c>
      <c r="AE1941">
        <v>90337</v>
      </c>
      <c r="AF1941" s="9">
        <f>IF(COUNTIF(AE$2:AE3892,AE1941)=1,1,0)</f>
        <v>0</v>
      </c>
      <c r="AG1941" t="str">
        <f>_xlfn.XLOOKUP(AE1941,Returns!A:A,Returns!B:B,"Not Returned",0,1)</f>
        <v>Not Returned</v>
      </c>
      <c r="AH1941">
        <f t="shared" si="154"/>
        <v>0</v>
      </c>
    </row>
    <row r="1942" spans="1:34" x14ac:dyDescent="0.3">
      <c r="A1942">
        <v>24327</v>
      </c>
      <c r="B1942" t="s">
        <v>56</v>
      </c>
      <c r="C1942" s="8">
        <v>0.1</v>
      </c>
      <c r="D1942" s="6">
        <v>19.98</v>
      </c>
      <c r="E1942" s="7">
        <v>5.77</v>
      </c>
      <c r="F1942">
        <v>240</v>
      </c>
      <c r="G1942" t="s">
        <v>332</v>
      </c>
      <c r="H1942" t="str">
        <f>IF(COUNTIF(G$2:G1942,G1942)=1,"New Customer","Returning Customer")</f>
        <v>New Customer</v>
      </c>
      <c r="I1942">
        <f t="shared" si="150"/>
        <v>1</v>
      </c>
      <c r="J1942" t="s">
        <v>27</v>
      </c>
      <c r="K1942" t="s">
        <v>58</v>
      </c>
      <c r="L1942" t="s">
        <v>29</v>
      </c>
      <c r="M1942" t="s">
        <v>93</v>
      </c>
      <c r="N1942" t="s">
        <v>59</v>
      </c>
      <c r="O1942" t="s">
        <v>333</v>
      </c>
      <c r="P1942">
        <v>0.38</v>
      </c>
      <c r="Q1942" t="s">
        <v>33</v>
      </c>
      <c r="R1942" t="s">
        <v>34</v>
      </c>
      <c r="S1942" t="str">
        <f>VLOOKUP(R1942,Users!$A$1:$B$5,2,0)</f>
        <v>William</v>
      </c>
      <c r="T1942" t="s">
        <v>250</v>
      </c>
      <c r="U1942" t="s">
        <v>334</v>
      </c>
      <c r="V1942">
        <v>80817</v>
      </c>
      <c r="W1942" s="2">
        <v>42114</v>
      </c>
      <c r="X1942" s="2" t="str">
        <f t="shared" si="151"/>
        <v>Mon</v>
      </c>
      <c r="Y1942" s="2">
        <v>42114</v>
      </c>
      <c r="Z1942" s="9">
        <f t="shared" si="152"/>
        <v>0</v>
      </c>
      <c r="AA1942" s="9" t="str">
        <f t="shared" si="153"/>
        <v>After Discount</v>
      </c>
      <c r="AB1942" s="6">
        <v>35.090000000000003</v>
      </c>
      <c r="AC1942">
        <v>3</v>
      </c>
      <c r="AD1942" s="6">
        <v>57.41</v>
      </c>
      <c r="AE1942">
        <v>90479</v>
      </c>
      <c r="AF1942" s="9">
        <f>IF(COUNTIF(AE$2:AE3893,AE1942)=1,1,0)</f>
        <v>0</v>
      </c>
      <c r="AG1942" t="str">
        <f>_xlfn.XLOOKUP(AE1942,Returns!A:A,Returns!B:B,"Not Returned",0,1)</f>
        <v>Not Returned</v>
      </c>
      <c r="AH1942">
        <f t="shared" si="154"/>
        <v>0</v>
      </c>
    </row>
    <row r="1943" spans="1:34" x14ac:dyDescent="0.3">
      <c r="A1943">
        <v>25790</v>
      </c>
      <c r="B1943" t="s">
        <v>37</v>
      </c>
      <c r="C1943" s="8">
        <v>7.0000000000000007E-2</v>
      </c>
      <c r="D1943" s="6">
        <v>11.29</v>
      </c>
      <c r="E1943" s="7">
        <v>5.03</v>
      </c>
      <c r="F1943">
        <v>1384</v>
      </c>
      <c r="G1943" t="s">
        <v>1439</v>
      </c>
      <c r="H1943" t="str">
        <f>IF(COUNTIF(G$2:G1943,G1943)=1,"New Customer","Returning Customer")</f>
        <v>Returning Customer</v>
      </c>
      <c r="I1943">
        <f t="shared" si="150"/>
        <v>0</v>
      </c>
      <c r="J1943" t="s">
        <v>49</v>
      </c>
      <c r="K1943" t="s">
        <v>114</v>
      </c>
      <c r="L1943" t="s">
        <v>29</v>
      </c>
      <c r="M1943" t="s">
        <v>139</v>
      </c>
      <c r="N1943" t="s">
        <v>59</v>
      </c>
      <c r="O1943" t="s">
        <v>1440</v>
      </c>
      <c r="P1943">
        <v>0.59</v>
      </c>
      <c r="Q1943" t="s">
        <v>33</v>
      </c>
      <c r="R1943" t="s">
        <v>135</v>
      </c>
      <c r="S1943" t="str">
        <f>VLOOKUP(R1943,Users!$A$1:$B$5,2,0)</f>
        <v>Sam</v>
      </c>
      <c r="T1943" t="s">
        <v>136</v>
      </c>
      <c r="U1943" t="s">
        <v>1441</v>
      </c>
      <c r="V1943">
        <v>22304</v>
      </c>
      <c r="W1943" s="2">
        <v>42185</v>
      </c>
      <c r="X1943" s="2" t="str">
        <f t="shared" si="151"/>
        <v>Tue</v>
      </c>
      <c r="Y1943" s="2">
        <v>42187</v>
      </c>
      <c r="Z1943" s="9">
        <f t="shared" si="152"/>
        <v>2</v>
      </c>
      <c r="AA1943" s="9" t="str">
        <f t="shared" si="153"/>
        <v>After Discount</v>
      </c>
      <c r="AB1943" s="6">
        <v>-163.03</v>
      </c>
      <c r="AC1943">
        <v>11</v>
      </c>
      <c r="AD1943" s="6">
        <v>123.18</v>
      </c>
      <c r="AE1943">
        <v>89407</v>
      </c>
      <c r="AF1943" s="9">
        <f>IF(COUNTIF(AE$2:AE3894,AE1943)=1,1,0)</f>
        <v>1</v>
      </c>
      <c r="AG1943" t="str">
        <f>_xlfn.XLOOKUP(AE1943,Returns!A:A,Returns!B:B,"Not Returned",0,1)</f>
        <v>Not Returned</v>
      </c>
      <c r="AH1943">
        <f t="shared" si="154"/>
        <v>0</v>
      </c>
    </row>
    <row r="1944" spans="1:34" x14ac:dyDescent="0.3">
      <c r="A1944">
        <v>24607</v>
      </c>
      <c r="B1944" t="s">
        <v>25</v>
      </c>
      <c r="C1944" s="8">
        <v>0.05</v>
      </c>
      <c r="D1944" s="6">
        <v>11.29</v>
      </c>
      <c r="E1944" s="7">
        <v>5.03</v>
      </c>
      <c r="F1944">
        <v>2828</v>
      </c>
      <c r="G1944" t="s">
        <v>2570</v>
      </c>
      <c r="H1944" t="str">
        <f>IF(COUNTIF(G$2:G1944,G1944)=1,"New Customer","Returning Customer")</f>
        <v>Returning Customer</v>
      </c>
      <c r="I1944">
        <f t="shared" si="150"/>
        <v>0</v>
      </c>
      <c r="J1944" t="s">
        <v>49</v>
      </c>
      <c r="K1944" t="s">
        <v>28</v>
      </c>
      <c r="L1944" t="s">
        <v>29</v>
      </c>
      <c r="M1944" t="s">
        <v>139</v>
      </c>
      <c r="N1944" t="s">
        <v>59</v>
      </c>
      <c r="O1944" t="s">
        <v>1440</v>
      </c>
      <c r="P1944">
        <v>0.59</v>
      </c>
      <c r="Q1944" t="s">
        <v>33</v>
      </c>
      <c r="R1944" t="s">
        <v>34</v>
      </c>
      <c r="S1944" t="str">
        <f>VLOOKUP(R1944,Users!$A$1:$B$5,2,0)</f>
        <v>William</v>
      </c>
      <c r="T1944" t="s">
        <v>45</v>
      </c>
      <c r="U1944" t="s">
        <v>2571</v>
      </c>
      <c r="V1944">
        <v>92243</v>
      </c>
      <c r="W1944" s="2">
        <v>42054</v>
      </c>
      <c r="X1944" s="2" t="str">
        <f t="shared" si="151"/>
        <v>Thu</v>
      </c>
      <c r="Y1944" s="2">
        <v>42056</v>
      </c>
      <c r="Z1944" s="9">
        <f t="shared" si="152"/>
        <v>2</v>
      </c>
      <c r="AA1944" s="9" t="str">
        <f t="shared" si="153"/>
        <v>After Discount</v>
      </c>
      <c r="AB1944" s="6">
        <v>-35.26</v>
      </c>
      <c r="AC1944">
        <v>8</v>
      </c>
      <c r="AD1944" s="6">
        <v>90.46</v>
      </c>
      <c r="AE1944">
        <v>87720</v>
      </c>
      <c r="AF1944" s="9">
        <f>IF(COUNTIF(AE$2:AE3895,AE1944)=1,1,0)</f>
        <v>1</v>
      </c>
      <c r="AG1944" t="str">
        <f>_xlfn.XLOOKUP(AE1944,Returns!A:A,Returns!B:B,"Not Returned",0,1)</f>
        <v>Not Returned</v>
      </c>
      <c r="AH1944">
        <f t="shared" si="154"/>
        <v>0</v>
      </c>
    </row>
    <row r="1945" spans="1:34" x14ac:dyDescent="0.3">
      <c r="A1945">
        <v>22377</v>
      </c>
      <c r="B1945" t="s">
        <v>37</v>
      </c>
      <c r="C1945" s="8">
        <v>0.03</v>
      </c>
      <c r="D1945" s="6">
        <v>7.84</v>
      </c>
      <c r="E1945" s="7">
        <v>4.71</v>
      </c>
      <c r="F1945">
        <v>2419</v>
      </c>
      <c r="G1945" t="s">
        <v>2249</v>
      </c>
      <c r="H1945" t="str">
        <f>IF(COUNTIF(G$2:G1945,G1945)=1,"New Customer","Returning Customer")</f>
        <v>Returning Customer</v>
      </c>
      <c r="I1945">
        <f t="shared" si="150"/>
        <v>0</v>
      </c>
      <c r="J1945" t="s">
        <v>49</v>
      </c>
      <c r="K1945" t="s">
        <v>114</v>
      </c>
      <c r="L1945" t="s">
        <v>29</v>
      </c>
      <c r="M1945" t="s">
        <v>109</v>
      </c>
      <c r="N1945" t="s">
        <v>59</v>
      </c>
      <c r="O1945" t="s">
        <v>2251</v>
      </c>
      <c r="P1945">
        <v>0.35</v>
      </c>
      <c r="Q1945" t="s">
        <v>33</v>
      </c>
      <c r="R1945" t="s">
        <v>135</v>
      </c>
      <c r="S1945" t="str">
        <f>VLOOKUP(R1945,Users!$A$1:$B$5,2,0)</f>
        <v>Sam</v>
      </c>
      <c r="T1945" t="s">
        <v>136</v>
      </c>
      <c r="U1945" t="s">
        <v>1436</v>
      </c>
      <c r="V1945">
        <v>23701</v>
      </c>
      <c r="W1945" s="2">
        <v>42089</v>
      </c>
      <c r="X1945" s="2" t="str">
        <f t="shared" si="151"/>
        <v>Thu</v>
      </c>
      <c r="Y1945" s="2">
        <v>42092</v>
      </c>
      <c r="Z1945" s="9">
        <f t="shared" si="152"/>
        <v>3</v>
      </c>
      <c r="AA1945" s="9" t="str">
        <f t="shared" si="153"/>
        <v>After Discount</v>
      </c>
      <c r="AB1945" s="6">
        <v>859.7177999999999</v>
      </c>
      <c r="AC1945">
        <v>7</v>
      </c>
      <c r="AD1945" s="6">
        <v>54.37</v>
      </c>
      <c r="AE1945">
        <v>86751</v>
      </c>
      <c r="AF1945" s="9">
        <f>IF(COUNTIF(AE$2:AE3896,AE1945)=1,1,0)</f>
        <v>0</v>
      </c>
      <c r="AG1945" t="str">
        <f>_xlfn.XLOOKUP(AE1945,Returns!A:A,Returns!B:B,"Not Returned",0,1)</f>
        <v>Not Returned</v>
      </c>
      <c r="AH1945">
        <f t="shared" si="154"/>
        <v>0</v>
      </c>
    </row>
    <row r="1946" spans="1:34" x14ac:dyDescent="0.3">
      <c r="A1946">
        <v>23042</v>
      </c>
      <c r="B1946" t="s">
        <v>56</v>
      </c>
      <c r="C1946" s="8">
        <v>0.08</v>
      </c>
      <c r="D1946" s="6">
        <v>7.84</v>
      </c>
      <c r="E1946" s="7">
        <v>4.71</v>
      </c>
      <c r="F1946">
        <v>2855</v>
      </c>
      <c r="G1946" t="s">
        <v>2586</v>
      </c>
      <c r="H1946" t="str">
        <f>IF(COUNTIF(G$2:G1946,G1946)=1,"New Customer","Returning Customer")</f>
        <v>Returning Customer</v>
      </c>
      <c r="I1946">
        <f t="shared" si="150"/>
        <v>0</v>
      </c>
      <c r="J1946" t="s">
        <v>49</v>
      </c>
      <c r="K1946" t="s">
        <v>28</v>
      </c>
      <c r="L1946" t="s">
        <v>29</v>
      </c>
      <c r="M1946" t="s">
        <v>109</v>
      </c>
      <c r="N1946" t="s">
        <v>59</v>
      </c>
      <c r="O1946" t="s">
        <v>2251</v>
      </c>
      <c r="P1946">
        <v>0.35</v>
      </c>
      <c r="Q1946" t="s">
        <v>33</v>
      </c>
      <c r="R1946" t="s">
        <v>34</v>
      </c>
      <c r="S1946" t="str">
        <f>VLOOKUP(R1946,Users!$A$1:$B$5,2,0)</f>
        <v>William</v>
      </c>
      <c r="T1946" t="s">
        <v>35</v>
      </c>
      <c r="U1946" t="s">
        <v>2587</v>
      </c>
      <c r="V1946">
        <v>98198</v>
      </c>
      <c r="W1946" s="2">
        <v>42025</v>
      </c>
      <c r="X1946" s="2" t="str">
        <f t="shared" si="151"/>
        <v>Wed</v>
      </c>
      <c r="Y1946" s="2">
        <v>42026</v>
      </c>
      <c r="Z1946" s="9">
        <f t="shared" si="152"/>
        <v>1</v>
      </c>
      <c r="AA1946" s="9" t="str">
        <f t="shared" si="153"/>
        <v>After Discount</v>
      </c>
      <c r="AB1946" s="6">
        <v>-12.876779999999998</v>
      </c>
      <c r="AC1946">
        <v>10</v>
      </c>
      <c r="AD1946" s="6">
        <v>76.16</v>
      </c>
      <c r="AE1946">
        <v>87316</v>
      </c>
      <c r="AF1946" s="9">
        <f>IF(COUNTIF(AE$2:AE3897,AE1946)=1,1,0)</f>
        <v>0</v>
      </c>
      <c r="AG1946" t="str">
        <f>_xlfn.XLOOKUP(AE1946,Returns!A:A,Returns!B:B,"Not Returned",0,1)</f>
        <v>Not Returned</v>
      </c>
      <c r="AH1946">
        <f t="shared" si="154"/>
        <v>0</v>
      </c>
    </row>
    <row r="1947" spans="1:34" x14ac:dyDescent="0.3">
      <c r="A1947">
        <v>19383</v>
      </c>
      <c r="B1947" t="s">
        <v>37</v>
      </c>
      <c r="C1947" s="8">
        <v>7.0000000000000007E-2</v>
      </c>
      <c r="D1947" s="6">
        <v>6.08</v>
      </c>
      <c r="E1947" s="7">
        <v>0.91</v>
      </c>
      <c r="F1947">
        <v>850</v>
      </c>
      <c r="G1947" t="s">
        <v>956</v>
      </c>
      <c r="H1947" t="str">
        <f>IF(COUNTIF(G$2:G1947,G1947)=1,"New Customer","Returning Customer")</f>
        <v>New Customer</v>
      </c>
      <c r="I1947">
        <f t="shared" si="150"/>
        <v>1</v>
      </c>
      <c r="J1947" t="s">
        <v>49</v>
      </c>
      <c r="K1947" t="s">
        <v>28</v>
      </c>
      <c r="L1947" t="s">
        <v>29</v>
      </c>
      <c r="M1947" t="s">
        <v>30</v>
      </c>
      <c r="N1947" t="s">
        <v>31</v>
      </c>
      <c r="O1947" t="s">
        <v>957</v>
      </c>
      <c r="P1947">
        <v>0.51</v>
      </c>
      <c r="Q1947" t="s">
        <v>33</v>
      </c>
      <c r="R1947" t="s">
        <v>34</v>
      </c>
      <c r="S1947" t="str">
        <f>VLOOKUP(R1947,Users!$A$1:$B$5,2,0)</f>
        <v>William</v>
      </c>
      <c r="T1947" t="s">
        <v>45</v>
      </c>
      <c r="U1947" t="s">
        <v>958</v>
      </c>
      <c r="V1947">
        <v>93117</v>
      </c>
      <c r="W1947" s="2">
        <v>42070</v>
      </c>
      <c r="X1947" s="2" t="str">
        <f t="shared" si="151"/>
        <v>Sat</v>
      </c>
      <c r="Y1947" s="2">
        <v>42071</v>
      </c>
      <c r="Z1947" s="9">
        <f t="shared" si="152"/>
        <v>1</v>
      </c>
      <c r="AA1947" s="9" t="str">
        <f t="shared" si="153"/>
        <v>After Discount</v>
      </c>
      <c r="AB1947" s="6">
        <v>19.57</v>
      </c>
      <c r="AC1947">
        <v>7</v>
      </c>
      <c r="AD1947" s="6">
        <v>41.96</v>
      </c>
      <c r="AE1947">
        <v>88569</v>
      </c>
      <c r="AF1947" s="9">
        <f>IF(COUNTIF(AE$2:AE3898,AE1947)=1,1,0)</f>
        <v>0</v>
      </c>
      <c r="AG1947" t="str">
        <f>_xlfn.XLOOKUP(AE1947,Returns!A:A,Returns!B:B,"Not Returned",0,1)</f>
        <v>Not Returned</v>
      </c>
      <c r="AH1947">
        <f t="shared" si="154"/>
        <v>0</v>
      </c>
    </row>
    <row r="1948" spans="1:34" x14ac:dyDescent="0.3">
      <c r="A1948">
        <v>5361</v>
      </c>
      <c r="B1948" t="s">
        <v>47</v>
      </c>
      <c r="C1948" s="8">
        <v>0.02</v>
      </c>
      <c r="D1948" s="6">
        <v>49.99</v>
      </c>
      <c r="E1948" s="7">
        <v>19.989999999999998</v>
      </c>
      <c r="F1948">
        <v>181</v>
      </c>
      <c r="G1948" t="s">
        <v>269</v>
      </c>
      <c r="H1948" t="str">
        <f>IF(COUNTIF(G$2:G1948,G1948)=1,"New Customer","Returning Customer")</f>
        <v>Returning Customer</v>
      </c>
      <c r="I1948">
        <f t="shared" si="150"/>
        <v>0</v>
      </c>
      <c r="J1948" t="s">
        <v>49</v>
      </c>
      <c r="K1948" t="s">
        <v>58</v>
      </c>
      <c r="L1948" t="s">
        <v>77</v>
      </c>
      <c r="M1948" t="s">
        <v>177</v>
      </c>
      <c r="N1948" t="s">
        <v>59</v>
      </c>
      <c r="O1948" t="s">
        <v>270</v>
      </c>
      <c r="P1948">
        <v>0.41</v>
      </c>
      <c r="Q1948" t="s">
        <v>33</v>
      </c>
      <c r="R1948" t="s">
        <v>34</v>
      </c>
      <c r="S1948" t="str">
        <f>VLOOKUP(R1948,Users!$A$1:$B$5,2,0)</f>
        <v>William</v>
      </c>
      <c r="T1948" t="s">
        <v>45</v>
      </c>
      <c r="U1948" t="s">
        <v>271</v>
      </c>
      <c r="V1948">
        <v>94122</v>
      </c>
      <c r="W1948" s="2">
        <v>42056</v>
      </c>
      <c r="X1948" s="2" t="str">
        <f t="shared" si="151"/>
        <v>Sat</v>
      </c>
      <c r="Y1948" s="2">
        <v>42056</v>
      </c>
      <c r="Z1948" s="9">
        <f t="shared" si="152"/>
        <v>0</v>
      </c>
      <c r="AA1948" s="9" t="str">
        <f t="shared" si="153"/>
        <v>After Discount</v>
      </c>
      <c r="AB1948" s="6">
        <v>-76.89</v>
      </c>
      <c r="AC1948">
        <v>18</v>
      </c>
      <c r="AD1948" s="6">
        <v>901.81</v>
      </c>
      <c r="AE1948">
        <v>38087</v>
      </c>
      <c r="AF1948" s="9">
        <f>IF(COUNTIF(AE$2:AE3899,AE1948)=1,1,0)</f>
        <v>1</v>
      </c>
      <c r="AG1948" t="str">
        <f>_xlfn.XLOOKUP(AE1948,Returns!A:A,Returns!B:B,"Not Returned",0,1)</f>
        <v>Not Returned</v>
      </c>
      <c r="AH1948">
        <f t="shared" si="154"/>
        <v>0</v>
      </c>
    </row>
    <row r="1949" spans="1:34" x14ac:dyDescent="0.3">
      <c r="A1949">
        <v>23361</v>
      </c>
      <c r="B1949" t="s">
        <v>47</v>
      </c>
      <c r="C1949" s="8">
        <v>0.02</v>
      </c>
      <c r="D1949" s="6">
        <v>49.99</v>
      </c>
      <c r="E1949" s="7">
        <v>19.989999999999998</v>
      </c>
      <c r="F1949">
        <v>184</v>
      </c>
      <c r="G1949" t="s">
        <v>272</v>
      </c>
      <c r="H1949" t="str">
        <f>IF(COUNTIF(G$2:G1949,G1949)=1,"New Customer","Returning Customer")</f>
        <v>New Customer</v>
      </c>
      <c r="I1949">
        <f t="shared" si="150"/>
        <v>1</v>
      </c>
      <c r="J1949" t="s">
        <v>49</v>
      </c>
      <c r="K1949" t="s">
        <v>58</v>
      </c>
      <c r="L1949" t="s">
        <v>77</v>
      </c>
      <c r="M1949" t="s">
        <v>177</v>
      </c>
      <c r="N1949" t="s">
        <v>59</v>
      </c>
      <c r="O1949" t="s">
        <v>270</v>
      </c>
      <c r="P1949">
        <v>0.41</v>
      </c>
      <c r="Q1949" t="s">
        <v>33</v>
      </c>
      <c r="R1949" t="s">
        <v>53</v>
      </c>
      <c r="S1949" t="str">
        <f>VLOOKUP(R1949,Users!$A$1:$B$5,2,0)</f>
        <v>Erin</v>
      </c>
      <c r="T1949" t="s">
        <v>189</v>
      </c>
      <c r="U1949" t="s">
        <v>273</v>
      </c>
      <c r="V1949">
        <v>2474</v>
      </c>
      <c r="W1949" s="2">
        <v>42056</v>
      </c>
      <c r="X1949" s="2" t="str">
        <f t="shared" si="151"/>
        <v>Sat</v>
      </c>
      <c r="Y1949" s="2">
        <v>42056</v>
      </c>
      <c r="Z1949" s="9">
        <f t="shared" si="152"/>
        <v>0</v>
      </c>
      <c r="AA1949" s="9" t="str">
        <f t="shared" si="153"/>
        <v>After Discount</v>
      </c>
      <c r="AB1949" s="6">
        <v>-76.89</v>
      </c>
      <c r="AC1949">
        <v>5</v>
      </c>
      <c r="AD1949" s="6">
        <v>250.5</v>
      </c>
      <c r="AE1949">
        <v>88360</v>
      </c>
      <c r="AF1949" s="9">
        <f>IF(COUNTIF(AE$2:AE3900,AE1949)=1,1,0)</f>
        <v>1</v>
      </c>
      <c r="AG1949" t="str">
        <f>_xlfn.XLOOKUP(AE1949,Returns!A:A,Returns!B:B,"Not Returned",0,1)</f>
        <v>Not Returned</v>
      </c>
      <c r="AH1949">
        <f t="shared" si="154"/>
        <v>0</v>
      </c>
    </row>
    <row r="1950" spans="1:34" x14ac:dyDescent="0.3">
      <c r="A1950">
        <v>1552</v>
      </c>
      <c r="B1950" t="s">
        <v>106</v>
      </c>
      <c r="C1950" s="8">
        <v>0.09</v>
      </c>
      <c r="D1950" s="6">
        <v>49.99</v>
      </c>
      <c r="E1950" s="7">
        <v>19.989999999999998</v>
      </c>
      <c r="F1950">
        <v>1193</v>
      </c>
      <c r="G1950" t="s">
        <v>1276</v>
      </c>
      <c r="H1950" t="str">
        <f>IF(COUNTIF(G$2:G1950,G1950)=1,"New Customer","Returning Customer")</f>
        <v>Returning Customer</v>
      </c>
      <c r="I1950">
        <f t="shared" si="150"/>
        <v>0</v>
      </c>
      <c r="J1950" t="s">
        <v>49</v>
      </c>
      <c r="K1950" t="s">
        <v>58</v>
      </c>
      <c r="L1950" t="s">
        <v>77</v>
      </c>
      <c r="M1950" t="s">
        <v>177</v>
      </c>
      <c r="N1950" t="s">
        <v>59</v>
      </c>
      <c r="O1950" t="s">
        <v>270</v>
      </c>
      <c r="P1950">
        <v>0.41</v>
      </c>
      <c r="Q1950" t="s">
        <v>33</v>
      </c>
      <c r="R1950" t="s">
        <v>53</v>
      </c>
      <c r="S1950" t="str">
        <f>VLOOKUP(R1950,Users!$A$1:$B$5,2,0)</f>
        <v>Erin</v>
      </c>
      <c r="T1950" t="s">
        <v>998</v>
      </c>
      <c r="U1950" t="s">
        <v>35</v>
      </c>
      <c r="V1950">
        <v>20016</v>
      </c>
      <c r="W1950" s="2">
        <v>42183</v>
      </c>
      <c r="X1950" s="2" t="str">
        <f t="shared" si="151"/>
        <v>Sun</v>
      </c>
      <c r="Y1950" s="2">
        <v>42185</v>
      </c>
      <c r="Z1950" s="9">
        <f t="shared" si="152"/>
        <v>2</v>
      </c>
      <c r="AA1950" s="9" t="str">
        <f t="shared" si="153"/>
        <v>After Discount</v>
      </c>
      <c r="AB1950" s="6">
        <v>-17.03</v>
      </c>
      <c r="AC1950">
        <v>48</v>
      </c>
      <c r="AD1950" s="6">
        <v>2373.3200000000002</v>
      </c>
      <c r="AE1950">
        <v>11206</v>
      </c>
      <c r="AF1950" s="9">
        <f>IF(COUNTIF(AE$2:AE3901,AE1950)=1,1,0)</f>
        <v>0</v>
      </c>
      <c r="AG1950" t="str">
        <f>_xlfn.XLOOKUP(AE1950,Returns!A:A,Returns!B:B,"Not Returned",0,1)</f>
        <v>Not Returned</v>
      </c>
      <c r="AH1950">
        <f t="shared" si="154"/>
        <v>0</v>
      </c>
    </row>
    <row r="1951" spans="1:34" x14ac:dyDescent="0.3">
      <c r="A1951">
        <v>19552</v>
      </c>
      <c r="B1951" t="s">
        <v>106</v>
      </c>
      <c r="C1951" s="8">
        <v>0.09</v>
      </c>
      <c r="D1951" s="6">
        <v>49.99</v>
      </c>
      <c r="E1951" s="7">
        <v>19.989999999999998</v>
      </c>
      <c r="F1951">
        <v>1203</v>
      </c>
      <c r="G1951" t="s">
        <v>1290</v>
      </c>
      <c r="H1951" t="str">
        <f>IF(COUNTIF(G$2:G1951,G1951)=1,"New Customer","Returning Customer")</f>
        <v>New Customer</v>
      </c>
      <c r="I1951">
        <f t="shared" si="150"/>
        <v>1</v>
      </c>
      <c r="J1951" t="s">
        <v>49</v>
      </c>
      <c r="K1951" t="s">
        <v>58</v>
      </c>
      <c r="L1951" t="s">
        <v>77</v>
      </c>
      <c r="M1951" t="s">
        <v>177</v>
      </c>
      <c r="N1951" t="s">
        <v>59</v>
      </c>
      <c r="O1951" t="s">
        <v>270</v>
      </c>
      <c r="P1951">
        <v>0.41</v>
      </c>
      <c r="Q1951" t="s">
        <v>33</v>
      </c>
      <c r="R1951" t="s">
        <v>53</v>
      </c>
      <c r="S1951" t="str">
        <f>VLOOKUP(R1951,Users!$A$1:$B$5,2,0)</f>
        <v>Erin</v>
      </c>
      <c r="T1951" t="s">
        <v>463</v>
      </c>
      <c r="U1951" t="s">
        <v>464</v>
      </c>
      <c r="V1951">
        <v>2920</v>
      </c>
      <c r="W1951" s="2">
        <v>42183</v>
      </c>
      <c r="X1951" s="2" t="str">
        <f t="shared" si="151"/>
        <v>Sun</v>
      </c>
      <c r="Y1951" s="2">
        <v>42185</v>
      </c>
      <c r="Z1951" s="9">
        <f t="shared" si="152"/>
        <v>2</v>
      </c>
      <c r="AA1951" s="9" t="str">
        <f t="shared" si="153"/>
        <v>After Discount</v>
      </c>
      <c r="AB1951" s="6">
        <v>-8.5150000000000006</v>
      </c>
      <c r="AC1951">
        <v>12</v>
      </c>
      <c r="AD1951" s="6">
        <v>593.33000000000004</v>
      </c>
      <c r="AE1951">
        <v>87587</v>
      </c>
      <c r="AF1951" s="9">
        <f>IF(COUNTIF(AE$2:AE3902,AE1951)=1,1,0)</f>
        <v>0</v>
      </c>
      <c r="AG1951" t="str">
        <f>_xlfn.XLOOKUP(AE1951,Returns!A:A,Returns!B:B,"Not Returned",0,1)</f>
        <v>Not Returned</v>
      </c>
      <c r="AH1951">
        <f t="shared" si="154"/>
        <v>0</v>
      </c>
    </row>
    <row r="1952" spans="1:34" x14ac:dyDescent="0.3">
      <c r="A1952">
        <v>24455</v>
      </c>
      <c r="B1952" t="s">
        <v>56</v>
      </c>
      <c r="C1952" s="8">
        <v>0</v>
      </c>
      <c r="D1952" s="6">
        <v>49.99</v>
      </c>
      <c r="E1952" s="7">
        <v>19.989999999999998</v>
      </c>
      <c r="F1952">
        <v>2848</v>
      </c>
      <c r="G1952" t="s">
        <v>2582</v>
      </c>
      <c r="H1952" t="str">
        <f>IF(COUNTIF(G$2:G1952,G1952)=1,"New Customer","Returning Customer")</f>
        <v>New Customer</v>
      </c>
      <c r="I1952">
        <f t="shared" si="150"/>
        <v>1</v>
      </c>
      <c r="J1952" t="s">
        <v>49</v>
      </c>
      <c r="K1952" t="s">
        <v>28</v>
      </c>
      <c r="L1952" t="s">
        <v>77</v>
      </c>
      <c r="M1952" t="s">
        <v>177</v>
      </c>
      <c r="N1952" t="s">
        <v>59</v>
      </c>
      <c r="O1952" t="s">
        <v>270</v>
      </c>
      <c r="P1952">
        <v>0.41</v>
      </c>
      <c r="Q1952" t="s">
        <v>33</v>
      </c>
      <c r="R1952" t="s">
        <v>135</v>
      </c>
      <c r="S1952" t="str">
        <f>VLOOKUP(R1952,Users!$A$1:$B$5,2,0)</f>
        <v>Sam</v>
      </c>
      <c r="T1952" t="s">
        <v>239</v>
      </c>
      <c r="U1952" t="s">
        <v>2583</v>
      </c>
      <c r="V1952">
        <v>38401</v>
      </c>
      <c r="W1952" s="2">
        <v>42161</v>
      </c>
      <c r="X1952" s="2" t="str">
        <f t="shared" si="151"/>
        <v>Sat</v>
      </c>
      <c r="Y1952" s="2">
        <v>42163</v>
      </c>
      <c r="Z1952" s="9">
        <f t="shared" si="152"/>
        <v>2</v>
      </c>
      <c r="AA1952" s="9" t="str">
        <f t="shared" si="153"/>
        <v>No Discount</v>
      </c>
      <c r="AB1952" s="6">
        <v>38.885999999999996</v>
      </c>
      <c r="AC1952">
        <v>16</v>
      </c>
      <c r="AD1952" s="6">
        <v>832.97</v>
      </c>
      <c r="AE1952">
        <v>85929</v>
      </c>
      <c r="AF1952" s="9">
        <f>IF(COUNTIF(AE$2:AE3903,AE1952)=1,1,0)</f>
        <v>1</v>
      </c>
      <c r="AG1952" t="str">
        <f>_xlfn.XLOOKUP(AE1952,Returns!A:A,Returns!B:B,"Not Returned",0,1)</f>
        <v>Not Returned</v>
      </c>
      <c r="AH1952">
        <f t="shared" si="154"/>
        <v>0</v>
      </c>
    </row>
    <row r="1953" spans="1:34" x14ac:dyDescent="0.3">
      <c r="A1953">
        <v>20008</v>
      </c>
      <c r="B1953" t="s">
        <v>25</v>
      </c>
      <c r="C1953" s="8">
        <v>0.05</v>
      </c>
      <c r="D1953" s="6">
        <v>39.99</v>
      </c>
      <c r="E1953" s="7">
        <v>10.25</v>
      </c>
      <c r="F1953">
        <v>3086</v>
      </c>
      <c r="G1953" t="s">
        <v>2762</v>
      </c>
      <c r="H1953" t="str">
        <f>IF(COUNTIF(G$2:G1953,G1953)=1,"New Customer","Returning Customer")</f>
        <v>New Customer</v>
      </c>
      <c r="I1953">
        <f t="shared" si="150"/>
        <v>1</v>
      </c>
      <c r="J1953" t="s">
        <v>27</v>
      </c>
      <c r="K1953" t="s">
        <v>114</v>
      </c>
      <c r="L1953" t="s">
        <v>77</v>
      </c>
      <c r="M1953" t="s">
        <v>177</v>
      </c>
      <c r="N1953" t="s">
        <v>59</v>
      </c>
      <c r="O1953" t="s">
        <v>2763</v>
      </c>
      <c r="P1953">
        <v>0.55000000000000004</v>
      </c>
      <c r="Q1953" t="s">
        <v>33</v>
      </c>
      <c r="R1953" t="s">
        <v>135</v>
      </c>
      <c r="S1953" t="str">
        <f>VLOOKUP(R1953,Users!$A$1:$B$5,2,0)</f>
        <v>Sam</v>
      </c>
      <c r="T1953" t="s">
        <v>356</v>
      </c>
      <c r="U1953" t="s">
        <v>2764</v>
      </c>
      <c r="V1953">
        <v>34287</v>
      </c>
      <c r="W1953" s="2">
        <v>42142</v>
      </c>
      <c r="X1953" s="2" t="str">
        <f t="shared" si="151"/>
        <v>Mon</v>
      </c>
      <c r="Y1953" s="2">
        <v>42143</v>
      </c>
      <c r="Z1953" s="9">
        <f t="shared" si="152"/>
        <v>1</v>
      </c>
      <c r="AA1953" s="9" t="str">
        <f t="shared" si="153"/>
        <v>After Discount</v>
      </c>
      <c r="AB1953" s="6">
        <v>4.29</v>
      </c>
      <c r="AC1953">
        <v>3</v>
      </c>
      <c r="AD1953" s="6">
        <v>130.91</v>
      </c>
      <c r="AE1953">
        <v>88380</v>
      </c>
      <c r="AF1953" s="9">
        <f>IF(COUNTIF(AE$2:AE3904,AE1953)=1,1,0)</f>
        <v>1</v>
      </c>
      <c r="AG1953" t="str">
        <f>_xlfn.XLOOKUP(AE1953,Returns!A:A,Returns!B:B,"Not Returned",0,1)</f>
        <v>Not Returned</v>
      </c>
      <c r="AH1953">
        <f t="shared" si="154"/>
        <v>0</v>
      </c>
    </row>
  </sheetData>
  <sortState xmlns:xlrd2="http://schemas.microsoft.com/office/spreadsheetml/2017/richdata2" ref="A2:AE1953">
    <sortCondition ref="O2:O1953"/>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72CC8-6A20-45BE-A9A7-CCAB54B1EBCC}">
  <dimension ref="A1:B1635"/>
  <sheetViews>
    <sheetView workbookViewId="0">
      <selection activeCell="D2" sqref="D2"/>
    </sheetView>
  </sheetViews>
  <sheetFormatPr defaultRowHeight="14.4" x14ac:dyDescent="0.3"/>
  <sheetData>
    <row r="1" spans="1:2" x14ac:dyDescent="0.3">
      <c r="A1" t="s">
        <v>24</v>
      </c>
      <c r="B1" t="s">
        <v>3008</v>
      </c>
    </row>
    <row r="2" spans="1:2" x14ac:dyDescent="0.3">
      <c r="A2">
        <v>65</v>
      </c>
      <c r="B2" t="s">
        <v>3009</v>
      </c>
    </row>
    <row r="3" spans="1:2" x14ac:dyDescent="0.3">
      <c r="A3">
        <v>612</v>
      </c>
      <c r="B3" t="s">
        <v>3009</v>
      </c>
    </row>
    <row r="4" spans="1:2" x14ac:dyDescent="0.3">
      <c r="A4">
        <v>614</v>
      </c>
      <c r="B4" t="s">
        <v>3009</v>
      </c>
    </row>
    <row r="5" spans="1:2" x14ac:dyDescent="0.3">
      <c r="A5">
        <v>678</v>
      </c>
      <c r="B5" t="s">
        <v>3009</v>
      </c>
    </row>
    <row r="6" spans="1:2" x14ac:dyDescent="0.3">
      <c r="A6">
        <v>710</v>
      </c>
      <c r="B6" t="s">
        <v>3009</v>
      </c>
    </row>
    <row r="7" spans="1:2" x14ac:dyDescent="0.3">
      <c r="A7">
        <v>740</v>
      </c>
      <c r="B7" t="s">
        <v>3009</v>
      </c>
    </row>
    <row r="8" spans="1:2" x14ac:dyDescent="0.3">
      <c r="A8">
        <v>775</v>
      </c>
      <c r="B8" t="s">
        <v>3009</v>
      </c>
    </row>
    <row r="9" spans="1:2" x14ac:dyDescent="0.3">
      <c r="A9">
        <v>833</v>
      </c>
      <c r="B9" t="s">
        <v>3009</v>
      </c>
    </row>
    <row r="10" spans="1:2" x14ac:dyDescent="0.3">
      <c r="A10">
        <v>902</v>
      </c>
      <c r="B10" t="s">
        <v>3009</v>
      </c>
    </row>
    <row r="11" spans="1:2" x14ac:dyDescent="0.3">
      <c r="A11">
        <v>3300</v>
      </c>
      <c r="B11" t="s">
        <v>3009</v>
      </c>
    </row>
    <row r="12" spans="1:2" x14ac:dyDescent="0.3">
      <c r="A12">
        <v>3456</v>
      </c>
      <c r="B12" t="s">
        <v>3009</v>
      </c>
    </row>
    <row r="13" spans="1:2" x14ac:dyDescent="0.3">
      <c r="A13">
        <v>3525</v>
      </c>
      <c r="B13" t="s">
        <v>3009</v>
      </c>
    </row>
    <row r="14" spans="1:2" x14ac:dyDescent="0.3">
      <c r="A14">
        <v>3589</v>
      </c>
      <c r="B14" t="s">
        <v>3009</v>
      </c>
    </row>
    <row r="15" spans="1:2" x14ac:dyDescent="0.3">
      <c r="A15">
        <v>3687</v>
      </c>
      <c r="B15" t="s">
        <v>3009</v>
      </c>
    </row>
    <row r="16" spans="1:2" x14ac:dyDescent="0.3">
      <c r="A16">
        <v>3777</v>
      </c>
      <c r="B16" t="s">
        <v>3009</v>
      </c>
    </row>
    <row r="17" spans="1:2" x14ac:dyDescent="0.3">
      <c r="A17">
        <v>3783</v>
      </c>
      <c r="B17" t="s">
        <v>3009</v>
      </c>
    </row>
    <row r="18" spans="1:2" x14ac:dyDescent="0.3">
      <c r="A18">
        <v>4006</v>
      </c>
      <c r="B18" t="s">
        <v>3009</v>
      </c>
    </row>
    <row r="19" spans="1:2" x14ac:dyDescent="0.3">
      <c r="A19">
        <v>4037</v>
      </c>
      <c r="B19" t="s">
        <v>3009</v>
      </c>
    </row>
    <row r="20" spans="1:2" x14ac:dyDescent="0.3">
      <c r="A20">
        <v>4230</v>
      </c>
      <c r="B20" t="s">
        <v>3009</v>
      </c>
    </row>
    <row r="21" spans="1:2" x14ac:dyDescent="0.3">
      <c r="A21">
        <v>4261</v>
      </c>
      <c r="B21" t="s">
        <v>3009</v>
      </c>
    </row>
    <row r="22" spans="1:2" x14ac:dyDescent="0.3">
      <c r="A22">
        <v>4391</v>
      </c>
      <c r="B22" t="s">
        <v>3009</v>
      </c>
    </row>
    <row r="23" spans="1:2" x14ac:dyDescent="0.3">
      <c r="A23">
        <v>4610</v>
      </c>
      <c r="B23" t="s">
        <v>3009</v>
      </c>
    </row>
    <row r="24" spans="1:2" x14ac:dyDescent="0.3">
      <c r="A24">
        <v>4738</v>
      </c>
      <c r="B24" t="s">
        <v>3009</v>
      </c>
    </row>
    <row r="25" spans="1:2" x14ac:dyDescent="0.3">
      <c r="A25">
        <v>4864</v>
      </c>
      <c r="B25" t="s">
        <v>3009</v>
      </c>
    </row>
    <row r="26" spans="1:2" x14ac:dyDescent="0.3">
      <c r="A26">
        <v>4960</v>
      </c>
      <c r="B26" t="s">
        <v>3009</v>
      </c>
    </row>
    <row r="27" spans="1:2" x14ac:dyDescent="0.3">
      <c r="A27">
        <v>5028</v>
      </c>
      <c r="B27" t="s">
        <v>3009</v>
      </c>
    </row>
    <row r="28" spans="1:2" x14ac:dyDescent="0.3">
      <c r="A28">
        <v>5059</v>
      </c>
      <c r="B28" t="s">
        <v>3009</v>
      </c>
    </row>
    <row r="29" spans="1:2" x14ac:dyDescent="0.3">
      <c r="A29">
        <v>5061</v>
      </c>
      <c r="B29" t="s">
        <v>3009</v>
      </c>
    </row>
    <row r="30" spans="1:2" x14ac:dyDescent="0.3">
      <c r="A30">
        <v>5189</v>
      </c>
      <c r="B30" t="s">
        <v>3009</v>
      </c>
    </row>
    <row r="31" spans="1:2" x14ac:dyDescent="0.3">
      <c r="A31">
        <v>5381</v>
      </c>
      <c r="B31" t="s">
        <v>3009</v>
      </c>
    </row>
    <row r="32" spans="1:2" x14ac:dyDescent="0.3">
      <c r="A32">
        <v>5414</v>
      </c>
      <c r="B32" t="s">
        <v>3009</v>
      </c>
    </row>
    <row r="33" spans="1:2" x14ac:dyDescent="0.3">
      <c r="A33">
        <v>5511</v>
      </c>
      <c r="B33" t="s">
        <v>3009</v>
      </c>
    </row>
    <row r="34" spans="1:2" x14ac:dyDescent="0.3">
      <c r="A34">
        <v>5699</v>
      </c>
      <c r="B34" t="s">
        <v>3009</v>
      </c>
    </row>
    <row r="35" spans="1:2" x14ac:dyDescent="0.3">
      <c r="A35">
        <v>6054</v>
      </c>
      <c r="B35" t="s">
        <v>3009</v>
      </c>
    </row>
    <row r="36" spans="1:2" x14ac:dyDescent="0.3">
      <c r="A36">
        <v>6241</v>
      </c>
      <c r="B36" t="s">
        <v>3009</v>
      </c>
    </row>
    <row r="37" spans="1:2" x14ac:dyDescent="0.3">
      <c r="A37">
        <v>6272</v>
      </c>
      <c r="B37" t="s">
        <v>3009</v>
      </c>
    </row>
    <row r="38" spans="1:2" x14ac:dyDescent="0.3">
      <c r="A38">
        <v>6498</v>
      </c>
      <c r="B38" t="s">
        <v>3009</v>
      </c>
    </row>
    <row r="39" spans="1:2" x14ac:dyDescent="0.3">
      <c r="A39">
        <v>6500</v>
      </c>
      <c r="B39" t="s">
        <v>3009</v>
      </c>
    </row>
    <row r="40" spans="1:2" x14ac:dyDescent="0.3">
      <c r="A40">
        <v>6502</v>
      </c>
      <c r="B40" t="s">
        <v>3009</v>
      </c>
    </row>
    <row r="41" spans="1:2" x14ac:dyDescent="0.3">
      <c r="A41">
        <v>6661</v>
      </c>
      <c r="B41" t="s">
        <v>3009</v>
      </c>
    </row>
    <row r="42" spans="1:2" x14ac:dyDescent="0.3">
      <c r="A42">
        <v>6695</v>
      </c>
      <c r="B42" t="s">
        <v>3009</v>
      </c>
    </row>
    <row r="43" spans="1:2" x14ac:dyDescent="0.3">
      <c r="A43">
        <v>6757</v>
      </c>
      <c r="B43" t="s">
        <v>3009</v>
      </c>
    </row>
    <row r="44" spans="1:2" x14ac:dyDescent="0.3">
      <c r="A44">
        <v>6978</v>
      </c>
      <c r="B44" t="s">
        <v>3009</v>
      </c>
    </row>
    <row r="45" spans="1:2" x14ac:dyDescent="0.3">
      <c r="A45">
        <v>6979</v>
      </c>
      <c r="B45" t="s">
        <v>3009</v>
      </c>
    </row>
    <row r="46" spans="1:2" x14ac:dyDescent="0.3">
      <c r="A46">
        <v>7079</v>
      </c>
      <c r="B46" t="s">
        <v>3009</v>
      </c>
    </row>
    <row r="47" spans="1:2" x14ac:dyDescent="0.3">
      <c r="A47">
        <v>7107</v>
      </c>
      <c r="B47" t="s">
        <v>3009</v>
      </c>
    </row>
    <row r="48" spans="1:2" x14ac:dyDescent="0.3">
      <c r="A48">
        <v>7203</v>
      </c>
      <c r="B48" t="s">
        <v>3009</v>
      </c>
    </row>
    <row r="49" spans="1:2" x14ac:dyDescent="0.3">
      <c r="A49">
        <v>7269</v>
      </c>
      <c r="B49" t="s">
        <v>3009</v>
      </c>
    </row>
    <row r="50" spans="1:2" x14ac:dyDescent="0.3">
      <c r="A50">
        <v>7364</v>
      </c>
      <c r="B50" t="s">
        <v>3009</v>
      </c>
    </row>
    <row r="51" spans="1:2" x14ac:dyDescent="0.3">
      <c r="A51">
        <v>7521</v>
      </c>
      <c r="B51" t="s">
        <v>3009</v>
      </c>
    </row>
    <row r="52" spans="1:2" x14ac:dyDescent="0.3">
      <c r="A52">
        <v>7744</v>
      </c>
      <c r="B52" t="s">
        <v>3009</v>
      </c>
    </row>
    <row r="53" spans="1:2" x14ac:dyDescent="0.3">
      <c r="A53">
        <v>7812</v>
      </c>
      <c r="B53" t="s">
        <v>3009</v>
      </c>
    </row>
    <row r="54" spans="1:2" x14ac:dyDescent="0.3">
      <c r="A54">
        <v>7815</v>
      </c>
      <c r="B54" t="s">
        <v>3009</v>
      </c>
    </row>
    <row r="55" spans="1:2" x14ac:dyDescent="0.3">
      <c r="A55">
        <v>7841</v>
      </c>
      <c r="B55" t="s">
        <v>3009</v>
      </c>
    </row>
    <row r="56" spans="1:2" x14ac:dyDescent="0.3">
      <c r="A56">
        <v>7845</v>
      </c>
      <c r="B56" t="s">
        <v>3009</v>
      </c>
    </row>
    <row r="57" spans="1:2" x14ac:dyDescent="0.3">
      <c r="A57">
        <v>8034</v>
      </c>
      <c r="B57" t="s">
        <v>3009</v>
      </c>
    </row>
    <row r="58" spans="1:2" x14ac:dyDescent="0.3">
      <c r="A58">
        <v>8133</v>
      </c>
      <c r="B58" t="s">
        <v>3009</v>
      </c>
    </row>
    <row r="59" spans="1:2" x14ac:dyDescent="0.3">
      <c r="A59">
        <v>8292</v>
      </c>
      <c r="B59" t="s">
        <v>3009</v>
      </c>
    </row>
    <row r="60" spans="1:2" x14ac:dyDescent="0.3">
      <c r="A60">
        <v>8293</v>
      </c>
      <c r="B60" t="s">
        <v>3009</v>
      </c>
    </row>
    <row r="61" spans="1:2" x14ac:dyDescent="0.3">
      <c r="A61">
        <v>8353</v>
      </c>
      <c r="B61" t="s">
        <v>3009</v>
      </c>
    </row>
    <row r="62" spans="1:2" x14ac:dyDescent="0.3">
      <c r="A62">
        <v>8961</v>
      </c>
      <c r="B62" t="s">
        <v>3009</v>
      </c>
    </row>
    <row r="63" spans="1:2" x14ac:dyDescent="0.3">
      <c r="A63">
        <v>9027</v>
      </c>
      <c r="B63" t="s">
        <v>3009</v>
      </c>
    </row>
    <row r="64" spans="1:2" x14ac:dyDescent="0.3">
      <c r="A64">
        <v>9093</v>
      </c>
      <c r="B64" t="s">
        <v>3009</v>
      </c>
    </row>
    <row r="65" spans="1:2" x14ac:dyDescent="0.3">
      <c r="A65">
        <v>9152</v>
      </c>
      <c r="B65" t="s">
        <v>3009</v>
      </c>
    </row>
    <row r="66" spans="1:2" x14ac:dyDescent="0.3">
      <c r="A66">
        <v>9219</v>
      </c>
      <c r="B66" t="s">
        <v>3009</v>
      </c>
    </row>
    <row r="67" spans="1:2" x14ac:dyDescent="0.3">
      <c r="A67">
        <v>9472</v>
      </c>
      <c r="B67" t="s">
        <v>3009</v>
      </c>
    </row>
    <row r="68" spans="1:2" x14ac:dyDescent="0.3">
      <c r="A68">
        <v>9574</v>
      </c>
      <c r="B68" t="s">
        <v>3009</v>
      </c>
    </row>
    <row r="69" spans="1:2" x14ac:dyDescent="0.3">
      <c r="A69">
        <v>9696</v>
      </c>
      <c r="B69" t="s">
        <v>3009</v>
      </c>
    </row>
    <row r="70" spans="1:2" x14ac:dyDescent="0.3">
      <c r="A70">
        <v>9701</v>
      </c>
      <c r="B70" t="s">
        <v>3009</v>
      </c>
    </row>
    <row r="71" spans="1:2" x14ac:dyDescent="0.3">
      <c r="A71">
        <v>9762</v>
      </c>
      <c r="B71" t="s">
        <v>3009</v>
      </c>
    </row>
    <row r="72" spans="1:2" x14ac:dyDescent="0.3">
      <c r="A72">
        <v>9829</v>
      </c>
      <c r="B72" t="s">
        <v>3009</v>
      </c>
    </row>
    <row r="73" spans="1:2" x14ac:dyDescent="0.3">
      <c r="A73">
        <v>9895</v>
      </c>
      <c r="B73" t="s">
        <v>3009</v>
      </c>
    </row>
    <row r="74" spans="1:2" x14ac:dyDescent="0.3">
      <c r="A74">
        <v>9923</v>
      </c>
      <c r="B74" t="s">
        <v>3009</v>
      </c>
    </row>
    <row r="75" spans="1:2" x14ac:dyDescent="0.3">
      <c r="A75">
        <v>9927</v>
      </c>
      <c r="B75" t="s">
        <v>3009</v>
      </c>
    </row>
    <row r="76" spans="1:2" x14ac:dyDescent="0.3">
      <c r="A76">
        <v>10054</v>
      </c>
      <c r="B76" t="s">
        <v>3009</v>
      </c>
    </row>
    <row r="77" spans="1:2" x14ac:dyDescent="0.3">
      <c r="A77">
        <v>10183</v>
      </c>
      <c r="B77" t="s">
        <v>3009</v>
      </c>
    </row>
    <row r="78" spans="1:2" x14ac:dyDescent="0.3">
      <c r="A78">
        <v>10498</v>
      </c>
      <c r="B78" t="s">
        <v>3009</v>
      </c>
    </row>
    <row r="79" spans="1:2" x14ac:dyDescent="0.3">
      <c r="A79">
        <v>10662</v>
      </c>
      <c r="B79" t="s">
        <v>3009</v>
      </c>
    </row>
    <row r="80" spans="1:2" x14ac:dyDescent="0.3">
      <c r="A80">
        <v>10917</v>
      </c>
      <c r="B80" t="s">
        <v>3009</v>
      </c>
    </row>
    <row r="81" spans="1:2" x14ac:dyDescent="0.3">
      <c r="A81">
        <v>11271</v>
      </c>
      <c r="B81" t="s">
        <v>3009</v>
      </c>
    </row>
    <row r="82" spans="1:2" x14ac:dyDescent="0.3">
      <c r="A82">
        <v>11396</v>
      </c>
      <c r="B82" t="s">
        <v>3009</v>
      </c>
    </row>
    <row r="83" spans="1:2" x14ac:dyDescent="0.3">
      <c r="A83">
        <v>11425</v>
      </c>
      <c r="B83" t="s">
        <v>3009</v>
      </c>
    </row>
    <row r="84" spans="1:2" x14ac:dyDescent="0.3">
      <c r="A84">
        <v>11426</v>
      </c>
      <c r="B84" t="s">
        <v>3009</v>
      </c>
    </row>
    <row r="85" spans="1:2" x14ac:dyDescent="0.3">
      <c r="A85">
        <v>11648</v>
      </c>
      <c r="B85" t="s">
        <v>3009</v>
      </c>
    </row>
    <row r="86" spans="1:2" x14ac:dyDescent="0.3">
      <c r="A86">
        <v>11652</v>
      </c>
      <c r="B86" t="s">
        <v>3009</v>
      </c>
    </row>
    <row r="87" spans="1:2" x14ac:dyDescent="0.3">
      <c r="A87">
        <v>11682</v>
      </c>
      <c r="B87" t="s">
        <v>3009</v>
      </c>
    </row>
    <row r="88" spans="1:2" x14ac:dyDescent="0.3">
      <c r="A88">
        <v>11748</v>
      </c>
      <c r="B88" t="s">
        <v>3009</v>
      </c>
    </row>
    <row r="89" spans="1:2" x14ac:dyDescent="0.3">
      <c r="A89">
        <v>11909</v>
      </c>
      <c r="B89" t="s">
        <v>3009</v>
      </c>
    </row>
    <row r="90" spans="1:2" x14ac:dyDescent="0.3">
      <c r="A90">
        <v>11911</v>
      </c>
      <c r="B90" t="s">
        <v>3009</v>
      </c>
    </row>
    <row r="91" spans="1:2" x14ac:dyDescent="0.3">
      <c r="A91">
        <v>12005</v>
      </c>
      <c r="B91" t="s">
        <v>3009</v>
      </c>
    </row>
    <row r="92" spans="1:2" x14ac:dyDescent="0.3">
      <c r="A92">
        <v>12067</v>
      </c>
      <c r="B92" t="s">
        <v>3009</v>
      </c>
    </row>
    <row r="93" spans="1:2" x14ac:dyDescent="0.3">
      <c r="A93">
        <v>12096</v>
      </c>
      <c r="B93" t="s">
        <v>3009</v>
      </c>
    </row>
    <row r="94" spans="1:2" x14ac:dyDescent="0.3">
      <c r="A94">
        <v>12262</v>
      </c>
      <c r="B94" t="s">
        <v>3009</v>
      </c>
    </row>
    <row r="95" spans="1:2" x14ac:dyDescent="0.3">
      <c r="A95">
        <v>12263</v>
      </c>
      <c r="B95" t="s">
        <v>3009</v>
      </c>
    </row>
    <row r="96" spans="1:2" x14ac:dyDescent="0.3">
      <c r="A96">
        <v>12389</v>
      </c>
      <c r="B96" t="s">
        <v>3009</v>
      </c>
    </row>
    <row r="97" spans="1:2" x14ac:dyDescent="0.3">
      <c r="A97">
        <v>12451</v>
      </c>
      <c r="B97" t="s">
        <v>3009</v>
      </c>
    </row>
    <row r="98" spans="1:2" x14ac:dyDescent="0.3">
      <c r="A98">
        <v>12483</v>
      </c>
      <c r="B98" t="s">
        <v>3009</v>
      </c>
    </row>
    <row r="99" spans="1:2" x14ac:dyDescent="0.3">
      <c r="A99">
        <v>12580</v>
      </c>
      <c r="B99" t="s">
        <v>3009</v>
      </c>
    </row>
    <row r="100" spans="1:2" x14ac:dyDescent="0.3">
      <c r="A100">
        <v>12613</v>
      </c>
      <c r="B100" t="s">
        <v>3009</v>
      </c>
    </row>
    <row r="101" spans="1:2" x14ac:dyDescent="0.3">
      <c r="A101">
        <v>12704</v>
      </c>
      <c r="B101" t="s">
        <v>3009</v>
      </c>
    </row>
    <row r="102" spans="1:2" x14ac:dyDescent="0.3">
      <c r="A102">
        <v>12706</v>
      </c>
      <c r="B102" t="s">
        <v>3009</v>
      </c>
    </row>
    <row r="103" spans="1:2" x14ac:dyDescent="0.3">
      <c r="A103">
        <v>12710</v>
      </c>
      <c r="B103" t="s">
        <v>3009</v>
      </c>
    </row>
    <row r="104" spans="1:2" x14ac:dyDescent="0.3">
      <c r="A104">
        <v>12806</v>
      </c>
      <c r="B104" t="s">
        <v>3009</v>
      </c>
    </row>
    <row r="105" spans="1:2" x14ac:dyDescent="0.3">
      <c r="A105">
        <v>12900</v>
      </c>
      <c r="B105" t="s">
        <v>3009</v>
      </c>
    </row>
    <row r="106" spans="1:2" x14ac:dyDescent="0.3">
      <c r="A106">
        <v>12903</v>
      </c>
      <c r="B106" t="s">
        <v>3009</v>
      </c>
    </row>
    <row r="107" spans="1:2" x14ac:dyDescent="0.3">
      <c r="A107">
        <v>13091</v>
      </c>
      <c r="B107" t="s">
        <v>3009</v>
      </c>
    </row>
    <row r="108" spans="1:2" x14ac:dyDescent="0.3">
      <c r="A108">
        <v>13158</v>
      </c>
      <c r="B108" t="s">
        <v>3009</v>
      </c>
    </row>
    <row r="109" spans="1:2" x14ac:dyDescent="0.3">
      <c r="A109">
        <v>13218</v>
      </c>
      <c r="B109" t="s">
        <v>3009</v>
      </c>
    </row>
    <row r="110" spans="1:2" x14ac:dyDescent="0.3">
      <c r="A110">
        <v>13284</v>
      </c>
      <c r="B110" t="s">
        <v>3009</v>
      </c>
    </row>
    <row r="111" spans="1:2" x14ac:dyDescent="0.3">
      <c r="A111">
        <v>13410</v>
      </c>
      <c r="B111" t="s">
        <v>3009</v>
      </c>
    </row>
    <row r="112" spans="1:2" x14ac:dyDescent="0.3">
      <c r="A112">
        <v>13444</v>
      </c>
      <c r="B112" t="s">
        <v>3009</v>
      </c>
    </row>
    <row r="113" spans="1:2" x14ac:dyDescent="0.3">
      <c r="A113">
        <v>13638</v>
      </c>
      <c r="B113" t="s">
        <v>3009</v>
      </c>
    </row>
    <row r="114" spans="1:2" x14ac:dyDescent="0.3">
      <c r="A114">
        <v>13729</v>
      </c>
      <c r="B114" t="s">
        <v>3009</v>
      </c>
    </row>
    <row r="115" spans="1:2" x14ac:dyDescent="0.3">
      <c r="A115">
        <v>13765</v>
      </c>
      <c r="B115" t="s">
        <v>3009</v>
      </c>
    </row>
    <row r="116" spans="1:2" x14ac:dyDescent="0.3">
      <c r="A116">
        <v>13959</v>
      </c>
      <c r="B116" t="s">
        <v>3009</v>
      </c>
    </row>
    <row r="117" spans="1:2" x14ac:dyDescent="0.3">
      <c r="A117">
        <v>13984</v>
      </c>
      <c r="B117" t="s">
        <v>3009</v>
      </c>
    </row>
    <row r="118" spans="1:2" x14ac:dyDescent="0.3">
      <c r="A118">
        <v>13986</v>
      </c>
      <c r="B118" t="s">
        <v>3009</v>
      </c>
    </row>
    <row r="119" spans="1:2" x14ac:dyDescent="0.3">
      <c r="A119">
        <v>14176</v>
      </c>
      <c r="B119" t="s">
        <v>3009</v>
      </c>
    </row>
    <row r="120" spans="1:2" x14ac:dyDescent="0.3">
      <c r="A120">
        <v>14242</v>
      </c>
      <c r="B120" t="s">
        <v>3009</v>
      </c>
    </row>
    <row r="121" spans="1:2" x14ac:dyDescent="0.3">
      <c r="A121">
        <v>14406</v>
      </c>
      <c r="B121" t="s">
        <v>3009</v>
      </c>
    </row>
    <row r="122" spans="1:2" x14ac:dyDescent="0.3">
      <c r="A122">
        <v>14497</v>
      </c>
      <c r="B122" t="s">
        <v>3009</v>
      </c>
    </row>
    <row r="123" spans="1:2" x14ac:dyDescent="0.3">
      <c r="A123">
        <v>14528</v>
      </c>
      <c r="B123" t="s">
        <v>3009</v>
      </c>
    </row>
    <row r="124" spans="1:2" x14ac:dyDescent="0.3">
      <c r="A124">
        <v>14534</v>
      </c>
      <c r="B124" t="s">
        <v>3009</v>
      </c>
    </row>
    <row r="125" spans="1:2" x14ac:dyDescent="0.3">
      <c r="A125">
        <v>14820</v>
      </c>
      <c r="B125" t="s">
        <v>3009</v>
      </c>
    </row>
    <row r="126" spans="1:2" x14ac:dyDescent="0.3">
      <c r="A126">
        <v>14951</v>
      </c>
      <c r="B126" t="s">
        <v>3009</v>
      </c>
    </row>
    <row r="127" spans="1:2" x14ac:dyDescent="0.3">
      <c r="A127">
        <v>15009</v>
      </c>
      <c r="B127" t="s">
        <v>3009</v>
      </c>
    </row>
    <row r="128" spans="1:2" x14ac:dyDescent="0.3">
      <c r="A128">
        <v>15106</v>
      </c>
      <c r="B128" t="s">
        <v>3009</v>
      </c>
    </row>
    <row r="129" spans="1:2" x14ac:dyDescent="0.3">
      <c r="A129">
        <v>15202</v>
      </c>
      <c r="B129" t="s">
        <v>3009</v>
      </c>
    </row>
    <row r="130" spans="1:2" x14ac:dyDescent="0.3">
      <c r="A130">
        <v>15206</v>
      </c>
      <c r="B130" t="s">
        <v>3009</v>
      </c>
    </row>
    <row r="131" spans="1:2" x14ac:dyDescent="0.3">
      <c r="A131">
        <v>15303</v>
      </c>
      <c r="B131" t="s">
        <v>3009</v>
      </c>
    </row>
    <row r="132" spans="1:2" x14ac:dyDescent="0.3">
      <c r="A132">
        <v>15712</v>
      </c>
      <c r="B132" t="s">
        <v>3009</v>
      </c>
    </row>
    <row r="133" spans="1:2" x14ac:dyDescent="0.3">
      <c r="A133">
        <v>15718</v>
      </c>
      <c r="B133" t="s">
        <v>3009</v>
      </c>
    </row>
    <row r="134" spans="1:2" x14ac:dyDescent="0.3">
      <c r="A134">
        <v>15778</v>
      </c>
      <c r="B134" t="s">
        <v>3009</v>
      </c>
    </row>
    <row r="135" spans="1:2" x14ac:dyDescent="0.3">
      <c r="A135">
        <v>15872</v>
      </c>
      <c r="B135" t="s">
        <v>3009</v>
      </c>
    </row>
    <row r="136" spans="1:2" x14ac:dyDescent="0.3">
      <c r="A136">
        <v>15904</v>
      </c>
      <c r="B136" t="s">
        <v>3009</v>
      </c>
    </row>
    <row r="137" spans="1:2" x14ac:dyDescent="0.3">
      <c r="A137">
        <v>16134</v>
      </c>
      <c r="B137" t="s">
        <v>3009</v>
      </c>
    </row>
    <row r="138" spans="1:2" x14ac:dyDescent="0.3">
      <c r="A138">
        <v>16582</v>
      </c>
      <c r="B138" t="s">
        <v>3009</v>
      </c>
    </row>
    <row r="139" spans="1:2" x14ac:dyDescent="0.3">
      <c r="A139">
        <v>16641</v>
      </c>
      <c r="B139" t="s">
        <v>3009</v>
      </c>
    </row>
    <row r="140" spans="1:2" x14ac:dyDescent="0.3">
      <c r="A140">
        <v>16679</v>
      </c>
      <c r="B140" t="s">
        <v>3009</v>
      </c>
    </row>
    <row r="141" spans="1:2" x14ac:dyDescent="0.3">
      <c r="A141">
        <v>16864</v>
      </c>
      <c r="B141" t="s">
        <v>3009</v>
      </c>
    </row>
    <row r="142" spans="1:2" x14ac:dyDescent="0.3">
      <c r="A142">
        <v>16961</v>
      </c>
      <c r="B142" t="s">
        <v>3009</v>
      </c>
    </row>
    <row r="143" spans="1:2" x14ac:dyDescent="0.3">
      <c r="A143">
        <v>17058</v>
      </c>
      <c r="B143" t="s">
        <v>3009</v>
      </c>
    </row>
    <row r="144" spans="1:2" x14ac:dyDescent="0.3">
      <c r="A144">
        <v>17155</v>
      </c>
      <c r="B144" t="s">
        <v>3009</v>
      </c>
    </row>
    <row r="145" spans="1:2" x14ac:dyDescent="0.3">
      <c r="A145">
        <v>17255</v>
      </c>
      <c r="B145" t="s">
        <v>3009</v>
      </c>
    </row>
    <row r="146" spans="1:2" x14ac:dyDescent="0.3">
      <c r="A146">
        <v>17282</v>
      </c>
      <c r="B146" t="s">
        <v>3009</v>
      </c>
    </row>
    <row r="147" spans="1:2" x14ac:dyDescent="0.3">
      <c r="A147">
        <v>17313</v>
      </c>
      <c r="B147" t="s">
        <v>3009</v>
      </c>
    </row>
    <row r="148" spans="1:2" x14ac:dyDescent="0.3">
      <c r="A148">
        <v>17508</v>
      </c>
      <c r="B148" t="s">
        <v>3009</v>
      </c>
    </row>
    <row r="149" spans="1:2" x14ac:dyDescent="0.3">
      <c r="A149">
        <v>17668</v>
      </c>
      <c r="B149" t="s">
        <v>3009</v>
      </c>
    </row>
    <row r="150" spans="1:2" x14ac:dyDescent="0.3">
      <c r="A150">
        <v>17858</v>
      </c>
      <c r="B150" t="s">
        <v>3009</v>
      </c>
    </row>
    <row r="151" spans="1:2" x14ac:dyDescent="0.3">
      <c r="A151">
        <v>17985</v>
      </c>
      <c r="B151" t="s">
        <v>3009</v>
      </c>
    </row>
    <row r="152" spans="1:2" x14ac:dyDescent="0.3">
      <c r="A152">
        <v>17988</v>
      </c>
      <c r="B152" t="s">
        <v>3009</v>
      </c>
    </row>
    <row r="153" spans="1:2" x14ac:dyDescent="0.3">
      <c r="A153">
        <v>18119</v>
      </c>
      <c r="B153" t="s">
        <v>3009</v>
      </c>
    </row>
    <row r="154" spans="1:2" x14ac:dyDescent="0.3">
      <c r="A154">
        <v>18215</v>
      </c>
      <c r="B154" t="s">
        <v>3009</v>
      </c>
    </row>
    <row r="155" spans="1:2" x14ac:dyDescent="0.3">
      <c r="A155">
        <v>18336</v>
      </c>
      <c r="B155" t="s">
        <v>3009</v>
      </c>
    </row>
    <row r="156" spans="1:2" x14ac:dyDescent="0.3">
      <c r="A156">
        <v>18496</v>
      </c>
      <c r="B156" t="s">
        <v>3009</v>
      </c>
    </row>
    <row r="157" spans="1:2" x14ac:dyDescent="0.3">
      <c r="A157">
        <v>18533</v>
      </c>
      <c r="B157" t="s">
        <v>3009</v>
      </c>
    </row>
    <row r="158" spans="1:2" x14ac:dyDescent="0.3">
      <c r="A158">
        <v>18593</v>
      </c>
      <c r="B158" t="s">
        <v>3009</v>
      </c>
    </row>
    <row r="159" spans="1:2" x14ac:dyDescent="0.3">
      <c r="A159">
        <v>18661</v>
      </c>
      <c r="B159" t="s">
        <v>3009</v>
      </c>
    </row>
    <row r="160" spans="1:2" x14ac:dyDescent="0.3">
      <c r="A160">
        <v>18689</v>
      </c>
      <c r="B160" t="s">
        <v>3009</v>
      </c>
    </row>
    <row r="161" spans="1:2" x14ac:dyDescent="0.3">
      <c r="A161">
        <v>18753</v>
      </c>
      <c r="B161" t="s">
        <v>3009</v>
      </c>
    </row>
    <row r="162" spans="1:2" x14ac:dyDescent="0.3">
      <c r="A162">
        <v>18822</v>
      </c>
      <c r="B162" t="s">
        <v>3009</v>
      </c>
    </row>
    <row r="163" spans="1:2" x14ac:dyDescent="0.3">
      <c r="A163">
        <v>18919</v>
      </c>
      <c r="B163" t="s">
        <v>3009</v>
      </c>
    </row>
    <row r="164" spans="1:2" x14ac:dyDescent="0.3">
      <c r="A164">
        <v>19010</v>
      </c>
      <c r="B164" t="s">
        <v>3009</v>
      </c>
    </row>
    <row r="165" spans="1:2" x14ac:dyDescent="0.3">
      <c r="A165">
        <v>19078</v>
      </c>
      <c r="B165" t="s">
        <v>3009</v>
      </c>
    </row>
    <row r="166" spans="1:2" x14ac:dyDescent="0.3">
      <c r="A166">
        <v>19138</v>
      </c>
      <c r="B166" t="s">
        <v>3009</v>
      </c>
    </row>
    <row r="167" spans="1:2" x14ac:dyDescent="0.3">
      <c r="A167">
        <v>19523</v>
      </c>
      <c r="B167" t="s">
        <v>3009</v>
      </c>
    </row>
    <row r="168" spans="1:2" x14ac:dyDescent="0.3">
      <c r="A168">
        <v>19616</v>
      </c>
      <c r="B168" t="s">
        <v>3009</v>
      </c>
    </row>
    <row r="169" spans="1:2" x14ac:dyDescent="0.3">
      <c r="A169">
        <v>19718</v>
      </c>
      <c r="B169" t="s">
        <v>3009</v>
      </c>
    </row>
    <row r="170" spans="1:2" x14ac:dyDescent="0.3">
      <c r="A170">
        <v>20036</v>
      </c>
      <c r="B170" t="s">
        <v>3009</v>
      </c>
    </row>
    <row r="171" spans="1:2" x14ac:dyDescent="0.3">
      <c r="A171">
        <v>20134</v>
      </c>
      <c r="B171" t="s">
        <v>3009</v>
      </c>
    </row>
    <row r="172" spans="1:2" x14ac:dyDescent="0.3">
      <c r="A172">
        <v>20389</v>
      </c>
      <c r="B172" t="s">
        <v>3009</v>
      </c>
    </row>
    <row r="173" spans="1:2" x14ac:dyDescent="0.3">
      <c r="A173">
        <v>20453</v>
      </c>
      <c r="B173" t="s">
        <v>3009</v>
      </c>
    </row>
    <row r="174" spans="1:2" x14ac:dyDescent="0.3">
      <c r="A174">
        <v>20480</v>
      </c>
      <c r="B174" t="s">
        <v>3009</v>
      </c>
    </row>
    <row r="175" spans="1:2" x14ac:dyDescent="0.3">
      <c r="A175">
        <v>20486</v>
      </c>
      <c r="B175" t="s">
        <v>3009</v>
      </c>
    </row>
    <row r="176" spans="1:2" x14ac:dyDescent="0.3">
      <c r="A176">
        <v>20704</v>
      </c>
      <c r="B176" t="s">
        <v>3009</v>
      </c>
    </row>
    <row r="177" spans="1:2" x14ac:dyDescent="0.3">
      <c r="A177">
        <v>20743</v>
      </c>
      <c r="B177" t="s">
        <v>3009</v>
      </c>
    </row>
    <row r="178" spans="1:2" x14ac:dyDescent="0.3">
      <c r="A178">
        <v>20864</v>
      </c>
      <c r="B178" t="s">
        <v>3009</v>
      </c>
    </row>
    <row r="179" spans="1:2" x14ac:dyDescent="0.3">
      <c r="A179">
        <v>20899</v>
      </c>
      <c r="B179" t="s">
        <v>3009</v>
      </c>
    </row>
    <row r="180" spans="1:2" x14ac:dyDescent="0.3">
      <c r="A180">
        <v>20934</v>
      </c>
      <c r="B180" t="s">
        <v>3009</v>
      </c>
    </row>
    <row r="181" spans="1:2" x14ac:dyDescent="0.3">
      <c r="A181">
        <v>21222</v>
      </c>
      <c r="B181" t="s">
        <v>3009</v>
      </c>
    </row>
    <row r="182" spans="1:2" x14ac:dyDescent="0.3">
      <c r="A182">
        <v>21286</v>
      </c>
      <c r="B182" t="s">
        <v>3009</v>
      </c>
    </row>
    <row r="183" spans="1:2" x14ac:dyDescent="0.3">
      <c r="A183">
        <v>21346</v>
      </c>
      <c r="B183" t="s">
        <v>3009</v>
      </c>
    </row>
    <row r="184" spans="1:2" x14ac:dyDescent="0.3">
      <c r="A184">
        <v>21383</v>
      </c>
      <c r="B184" t="s">
        <v>3009</v>
      </c>
    </row>
    <row r="185" spans="1:2" x14ac:dyDescent="0.3">
      <c r="A185">
        <v>21729</v>
      </c>
      <c r="B185" t="s">
        <v>3009</v>
      </c>
    </row>
    <row r="186" spans="1:2" x14ac:dyDescent="0.3">
      <c r="A186">
        <v>21824</v>
      </c>
      <c r="B186" t="s">
        <v>3009</v>
      </c>
    </row>
    <row r="187" spans="1:2" x14ac:dyDescent="0.3">
      <c r="A187">
        <v>21890</v>
      </c>
      <c r="B187" t="s">
        <v>3009</v>
      </c>
    </row>
    <row r="188" spans="1:2" x14ac:dyDescent="0.3">
      <c r="A188">
        <v>22181</v>
      </c>
      <c r="B188" t="s">
        <v>3009</v>
      </c>
    </row>
    <row r="189" spans="1:2" x14ac:dyDescent="0.3">
      <c r="A189">
        <v>22402</v>
      </c>
      <c r="B189" t="s">
        <v>3009</v>
      </c>
    </row>
    <row r="190" spans="1:2" x14ac:dyDescent="0.3">
      <c r="A190">
        <v>22627</v>
      </c>
      <c r="B190" t="s">
        <v>3009</v>
      </c>
    </row>
    <row r="191" spans="1:2" x14ac:dyDescent="0.3">
      <c r="A191">
        <v>22656</v>
      </c>
      <c r="B191" t="s">
        <v>3009</v>
      </c>
    </row>
    <row r="192" spans="1:2" x14ac:dyDescent="0.3">
      <c r="A192">
        <v>22661</v>
      </c>
      <c r="B192" t="s">
        <v>3009</v>
      </c>
    </row>
    <row r="193" spans="1:2" x14ac:dyDescent="0.3">
      <c r="A193">
        <v>22787</v>
      </c>
      <c r="B193" t="s">
        <v>3009</v>
      </c>
    </row>
    <row r="194" spans="1:2" x14ac:dyDescent="0.3">
      <c r="A194">
        <v>22820</v>
      </c>
      <c r="B194" t="s">
        <v>3009</v>
      </c>
    </row>
    <row r="195" spans="1:2" x14ac:dyDescent="0.3">
      <c r="A195">
        <v>22947</v>
      </c>
      <c r="B195" t="s">
        <v>3009</v>
      </c>
    </row>
    <row r="196" spans="1:2" x14ac:dyDescent="0.3">
      <c r="A196">
        <v>22950</v>
      </c>
      <c r="B196" t="s">
        <v>3009</v>
      </c>
    </row>
    <row r="197" spans="1:2" x14ac:dyDescent="0.3">
      <c r="A197">
        <v>23076</v>
      </c>
      <c r="B197" t="s">
        <v>3009</v>
      </c>
    </row>
    <row r="198" spans="1:2" x14ac:dyDescent="0.3">
      <c r="A198">
        <v>23168</v>
      </c>
      <c r="B198" t="s">
        <v>3009</v>
      </c>
    </row>
    <row r="199" spans="1:2" x14ac:dyDescent="0.3">
      <c r="A199">
        <v>23488</v>
      </c>
      <c r="B199" t="s">
        <v>3009</v>
      </c>
    </row>
    <row r="200" spans="1:2" x14ac:dyDescent="0.3">
      <c r="A200">
        <v>23557</v>
      </c>
      <c r="B200" t="s">
        <v>3009</v>
      </c>
    </row>
    <row r="201" spans="1:2" x14ac:dyDescent="0.3">
      <c r="A201">
        <v>23559</v>
      </c>
      <c r="B201" t="s">
        <v>3009</v>
      </c>
    </row>
    <row r="202" spans="1:2" x14ac:dyDescent="0.3">
      <c r="A202">
        <v>23616</v>
      </c>
      <c r="B202" t="s">
        <v>3009</v>
      </c>
    </row>
    <row r="203" spans="1:2" x14ac:dyDescent="0.3">
      <c r="A203">
        <v>23619</v>
      </c>
      <c r="B203" t="s">
        <v>3009</v>
      </c>
    </row>
    <row r="204" spans="1:2" x14ac:dyDescent="0.3">
      <c r="A204">
        <v>23748</v>
      </c>
      <c r="B204" t="s">
        <v>3009</v>
      </c>
    </row>
    <row r="205" spans="1:2" x14ac:dyDescent="0.3">
      <c r="A205">
        <v>24066</v>
      </c>
      <c r="B205" t="s">
        <v>3009</v>
      </c>
    </row>
    <row r="206" spans="1:2" x14ac:dyDescent="0.3">
      <c r="A206">
        <v>24519</v>
      </c>
      <c r="B206" t="s">
        <v>3009</v>
      </c>
    </row>
    <row r="207" spans="1:2" x14ac:dyDescent="0.3">
      <c r="A207">
        <v>24707</v>
      </c>
      <c r="B207" t="s">
        <v>3009</v>
      </c>
    </row>
    <row r="208" spans="1:2" x14ac:dyDescent="0.3">
      <c r="A208">
        <v>24902</v>
      </c>
      <c r="B208" t="s">
        <v>3009</v>
      </c>
    </row>
    <row r="209" spans="1:2" x14ac:dyDescent="0.3">
      <c r="A209">
        <v>25095</v>
      </c>
      <c r="B209" t="s">
        <v>3009</v>
      </c>
    </row>
    <row r="210" spans="1:2" x14ac:dyDescent="0.3">
      <c r="A210">
        <v>25152</v>
      </c>
      <c r="B210" t="s">
        <v>3009</v>
      </c>
    </row>
    <row r="211" spans="1:2" x14ac:dyDescent="0.3">
      <c r="A211">
        <v>25157</v>
      </c>
      <c r="B211" t="s">
        <v>3009</v>
      </c>
    </row>
    <row r="212" spans="1:2" x14ac:dyDescent="0.3">
      <c r="A212">
        <v>25478</v>
      </c>
      <c r="B212" t="s">
        <v>3009</v>
      </c>
    </row>
    <row r="213" spans="1:2" x14ac:dyDescent="0.3">
      <c r="A213">
        <v>25479</v>
      </c>
      <c r="B213" t="s">
        <v>3009</v>
      </c>
    </row>
    <row r="214" spans="1:2" x14ac:dyDescent="0.3">
      <c r="A214">
        <v>25735</v>
      </c>
      <c r="B214" t="s">
        <v>3009</v>
      </c>
    </row>
    <row r="215" spans="1:2" x14ac:dyDescent="0.3">
      <c r="A215">
        <v>25799</v>
      </c>
      <c r="B215" t="s">
        <v>3009</v>
      </c>
    </row>
    <row r="216" spans="1:2" x14ac:dyDescent="0.3">
      <c r="A216">
        <v>25828</v>
      </c>
      <c r="B216" t="s">
        <v>3009</v>
      </c>
    </row>
    <row r="217" spans="1:2" x14ac:dyDescent="0.3">
      <c r="A217">
        <v>25952</v>
      </c>
      <c r="B217" t="s">
        <v>3009</v>
      </c>
    </row>
    <row r="218" spans="1:2" x14ac:dyDescent="0.3">
      <c r="A218">
        <v>26240</v>
      </c>
      <c r="B218" t="s">
        <v>3009</v>
      </c>
    </row>
    <row r="219" spans="1:2" x14ac:dyDescent="0.3">
      <c r="A219">
        <v>26372</v>
      </c>
      <c r="B219" t="s">
        <v>3009</v>
      </c>
    </row>
    <row r="220" spans="1:2" x14ac:dyDescent="0.3">
      <c r="A220">
        <v>26784</v>
      </c>
      <c r="B220" t="s">
        <v>3009</v>
      </c>
    </row>
    <row r="221" spans="1:2" x14ac:dyDescent="0.3">
      <c r="A221">
        <v>26852</v>
      </c>
      <c r="B221" t="s">
        <v>3009</v>
      </c>
    </row>
    <row r="222" spans="1:2" x14ac:dyDescent="0.3">
      <c r="A222">
        <v>26881</v>
      </c>
      <c r="B222" t="s">
        <v>3009</v>
      </c>
    </row>
    <row r="223" spans="1:2" x14ac:dyDescent="0.3">
      <c r="A223">
        <v>26982</v>
      </c>
      <c r="B223" t="s">
        <v>3009</v>
      </c>
    </row>
    <row r="224" spans="1:2" x14ac:dyDescent="0.3">
      <c r="A224">
        <v>27137</v>
      </c>
      <c r="B224" t="s">
        <v>3009</v>
      </c>
    </row>
    <row r="225" spans="1:2" x14ac:dyDescent="0.3">
      <c r="A225">
        <v>27490</v>
      </c>
      <c r="B225" t="s">
        <v>3009</v>
      </c>
    </row>
    <row r="226" spans="1:2" x14ac:dyDescent="0.3">
      <c r="A226">
        <v>27712</v>
      </c>
      <c r="B226" t="s">
        <v>3009</v>
      </c>
    </row>
    <row r="227" spans="1:2" x14ac:dyDescent="0.3">
      <c r="A227">
        <v>27744</v>
      </c>
      <c r="B227" t="s">
        <v>3009</v>
      </c>
    </row>
    <row r="228" spans="1:2" x14ac:dyDescent="0.3">
      <c r="A228">
        <v>27750</v>
      </c>
      <c r="B228" t="s">
        <v>3009</v>
      </c>
    </row>
    <row r="229" spans="1:2" x14ac:dyDescent="0.3">
      <c r="A229">
        <v>28003</v>
      </c>
      <c r="B229" t="s">
        <v>3009</v>
      </c>
    </row>
    <row r="230" spans="1:2" x14ac:dyDescent="0.3">
      <c r="A230">
        <v>28037</v>
      </c>
      <c r="B230" t="s">
        <v>3009</v>
      </c>
    </row>
    <row r="231" spans="1:2" x14ac:dyDescent="0.3">
      <c r="A231">
        <v>28291</v>
      </c>
      <c r="B231" t="s">
        <v>3009</v>
      </c>
    </row>
    <row r="232" spans="1:2" x14ac:dyDescent="0.3">
      <c r="A232">
        <v>28387</v>
      </c>
      <c r="B232" t="s">
        <v>3009</v>
      </c>
    </row>
    <row r="233" spans="1:2" x14ac:dyDescent="0.3">
      <c r="A233">
        <v>28419</v>
      </c>
      <c r="B233" t="s">
        <v>3009</v>
      </c>
    </row>
    <row r="234" spans="1:2" x14ac:dyDescent="0.3">
      <c r="A234">
        <v>28455</v>
      </c>
      <c r="B234" t="s">
        <v>3009</v>
      </c>
    </row>
    <row r="235" spans="1:2" x14ac:dyDescent="0.3">
      <c r="A235">
        <v>28544</v>
      </c>
      <c r="B235" t="s">
        <v>3009</v>
      </c>
    </row>
    <row r="236" spans="1:2" x14ac:dyDescent="0.3">
      <c r="A236">
        <v>28928</v>
      </c>
      <c r="B236" t="s">
        <v>3009</v>
      </c>
    </row>
    <row r="237" spans="1:2" x14ac:dyDescent="0.3">
      <c r="A237">
        <v>29095</v>
      </c>
      <c r="B237" t="s">
        <v>3009</v>
      </c>
    </row>
    <row r="238" spans="1:2" x14ac:dyDescent="0.3">
      <c r="A238">
        <v>29318</v>
      </c>
      <c r="B238" t="s">
        <v>3009</v>
      </c>
    </row>
    <row r="239" spans="1:2" x14ac:dyDescent="0.3">
      <c r="A239">
        <v>29376</v>
      </c>
      <c r="B239" t="s">
        <v>3009</v>
      </c>
    </row>
    <row r="240" spans="1:2" x14ac:dyDescent="0.3">
      <c r="A240">
        <v>29380</v>
      </c>
      <c r="B240" t="s">
        <v>3009</v>
      </c>
    </row>
    <row r="241" spans="1:2" x14ac:dyDescent="0.3">
      <c r="A241">
        <v>29410</v>
      </c>
      <c r="B241" t="s">
        <v>3009</v>
      </c>
    </row>
    <row r="242" spans="1:2" x14ac:dyDescent="0.3">
      <c r="A242">
        <v>29505</v>
      </c>
      <c r="B242" t="s">
        <v>3009</v>
      </c>
    </row>
    <row r="243" spans="1:2" x14ac:dyDescent="0.3">
      <c r="A243">
        <v>29506</v>
      </c>
      <c r="B243" t="s">
        <v>3009</v>
      </c>
    </row>
    <row r="244" spans="1:2" x14ac:dyDescent="0.3">
      <c r="A244">
        <v>29861</v>
      </c>
      <c r="B244" t="s">
        <v>3009</v>
      </c>
    </row>
    <row r="245" spans="1:2" x14ac:dyDescent="0.3">
      <c r="A245">
        <v>29991</v>
      </c>
      <c r="B245" t="s">
        <v>3009</v>
      </c>
    </row>
    <row r="246" spans="1:2" x14ac:dyDescent="0.3">
      <c r="A246">
        <v>30176</v>
      </c>
      <c r="B246" t="s">
        <v>3009</v>
      </c>
    </row>
    <row r="247" spans="1:2" x14ac:dyDescent="0.3">
      <c r="A247">
        <v>30403</v>
      </c>
      <c r="B247" t="s">
        <v>3009</v>
      </c>
    </row>
    <row r="248" spans="1:2" x14ac:dyDescent="0.3">
      <c r="A248">
        <v>30469</v>
      </c>
      <c r="B248" t="s">
        <v>3009</v>
      </c>
    </row>
    <row r="249" spans="1:2" x14ac:dyDescent="0.3">
      <c r="A249">
        <v>31073</v>
      </c>
      <c r="B249" t="s">
        <v>3009</v>
      </c>
    </row>
    <row r="250" spans="1:2" x14ac:dyDescent="0.3">
      <c r="A250">
        <v>31232</v>
      </c>
      <c r="B250" t="s">
        <v>3009</v>
      </c>
    </row>
    <row r="251" spans="1:2" x14ac:dyDescent="0.3">
      <c r="A251">
        <v>31303</v>
      </c>
      <c r="B251" t="s">
        <v>3009</v>
      </c>
    </row>
    <row r="252" spans="1:2" x14ac:dyDescent="0.3">
      <c r="A252">
        <v>31682</v>
      </c>
      <c r="B252" t="s">
        <v>3009</v>
      </c>
    </row>
    <row r="253" spans="1:2" x14ac:dyDescent="0.3">
      <c r="A253">
        <v>31844</v>
      </c>
      <c r="B253" t="s">
        <v>3009</v>
      </c>
    </row>
    <row r="254" spans="1:2" x14ac:dyDescent="0.3">
      <c r="A254">
        <v>31907</v>
      </c>
      <c r="B254" t="s">
        <v>3009</v>
      </c>
    </row>
    <row r="255" spans="1:2" x14ac:dyDescent="0.3">
      <c r="A255">
        <v>32036</v>
      </c>
      <c r="B255" t="s">
        <v>3009</v>
      </c>
    </row>
    <row r="256" spans="1:2" x14ac:dyDescent="0.3">
      <c r="A256">
        <v>32582</v>
      </c>
      <c r="B256" t="s">
        <v>3009</v>
      </c>
    </row>
    <row r="257" spans="1:2" x14ac:dyDescent="0.3">
      <c r="A257">
        <v>32901</v>
      </c>
      <c r="B257" t="s">
        <v>3009</v>
      </c>
    </row>
    <row r="258" spans="1:2" x14ac:dyDescent="0.3">
      <c r="A258">
        <v>32931</v>
      </c>
      <c r="B258" t="s">
        <v>3009</v>
      </c>
    </row>
    <row r="259" spans="1:2" x14ac:dyDescent="0.3">
      <c r="A259">
        <v>32966</v>
      </c>
      <c r="B259" t="s">
        <v>3009</v>
      </c>
    </row>
    <row r="260" spans="1:2" x14ac:dyDescent="0.3">
      <c r="A260">
        <v>32996</v>
      </c>
      <c r="B260" t="s">
        <v>3009</v>
      </c>
    </row>
    <row r="261" spans="1:2" x14ac:dyDescent="0.3">
      <c r="A261">
        <v>32998</v>
      </c>
      <c r="B261" t="s">
        <v>3009</v>
      </c>
    </row>
    <row r="262" spans="1:2" x14ac:dyDescent="0.3">
      <c r="A262">
        <v>33283</v>
      </c>
      <c r="B262" t="s">
        <v>3009</v>
      </c>
    </row>
    <row r="263" spans="1:2" x14ac:dyDescent="0.3">
      <c r="A263">
        <v>33317</v>
      </c>
      <c r="B263" t="s">
        <v>3009</v>
      </c>
    </row>
    <row r="264" spans="1:2" x14ac:dyDescent="0.3">
      <c r="A264">
        <v>33477</v>
      </c>
      <c r="B264" t="s">
        <v>3009</v>
      </c>
    </row>
    <row r="265" spans="1:2" x14ac:dyDescent="0.3">
      <c r="A265">
        <v>33510</v>
      </c>
      <c r="B265" t="s">
        <v>3009</v>
      </c>
    </row>
    <row r="266" spans="1:2" x14ac:dyDescent="0.3">
      <c r="A266">
        <v>33541</v>
      </c>
      <c r="B266" t="s">
        <v>3009</v>
      </c>
    </row>
    <row r="267" spans="1:2" x14ac:dyDescent="0.3">
      <c r="A267">
        <v>33637</v>
      </c>
      <c r="B267" t="s">
        <v>3009</v>
      </c>
    </row>
    <row r="268" spans="1:2" x14ac:dyDescent="0.3">
      <c r="A268">
        <v>33921</v>
      </c>
      <c r="B268" t="s">
        <v>3009</v>
      </c>
    </row>
    <row r="269" spans="1:2" x14ac:dyDescent="0.3">
      <c r="A269">
        <v>34117</v>
      </c>
      <c r="B269" t="s">
        <v>3009</v>
      </c>
    </row>
    <row r="270" spans="1:2" x14ac:dyDescent="0.3">
      <c r="A270">
        <v>34209</v>
      </c>
      <c r="B270" t="s">
        <v>3009</v>
      </c>
    </row>
    <row r="271" spans="1:2" x14ac:dyDescent="0.3">
      <c r="A271">
        <v>34338</v>
      </c>
      <c r="B271" t="s">
        <v>3009</v>
      </c>
    </row>
    <row r="272" spans="1:2" x14ac:dyDescent="0.3">
      <c r="A272">
        <v>34532</v>
      </c>
      <c r="B272" t="s">
        <v>3009</v>
      </c>
    </row>
    <row r="273" spans="1:2" x14ac:dyDescent="0.3">
      <c r="A273">
        <v>34658</v>
      </c>
      <c r="B273" t="s">
        <v>3009</v>
      </c>
    </row>
    <row r="274" spans="1:2" x14ac:dyDescent="0.3">
      <c r="A274">
        <v>34661</v>
      </c>
      <c r="B274" t="s">
        <v>3009</v>
      </c>
    </row>
    <row r="275" spans="1:2" x14ac:dyDescent="0.3">
      <c r="A275">
        <v>34689</v>
      </c>
      <c r="B275" t="s">
        <v>3009</v>
      </c>
    </row>
    <row r="276" spans="1:2" x14ac:dyDescent="0.3">
      <c r="A276">
        <v>34916</v>
      </c>
      <c r="B276" t="s">
        <v>3009</v>
      </c>
    </row>
    <row r="277" spans="1:2" x14ac:dyDescent="0.3">
      <c r="A277">
        <v>35047</v>
      </c>
      <c r="B277" t="s">
        <v>3009</v>
      </c>
    </row>
    <row r="278" spans="1:2" x14ac:dyDescent="0.3">
      <c r="A278">
        <v>35110</v>
      </c>
      <c r="B278" t="s">
        <v>3009</v>
      </c>
    </row>
    <row r="279" spans="1:2" x14ac:dyDescent="0.3">
      <c r="A279">
        <v>35111</v>
      </c>
      <c r="B279" t="s">
        <v>3009</v>
      </c>
    </row>
    <row r="280" spans="1:2" x14ac:dyDescent="0.3">
      <c r="A280">
        <v>35137</v>
      </c>
      <c r="B280" t="s">
        <v>3009</v>
      </c>
    </row>
    <row r="281" spans="1:2" x14ac:dyDescent="0.3">
      <c r="A281">
        <v>35366</v>
      </c>
      <c r="B281" t="s">
        <v>3009</v>
      </c>
    </row>
    <row r="282" spans="1:2" x14ac:dyDescent="0.3">
      <c r="A282">
        <v>35492</v>
      </c>
      <c r="B282" t="s">
        <v>3009</v>
      </c>
    </row>
    <row r="283" spans="1:2" x14ac:dyDescent="0.3">
      <c r="A283">
        <v>35554</v>
      </c>
      <c r="B283" t="s">
        <v>3009</v>
      </c>
    </row>
    <row r="284" spans="1:2" x14ac:dyDescent="0.3">
      <c r="A284">
        <v>35588</v>
      </c>
      <c r="B284" t="s">
        <v>3009</v>
      </c>
    </row>
    <row r="285" spans="1:2" x14ac:dyDescent="0.3">
      <c r="A285">
        <v>35687</v>
      </c>
      <c r="B285" t="s">
        <v>3009</v>
      </c>
    </row>
    <row r="286" spans="1:2" x14ac:dyDescent="0.3">
      <c r="A286">
        <v>35744</v>
      </c>
      <c r="B286" t="s">
        <v>3009</v>
      </c>
    </row>
    <row r="287" spans="1:2" x14ac:dyDescent="0.3">
      <c r="A287">
        <v>35877</v>
      </c>
      <c r="B287" t="s">
        <v>3009</v>
      </c>
    </row>
    <row r="288" spans="1:2" x14ac:dyDescent="0.3">
      <c r="A288">
        <v>35910</v>
      </c>
      <c r="B288" t="s">
        <v>3009</v>
      </c>
    </row>
    <row r="289" spans="1:2" x14ac:dyDescent="0.3">
      <c r="A289">
        <v>35936</v>
      </c>
      <c r="B289" t="s">
        <v>3009</v>
      </c>
    </row>
    <row r="290" spans="1:2" x14ac:dyDescent="0.3">
      <c r="A290">
        <v>36038</v>
      </c>
      <c r="B290" t="s">
        <v>3009</v>
      </c>
    </row>
    <row r="291" spans="1:2" x14ac:dyDescent="0.3">
      <c r="A291">
        <v>36067</v>
      </c>
      <c r="B291" t="s">
        <v>3009</v>
      </c>
    </row>
    <row r="292" spans="1:2" x14ac:dyDescent="0.3">
      <c r="A292">
        <v>36160</v>
      </c>
      <c r="B292" t="s">
        <v>3009</v>
      </c>
    </row>
    <row r="293" spans="1:2" x14ac:dyDescent="0.3">
      <c r="A293">
        <v>36262</v>
      </c>
      <c r="B293" t="s">
        <v>3009</v>
      </c>
    </row>
    <row r="294" spans="1:2" x14ac:dyDescent="0.3">
      <c r="A294">
        <v>36449</v>
      </c>
      <c r="B294" t="s">
        <v>3009</v>
      </c>
    </row>
    <row r="295" spans="1:2" x14ac:dyDescent="0.3">
      <c r="A295">
        <v>36609</v>
      </c>
      <c r="B295" t="s">
        <v>3009</v>
      </c>
    </row>
    <row r="296" spans="1:2" x14ac:dyDescent="0.3">
      <c r="A296">
        <v>36676</v>
      </c>
      <c r="B296" t="s">
        <v>3009</v>
      </c>
    </row>
    <row r="297" spans="1:2" x14ac:dyDescent="0.3">
      <c r="A297">
        <v>36679</v>
      </c>
      <c r="B297" t="s">
        <v>3009</v>
      </c>
    </row>
    <row r="298" spans="1:2" x14ac:dyDescent="0.3">
      <c r="A298">
        <v>36705</v>
      </c>
      <c r="B298" t="s">
        <v>3009</v>
      </c>
    </row>
    <row r="299" spans="1:2" x14ac:dyDescent="0.3">
      <c r="A299">
        <v>36707</v>
      </c>
      <c r="B299" t="s">
        <v>3009</v>
      </c>
    </row>
    <row r="300" spans="1:2" x14ac:dyDescent="0.3">
      <c r="A300">
        <v>36743</v>
      </c>
      <c r="B300" t="s">
        <v>3009</v>
      </c>
    </row>
    <row r="301" spans="1:2" x14ac:dyDescent="0.3">
      <c r="A301">
        <v>36772</v>
      </c>
      <c r="B301" t="s">
        <v>3009</v>
      </c>
    </row>
    <row r="302" spans="1:2" x14ac:dyDescent="0.3">
      <c r="A302">
        <v>36773</v>
      </c>
      <c r="B302" t="s">
        <v>3009</v>
      </c>
    </row>
    <row r="303" spans="1:2" x14ac:dyDescent="0.3">
      <c r="A303">
        <v>36932</v>
      </c>
      <c r="B303" t="s">
        <v>3009</v>
      </c>
    </row>
    <row r="304" spans="1:2" x14ac:dyDescent="0.3">
      <c r="A304">
        <v>36934</v>
      </c>
      <c r="B304" t="s">
        <v>3009</v>
      </c>
    </row>
    <row r="305" spans="1:2" x14ac:dyDescent="0.3">
      <c r="A305">
        <v>36992</v>
      </c>
      <c r="B305" t="s">
        <v>3009</v>
      </c>
    </row>
    <row r="306" spans="1:2" x14ac:dyDescent="0.3">
      <c r="A306">
        <v>36994</v>
      </c>
      <c r="B306" t="s">
        <v>3009</v>
      </c>
    </row>
    <row r="307" spans="1:2" x14ac:dyDescent="0.3">
      <c r="A307">
        <v>36998</v>
      </c>
      <c r="B307" t="s">
        <v>3009</v>
      </c>
    </row>
    <row r="308" spans="1:2" x14ac:dyDescent="0.3">
      <c r="A308">
        <v>36999</v>
      </c>
      <c r="B308" t="s">
        <v>3009</v>
      </c>
    </row>
    <row r="309" spans="1:2" x14ac:dyDescent="0.3">
      <c r="A309">
        <v>37250</v>
      </c>
      <c r="B309" t="s">
        <v>3009</v>
      </c>
    </row>
    <row r="310" spans="1:2" x14ac:dyDescent="0.3">
      <c r="A310">
        <v>37380</v>
      </c>
      <c r="B310" t="s">
        <v>3009</v>
      </c>
    </row>
    <row r="311" spans="1:2" x14ac:dyDescent="0.3">
      <c r="A311">
        <v>37414</v>
      </c>
      <c r="B311" t="s">
        <v>3009</v>
      </c>
    </row>
    <row r="312" spans="1:2" x14ac:dyDescent="0.3">
      <c r="A312">
        <v>37572</v>
      </c>
      <c r="B312" t="s">
        <v>3009</v>
      </c>
    </row>
    <row r="313" spans="1:2" x14ac:dyDescent="0.3">
      <c r="A313">
        <v>37760</v>
      </c>
      <c r="B313" t="s">
        <v>3009</v>
      </c>
    </row>
    <row r="314" spans="1:2" x14ac:dyDescent="0.3">
      <c r="A314">
        <v>37860</v>
      </c>
      <c r="B314" t="s">
        <v>3009</v>
      </c>
    </row>
    <row r="315" spans="1:2" x14ac:dyDescent="0.3">
      <c r="A315">
        <v>37862</v>
      </c>
      <c r="B315" t="s">
        <v>3009</v>
      </c>
    </row>
    <row r="316" spans="1:2" x14ac:dyDescent="0.3">
      <c r="A316">
        <v>37924</v>
      </c>
      <c r="B316" t="s">
        <v>3009</v>
      </c>
    </row>
    <row r="317" spans="1:2" x14ac:dyDescent="0.3">
      <c r="A317">
        <v>38050</v>
      </c>
      <c r="B317" t="s">
        <v>3009</v>
      </c>
    </row>
    <row r="318" spans="1:2" x14ac:dyDescent="0.3">
      <c r="A318">
        <v>38210</v>
      </c>
      <c r="B318" t="s">
        <v>3009</v>
      </c>
    </row>
    <row r="319" spans="1:2" x14ac:dyDescent="0.3">
      <c r="A319">
        <v>38240</v>
      </c>
      <c r="B319" t="s">
        <v>3009</v>
      </c>
    </row>
    <row r="320" spans="1:2" x14ac:dyDescent="0.3">
      <c r="A320">
        <v>38272</v>
      </c>
      <c r="B320" t="s">
        <v>3009</v>
      </c>
    </row>
    <row r="321" spans="1:2" x14ac:dyDescent="0.3">
      <c r="A321">
        <v>38400</v>
      </c>
      <c r="B321" t="s">
        <v>3009</v>
      </c>
    </row>
    <row r="322" spans="1:2" x14ac:dyDescent="0.3">
      <c r="A322">
        <v>38530</v>
      </c>
      <c r="B322" t="s">
        <v>3009</v>
      </c>
    </row>
    <row r="323" spans="1:2" x14ac:dyDescent="0.3">
      <c r="A323">
        <v>38596</v>
      </c>
      <c r="B323" t="s">
        <v>3009</v>
      </c>
    </row>
    <row r="324" spans="1:2" x14ac:dyDescent="0.3">
      <c r="A324">
        <v>38661</v>
      </c>
      <c r="B324" t="s">
        <v>3009</v>
      </c>
    </row>
    <row r="325" spans="1:2" x14ac:dyDescent="0.3">
      <c r="A325">
        <v>38787</v>
      </c>
      <c r="B325" t="s">
        <v>3009</v>
      </c>
    </row>
    <row r="326" spans="1:2" x14ac:dyDescent="0.3">
      <c r="A326">
        <v>39043</v>
      </c>
      <c r="B326" t="s">
        <v>3009</v>
      </c>
    </row>
    <row r="327" spans="1:2" x14ac:dyDescent="0.3">
      <c r="A327">
        <v>39075</v>
      </c>
      <c r="B327" t="s">
        <v>3009</v>
      </c>
    </row>
    <row r="328" spans="1:2" x14ac:dyDescent="0.3">
      <c r="A328">
        <v>39169</v>
      </c>
      <c r="B328" t="s">
        <v>3009</v>
      </c>
    </row>
    <row r="329" spans="1:2" x14ac:dyDescent="0.3">
      <c r="A329">
        <v>39333</v>
      </c>
      <c r="B329" t="s">
        <v>3009</v>
      </c>
    </row>
    <row r="330" spans="1:2" x14ac:dyDescent="0.3">
      <c r="A330">
        <v>39490</v>
      </c>
      <c r="B330" t="s">
        <v>3009</v>
      </c>
    </row>
    <row r="331" spans="1:2" x14ac:dyDescent="0.3">
      <c r="A331">
        <v>39555</v>
      </c>
      <c r="B331" t="s">
        <v>3009</v>
      </c>
    </row>
    <row r="332" spans="1:2" x14ac:dyDescent="0.3">
      <c r="A332">
        <v>39619</v>
      </c>
      <c r="B332" t="s">
        <v>3009</v>
      </c>
    </row>
    <row r="333" spans="1:2" x14ac:dyDescent="0.3">
      <c r="A333">
        <v>39872</v>
      </c>
      <c r="B333" t="s">
        <v>3009</v>
      </c>
    </row>
    <row r="334" spans="1:2" x14ac:dyDescent="0.3">
      <c r="A334">
        <v>39904</v>
      </c>
      <c r="B334" t="s">
        <v>3009</v>
      </c>
    </row>
    <row r="335" spans="1:2" x14ac:dyDescent="0.3">
      <c r="A335">
        <v>39943</v>
      </c>
      <c r="B335" t="s">
        <v>3009</v>
      </c>
    </row>
    <row r="336" spans="1:2" x14ac:dyDescent="0.3">
      <c r="A336">
        <v>40097</v>
      </c>
      <c r="B336" t="s">
        <v>3009</v>
      </c>
    </row>
    <row r="337" spans="1:2" x14ac:dyDescent="0.3">
      <c r="A337">
        <v>40132</v>
      </c>
      <c r="B337" t="s">
        <v>3009</v>
      </c>
    </row>
    <row r="338" spans="1:2" x14ac:dyDescent="0.3">
      <c r="A338">
        <v>40134</v>
      </c>
      <c r="B338" t="s">
        <v>3009</v>
      </c>
    </row>
    <row r="339" spans="1:2" x14ac:dyDescent="0.3">
      <c r="A339">
        <v>40160</v>
      </c>
      <c r="B339" t="s">
        <v>3009</v>
      </c>
    </row>
    <row r="340" spans="1:2" x14ac:dyDescent="0.3">
      <c r="A340">
        <v>40354</v>
      </c>
      <c r="B340" t="s">
        <v>3009</v>
      </c>
    </row>
    <row r="341" spans="1:2" x14ac:dyDescent="0.3">
      <c r="A341">
        <v>40802</v>
      </c>
      <c r="B341" t="s">
        <v>3009</v>
      </c>
    </row>
    <row r="342" spans="1:2" x14ac:dyDescent="0.3">
      <c r="A342">
        <v>40806</v>
      </c>
      <c r="B342" t="s">
        <v>3009</v>
      </c>
    </row>
    <row r="343" spans="1:2" x14ac:dyDescent="0.3">
      <c r="A343">
        <v>41059</v>
      </c>
      <c r="B343" t="s">
        <v>3009</v>
      </c>
    </row>
    <row r="344" spans="1:2" x14ac:dyDescent="0.3">
      <c r="A344">
        <v>41120</v>
      </c>
      <c r="B344" t="s">
        <v>3009</v>
      </c>
    </row>
    <row r="345" spans="1:2" x14ac:dyDescent="0.3">
      <c r="A345">
        <v>41186</v>
      </c>
      <c r="B345" t="s">
        <v>3009</v>
      </c>
    </row>
    <row r="346" spans="1:2" x14ac:dyDescent="0.3">
      <c r="A346">
        <v>41216</v>
      </c>
      <c r="B346" t="s">
        <v>3009</v>
      </c>
    </row>
    <row r="347" spans="1:2" x14ac:dyDescent="0.3">
      <c r="A347">
        <v>41508</v>
      </c>
      <c r="B347" t="s">
        <v>3009</v>
      </c>
    </row>
    <row r="348" spans="1:2" x14ac:dyDescent="0.3">
      <c r="A348">
        <v>41760</v>
      </c>
      <c r="B348" t="s">
        <v>3009</v>
      </c>
    </row>
    <row r="349" spans="1:2" x14ac:dyDescent="0.3">
      <c r="A349">
        <v>41861</v>
      </c>
      <c r="B349" t="s">
        <v>3009</v>
      </c>
    </row>
    <row r="350" spans="1:2" x14ac:dyDescent="0.3">
      <c r="A350">
        <v>42342</v>
      </c>
      <c r="B350" t="s">
        <v>3009</v>
      </c>
    </row>
    <row r="351" spans="1:2" x14ac:dyDescent="0.3">
      <c r="A351">
        <v>42375</v>
      </c>
      <c r="B351" t="s">
        <v>3009</v>
      </c>
    </row>
    <row r="352" spans="1:2" x14ac:dyDescent="0.3">
      <c r="A352">
        <v>42436</v>
      </c>
      <c r="B352" t="s">
        <v>3009</v>
      </c>
    </row>
    <row r="353" spans="1:2" x14ac:dyDescent="0.3">
      <c r="A353">
        <v>42563</v>
      </c>
      <c r="B353" t="s">
        <v>3009</v>
      </c>
    </row>
    <row r="354" spans="1:2" x14ac:dyDescent="0.3">
      <c r="A354">
        <v>42628</v>
      </c>
      <c r="B354" t="s">
        <v>3009</v>
      </c>
    </row>
    <row r="355" spans="1:2" x14ac:dyDescent="0.3">
      <c r="A355">
        <v>42788</v>
      </c>
      <c r="B355" t="s">
        <v>3009</v>
      </c>
    </row>
    <row r="356" spans="1:2" x14ac:dyDescent="0.3">
      <c r="A356">
        <v>42823</v>
      </c>
      <c r="B356" t="s">
        <v>3009</v>
      </c>
    </row>
    <row r="357" spans="1:2" x14ac:dyDescent="0.3">
      <c r="A357">
        <v>42850</v>
      </c>
      <c r="B357" t="s">
        <v>3009</v>
      </c>
    </row>
    <row r="358" spans="1:2" x14ac:dyDescent="0.3">
      <c r="A358">
        <v>42912</v>
      </c>
      <c r="B358" t="s">
        <v>3009</v>
      </c>
    </row>
    <row r="359" spans="1:2" x14ac:dyDescent="0.3">
      <c r="A359">
        <v>42945</v>
      </c>
      <c r="B359" t="s">
        <v>3009</v>
      </c>
    </row>
    <row r="360" spans="1:2" x14ac:dyDescent="0.3">
      <c r="A360">
        <v>43138</v>
      </c>
      <c r="B360" t="s">
        <v>3009</v>
      </c>
    </row>
    <row r="361" spans="1:2" x14ac:dyDescent="0.3">
      <c r="A361">
        <v>43140</v>
      </c>
      <c r="B361" t="s">
        <v>3009</v>
      </c>
    </row>
    <row r="362" spans="1:2" x14ac:dyDescent="0.3">
      <c r="A362">
        <v>43203</v>
      </c>
      <c r="B362" t="s">
        <v>3009</v>
      </c>
    </row>
    <row r="363" spans="1:2" x14ac:dyDescent="0.3">
      <c r="A363">
        <v>43269</v>
      </c>
      <c r="B363" t="s">
        <v>3009</v>
      </c>
    </row>
    <row r="364" spans="1:2" x14ac:dyDescent="0.3">
      <c r="A364">
        <v>43488</v>
      </c>
      <c r="B364" t="s">
        <v>3009</v>
      </c>
    </row>
    <row r="365" spans="1:2" x14ac:dyDescent="0.3">
      <c r="A365">
        <v>43494</v>
      </c>
      <c r="B365" t="s">
        <v>3009</v>
      </c>
    </row>
    <row r="366" spans="1:2" x14ac:dyDescent="0.3">
      <c r="A366">
        <v>43585</v>
      </c>
      <c r="B366" t="s">
        <v>3009</v>
      </c>
    </row>
    <row r="367" spans="1:2" x14ac:dyDescent="0.3">
      <c r="A367">
        <v>43713</v>
      </c>
      <c r="B367" t="s">
        <v>3009</v>
      </c>
    </row>
    <row r="368" spans="1:2" x14ac:dyDescent="0.3">
      <c r="A368">
        <v>44098</v>
      </c>
      <c r="B368" t="s">
        <v>3009</v>
      </c>
    </row>
    <row r="369" spans="1:2" x14ac:dyDescent="0.3">
      <c r="A369">
        <v>44292</v>
      </c>
      <c r="B369" t="s">
        <v>3009</v>
      </c>
    </row>
    <row r="370" spans="1:2" x14ac:dyDescent="0.3">
      <c r="A370">
        <v>44486</v>
      </c>
      <c r="B370" t="s">
        <v>3009</v>
      </c>
    </row>
    <row r="371" spans="1:2" x14ac:dyDescent="0.3">
      <c r="A371">
        <v>44579</v>
      </c>
      <c r="B371" t="s">
        <v>3009</v>
      </c>
    </row>
    <row r="372" spans="1:2" x14ac:dyDescent="0.3">
      <c r="A372">
        <v>44583</v>
      </c>
      <c r="B372" t="s">
        <v>3009</v>
      </c>
    </row>
    <row r="373" spans="1:2" x14ac:dyDescent="0.3">
      <c r="A373">
        <v>44869</v>
      </c>
      <c r="B373" t="s">
        <v>3009</v>
      </c>
    </row>
    <row r="374" spans="1:2" x14ac:dyDescent="0.3">
      <c r="A374">
        <v>44962</v>
      </c>
      <c r="B374" t="s">
        <v>3009</v>
      </c>
    </row>
    <row r="375" spans="1:2" x14ac:dyDescent="0.3">
      <c r="A375">
        <v>45127</v>
      </c>
      <c r="B375" t="s">
        <v>3009</v>
      </c>
    </row>
    <row r="376" spans="1:2" x14ac:dyDescent="0.3">
      <c r="A376">
        <v>45605</v>
      </c>
      <c r="B376" t="s">
        <v>3009</v>
      </c>
    </row>
    <row r="377" spans="1:2" x14ac:dyDescent="0.3">
      <c r="A377">
        <v>45632</v>
      </c>
      <c r="B377" t="s">
        <v>3009</v>
      </c>
    </row>
    <row r="378" spans="1:2" x14ac:dyDescent="0.3">
      <c r="A378">
        <v>45698</v>
      </c>
      <c r="B378" t="s">
        <v>3009</v>
      </c>
    </row>
    <row r="379" spans="1:2" x14ac:dyDescent="0.3">
      <c r="A379">
        <v>45767</v>
      </c>
      <c r="B379" t="s">
        <v>3009</v>
      </c>
    </row>
    <row r="380" spans="1:2" x14ac:dyDescent="0.3">
      <c r="A380">
        <v>45794</v>
      </c>
      <c r="B380" t="s">
        <v>3009</v>
      </c>
    </row>
    <row r="381" spans="1:2" x14ac:dyDescent="0.3">
      <c r="A381">
        <v>45863</v>
      </c>
      <c r="B381" t="s">
        <v>3009</v>
      </c>
    </row>
    <row r="382" spans="1:2" x14ac:dyDescent="0.3">
      <c r="A382">
        <v>46052</v>
      </c>
      <c r="B382" t="s">
        <v>3009</v>
      </c>
    </row>
    <row r="383" spans="1:2" x14ac:dyDescent="0.3">
      <c r="A383">
        <v>46276</v>
      </c>
      <c r="B383" t="s">
        <v>3009</v>
      </c>
    </row>
    <row r="384" spans="1:2" x14ac:dyDescent="0.3">
      <c r="A384">
        <v>46311</v>
      </c>
      <c r="B384" t="s">
        <v>3009</v>
      </c>
    </row>
    <row r="385" spans="1:2" x14ac:dyDescent="0.3">
      <c r="A385">
        <v>46341</v>
      </c>
      <c r="B385" t="s">
        <v>3009</v>
      </c>
    </row>
    <row r="386" spans="1:2" x14ac:dyDescent="0.3">
      <c r="A386">
        <v>46375</v>
      </c>
      <c r="B386" t="s">
        <v>3009</v>
      </c>
    </row>
    <row r="387" spans="1:2" x14ac:dyDescent="0.3">
      <c r="A387">
        <v>46497</v>
      </c>
      <c r="B387" t="s">
        <v>3009</v>
      </c>
    </row>
    <row r="388" spans="1:2" x14ac:dyDescent="0.3">
      <c r="A388">
        <v>46662</v>
      </c>
      <c r="B388" t="s">
        <v>3009</v>
      </c>
    </row>
    <row r="389" spans="1:2" x14ac:dyDescent="0.3">
      <c r="A389">
        <v>46852</v>
      </c>
      <c r="B389" t="s">
        <v>3009</v>
      </c>
    </row>
    <row r="390" spans="1:2" x14ac:dyDescent="0.3">
      <c r="A390">
        <v>47078</v>
      </c>
      <c r="B390" t="s">
        <v>3009</v>
      </c>
    </row>
    <row r="391" spans="1:2" x14ac:dyDescent="0.3">
      <c r="A391">
        <v>47079</v>
      </c>
      <c r="B391" t="s">
        <v>3009</v>
      </c>
    </row>
    <row r="392" spans="1:2" x14ac:dyDescent="0.3">
      <c r="A392">
        <v>47109</v>
      </c>
      <c r="B392" t="s">
        <v>3009</v>
      </c>
    </row>
    <row r="393" spans="1:2" x14ac:dyDescent="0.3">
      <c r="A393">
        <v>47138</v>
      </c>
      <c r="B393" t="s">
        <v>3009</v>
      </c>
    </row>
    <row r="394" spans="1:2" x14ac:dyDescent="0.3">
      <c r="A394">
        <v>47174</v>
      </c>
      <c r="B394" t="s">
        <v>3009</v>
      </c>
    </row>
    <row r="395" spans="1:2" x14ac:dyDescent="0.3">
      <c r="A395">
        <v>47265</v>
      </c>
      <c r="B395" t="s">
        <v>3009</v>
      </c>
    </row>
    <row r="396" spans="1:2" x14ac:dyDescent="0.3">
      <c r="A396">
        <v>47271</v>
      </c>
      <c r="B396" t="s">
        <v>3009</v>
      </c>
    </row>
    <row r="397" spans="1:2" x14ac:dyDescent="0.3">
      <c r="A397">
        <v>47457</v>
      </c>
      <c r="B397" t="s">
        <v>3009</v>
      </c>
    </row>
    <row r="398" spans="1:2" x14ac:dyDescent="0.3">
      <c r="A398">
        <v>47494</v>
      </c>
      <c r="B398" t="s">
        <v>3009</v>
      </c>
    </row>
    <row r="399" spans="1:2" x14ac:dyDescent="0.3">
      <c r="A399">
        <v>47620</v>
      </c>
      <c r="B399" t="s">
        <v>3009</v>
      </c>
    </row>
    <row r="400" spans="1:2" x14ac:dyDescent="0.3">
      <c r="A400">
        <v>47621</v>
      </c>
      <c r="B400" t="s">
        <v>3009</v>
      </c>
    </row>
    <row r="401" spans="1:2" x14ac:dyDescent="0.3">
      <c r="A401">
        <v>47813</v>
      </c>
      <c r="B401" t="s">
        <v>3009</v>
      </c>
    </row>
    <row r="402" spans="1:2" x14ac:dyDescent="0.3">
      <c r="A402">
        <v>47876</v>
      </c>
      <c r="B402" t="s">
        <v>3009</v>
      </c>
    </row>
    <row r="403" spans="1:2" x14ac:dyDescent="0.3">
      <c r="A403">
        <v>47910</v>
      </c>
      <c r="B403" t="s">
        <v>3009</v>
      </c>
    </row>
    <row r="404" spans="1:2" x14ac:dyDescent="0.3">
      <c r="A404">
        <v>48293</v>
      </c>
      <c r="B404" t="s">
        <v>3009</v>
      </c>
    </row>
    <row r="405" spans="1:2" x14ac:dyDescent="0.3">
      <c r="A405">
        <v>48295</v>
      </c>
      <c r="B405" t="s">
        <v>3009</v>
      </c>
    </row>
    <row r="406" spans="1:2" x14ac:dyDescent="0.3">
      <c r="A406">
        <v>48321</v>
      </c>
      <c r="B406" t="s">
        <v>3009</v>
      </c>
    </row>
    <row r="407" spans="1:2" x14ac:dyDescent="0.3">
      <c r="A407">
        <v>48353</v>
      </c>
      <c r="B407" t="s">
        <v>3009</v>
      </c>
    </row>
    <row r="408" spans="1:2" x14ac:dyDescent="0.3">
      <c r="A408">
        <v>48391</v>
      </c>
      <c r="B408" t="s">
        <v>3009</v>
      </c>
    </row>
    <row r="409" spans="1:2" x14ac:dyDescent="0.3">
      <c r="A409">
        <v>48448</v>
      </c>
      <c r="B409" t="s">
        <v>3009</v>
      </c>
    </row>
    <row r="410" spans="1:2" x14ac:dyDescent="0.3">
      <c r="A410">
        <v>48486</v>
      </c>
      <c r="B410" t="s">
        <v>3009</v>
      </c>
    </row>
    <row r="411" spans="1:2" x14ac:dyDescent="0.3">
      <c r="A411">
        <v>48487</v>
      </c>
      <c r="B411" t="s">
        <v>3009</v>
      </c>
    </row>
    <row r="412" spans="1:2" x14ac:dyDescent="0.3">
      <c r="A412">
        <v>48615</v>
      </c>
      <c r="B412" t="s">
        <v>3009</v>
      </c>
    </row>
    <row r="413" spans="1:2" x14ac:dyDescent="0.3">
      <c r="A413">
        <v>48710</v>
      </c>
      <c r="B413" t="s">
        <v>3009</v>
      </c>
    </row>
    <row r="414" spans="1:2" x14ac:dyDescent="0.3">
      <c r="A414">
        <v>48773</v>
      </c>
      <c r="B414" t="s">
        <v>3009</v>
      </c>
    </row>
    <row r="415" spans="1:2" x14ac:dyDescent="0.3">
      <c r="A415">
        <v>48775</v>
      </c>
      <c r="B415" t="s">
        <v>3009</v>
      </c>
    </row>
    <row r="416" spans="1:2" x14ac:dyDescent="0.3">
      <c r="A416">
        <v>48931</v>
      </c>
      <c r="B416" t="s">
        <v>3009</v>
      </c>
    </row>
    <row r="417" spans="1:2" x14ac:dyDescent="0.3">
      <c r="A417">
        <v>49026</v>
      </c>
      <c r="B417" t="s">
        <v>3009</v>
      </c>
    </row>
    <row r="418" spans="1:2" x14ac:dyDescent="0.3">
      <c r="A418">
        <v>49027</v>
      </c>
      <c r="B418" t="s">
        <v>3009</v>
      </c>
    </row>
    <row r="419" spans="1:2" x14ac:dyDescent="0.3">
      <c r="A419">
        <v>49123</v>
      </c>
      <c r="B419" t="s">
        <v>3009</v>
      </c>
    </row>
    <row r="420" spans="1:2" x14ac:dyDescent="0.3">
      <c r="A420">
        <v>49255</v>
      </c>
      <c r="B420" t="s">
        <v>3009</v>
      </c>
    </row>
    <row r="421" spans="1:2" x14ac:dyDescent="0.3">
      <c r="A421">
        <v>49349</v>
      </c>
      <c r="B421" t="s">
        <v>3009</v>
      </c>
    </row>
    <row r="422" spans="1:2" x14ac:dyDescent="0.3">
      <c r="A422">
        <v>49412</v>
      </c>
      <c r="B422" t="s">
        <v>3009</v>
      </c>
    </row>
    <row r="423" spans="1:2" x14ac:dyDescent="0.3">
      <c r="A423">
        <v>49510</v>
      </c>
      <c r="B423" t="s">
        <v>3009</v>
      </c>
    </row>
    <row r="424" spans="1:2" x14ac:dyDescent="0.3">
      <c r="A424">
        <v>49668</v>
      </c>
      <c r="B424" t="s">
        <v>3009</v>
      </c>
    </row>
    <row r="425" spans="1:2" x14ac:dyDescent="0.3">
      <c r="A425">
        <v>49762</v>
      </c>
      <c r="B425" t="s">
        <v>3009</v>
      </c>
    </row>
    <row r="426" spans="1:2" x14ac:dyDescent="0.3">
      <c r="A426">
        <v>49797</v>
      </c>
      <c r="B426" t="s">
        <v>3009</v>
      </c>
    </row>
    <row r="427" spans="1:2" x14ac:dyDescent="0.3">
      <c r="A427">
        <v>49830</v>
      </c>
      <c r="B427" t="s">
        <v>3009</v>
      </c>
    </row>
    <row r="428" spans="1:2" x14ac:dyDescent="0.3">
      <c r="A428">
        <v>49924</v>
      </c>
      <c r="B428" t="s">
        <v>3009</v>
      </c>
    </row>
    <row r="429" spans="1:2" x14ac:dyDescent="0.3">
      <c r="A429">
        <v>49988</v>
      </c>
      <c r="B429" t="s">
        <v>3009</v>
      </c>
    </row>
    <row r="430" spans="1:2" x14ac:dyDescent="0.3">
      <c r="A430">
        <v>50048</v>
      </c>
      <c r="B430" t="s">
        <v>3009</v>
      </c>
    </row>
    <row r="431" spans="1:2" x14ac:dyDescent="0.3">
      <c r="A431">
        <v>50081</v>
      </c>
      <c r="B431" t="s">
        <v>3009</v>
      </c>
    </row>
    <row r="432" spans="1:2" x14ac:dyDescent="0.3">
      <c r="A432">
        <v>50083</v>
      </c>
      <c r="B432" t="s">
        <v>3009</v>
      </c>
    </row>
    <row r="433" spans="1:2" x14ac:dyDescent="0.3">
      <c r="A433">
        <v>50087</v>
      </c>
      <c r="B433" t="s">
        <v>3009</v>
      </c>
    </row>
    <row r="434" spans="1:2" x14ac:dyDescent="0.3">
      <c r="A434">
        <v>50147</v>
      </c>
      <c r="B434" t="s">
        <v>3009</v>
      </c>
    </row>
    <row r="435" spans="1:2" x14ac:dyDescent="0.3">
      <c r="A435">
        <v>50246</v>
      </c>
      <c r="B435" t="s">
        <v>3009</v>
      </c>
    </row>
    <row r="436" spans="1:2" x14ac:dyDescent="0.3">
      <c r="A436">
        <v>50307</v>
      </c>
      <c r="B436" t="s">
        <v>3009</v>
      </c>
    </row>
    <row r="437" spans="1:2" x14ac:dyDescent="0.3">
      <c r="A437">
        <v>50374</v>
      </c>
      <c r="B437" t="s">
        <v>3009</v>
      </c>
    </row>
    <row r="438" spans="1:2" x14ac:dyDescent="0.3">
      <c r="A438">
        <v>50432</v>
      </c>
      <c r="B438" t="s">
        <v>3009</v>
      </c>
    </row>
    <row r="439" spans="1:2" x14ac:dyDescent="0.3">
      <c r="A439">
        <v>50501</v>
      </c>
      <c r="B439" t="s">
        <v>3009</v>
      </c>
    </row>
    <row r="440" spans="1:2" x14ac:dyDescent="0.3">
      <c r="A440">
        <v>50564</v>
      </c>
      <c r="B440" t="s">
        <v>3009</v>
      </c>
    </row>
    <row r="441" spans="1:2" x14ac:dyDescent="0.3">
      <c r="A441">
        <v>50566</v>
      </c>
      <c r="B441" t="s">
        <v>3009</v>
      </c>
    </row>
    <row r="442" spans="1:2" x14ac:dyDescent="0.3">
      <c r="A442">
        <v>50663</v>
      </c>
      <c r="B442" t="s">
        <v>3009</v>
      </c>
    </row>
    <row r="443" spans="1:2" x14ac:dyDescent="0.3">
      <c r="A443">
        <v>50721</v>
      </c>
      <c r="B443" t="s">
        <v>3009</v>
      </c>
    </row>
    <row r="444" spans="1:2" x14ac:dyDescent="0.3">
      <c r="A444">
        <v>50789</v>
      </c>
      <c r="B444" t="s">
        <v>3009</v>
      </c>
    </row>
    <row r="445" spans="1:2" x14ac:dyDescent="0.3">
      <c r="A445">
        <v>50818</v>
      </c>
      <c r="B445" t="s">
        <v>3009</v>
      </c>
    </row>
    <row r="446" spans="1:2" x14ac:dyDescent="0.3">
      <c r="A446">
        <v>50823</v>
      </c>
      <c r="B446" t="s">
        <v>3009</v>
      </c>
    </row>
    <row r="447" spans="1:2" x14ac:dyDescent="0.3">
      <c r="A447">
        <v>50850</v>
      </c>
      <c r="B447" t="s">
        <v>3009</v>
      </c>
    </row>
    <row r="448" spans="1:2" x14ac:dyDescent="0.3">
      <c r="A448">
        <v>50914</v>
      </c>
      <c r="B448" t="s">
        <v>3009</v>
      </c>
    </row>
    <row r="449" spans="1:2" x14ac:dyDescent="0.3">
      <c r="A449">
        <v>51075</v>
      </c>
      <c r="B449" t="s">
        <v>3009</v>
      </c>
    </row>
    <row r="450" spans="1:2" x14ac:dyDescent="0.3">
      <c r="A450">
        <v>51239</v>
      </c>
      <c r="B450" t="s">
        <v>3009</v>
      </c>
    </row>
    <row r="451" spans="1:2" x14ac:dyDescent="0.3">
      <c r="A451">
        <v>51271</v>
      </c>
      <c r="B451" t="s">
        <v>3009</v>
      </c>
    </row>
    <row r="452" spans="1:2" x14ac:dyDescent="0.3">
      <c r="A452">
        <v>51302</v>
      </c>
      <c r="B452" t="s">
        <v>3009</v>
      </c>
    </row>
    <row r="453" spans="1:2" x14ac:dyDescent="0.3">
      <c r="A453">
        <v>51553</v>
      </c>
      <c r="B453" t="s">
        <v>3009</v>
      </c>
    </row>
    <row r="454" spans="1:2" x14ac:dyDescent="0.3">
      <c r="A454">
        <v>51554</v>
      </c>
      <c r="B454" t="s">
        <v>3009</v>
      </c>
    </row>
    <row r="455" spans="1:2" x14ac:dyDescent="0.3">
      <c r="A455">
        <v>51559</v>
      </c>
      <c r="B455" t="s">
        <v>3009</v>
      </c>
    </row>
    <row r="456" spans="1:2" x14ac:dyDescent="0.3">
      <c r="A456">
        <v>51876</v>
      </c>
      <c r="B456" t="s">
        <v>3009</v>
      </c>
    </row>
    <row r="457" spans="1:2" x14ac:dyDescent="0.3">
      <c r="A457">
        <v>51879</v>
      </c>
      <c r="B457" t="s">
        <v>3009</v>
      </c>
    </row>
    <row r="458" spans="1:2" x14ac:dyDescent="0.3">
      <c r="A458">
        <v>51940</v>
      </c>
      <c r="B458" t="s">
        <v>3009</v>
      </c>
    </row>
    <row r="459" spans="1:2" x14ac:dyDescent="0.3">
      <c r="A459">
        <v>52035</v>
      </c>
      <c r="B459" t="s">
        <v>3009</v>
      </c>
    </row>
    <row r="460" spans="1:2" x14ac:dyDescent="0.3">
      <c r="A460">
        <v>52068</v>
      </c>
      <c r="B460" t="s">
        <v>3009</v>
      </c>
    </row>
    <row r="461" spans="1:2" x14ac:dyDescent="0.3">
      <c r="A461">
        <v>52258</v>
      </c>
      <c r="B461" t="s">
        <v>3009</v>
      </c>
    </row>
    <row r="462" spans="1:2" x14ac:dyDescent="0.3">
      <c r="A462">
        <v>52288</v>
      </c>
      <c r="B462" t="s">
        <v>3009</v>
      </c>
    </row>
    <row r="463" spans="1:2" x14ac:dyDescent="0.3">
      <c r="A463">
        <v>52327</v>
      </c>
      <c r="B463" t="s">
        <v>3009</v>
      </c>
    </row>
    <row r="464" spans="1:2" x14ac:dyDescent="0.3">
      <c r="A464">
        <v>52518</v>
      </c>
      <c r="B464" t="s">
        <v>3009</v>
      </c>
    </row>
    <row r="465" spans="1:2" x14ac:dyDescent="0.3">
      <c r="A465">
        <v>52608</v>
      </c>
      <c r="B465" t="s">
        <v>3009</v>
      </c>
    </row>
    <row r="466" spans="1:2" x14ac:dyDescent="0.3">
      <c r="A466">
        <v>52611</v>
      </c>
      <c r="B466" t="s">
        <v>3009</v>
      </c>
    </row>
    <row r="467" spans="1:2" x14ac:dyDescent="0.3">
      <c r="A467">
        <v>52678</v>
      </c>
      <c r="B467" t="s">
        <v>3009</v>
      </c>
    </row>
    <row r="468" spans="1:2" x14ac:dyDescent="0.3">
      <c r="A468">
        <v>52805</v>
      </c>
      <c r="B468" t="s">
        <v>3009</v>
      </c>
    </row>
    <row r="469" spans="1:2" x14ac:dyDescent="0.3">
      <c r="A469">
        <v>53285</v>
      </c>
      <c r="B469" t="s">
        <v>3009</v>
      </c>
    </row>
    <row r="470" spans="1:2" x14ac:dyDescent="0.3">
      <c r="A470">
        <v>53536</v>
      </c>
      <c r="B470" t="s">
        <v>3009</v>
      </c>
    </row>
    <row r="471" spans="1:2" x14ac:dyDescent="0.3">
      <c r="A471">
        <v>53600</v>
      </c>
      <c r="B471" t="s">
        <v>3009</v>
      </c>
    </row>
    <row r="472" spans="1:2" x14ac:dyDescent="0.3">
      <c r="A472">
        <v>53767</v>
      </c>
      <c r="B472" t="s">
        <v>3009</v>
      </c>
    </row>
    <row r="473" spans="1:2" x14ac:dyDescent="0.3">
      <c r="A473">
        <v>54086</v>
      </c>
      <c r="B473" t="s">
        <v>3009</v>
      </c>
    </row>
    <row r="474" spans="1:2" x14ac:dyDescent="0.3">
      <c r="A474">
        <v>54119</v>
      </c>
      <c r="B474" t="s">
        <v>3009</v>
      </c>
    </row>
    <row r="475" spans="1:2" x14ac:dyDescent="0.3">
      <c r="A475">
        <v>54151</v>
      </c>
      <c r="B475" t="s">
        <v>3009</v>
      </c>
    </row>
    <row r="476" spans="1:2" x14ac:dyDescent="0.3">
      <c r="A476">
        <v>54215</v>
      </c>
      <c r="B476" t="s">
        <v>3009</v>
      </c>
    </row>
    <row r="477" spans="1:2" x14ac:dyDescent="0.3">
      <c r="A477">
        <v>54243</v>
      </c>
      <c r="B477" t="s">
        <v>3009</v>
      </c>
    </row>
    <row r="478" spans="1:2" x14ac:dyDescent="0.3">
      <c r="A478">
        <v>54245</v>
      </c>
      <c r="B478" t="s">
        <v>3009</v>
      </c>
    </row>
    <row r="479" spans="1:2" x14ac:dyDescent="0.3">
      <c r="A479">
        <v>54339</v>
      </c>
      <c r="B479" t="s">
        <v>3009</v>
      </c>
    </row>
    <row r="480" spans="1:2" x14ac:dyDescent="0.3">
      <c r="A480">
        <v>54368</v>
      </c>
      <c r="B480" t="s">
        <v>3009</v>
      </c>
    </row>
    <row r="481" spans="1:2" x14ac:dyDescent="0.3">
      <c r="A481">
        <v>54371</v>
      </c>
      <c r="B481" t="s">
        <v>3009</v>
      </c>
    </row>
    <row r="482" spans="1:2" x14ac:dyDescent="0.3">
      <c r="A482">
        <v>54563</v>
      </c>
      <c r="B482" t="s">
        <v>3009</v>
      </c>
    </row>
    <row r="483" spans="1:2" x14ac:dyDescent="0.3">
      <c r="A483">
        <v>54595</v>
      </c>
      <c r="B483" t="s">
        <v>3009</v>
      </c>
    </row>
    <row r="484" spans="1:2" x14ac:dyDescent="0.3">
      <c r="A484">
        <v>54721</v>
      </c>
      <c r="B484" t="s">
        <v>3009</v>
      </c>
    </row>
    <row r="485" spans="1:2" x14ac:dyDescent="0.3">
      <c r="A485">
        <v>54755</v>
      </c>
      <c r="B485" t="s">
        <v>3009</v>
      </c>
    </row>
    <row r="486" spans="1:2" x14ac:dyDescent="0.3">
      <c r="A486">
        <v>54787</v>
      </c>
      <c r="B486" t="s">
        <v>3009</v>
      </c>
    </row>
    <row r="487" spans="1:2" x14ac:dyDescent="0.3">
      <c r="A487">
        <v>54914</v>
      </c>
      <c r="B487" t="s">
        <v>3009</v>
      </c>
    </row>
    <row r="488" spans="1:2" x14ac:dyDescent="0.3">
      <c r="A488">
        <v>55172</v>
      </c>
      <c r="B488" t="s">
        <v>3009</v>
      </c>
    </row>
    <row r="489" spans="1:2" x14ac:dyDescent="0.3">
      <c r="A489">
        <v>55203</v>
      </c>
      <c r="B489" t="s">
        <v>3009</v>
      </c>
    </row>
    <row r="490" spans="1:2" x14ac:dyDescent="0.3">
      <c r="A490">
        <v>55235</v>
      </c>
      <c r="B490" t="s">
        <v>3009</v>
      </c>
    </row>
    <row r="491" spans="1:2" x14ac:dyDescent="0.3">
      <c r="A491">
        <v>55330</v>
      </c>
      <c r="B491" t="s">
        <v>3009</v>
      </c>
    </row>
    <row r="492" spans="1:2" x14ac:dyDescent="0.3">
      <c r="A492">
        <v>55526</v>
      </c>
      <c r="B492" t="s">
        <v>3009</v>
      </c>
    </row>
    <row r="493" spans="1:2" x14ac:dyDescent="0.3">
      <c r="A493">
        <v>55616</v>
      </c>
      <c r="B493" t="s">
        <v>3009</v>
      </c>
    </row>
    <row r="494" spans="1:2" x14ac:dyDescent="0.3">
      <c r="A494">
        <v>55618</v>
      </c>
      <c r="B494" t="s">
        <v>3009</v>
      </c>
    </row>
    <row r="495" spans="1:2" x14ac:dyDescent="0.3">
      <c r="A495">
        <v>55623</v>
      </c>
      <c r="B495" t="s">
        <v>3009</v>
      </c>
    </row>
    <row r="496" spans="1:2" x14ac:dyDescent="0.3">
      <c r="A496">
        <v>55747</v>
      </c>
      <c r="B496" t="s">
        <v>3009</v>
      </c>
    </row>
    <row r="497" spans="1:2" x14ac:dyDescent="0.3">
      <c r="A497">
        <v>55776</v>
      </c>
      <c r="B497" t="s">
        <v>3009</v>
      </c>
    </row>
    <row r="498" spans="1:2" x14ac:dyDescent="0.3">
      <c r="A498">
        <v>55808</v>
      </c>
      <c r="B498" t="s">
        <v>3009</v>
      </c>
    </row>
    <row r="499" spans="1:2" x14ac:dyDescent="0.3">
      <c r="A499">
        <v>55874</v>
      </c>
      <c r="B499" t="s">
        <v>3009</v>
      </c>
    </row>
    <row r="500" spans="1:2" x14ac:dyDescent="0.3">
      <c r="A500">
        <v>55877</v>
      </c>
      <c r="B500" t="s">
        <v>3009</v>
      </c>
    </row>
    <row r="501" spans="1:2" x14ac:dyDescent="0.3">
      <c r="A501">
        <v>55968</v>
      </c>
      <c r="B501" t="s">
        <v>3009</v>
      </c>
    </row>
    <row r="502" spans="1:2" x14ac:dyDescent="0.3">
      <c r="A502">
        <v>56101</v>
      </c>
      <c r="B502" t="s">
        <v>3009</v>
      </c>
    </row>
    <row r="503" spans="1:2" x14ac:dyDescent="0.3">
      <c r="A503">
        <v>56128</v>
      </c>
      <c r="B503" t="s">
        <v>3009</v>
      </c>
    </row>
    <row r="504" spans="1:2" x14ac:dyDescent="0.3">
      <c r="A504">
        <v>56257</v>
      </c>
      <c r="B504" t="s">
        <v>3009</v>
      </c>
    </row>
    <row r="505" spans="1:2" x14ac:dyDescent="0.3">
      <c r="A505">
        <v>56387</v>
      </c>
      <c r="B505" t="s">
        <v>3009</v>
      </c>
    </row>
    <row r="506" spans="1:2" x14ac:dyDescent="0.3">
      <c r="A506">
        <v>56452</v>
      </c>
      <c r="B506" t="s">
        <v>3009</v>
      </c>
    </row>
    <row r="507" spans="1:2" x14ac:dyDescent="0.3">
      <c r="A507">
        <v>56514</v>
      </c>
      <c r="B507" t="s">
        <v>3009</v>
      </c>
    </row>
    <row r="508" spans="1:2" x14ac:dyDescent="0.3">
      <c r="A508">
        <v>56582</v>
      </c>
      <c r="B508" t="s">
        <v>3009</v>
      </c>
    </row>
    <row r="509" spans="1:2" x14ac:dyDescent="0.3">
      <c r="A509">
        <v>56612</v>
      </c>
      <c r="B509" t="s">
        <v>3009</v>
      </c>
    </row>
    <row r="510" spans="1:2" x14ac:dyDescent="0.3">
      <c r="A510">
        <v>56768</v>
      </c>
      <c r="B510" t="s">
        <v>3009</v>
      </c>
    </row>
    <row r="511" spans="1:2" x14ac:dyDescent="0.3">
      <c r="A511">
        <v>56769</v>
      </c>
      <c r="B511" t="s">
        <v>3009</v>
      </c>
    </row>
    <row r="512" spans="1:2" x14ac:dyDescent="0.3">
      <c r="A512">
        <v>56868</v>
      </c>
      <c r="B512" t="s">
        <v>3009</v>
      </c>
    </row>
    <row r="513" spans="1:2" x14ac:dyDescent="0.3">
      <c r="A513">
        <v>56901</v>
      </c>
      <c r="B513" t="s">
        <v>3009</v>
      </c>
    </row>
    <row r="514" spans="1:2" x14ac:dyDescent="0.3">
      <c r="A514">
        <v>56930</v>
      </c>
      <c r="B514" t="s">
        <v>3009</v>
      </c>
    </row>
    <row r="515" spans="1:2" x14ac:dyDescent="0.3">
      <c r="A515">
        <v>56931</v>
      </c>
      <c r="B515" t="s">
        <v>3009</v>
      </c>
    </row>
    <row r="516" spans="1:2" x14ac:dyDescent="0.3">
      <c r="A516">
        <v>57157</v>
      </c>
      <c r="B516" t="s">
        <v>3009</v>
      </c>
    </row>
    <row r="517" spans="1:2" x14ac:dyDescent="0.3">
      <c r="A517">
        <v>57190</v>
      </c>
      <c r="B517" t="s">
        <v>3009</v>
      </c>
    </row>
    <row r="518" spans="1:2" x14ac:dyDescent="0.3">
      <c r="A518">
        <v>57248</v>
      </c>
      <c r="B518" t="s">
        <v>3009</v>
      </c>
    </row>
    <row r="519" spans="1:2" x14ac:dyDescent="0.3">
      <c r="A519">
        <v>57253</v>
      </c>
      <c r="B519" t="s">
        <v>3009</v>
      </c>
    </row>
    <row r="520" spans="1:2" x14ac:dyDescent="0.3">
      <c r="A520">
        <v>57440</v>
      </c>
      <c r="B520" t="s">
        <v>3009</v>
      </c>
    </row>
    <row r="521" spans="1:2" x14ac:dyDescent="0.3">
      <c r="A521">
        <v>57510</v>
      </c>
      <c r="B521" t="s">
        <v>3009</v>
      </c>
    </row>
    <row r="522" spans="1:2" x14ac:dyDescent="0.3">
      <c r="A522">
        <v>57600</v>
      </c>
      <c r="B522" t="s">
        <v>3009</v>
      </c>
    </row>
    <row r="523" spans="1:2" x14ac:dyDescent="0.3">
      <c r="A523">
        <v>57638</v>
      </c>
      <c r="B523" t="s">
        <v>3009</v>
      </c>
    </row>
    <row r="524" spans="1:2" x14ac:dyDescent="0.3">
      <c r="A524">
        <v>57986</v>
      </c>
      <c r="B524" t="s">
        <v>3009</v>
      </c>
    </row>
    <row r="525" spans="1:2" x14ac:dyDescent="0.3">
      <c r="A525">
        <v>58368</v>
      </c>
      <c r="B525" t="s">
        <v>3009</v>
      </c>
    </row>
    <row r="526" spans="1:2" x14ac:dyDescent="0.3">
      <c r="A526">
        <v>58372</v>
      </c>
      <c r="B526" t="s">
        <v>3009</v>
      </c>
    </row>
    <row r="527" spans="1:2" x14ac:dyDescent="0.3">
      <c r="A527">
        <v>58470</v>
      </c>
      <c r="B527" t="s">
        <v>3009</v>
      </c>
    </row>
    <row r="528" spans="1:2" x14ac:dyDescent="0.3">
      <c r="A528">
        <v>58500</v>
      </c>
      <c r="B528" t="s">
        <v>3009</v>
      </c>
    </row>
    <row r="529" spans="1:2" x14ac:dyDescent="0.3">
      <c r="A529">
        <v>58566</v>
      </c>
      <c r="B529" t="s">
        <v>3009</v>
      </c>
    </row>
    <row r="530" spans="1:2" x14ac:dyDescent="0.3">
      <c r="A530">
        <v>58688</v>
      </c>
      <c r="B530" t="s">
        <v>3009</v>
      </c>
    </row>
    <row r="531" spans="1:2" x14ac:dyDescent="0.3">
      <c r="A531">
        <v>58720</v>
      </c>
      <c r="B531" t="s">
        <v>3009</v>
      </c>
    </row>
    <row r="532" spans="1:2" x14ac:dyDescent="0.3">
      <c r="A532">
        <v>58725</v>
      </c>
      <c r="B532" t="s">
        <v>3009</v>
      </c>
    </row>
    <row r="533" spans="1:2" x14ac:dyDescent="0.3">
      <c r="A533">
        <v>58818</v>
      </c>
      <c r="B533" t="s">
        <v>3009</v>
      </c>
    </row>
    <row r="534" spans="1:2" x14ac:dyDescent="0.3">
      <c r="A534">
        <v>58949</v>
      </c>
      <c r="B534" t="s">
        <v>3009</v>
      </c>
    </row>
    <row r="535" spans="1:2" x14ac:dyDescent="0.3">
      <c r="A535">
        <v>59009</v>
      </c>
      <c r="B535" t="s">
        <v>3009</v>
      </c>
    </row>
    <row r="536" spans="1:2" x14ac:dyDescent="0.3">
      <c r="A536">
        <v>59047</v>
      </c>
      <c r="B536" t="s">
        <v>3009</v>
      </c>
    </row>
    <row r="537" spans="1:2" x14ac:dyDescent="0.3">
      <c r="A537">
        <v>59072</v>
      </c>
      <c r="B537" t="s">
        <v>3009</v>
      </c>
    </row>
    <row r="538" spans="1:2" x14ac:dyDescent="0.3">
      <c r="A538">
        <v>59139</v>
      </c>
      <c r="B538" t="s">
        <v>3009</v>
      </c>
    </row>
    <row r="539" spans="1:2" x14ac:dyDescent="0.3">
      <c r="A539">
        <v>59171</v>
      </c>
      <c r="B539" t="s">
        <v>3009</v>
      </c>
    </row>
    <row r="540" spans="1:2" x14ac:dyDescent="0.3">
      <c r="A540">
        <v>59585</v>
      </c>
      <c r="B540" t="s">
        <v>3009</v>
      </c>
    </row>
    <row r="541" spans="1:2" x14ac:dyDescent="0.3">
      <c r="A541">
        <v>59652</v>
      </c>
      <c r="B541" t="s">
        <v>3009</v>
      </c>
    </row>
    <row r="542" spans="1:2" x14ac:dyDescent="0.3">
      <c r="A542">
        <v>59680</v>
      </c>
      <c r="B542" t="s">
        <v>3009</v>
      </c>
    </row>
    <row r="543" spans="1:2" x14ac:dyDescent="0.3">
      <c r="A543">
        <v>59683</v>
      </c>
      <c r="B543" t="s">
        <v>3009</v>
      </c>
    </row>
    <row r="544" spans="1:2" x14ac:dyDescent="0.3">
      <c r="A544">
        <v>59776</v>
      </c>
      <c r="B544" t="s">
        <v>3009</v>
      </c>
    </row>
    <row r="545" spans="1:2" x14ac:dyDescent="0.3">
      <c r="A545">
        <v>59879</v>
      </c>
      <c r="B545" t="s">
        <v>3009</v>
      </c>
    </row>
    <row r="546" spans="1:2" x14ac:dyDescent="0.3">
      <c r="A546">
        <v>59937</v>
      </c>
      <c r="B546" t="s">
        <v>3009</v>
      </c>
    </row>
    <row r="547" spans="1:2" x14ac:dyDescent="0.3">
      <c r="A547" s="3">
        <v>123132</v>
      </c>
      <c r="B547" t="s">
        <v>3009</v>
      </c>
    </row>
    <row r="548" spans="1:2" x14ac:dyDescent="0.3">
      <c r="A548" s="3">
        <v>123166</v>
      </c>
      <c r="B548" t="s">
        <v>3009</v>
      </c>
    </row>
    <row r="549" spans="1:2" x14ac:dyDescent="0.3">
      <c r="A549" s="3">
        <v>123194</v>
      </c>
      <c r="B549" t="s">
        <v>3009</v>
      </c>
    </row>
    <row r="550" spans="1:2" x14ac:dyDescent="0.3">
      <c r="A550" s="3">
        <v>123258</v>
      </c>
      <c r="B550" t="s">
        <v>3009</v>
      </c>
    </row>
    <row r="551" spans="1:2" x14ac:dyDescent="0.3">
      <c r="A551" s="3">
        <v>123323</v>
      </c>
      <c r="B551" t="s">
        <v>3009</v>
      </c>
    </row>
    <row r="552" spans="1:2" x14ac:dyDescent="0.3">
      <c r="A552" s="3">
        <v>123359</v>
      </c>
      <c r="B552" t="s">
        <v>3009</v>
      </c>
    </row>
    <row r="553" spans="1:2" x14ac:dyDescent="0.3">
      <c r="A553" s="3">
        <v>123481</v>
      </c>
      <c r="B553" t="s">
        <v>3009</v>
      </c>
    </row>
    <row r="554" spans="1:2" x14ac:dyDescent="0.3">
      <c r="A554" s="3">
        <v>123483</v>
      </c>
      <c r="B554" t="s">
        <v>3009</v>
      </c>
    </row>
    <row r="555" spans="1:2" x14ac:dyDescent="0.3">
      <c r="A555" s="3">
        <v>123487</v>
      </c>
      <c r="B555" t="s">
        <v>3009</v>
      </c>
    </row>
    <row r="556" spans="1:2" x14ac:dyDescent="0.3">
      <c r="A556" s="3">
        <v>123512</v>
      </c>
      <c r="B556" t="s">
        <v>3009</v>
      </c>
    </row>
    <row r="557" spans="1:2" x14ac:dyDescent="0.3">
      <c r="A557" s="3">
        <v>123614</v>
      </c>
      <c r="B557" t="s">
        <v>3009</v>
      </c>
    </row>
    <row r="558" spans="1:2" x14ac:dyDescent="0.3">
      <c r="A558" s="3">
        <v>123769</v>
      </c>
      <c r="B558" t="s">
        <v>3009</v>
      </c>
    </row>
    <row r="559" spans="1:2" x14ac:dyDescent="0.3">
      <c r="A559" s="3">
        <v>123801</v>
      </c>
      <c r="B559" t="s">
        <v>3009</v>
      </c>
    </row>
    <row r="560" spans="1:2" x14ac:dyDescent="0.3">
      <c r="A560" s="3">
        <v>123802</v>
      </c>
      <c r="B560" t="s">
        <v>3009</v>
      </c>
    </row>
    <row r="561" spans="1:2" x14ac:dyDescent="0.3">
      <c r="A561" s="3">
        <v>123807</v>
      </c>
      <c r="B561" t="s">
        <v>3009</v>
      </c>
    </row>
    <row r="562" spans="1:2" x14ac:dyDescent="0.3">
      <c r="A562" s="3">
        <v>123837</v>
      </c>
      <c r="B562" t="s">
        <v>3009</v>
      </c>
    </row>
    <row r="563" spans="1:2" x14ac:dyDescent="0.3">
      <c r="A563" s="3">
        <v>123870</v>
      </c>
      <c r="B563" t="s">
        <v>3009</v>
      </c>
    </row>
    <row r="564" spans="1:2" x14ac:dyDescent="0.3">
      <c r="A564" s="3">
        <v>123902</v>
      </c>
      <c r="B564" t="s">
        <v>3009</v>
      </c>
    </row>
    <row r="565" spans="1:2" x14ac:dyDescent="0.3">
      <c r="A565" s="3">
        <v>123928</v>
      </c>
      <c r="B565" t="s">
        <v>3009</v>
      </c>
    </row>
    <row r="566" spans="1:2" x14ac:dyDescent="0.3">
      <c r="A566" s="3">
        <v>123994</v>
      </c>
      <c r="B566" t="s">
        <v>3009</v>
      </c>
    </row>
    <row r="567" spans="1:2" x14ac:dyDescent="0.3">
      <c r="A567" s="3">
        <v>124031</v>
      </c>
      <c r="B567" t="s">
        <v>3009</v>
      </c>
    </row>
    <row r="568" spans="1:2" x14ac:dyDescent="0.3">
      <c r="A568" s="3">
        <v>124059</v>
      </c>
      <c r="B568" t="s">
        <v>3009</v>
      </c>
    </row>
    <row r="569" spans="1:2" x14ac:dyDescent="0.3">
      <c r="A569" s="3">
        <v>124060</v>
      </c>
      <c r="B569" t="s">
        <v>3009</v>
      </c>
    </row>
    <row r="570" spans="1:2" x14ac:dyDescent="0.3">
      <c r="A570" s="3">
        <v>124154</v>
      </c>
      <c r="B570" t="s">
        <v>3009</v>
      </c>
    </row>
    <row r="571" spans="1:2" x14ac:dyDescent="0.3">
      <c r="A571" s="3">
        <v>124282</v>
      </c>
      <c r="B571" t="s">
        <v>3009</v>
      </c>
    </row>
    <row r="572" spans="1:2" x14ac:dyDescent="0.3">
      <c r="A572" s="3">
        <v>124286</v>
      </c>
      <c r="B572" t="s">
        <v>3009</v>
      </c>
    </row>
    <row r="573" spans="1:2" x14ac:dyDescent="0.3">
      <c r="A573" s="3">
        <v>124287</v>
      </c>
      <c r="B573" t="s">
        <v>3009</v>
      </c>
    </row>
    <row r="574" spans="1:2" x14ac:dyDescent="0.3">
      <c r="A574" s="3">
        <v>124345</v>
      </c>
      <c r="B574" t="s">
        <v>3009</v>
      </c>
    </row>
    <row r="575" spans="1:2" x14ac:dyDescent="0.3">
      <c r="A575" s="3">
        <v>124444</v>
      </c>
      <c r="B575" t="s">
        <v>3009</v>
      </c>
    </row>
    <row r="576" spans="1:2" x14ac:dyDescent="0.3">
      <c r="A576" s="3">
        <v>124507</v>
      </c>
      <c r="B576" t="s">
        <v>3009</v>
      </c>
    </row>
    <row r="577" spans="1:2" x14ac:dyDescent="0.3">
      <c r="A577" s="3">
        <v>124538</v>
      </c>
      <c r="B577" t="s">
        <v>3009</v>
      </c>
    </row>
    <row r="578" spans="1:2" x14ac:dyDescent="0.3">
      <c r="A578" s="3">
        <v>124701</v>
      </c>
      <c r="B578" t="s">
        <v>3009</v>
      </c>
    </row>
    <row r="579" spans="1:2" x14ac:dyDescent="0.3">
      <c r="A579" s="3">
        <v>124761</v>
      </c>
      <c r="B579" t="s">
        <v>3009</v>
      </c>
    </row>
    <row r="580" spans="1:2" x14ac:dyDescent="0.3">
      <c r="A580" s="3">
        <v>124799</v>
      </c>
      <c r="B580" t="s">
        <v>3009</v>
      </c>
    </row>
    <row r="581" spans="1:2" x14ac:dyDescent="0.3">
      <c r="A581" s="3">
        <v>124892</v>
      </c>
      <c r="B581" t="s">
        <v>3009</v>
      </c>
    </row>
    <row r="582" spans="1:2" x14ac:dyDescent="0.3">
      <c r="A582" s="3">
        <v>124921</v>
      </c>
      <c r="B582" t="s">
        <v>3009</v>
      </c>
    </row>
    <row r="583" spans="1:2" x14ac:dyDescent="0.3">
      <c r="A583" s="3">
        <v>124985</v>
      </c>
      <c r="B583" t="s">
        <v>3009</v>
      </c>
    </row>
    <row r="584" spans="1:2" x14ac:dyDescent="0.3">
      <c r="A584" s="3">
        <v>124988</v>
      </c>
      <c r="B584" t="s">
        <v>3009</v>
      </c>
    </row>
    <row r="585" spans="1:2" x14ac:dyDescent="0.3">
      <c r="A585" s="3">
        <v>124991</v>
      </c>
      <c r="B585" t="s">
        <v>3009</v>
      </c>
    </row>
    <row r="586" spans="1:2" x14ac:dyDescent="0.3">
      <c r="A586" s="3">
        <v>125149</v>
      </c>
      <c r="B586" t="s">
        <v>3009</v>
      </c>
    </row>
    <row r="587" spans="1:2" x14ac:dyDescent="0.3">
      <c r="A587" s="3">
        <v>125150</v>
      </c>
      <c r="B587" t="s">
        <v>3009</v>
      </c>
    </row>
    <row r="588" spans="1:2" x14ac:dyDescent="0.3">
      <c r="A588" s="3">
        <v>125240</v>
      </c>
      <c r="B588" t="s">
        <v>3009</v>
      </c>
    </row>
    <row r="589" spans="1:2" x14ac:dyDescent="0.3">
      <c r="A589" s="3">
        <v>125339</v>
      </c>
      <c r="B589" t="s">
        <v>3009</v>
      </c>
    </row>
    <row r="590" spans="1:2" x14ac:dyDescent="0.3">
      <c r="A590" s="3">
        <v>125373</v>
      </c>
      <c r="B590" t="s">
        <v>3009</v>
      </c>
    </row>
    <row r="591" spans="1:2" x14ac:dyDescent="0.3">
      <c r="A591" s="3">
        <v>125374</v>
      </c>
      <c r="B591" t="s">
        <v>3009</v>
      </c>
    </row>
    <row r="592" spans="1:2" x14ac:dyDescent="0.3">
      <c r="A592" s="3">
        <v>125433</v>
      </c>
      <c r="B592" t="s">
        <v>3009</v>
      </c>
    </row>
    <row r="593" spans="1:2" x14ac:dyDescent="0.3">
      <c r="A593" s="3">
        <v>125467</v>
      </c>
      <c r="B593" t="s">
        <v>3009</v>
      </c>
    </row>
    <row r="594" spans="1:2" x14ac:dyDescent="0.3">
      <c r="A594" s="3">
        <v>125503</v>
      </c>
      <c r="B594" t="s">
        <v>3009</v>
      </c>
    </row>
    <row r="595" spans="1:2" x14ac:dyDescent="0.3">
      <c r="A595" s="3">
        <v>125560</v>
      </c>
      <c r="B595" t="s">
        <v>3009</v>
      </c>
    </row>
    <row r="596" spans="1:2" x14ac:dyDescent="0.3">
      <c r="A596" s="3">
        <v>125562</v>
      </c>
      <c r="B596" t="s">
        <v>3009</v>
      </c>
    </row>
    <row r="597" spans="1:2" x14ac:dyDescent="0.3">
      <c r="A597" s="3">
        <v>125631</v>
      </c>
      <c r="B597" t="s">
        <v>3009</v>
      </c>
    </row>
    <row r="598" spans="1:2" x14ac:dyDescent="0.3">
      <c r="A598" s="3">
        <v>125659</v>
      </c>
      <c r="B598" t="s">
        <v>3009</v>
      </c>
    </row>
    <row r="599" spans="1:2" x14ac:dyDescent="0.3">
      <c r="A599" s="3">
        <v>125754</v>
      </c>
      <c r="B599" t="s">
        <v>3009</v>
      </c>
    </row>
    <row r="600" spans="1:2" x14ac:dyDescent="0.3">
      <c r="A600" s="3">
        <v>125818</v>
      </c>
      <c r="B600" t="s">
        <v>3009</v>
      </c>
    </row>
    <row r="601" spans="1:2" x14ac:dyDescent="0.3">
      <c r="A601" s="3">
        <v>125882</v>
      </c>
      <c r="B601" t="s">
        <v>3009</v>
      </c>
    </row>
    <row r="602" spans="1:2" x14ac:dyDescent="0.3">
      <c r="A602" s="3">
        <v>125883</v>
      </c>
      <c r="B602" t="s">
        <v>3009</v>
      </c>
    </row>
    <row r="603" spans="1:2" x14ac:dyDescent="0.3">
      <c r="A603" s="3">
        <v>125885</v>
      </c>
      <c r="B603" t="s">
        <v>3009</v>
      </c>
    </row>
    <row r="604" spans="1:2" x14ac:dyDescent="0.3">
      <c r="A604" s="3">
        <v>125947</v>
      </c>
      <c r="B604" t="s">
        <v>3009</v>
      </c>
    </row>
    <row r="605" spans="1:2" x14ac:dyDescent="0.3">
      <c r="A605" s="3">
        <v>125976</v>
      </c>
      <c r="B605" t="s">
        <v>3009</v>
      </c>
    </row>
    <row r="606" spans="1:2" x14ac:dyDescent="0.3">
      <c r="A606" s="3">
        <v>126046</v>
      </c>
      <c r="B606" t="s">
        <v>3009</v>
      </c>
    </row>
    <row r="607" spans="1:2" x14ac:dyDescent="0.3">
      <c r="A607" s="3">
        <v>126108</v>
      </c>
      <c r="B607" t="s">
        <v>3009</v>
      </c>
    </row>
    <row r="608" spans="1:2" x14ac:dyDescent="0.3">
      <c r="A608" s="3">
        <v>126169</v>
      </c>
      <c r="B608" t="s">
        <v>3009</v>
      </c>
    </row>
    <row r="609" spans="1:2" x14ac:dyDescent="0.3">
      <c r="A609" s="3">
        <v>126235</v>
      </c>
      <c r="B609" t="s">
        <v>3009</v>
      </c>
    </row>
    <row r="610" spans="1:2" x14ac:dyDescent="0.3">
      <c r="A610" s="3">
        <v>126297</v>
      </c>
      <c r="B610" t="s">
        <v>3009</v>
      </c>
    </row>
    <row r="611" spans="1:2" x14ac:dyDescent="0.3">
      <c r="A611" s="3">
        <v>126300</v>
      </c>
      <c r="B611" t="s">
        <v>3009</v>
      </c>
    </row>
    <row r="612" spans="1:2" x14ac:dyDescent="0.3">
      <c r="A612" s="3">
        <v>126393</v>
      </c>
      <c r="B612" t="s">
        <v>3009</v>
      </c>
    </row>
    <row r="613" spans="1:2" x14ac:dyDescent="0.3">
      <c r="A613" s="3">
        <v>126456</v>
      </c>
      <c r="B613" t="s">
        <v>3009</v>
      </c>
    </row>
    <row r="614" spans="1:2" x14ac:dyDescent="0.3">
      <c r="A614" s="3">
        <v>126459</v>
      </c>
      <c r="B614" t="s">
        <v>3009</v>
      </c>
    </row>
    <row r="615" spans="1:2" x14ac:dyDescent="0.3">
      <c r="A615" s="3">
        <v>126488</v>
      </c>
      <c r="B615" t="s">
        <v>3009</v>
      </c>
    </row>
    <row r="616" spans="1:2" x14ac:dyDescent="0.3">
      <c r="A616" s="3">
        <v>126521</v>
      </c>
      <c r="B616" t="s">
        <v>3009</v>
      </c>
    </row>
    <row r="617" spans="1:2" x14ac:dyDescent="0.3">
      <c r="A617" s="3">
        <v>126585</v>
      </c>
      <c r="B617" t="s">
        <v>3009</v>
      </c>
    </row>
    <row r="618" spans="1:2" x14ac:dyDescent="0.3">
      <c r="A618" s="3">
        <v>126654</v>
      </c>
      <c r="B618" t="s">
        <v>3009</v>
      </c>
    </row>
    <row r="619" spans="1:2" x14ac:dyDescent="0.3">
      <c r="A619" s="3">
        <v>126680</v>
      </c>
      <c r="B619" t="s">
        <v>3009</v>
      </c>
    </row>
    <row r="620" spans="1:2" x14ac:dyDescent="0.3">
      <c r="A620" s="3">
        <v>126777</v>
      </c>
      <c r="B620" t="s">
        <v>3009</v>
      </c>
    </row>
    <row r="621" spans="1:2" x14ac:dyDescent="0.3">
      <c r="A621" s="3">
        <v>126783</v>
      </c>
      <c r="B621" t="s">
        <v>3009</v>
      </c>
    </row>
    <row r="622" spans="1:2" x14ac:dyDescent="0.3">
      <c r="A622" s="3">
        <v>126814</v>
      </c>
      <c r="B622" t="s">
        <v>3009</v>
      </c>
    </row>
    <row r="623" spans="1:2" x14ac:dyDescent="0.3">
      <c r="A623" s="3">
        <v>126877</v>
      </c>
      <c r="B623" t="s">
        <v>3009</v>
      </c>
    </row>
    <row r="624" spans="1:2" x14ac:dyDescent="0.3">
      <c r="A624" s="3">
        <v>126905</v>
      </c>
      <c r="B624" t="s">
        <v>3009</v>
      </c>
    </row>
    <row r="625" spans="1:2" x14ac:dyDescent="0.3">
      <c r="A625" s="3">
        <v>126907</v>
      </c>
      <c r="B625" t="s">
        <v>3009</v>
      </c>
    </row>
    <row r="626" spans="1:2" x14ac:dyDescent="0.3">
      <c r="A626" s="3">
        <v>126973</v>
      </c>
      <c r="B626" t="s">
        <v>3009</v>
      </c>
    </row>
    <row r="627" spans="1:2" x14ac:dyDescent="0.3">
      <c r="A627" s="3">
        <v>127324</v>
      </c>
      <c r="B627" t="s">
        <v>3009</v>
      </c>
    </row>
    <row r="628" spans="1:2" x14ac:dyDescent="0.3">
      <c r="A628" s="3">
        <v>127516</v>
      </c>
      <c r="B628" t="s">
        <v>3009</v>
      </c>
    </row>
    <row r="629" spans="1:2" x14ac:dyDescent="0.3">
      <c r="A629" s="3">
        <v>127545</v>
      </c>
      <c r="B629" t="s">
        <v>3009</v>
      </c>
    </row>
    <row r="630" spans="1:2" x14ac:dyDescent="0.3">
      <c r="A630" s="3">
        <v>127612</v>
      </c>
      <c r="B630" t="s">
        <v>3009</v>
      </c>
    </row>
    <row r="631" spans="1:2" x14ac:dyDescent="0.3">
      <c r="A631" s="3">
        <v>127737</v>
      </c>
      <c r="B631" t="s">
        <v>3009</v>
      </c>
    </row>
    <row r="632" spans="1:2" x14ac:dyDescent="0.3">
      <c r="A632" s="3">
        <v>127769</v>
      </c>
      <c r="B632" t="s">
        <v>3009</v>
      </c>
    </row>
    <row r="633" spans="1:2" x14ac:dyDescent="0.3">
      <c r="A633" s="3">
        <v>127773</v>
      </c>
      <c r="B633" t="s">
        <v>3009</v>
      </c>
    </row>
    <row r="634" spans="1:2" x14ac:dyDescent="0.3">
      <c r="A634" s="3">
        <v>127774</v>
      </c>
      <c r="B634" t="s">
        <v>3009</v>
      </c>
    </row>
    <row r="635" spans="1:2" x14ac:dyDescent="0.3">
      <c r="A635" s="3">
        <v>127870</v>
      </c>
      <c r="B635" t="s">
        <v>3009</v>
      </c>
    </row>
    <row r="636" spans="1:2" x14ac:dyDescent="0.3">
      <c r="A636" s="3">
        <v>128028</v>
      </c>
      <c r="B636" t="s">
        <v>3009</v>
      </c>
    </row>
    <row r="637" spans="1:2" x14ac:dyDescent="0.3">
      <c r="A637" s="3">
        <v>128061</v>
      </c>
      <c r="B637" t="s">
        <v>3009</v>
      </c>
    </row>
    <row r="638" spans="1:2" x14ac:dyDescent="0.3">
      <c r="A638" s="3">
        <v>128284</v>
      </c>
      <c r="B638" t="s">
        <v>3009</v>
      </c>
    </row>
    <row r="639" spans="1:2" x14ac:dyDescent="0.3">
      <c r="A639" s="3">
        <v>128316</v>
      </c>
      <c r="B639" t="s">
        <v>3009</v>
      </c>
    </row>
    <row r="640" spans="1:2" x14ac:dyDescent="0.3">
      <c r="A640" s="3">
        <v>128381</v>
      </c>
      <c r="B640" t="s">
        <v>3009</v>
      </c>
    </row>
    <row r="641" spans="1:2" x14ac:dyDescent="0.3">
      <c r="A641" s="3">
        <v>128504</v>
      </c>
      <c r="B641" t="s">
        <v>3009</v>
      </c>
    </row>
    <row r="642" spans="1:2" x14ac:dyDescent="0.3">
      <c r="A642" s="3">
        <v>128509</v>
      </c>
      <c r="B642" t="s">
        <v>3009</v>
      </c>
    </row>
    <row r="643" spans="1:2" x14ac:dyDescent="0.3">
      <c r="A643" s="3">
        <v>128510</v>
      </c>
      <c r="B643" t="s">
        <v>3009</v>
      </c>
    </row>
    <row r="644" spans="1:2" x14ac:dyDescent="0.3">
      <c r="A644" s="3">
        <v>128735</v>
      </c>
      <c r="B644" t="s">
        <v>3009</v>
      </c>
    </row>
    <row r="645" spans="1:2" x14ac:dyDescent="0.3">
      <c r="A645" s="3">
        <v>128765</v>
      </c>
      <c r="B645" t="s">
        <v>3009</v>
      </c>
    </row>
    <row r="646" spans="1:2" x14ac:dyDescent="0.3">
      <c r="A646" s="3">
        <v>128767</v>
      </c>
      <c r="B646" t="s">
        <v>3009</v>
      </c>
    </row>
    <row r="647" spans="1:2" x14ac:dyDescent="0.3">
      <c r="A647" s="3">
        <v>128830</v>
      </c>
      <c r="B647" t="s">
        <v>3009</v>
      </c>
    </row>
    <row r="648" spans="1:2" x14ac:dyDescent="0.3">
      <c r="A648" s="3">
        <v>128925</v>
      </c>
      <c r="B648" t="s">
        <v>3009</v>
      </c>
    </row>
    <row r="649" spans="1:2" x14ac:dyDescent="0.3">
      <c r="A649" s="3">
        <v>128984</v>
      </c>
      <c r="B649" t="s">
        <v>3009</v>
      </c>
    </row>
    <row r="650" spans="1:2" x14ac:dyDescent="0.3">
      <c r="A650" s="3">
        <v>129018</v>
      </c>
      <c r="B650" t="s">
        <v>3009</v>
      </c>
    </row>
    <row r="651" spans="1:2" x14ac:dyDescent="0.3">
      <c r="A651" s="3">
        <v>129053</v>
      </c>
      <c r="B651" t="s">
        <v>3009</v>
      </c>
    </row>
    <row r="652" spans="1:2" x14ac:dyDescent="0.3">
      <c r="A652" s="3">
        <v>129182</v>
      </c>
      <c r="B652" t="s">
        <v>3009</v>
      </c>
    </row>
    <row r="653" spans="1:2" x14ac:dyDescent="0.3">
      <c r="A653" s="3">
        <v>129241</v>
      </c>
      <c r="B653" t="s">
        <v>3009</v>
      </c>
    </row>
    <row r="654" spans="1:2" x14ac:dyDescent="0.3">
      <c r="A654" s="3">
        <v>129246</v>
      </c>
      <c r="B654" t="s">
        <v>3009</v>
      </c>
    </row>
    <row r="655" spans="1:2" x14ac:dyDescent="0.3">
      <c r="A655" s="3">
        <v>129272</v>
      </c>
      <c r="B655" t="s">
        <v>3009</v>
      </c>
    </row>
    <row r="656" spans="1:2" x14ac:dyDescent="0.3">
      <c r="A656" s="3">
        <v>129279</v>
      </c>
      <c r="B656" t="s">
        <v>3009</v>
      </c>
    </row>
    <row r="657" spans="1:2" x14ac:dyDescent="0.3">
      <c r="A657" s="3">
        <v>129310</v>
      </c>
      <c r="B657" t="s">
        <v>3009</v>
      </c>
    </row>
    <row r="658" spans="1:2" x14ac:dyDescent="0.3">
      <c r="A658" s="3">
        <v>129336</v>
      </c>
      <c r="B658" t="s">
        <v>3009</v>
      </c>
    </row>
    <row r="659" spans="1:2" x14ac:dyDescent="0.3">
      <c r="A659" s="3">
        <v>129339</v>
      </c>
      <c r="B659" t="s">
        <v>3009</v>
      </c>
    </row>
    <row r="660" spans="1:2" x14ac:dyDescent="0.3">
      <c r="A660" s="3">
        <v>129368</v>
      </c>
      <c r="B660" t="s">
        <v>3009</v>
      </c>
    </row>
    <row r="661" spans="1:2" x14ac:dyDescent="0.3">
      <c r="A661" s="3">
        <v>129369</v>
      </c>
      <c r="B661" t="s">
        <v>3009</v>
      </c>
    </row>
    <row r="662" spans="1:2" x14ac:dyDescent="0.3">
      <c r="A662" s="3">
        <v>129433</v>
      </c>
      <c r="B662" t="s">
        <v>3009</v>
      </c>
    </row>
    <row r="663" spans="1:2" x14ac:dyDescent="0.3">
      <c r="A663" s="3">
        <v>129501</v>
      </c>
      <c r="B663" t="s">
        <v>3009</v>
      </c>
    </row>
    <row r="664" spans="1:2" x14ac:dyDescent="0.3">
      <c r="A664" s="3">
        <v>129592</v>
      </c>
      <c r="B664" t="s">
        <v>3009</v>
      </c>
    </row>
    <row r="665" spans="1:2" x14ac:dyDescent="0.3">
      <c r="A665" s="3">
        <v>129727</v>
      </c>
      <c r="B665" t="s">
        <v>3009</v>
      </c>
    </row>
    <row r="666" spans="1:2" x14ac:dyDescent="0.3">
      <c r="A666" s="3">
        <v>129753</v>
      </c>
      <c r="B666" t="s">
        <v>3009</v>
      </c>
    </row>
    <row r="667" spans="1:2" x14ac:dyDescent="0.3">
      <c r="A667" s="3">
        <v>129791</v>
      </c>
      <c r="B667" t="s">
        <v>3009</v>
      </c>
    </row>
    <row r="668" spans="1:2" x14ac:dyDescent="0.3">
      <c r="A668" s="3">
        <v>129850</v>
      </c>
      <c r="B668" t="s">
        <v>3009</v>
      </c>
    </row>
    <row r="669" spans="1:2" x14ac:dyDescent="0.3">
      <c r="A669" s="3">
        <v>129854</v>
      </c>
      <c r="B669" t="s">
        <v>3009</v>
      </c>
    </row>
    <row r="670" spans="1:2" x14ac:dyDescent="0.3">
      <c r="A670" s="3">
        <v>129918</v>
      </c>
      <c r="B670" t="s">
        <v>3009</v>
      </c>
    </row>
    <row r="671" spans="1:2" x14ac:dyDescent="0.3">
      <c r="A671" s="3">
        <v>129947</v>
      </c>
      <c r="B671" t="s">
        <v>3009</v>
      </c>
    </row>
    <row r="672" spans="1:2" x14ac:dyDescent="0.3">
      <c r="A672" s="3">
        <v>129979</v>
      </c>
      <c r="B672" t="s">
        <v>3009</v>
      </c>
    </row>
    <row r="673" spans="1:2" x14ac:dyDescent="0.3">
      <c r="A673" s="3">
        <v>130015</v>
      </c>
      <c r="B673" t="s">
        <v>3009</v>
      </c>
    </row>
    <row r="674" spans="1:2" x14ac:dyDescent="0.3">
      <c r="A674" s="3">
        <v>130042</v>
      </c>
      <c r="B674" t="s">
        <v>3009</v>
      </c>
    </row>
    <row r="675" spans="1:2" x14ac:dyDescent="0.3">
      <c r="A675" s="3">
        <v>130077</v>
      </c>
      <c r="B675" t="s">
        <v>3009</v>
      </c>
    </row>
    <row r="676" spans="1:2" x14ac:dyDescent="0.3">
      <c r="A676" s="3">
        <v>130079</v>
      </c>
      <c r="B676" t="s">
        <v>3009</v>
      </c>
    </row>
    <row r="677" spans="1:2" x14ac:dyDescent="0.3">
      <c r="A677" s="3">
        <v>130110</v>
      </c>
      <c r="B677" t="s">
        <v>3009</v>
      </c>
    </row>
    <row r="678" spans="1:2" x14ac:dyDescent="0.3">
      <c r="A678" s="3">
        <v>130174</v>
      </c>
      <c r="B678" t="s">
        <v>3009</v>
      </c>
    </row>
    <row r="679" spans="1:2" x14ac:dyDescent="0.3">
      <c r="A679" s="3">
        <v>130267</v>
      </c>
      <c r="B679" t="s">
        <v>3009</v>
      </c>
    </row>
    <row r="680" spans="1:2" x14ac:dyDescent="0.3">
      <c r="A680" s="3">
        <v>130429</v>
      </c>
      <c r="B680" t="s">
        <v>3009</v>
      </c>
    </row>
    <row r="681" spans="1:2" x14ac:dyDescent="0.3">
      <c r="A681" s="3">
        <v>130430</v>
      </c>
      <c r="B681" t="s">
        <v>3009</v>
      </c>
    </row>
    <row r="682" spans="1:2" x14ac:dyDescent="0.3">
      <c r="A682" s="3">
        <v>130489</v>
      </c>
      <c r="B682" t="s">
        <v>3009</v>
      </c>
    </row>
    <row r="683" spans="1:2" x14ac:dyDescent="0.3">
      <c r="A683" s="3">
        <v>130623</v>
      </c>
      <c r="B683" t="s">
        <v>3009</v>
      </c>
    </row>
    <row r="684" spans="1:2" x14ac:dyDescent="0.3">
      <c r="A684" s="3">
        <v>130746</v>
      </c>
      <c r="B684" t="s">
        <v>3009</v>
      </c>
    </row>
    <row r="685" spans="1:2" x14ac:dyDescent="0.3">
      <c r="A685" s="3">
        <v>130776</v>
      </c>
      <c r="B685" t="s">
        <v>3009</v>
      </c>
    </row>
    <row r="686" spans="1:2" x14ac:dyDescent="0.3">
      <c r="A686" s="3">
        <v>130840</v>
      </c>
      <c r="B686" t="s">
        <v>3009</v>
      </c>
    </row>
    <row r="687" spans="1:2" x14ac:dyDescent="0.3">
      <c r="A687" s="3">
        <v>130845</v>
      </c>
      <c r="B687" t="s">
        <v>3009</v>
      </c>
    </row>
    <row r="688" spans="1:2" x14ac:dyDescent="0.3">
      <c r="A688" s="3">
        <v>130905</v>
      </c>
      <c r="B688" t="s">
        <v>3009</v>
      </c>
    </row>
    <row r="689" spans="1:2" x14ac:dyDescent="0.3">
      <c r="A689" s="3">
        <v>130936</v>
      </c>
      <c r="B689" t="s">
        <v>3009</v>
      </c>
    </row>
    <row r="690" spans="1:2" x14ac:dyDescent="0.3">
      <c r="A690" s="3">
        <v>131039</v>
      </c>
      <c r="B690" t="s">
        <v>3009</v>
      </c>
    </row>
    <row r="691" spans="1:2" x14ac:dyDescent="0.3">
      <c r="A691" s="3">
        <v>131101</v>
      </c>
      <c r="B691" t="s">
        <v>3009</v>
      </c>
    </row>
    <row r="692" spans="1:2" x14ac:dyDescent="0.3">
      <c r="A692" s="3">
        <v>131130</v>
      </c>
      <c r="B692" t="s">
        <v>3009</v>
      </c>
    </row>
    <row r="693" spans="1:2" x14ac:dyDescent="0.3">
      <c r="A693" s="3">
        <v>131133</v>
      </c>
      <c r="B693" t="s">
        <v>3009</v>
      </c>
    </row>
    <row r="694" spans="1:2" x14ac:dyDescent="0.3">
      <c r="A694" s="3">
        <v>131288</v>
      </c>
      <c r="B694" t="s">
        <v>3009</v>
      </c>
    </row>
    <row r="695" spans="1:2" x14ac:dyDescent="0.3">
      <c r="A695" s="3">
        <v>131294</v>
      </c>
      <c r="B695" t="s">
        <v>3009</v>
      </c>
    </row>
    <row r="696" spans="1:2" x14ac:dyDescent="0.3">
      <c r="A696" s="3">
        <v>131450</v>
      </c>
      <c r="B696" t="s">
        <v>3009</v>
      </c>
    </row>
    <row r="697" spans="1:2" x14ac:dyDescent="0.3">
      <c r="A697" s="3">
        <v>131614</v>
      </c>
      <c r="B697" t="s">
        <v>3009</v>
      </c>
    </row>
    <row r="698" spans="1:2" x14ac:dyDescent="0.3">
      <c r="A698" s="3">
        <v>131642</v>
      </c>
      <c r="B698" t="s">
        <v>3009</v>
      </c>
    </row>
    <row r="699" spans="1:2" x14ac:dyDescent="0.3">
      <c r="A699" s="3">
        <v>131773</v>
      </c>
      <c r="B699" t="s">
        <v>3009</v>
      </c>
    </row>
    <row r="700" spans="1:2" x14ac:dyDescent="0.3">
      <c r="A700" s="3">
        <v>131802</v>
      </c>
      <c r="B700" t="s">
        <v>3009</v>
      </c>
    </row>
    <row r="701" spans="1:2" x14ac:dyDescent="0.3">
      <c r="A701" s="3">
        <v>131835</v>
      </c>
      <c r="B701" t="s">
        <v>3009</v>
      </c>
    </row>
    <row r="702" spans="1:2" x14ac:dyDescent="0.3">
      <c r="A702" s="3">
        <v>131901</v>
      </c>
      <c r="B702" t="s">
        <v>3009</v>
      </c>
    </row>
    <row r="703" spans="1:2" x14ac:dyDescent="0.3">
      <c r="A703" s="3">
        <v>131960</v>
      </c>
      <c r="B703" t="s">
        <v>3009</v>
      </c>
    </row>
    <row r="704" spans="1:2" x14ac:dyDescent="0.3">
      <c r="A704" s="3">
        <v>131998</v>
      </c>
      <c r="B704" t="s">
        <v>3009</v>
      </c>
    </row>
    <row r="705" spans="1:2" x14ac:dyDescent="0.3">
      <c r="A705" s="3">
        <v>132024</v>
      </c>
      <c r="B705" t="s">
        <v>3009</v>
      </c>
    </row>
    <row r="706" spans="1:2" x14ac:dyDescent="0.3">
      <c r="A706" s="3">
        <v>132062</v>
      </c>
      <c r="B706" t="s">
        <v>3009</v>
      </c>
    </row>
    <row r="707" spans="1:2" x14ac:dyDescent="0.3">
      <c r="A707" s="3">
        <v>132091</v>
      </c>
      <c r="B707" t="s">
        <v>3009</v>
      </c>
    </row>
    <row r="708" spans="1:2" x14ac:dyDescent="0.3">
      <c r="A708" s="3">
        <v>132093</v>
      </c>
      <c r="B708" t="s">
        <v>3009</v>
      </c>
    </row>
    <row r="709" spans="1:2" x14ac:dyDescent="0.3">
      <c r="A709" s="3">
        <v>132095</v>
      </c>
      <c r="B709" t="s">
        <v>3009</v>
      </c>
    </row>
    <row r="710" spans="1:2" x14ac:dyDescent="0.3">
      <c r="A710" s="3">
        <v>132127</v>
      </c>
      <c r="B710" t="s">
        <v>3009</v>
      </c>
    </row>
    <row r="711" spans="1:2" x14ac:dyDescent="0.3">
      <c r="A711" s="3">
        <v>132152</v>
      </c>
      <c r="B711" t="s">
        <v>3009</v>
      </c>
    </row>
    <row r="712" spans="1:2" x14ac:dyDescent="0.3">
      <c r="A712" s="3">
        <v>132221</v>
      </c>
      <c r="B712" t="s">
        <v>3009</v>
      </c>
    </row>
    <row r="713" spans="1:2" x14ac:dyDescent="0.3">
      <c r="A713" s="3">
        <v>132222</v>
      </c>
      <c r="B713" t="s">
        <v>3009</v>
      </c>
    </row>
    <row r="714" spans="1:2" x14ac:dyDescent="0.3">
      <c r="A714" s="3">
        <v>132248</v>
      </c>
      <c r="B714" t="s">
        <v>3009</v>
      </c>
    </row>
    <row r="715" spans="1:2" x14ac:dyDescent="0.3">
      <c r="A715" s="3">
        <v>132281</v>
      </c>
      <c r="B715" t="s">
        <v>3009</v>
      </c>
    </row>
    <row r="716" spans="1:2" x14ac:dyDescent="0.3">
      <c r="A716" s="3">
        <v>132347</v>
      </c>
      <c r="B716" t="s">
        <v>3009</v>
      </c>
    </row>
    <row r="717" spans="1:2" x14ac:dyDescent="0.3">
      <c r="A717" s="3">
        <v>132350</v>
      </c>
      <c r="B717" t="s">
        <v>3009</v>
      </c>
    </row>
    <row r="718" spans="1:2" x14ac:dyDescent="0.3">
      <c r="A718" s="3">
        <v>132472</v>
      </c>
      <c r="B718" t="s">
        <v>3009</v>
      </c>
    </row>
    <row r="719" spans="1:2" x14ac:dyDescent="0.3">
      <c r="A719" s="3">
        <v>132573</v>
      </c>
      <c r="B719" t="s">
        <v>3009</v>
      </c>
    </row>
    <row r="720" spans="1:2" x14ac:dyDescent="0.3">
      <c r="A720" s="3">
        <v>132669</v>
      </c>
      <c r="B720" t="s">
        <v>3009</v>
      </c>
    </row>
    <row r="721" spans="1:2" x14ac:dyDescent="0.3">
      <c r="A721" s="3">
        <v>132733</v>
      </c>
      <c r="B721" t="s">
        <v>3009</v>
      </c>
    </row>
    <row r="722" spans="1:2" x14ac:dyDescent="0.3">
      <c r="A722" s="3">
        <v>132794</v>
      </c>
      <c r="B722" t="s">
        <v>3009</v>
      </c>
    </row>
    <row r="723" spans="1:2" x14ac:dyDescent="0.3">
      <c r="A723" s="3">
        <v>132857</v>
      </c>
      <c r="B723" t="s">
        <v>3009</v>
      </c>
    </row>
    <row r="724" spans="1:2" x14ac:dyDescent="0.3">
      <c r="A724" s="3">
        <v>132863</v>
      </c>
      <c r="B724" t="s">
        <v>3009</v>
      </c>
    </row>
    <row r="725" spans="1:2" x14ac:dyDescent="0.3">
      <c r="A725" s="3">
        <v>132894</v>
      </c>
      <c r="B725" t="s">
        <v>3009</v>
      </c>
    </row>
    <row r="726" spans="1:2" x14ac:dyDescent="0.3">
      <c r="A726" s="3">
        <v>133052</v>
      </c>
      <c r="B726" t="s">
        <v>3009</v>
      </c>
    </row>
    <row r="727" spans="1:2" x14ac:dyDescent="0.3">
      <c r="A727" s="3">
        <v>133081</v>
      </c>
      <c r="B727" t="s">
        <v>3009</v>
      </c>
    </row>
    <row r="728" spans="1:2" x14ac:dyDescent="0.3">
      <c r="A728" s="3">
        <v>133144</v>
      </c>
      <c r="B728" t="s">
        <v>3009</v>
      </c>
    </row>
    <row r="729" spans="1:2" x14ac:dyDescent="0.3">
      <c r="A729" s="3">
        <v>133247</v>
      </c>
      <c r="B729" t="s">
        <v>3009</v>
      </c>
    </row>
    <row r="730" spans="1:2" x14ac:dyDescent="0.3">
      <c r="A730" s="3">
        <v>133277</v>
      </c>
      <c r="B730" t="s">
        <v>3009</v>
      </c>
    </row>
    <row r="731" spans="1:2" x14ac:dyDescent="0.3">
      <c r="A731" s="3">
        <v>133305</v>
      </c>
      <c r="B731" t="s">
        <v>3009</v>
      </c>
    </row>
    <row r="732" spans="1:2" x14ac:dyDescent="0.3">
      <c r="A732" s="3">
        <v>133306</v>
      </c>
      <c r="B732" t="s">
        <v>3009</v>
      </c>
    </row>
    <row r="733" spans="1:2" x14ac:dyDescent="0.3">
      <c r="A733" s="3">
        <v>133310</v>
      </c>
      <c r="B733" t="s">
        <v>3009</v>
      </c>
    </row>
    <row r="734" spans="1:2" x14ac:dyDescent="0.3">
      <c r="A734" s="3">
        <v>133369</v>
      </c>
      <c r="B734" t="s">
        <v>3009</v>
      </c>
    </row>
    <row r="735" spans="1:2" x14ac:dyDescent="0.3">
      <c r="A735" s="3">
        <v>133627</v>
      </c>
      <c r="B735" t="s">
        <v>3009</v>
      </c>
    </row>
    <row r="736" spans="1:2" x14ac:dyDescent="0.3">
      <c r="A736" s="3">
        <v>133662</v>
      </c>
      <c r="B736" t="s">
        <v>3009</v>
      </c>
    </row>
    <row r="737" spans="1:2" x14ac:dyDescent="0.3">
      <c r="A737" s="3">
        <v>133722</v>
      </c>
      <c r="B737" t="s">
        <v>3009</v>
      </c>
    </row>
    <row r="738" spans="1:2" x14ac:dyDescent="0.3">
      <c r="A738" s="3">
        <v>133819</v>
      </c>
      <c r="B738" t="s">
        <v>3009</v>
      </c>
    </row>
    <row r="739" spans="1:2" x14ac:dyDescent="0.3">
      <c r="A739" s="3">
        <v>133851</v>
      </c>
      <c r="B739" t="s">
        <v>3009</v>
      </c>
    </row>
    <row r="740" spans="1:2" x14ac:dyDescent="0.3">
      <c r="A740" s="3">
        <v>133884</v>
      </c>
      <c r="B740" t="s">
        <v>3009</v>
      </c>
    </row>
    <row r="741" spans="1:2" x14ac:dyDescent="0.3">
      <c r="A741" s="3">
        <v>133917</v>
      </c>
      <c r="B741" t="s">
        <v>3009</v>
      </c>
    </row>
    <row r="742" spans="1:2" x14ac:dyDescent="0.3">
      <c r="A742" s="3">
        <v>133919</v>
      </c>
      <c r="B742" t="s">
        <v>3009</v>
      </c>
    </row>
    <row r="743" spans="1:2" x14ac:dyDescent="0.3">
      <c r="A743" s="3">
        <v>133951</v>
      </c>
      <c r="B743" t="s">
        <v>3009</v>
      </c>
    </row>
    <row r="744" spans="1:2" x14ac:dyDescent="0.3">
      <c r="A744" s="3">
        <v>133979</v>
      </c>
      <c r="B744" t="s">
        <v>3009</v>
      </c>
    </row>
    <row r="745" spans="1:2" x14ac:dyDescent="0.3">
      <c r="A745" s="3">
        <v>134011</v>
      </c>
      <c r="B745" t="s">
        <v>3009</v>
      </c>
    </row>
    <row r="746" spans="1:2" x14ac:dyDescent="0.3">
      <c r="A746" s="3">
        <v>134111</v>
      </c>
      <c r="B746" t="s">
        <v>3009</v>
      </c>
    </row>
    <row r="747" spans="1:2" x14ac:dyDescent="0.3">
      <c r="A747" s="3">
        <v>134202</v>
      </c>
      <c r="B747" t="s">
        <v>3009</v>
      </c>
    </row>
    <row r="748" spans="1:2" x14ac:dyDescent="0.3">
      <c r="A748" s="3">
        <v>134271</v>
      </c>
      <c r="B748" t="s">
        <v>3009</v>
      </c>
    </row>
    <row r="749" spans="1:2" x14ac:dyDescent="0.3">
      <c r="A749" s="3">
        <v>134398</v>
      </c>
      <c r="B749" t="s">
        <v>3009</v>
      </c>
    </row>
    <row r="750" spans="1:2" x14ac:dyDescent="0.3">
      <c r="A750" s="3">
        <v>134425</v>
      </c>
      <c r="B750" t="s">
        <v>3009</v>
      </c>
    </row>
    <row r="751" spans="1:2" x14ac:dyDescent="0.3">
      <c r="A751" s="3">
        <v>134431</v>
      </c>
      <c r="B751" t="s">
        <v>3009</v>
      </c>
    </row>
    <row r="752" spans="1:2" x14ac:dyDescent="0.3">
      <c r="A752" s="3">
        <v>134553</v>
      </c>
      <c r="B752" t="s">
        <v>3009</v>
      </c>
    </row>
    <row r="753" spans="1:2" x14ac:dyDescent="0.3">
      <c r="A753" s="3">
        <v>134648</v>
      </c>
      <c r="B753" t="s">
        <v>3009</v>
      </c>
    </row>
    <row r="754" spans="1:2" x14ac:dyDescent="0.3">
      <c r="A754" s="3">
        <v>134651</v>
      </c>
      <c r="B754" t="s">
        <v>3009</v>
      </c>
    </row>
    <row r="755" spans="1:2" x14ac:dyDescent="0.3">
      <c r="A755" s="3">
        <v>134745</v>
      </c>
      <c r="B755" t="s">
        <v>3009</v>
      </c>
    </row>
    <row r="756" spans="1:2" x14ac:dyDescent="0.3">
      <c r="A756" s="3">
        <v>134779</v>
      </c>
      <c r="B756" t="s">
        <v>3009</v>
      </c>
    </row>
    <row r="757" spans="1:2" x14ac:dyDescent="0.3">
      <c r="A757" s="3">
        <v>134782</v>
      </c>
      <c r="B757" t="s">
        <v>3009</v>
      </c>
    </row>
    <row r="758" spans="1:2" x14ac:dyDescent="0.3">
      <c r="A758" s="3">
        <v>134808</v>
      </c>
      <c r="B758" t="s">
        <v>3009</v>
      </c>
    </row>
    <row r="759" spans="1:2" x14ac:dyDescent="0.3">
      <c r="A759" s="3">
        <v>134846</v>
      </c>
      <c r="B759" t="s">
        <v>3009</v>
      </c>
    </row>
    <row r="760" spans="1:2" x14ac:dyDescent="0.3">
      <c r="A760" s="3">
        <v>134908</v>
      </c>
      <c r="B760" t="s">
        <v>3009</v>
      </c>
    </row>
    <row r="761" spans="1:2" x14ac:dyDescent="0.3">
      <c r="A761" s="3">
        <v>134943</v>
      </c>
      <c r="B761" t="s">
        <v>3009</v>
      </c>
    </row>
    <row r="762" spans="1:2" x14ac:dyDescent="0.3">
      <c r="A762" s="3">
        <v>135005</v>
      </c>
      <c r="B762" t="s">
        <v>3009</v>
      </c>
    </row>
    <row r="763" spans="1:2" x14ac:dyDescent="0.3">
      <c r="A763" s="3">
        <v>135037</v>
      </c>
      <c r="B763" t="s">
        <v>3009</v>
      </c>
    </row>
    <row r="764" spans="1:2" x14ac:dyDescent="0.3">
      <c r="A764" s="3">
        <v>135160</v>
      </c>
      <c r="B764" t="s">
        <v>3009</v>
      </c>
    </row>
    <row r="765" spans="1:2" x14ac:dyDescent="0.3">
      <c r="A765" s="3">
        <v>135194</v>
      </c>
      <c r="B765" t="s">
        <v>3009</v>
      </c>
    </row>
    <row r="766" spans="1:2" x14ac:dyDescent="0.3">
      <c r="A766" s="3">
        <v>135224</v>
      </c>
      <c r="B766" t="s">
        <v>3009</v>
      </c>
    </row>
    <row r="767" spans="1:2" x14ac:dyDescent="0.3">
      <c r="A767" s="3">
        <v>135320</v>
      </c>
      <c r="B767" t="s">
        <v>3009</v>
      </c>
    </row>
    <row r="768" spans="1:2" x14ac:dyDescent="0.3">
      <c r="A768" s="3">
        <v>135356</v>
      </c>
      <c r="B768" t="s">
        <v>3009</v>
      </c>
    </row>
    <row r="769" spans="1:2" x14ac:dyDescent="0.3">
      <c r="A769" s="3">
        <v>135389</v>
      </c>
      <c r="B769" t="s">
        <v>3009</v>
      </c>
    </row>
    <row r="770" spans="1:2" x14ac:dyDescent="0.3">
      <c r="A770" s="3">
        <v>135420</v>
      </c>
      <c r="B770" t="s">
        <v>3009</v>
      </c>
    </row>
    <row r="771" spans="1:2" x14ac:dyDescent="0.3">
      <c r="A771" s="3">
        <v>135480</v>
      </c>
      <c r="B771" t="s">
        <v>3009</v>
      </c>
    </row>
    <row r="772" spans="1:2" x14ac:dyDescent="0.3">
      <c r="A772" s="3">
        <v>135612</v>
      </c>
      <c r="B772" t="s">
        <v>3009</v>
      </c>
    </row>
    <row r="773" spans="1:2" x14ac:dyDescent="0.3">
      <c r="A773" s="3">
        <v>135613</v>
      </c>
      <c r="B773" t="s">
        <v>3009</v>
      </c>
    </row>
    <row r="774" spans="1:2" x14ac:dyDescent="0.3">
      <c r="A774" s="3">
        <v>135643</v>
      </c>
      <c r="B774" t="s">
        <v>3009</v>
      </c>
    </row>
    <row r="775" spans="1:2" x14ac:dyDescent="0.3">
      <c r="A775" s="3">
        <v>135707</v>
      </c>
      <c r="B775" t="s">
        <v>3009</v>
      </c>
    </row>
    <row r="776" spans="1:2" x14ac:dyDescent="0.3">
      <c r="A776" s="3">
        <v>135806</v>
      </c>
      <c r="B776" t="s">
        <v>3009</v>
      </c>
    </row>
    <row r="777" spans="1:2" x14ac:dyDescent="0.3">
      <c r="A777" s="3">
        <v>135867</v>
      </c>
      <c r="B777" t="s">
        <v>3009</v>
      </c>
    </row>
    <row r="778" spans="1:2" x14ac:dyDescent="0.3">
      <c r="A778" s="3">
        <v>135871</v>
      </c>
      <c r="B778" t="s">
        <v>3009</v>
      </c>
    </row>
    <row r="779" spans="1:2" x14ac:dyDescent="0.3">
      <c r="A779" s="3">
        <v>135897</v>
      </c>
      <c r="B779" t="s">
        <v>3009</v>
      </c>
    </row>
    <row r="780" spans="1:2" x14ac:dyDescent="0.3">
      <c r="A780" s="3">
        <v>136121</v>
      </c>
      <c r="B780" t="s">
        <v>3009</v>
      </c>
    </row>
    <row r="781" spans="1:2" x14ac:dyDescent="0.3">
      <c r="A781" s="3">
        <v>136158</v>
      </c>
      <c r="B781" t="s">
        <v>3009</v>
      </c>
    </row>
    <row r="782" spans="1:2" x14ac:dyDescent="0.3">
      <c r="A782" s="3">
        <v>136252</v>
      </c>
      <c r="B782" t="s">
        <v>3009</v>
      </c>
    </row>
    <row r="783" spans="1:2" x14ac:dyDescent="0.3">
      <c r="A783" s="3">
        <v>136378</v>
      </c>
      <c r="B783" t="s">
        <v>3009</v>
      </c>
    </row>
    <row r="784" spans="1:2" x14ac:dyDescent="0.3">
      <c r="A784" s="3">
        <v>136440</v>
      </c>
      <c r="B784" t="s">
        <v>3009</v>
      </c>
    </row>
    <row r="785" spans="1:2" x14ac:dyDescent="0.3">
      <c r="A785" s="3">
        <v>136444</v>
      </c>
      <c r="B785" t="s">
        <v>3009</v>
      </c>
    </row>
    <row r="786" spans="1:2" x14ac:dyDescent="0.3">
      <c r="A786" s="3">
        <v>136476</v>
      </c>
      <c r="B786" t="s">
        <v>3009</v>
      </c>
    </row>
    <row r="787" spans="1:2" x14ac:dyDescent="0.3">
      <c r="A787" s="3">
        <v>136507</v>
      </c>
      <c r="B787" t="s">
        <v>3009</v>
      </c>
    </row>
    <row r="788" spans="1:2" x14ac:dyDescent="0.3">
      <c r="A788" s="3">
        <v>136537</v>
      </c>
      <c r="B788" t="s">
        <v>3009</v>
      </c>
    </row>
    <row r="789" spans="1:2" x14ac:dyDescent="0.3">
      <c r="A789" s="3">
        <v>136572</v>
      </c>
      <c r="B789" t="s">
        <v>3009</v>
      </c>
    </row>
    <row r="790" spans="1:2" x14ac:dyDescent="0.3">
      <c r="A790" s="3">
        <v>136606</v>
      </c>
      <c r="B790" t="s">
        <v>3009</v>
      </c>
    </row>
    <row r="791" spans="1:2" x14ac:dyDescent="0.3">
      <c r="A791" s="3">
        <v>136607</v>
      </c>
      <c r="B791" t="s">
        <v>3009</v>
      </c>
    </row>
    <row r="792" spans="1:2" x14ac:dyDescent="0.3">
      <c r="A792" s="3">
        <v>136765</v>
      </c>
      <c r="B792" t="s">
        <v>3009</v>
      </c>
    </row>
    <row r="793" spans="1:2" x14ac:dyDescent="0.3">
      <c r="A793" s="3">
        <v>136795</v>
      </c>
      <c r="B793" t="s">
        <v>3009</v>
      </c>
    </row>
    <row r="794" spans="1:2" x14ac:dyDescent="0.3">
      <c r="A794" s="3">
        <v>136825</v>
      </c>
      <c r="B794" t="s">
        <v>3009</v>
      </c>
    </row>
    <row r="795" spans="1:2" x14ac:dyDescent="0.3">
      <c r="A795" s="3">
        <v>136861</v>
      </c>
      <c r="B795" t="s">
        <v>3009</v>
      </c>
    </row>
    <row r="796" spans="1:2" x14ac:dyDescent="0.3">
      <c r="A796" s="3">
        <v>136889</v>
      </c>
      <c r="B796" t="s">
        <v>3009</v>
      </c>
    </row>
    <row r="797" spans="1:2" x14ac:dyDescent="0.3">
      <c r="A797" s="3">
        <v>136894</v>
      </c>
      <c r="B797" t="s">
        <v>3009</v>
      </c>
    </row>
    <row r="798" spans="1:2" x14ac:dyDescent="0.3">
      <c r="A798" s="3">
        <v>136988</v>
      </c>
      <c r="B798" t="s">
        <v>3009</v>
      </c>
    </row>
    <row r="799" spans="1:2" x14ac:dyDescent="0.3">
      <c r="A799" s="3">
        <v>137021</v>
      </c>
      <c r="B799" t="s">
        <v>3009</v>
      </c>
    </row>
    <row r="800" spans="1:2" x14ac:dyDescent="0.3">
      <c r="A800" s="3">
        <v>137113</v>
      </c>
      <c r="B800" t="s">
        <v>3009</v>
      </c>
    </row>
    <row r="801" spans="1:2" x14ac:dyDescent="0.3">
      <c r="A801" s="3">
        <v>137272</v>
      </c>
      <c r="B801" t="s">
        <v>3009</v>
      </c>
    </row>
    <row r="802" spans="1:2" x14ac:dyDescent="0.3">
      <c r="A802" s="3">
        <v>137275</v>
      </c>
      <c r="B802" t="s">
        <v>3009</v>
      </c>
    </row>
    <row r="803" spans="1:2" x14ac:dyDescent="0.3">
      <c r="A803" s="3">
        <v>137406</v>
      </c>
      <c r="B803" t="s">
        <v>3009</v>
      </c>
    </row>
    <row r="804" spans="1:2" x14ac:dyDescent="0.3">
      <c r="A804" s="3">
        <v>137471</v>
      </c>
      <c r="B804" t="s">
        <v>3009</v>
      </c>
    </row>
    <row r="805" spans="1:2" x14ac:dyDescent="0.3">
      <c r="A805" s="3">
        <v>137497</v>
      </c>
      <c r="B805" t="s">
        <v>3009</v>
      </c>
    </row>
    <row r="806" spans="1:2" x14ac:dyDescent="0.3">
      <c r="A806" s="3">
        <v>137500</v>
      </c>
      <c r="B806" t="s">
        <v>3009</v>
      </c>
    </row>
    <row r="807" spans="1:2" x14ac:dyDescent="0.3">
      <c r="A807" s="3">
        <v>137530</v>
      </c>
      <c r="B807" t="s">
        <v>3009</v>
      </c>
    </row>
    <row r="808" spans="1:2" x14ac:dyDescent="0.3">
      <c r="A808" s="3">
        <v>137534</v>
      </c>
      <c r="B808" t="s">
        <v>3009</v>
      </c>
    </row>
    <row r="809" spans="1:2" x14ac:dyDescent="0.3">
      <c r="A809" s="3">
        <v>137535</v>
      </c>
      <c r="B809" t="s">
        <v>3009</v>
      </c>
    </row>
    <row r="810" spans="1:2" x14ac:dyDescent="0.3">
      <c r="A810" s="3">
        <v>137596</v>
      </c>
      <c r="B810" t="s">
        <v>3009</v>
      </c>
    </row>
    <row r="811" spans="1:2" x14ac:dyDescent="0.3">
      <c r="A811" s="3">
        <v>137630</v>
      </c>
      <c r="B811" t="s">
        <v>3009</v>
      </c>
    </row>
    <row r="812" spans="1:2" x14ac:dyDescent="0.3">
      <c r="A812" s="3">
        <v>137755</v>
      </c>
      <c r="B812" t="s">
        <v>3009</v>
      </c>
    </row>
    <row r="813" spans="1:2" x14ac:dyDescent="0.3">
      <c r="A813" s="3">
        <v>137756</v>
      </c>
      <c r="B813" t="s">
        <v>3009</v>
      </c>
    </row>
    <row r="814" spans="1:2" x14ac:dyDescent="0.3">
      <c r="A814" s="3">
        <v>137785</v>
      </c>
      <c r="B814" t="s">
        <v>3009</v>
      </c>
    </row>
    <row r="815" spans="1:2" x14ac:dyDescent="0.3">
      <c r="A815" s="3">
        <v>137819</v>
      </c>
      <c r="B815" t="s">
        <v>3009</v>
      </c>
    </row>
    <row r="816" spans="1:2" x14ac:dyDescent="0.3">
      <c r="A816" s="3">
        <v>137981</v>
      </c>
      <c r="B816" t="s">
        <v>3009</v>
      </c>
    </row>
    <row r="817" spans="1:2" x14ac:dyDescent="0.3">
      <c r="A817" s="3">
        <v>138009</v>
      </c>
      <c r="B817" t="s">
        <v>3009</v>
      </c>
    </row>
    <row r="818" spans="1:2" x14ac:dyDescent="0.3">
      <c r="A818" s="3">
        <v>138040</v>
      </c>
      <c r="B818" t="s">
        <v>3009</v>
      </c>
    </row>
    <row r="819" spans="1:2" x14ac:dyDescent="0.3">
      <c r="A819" s="3">
        <v>138075</v>
      </c>
      <c r="B819" t="s">
        <v>3009</v>
      </c>
    </row>
    <row r="820" spans="1:2" x14ac:dyDescent="0.3">
      <c r="A820" s="3">
        <v>138078</v>
      </c>
      <c r="B820" t="s">
        <v>3009</v>
      </c>
    </row>
    <row r="821" spans="1:2" x14ac:dyDescent="0.3">
      <c r="A821" s="3">
        <v>138142</v>
      </c>
      <c r="B821" t="s">
        <v>3009</v>
      </c>
    </row>
    <row r="822" spans="1:2" x14ac:dyDescent="0.3">
      <c r="A822" s="3">
        <v>138234</v>
      </c>
      <c r="B822" t="s">
        <v>3009</v>
      </c>
    </row>
    <row r="823" spans="1:2" x14ac:dyDescent="0.3">
      <c r="A823" s="3">
        <v>138303</v>
      </c>
      <c r="B823" t="s">
        <v>3009</v>
      </c>
    </row>
    <row r="824" spans="1:2" x14ac:dyDescent="0.3">
      <c r="A824" s="3">
        <v>138428</v>
      </c>
      <c r="B824" t="s">
        <v>3009</v>
      </c>
    </row>
    <row r="825" spans="1:2" x14ac:dyDescent="0.3">
      <c r="A825" s="3">
        <v>138616</v>
      </c>
      <c r="B825" t="s">
        <v>3009</v>
      </c>
    </row>
    <row r="826" spans="1:2" x14ac:dyDescent="0.3">
      <c r="A826" s="3">
        <v>138619</v>
      </c>
      <c r="B826" t="s">
        <v>3009</v>
      </c>
    </row>
    <row r="827" spans="1:2" x14ac:dyDescent="0.3">
      <c r="A827" s="3">
        <v>138687</v>
      </c>
      <c r="B827" t="s">
        <v>3009</v>
      </c>
    </row>
    <row r="828" spans="1:2" x14ac:dyDescent="0.3">
      <c r="A828" s="3">
        <v>138712</v>
      </c>
      <c r="B828" t="s">
        <v>3009</v>
      </c>
    </row>
    <row r="829" spans="1:2" x14ac:dyDescent="0.3">
      <c r="A829" s="3">
        <v>138714</v>
      </c>
      <c r="B829" t="s">
        <v>3009</v>
      </c>
    </row>
    <row r="830" spans="1:2" x14ac:dyDescent="0.3">
      <c r="A830" s="3">
        <v>138719</v>
      </c>
      <c r="B830" t="s">
        <v>3009</v>
      </c>
    </row>
    <row r="831" spans="1:2" x14ac:dyDescent="0.3">
      <c r="A831" s="3">
        <v>138744</v>
      </c>
      <c r="B831" t="s">
        <v>3009</v>
      </c>
    </row>
    <row r="832" spans="1:2" x14ac:dyDescent="0.3">
      <c r="A832" s="3">
        <v>138751</v>
      </c>
      <c r="B832" t="s">
        <v>3009</v>
      </c>
    </row>
    <row r="833" spans="1:2" x14ac:dyDescent="0.3">
      <c r="A833" s="3">
        <v>138872</v>
      </c>
      <c r="B833" t="s">
        <v>3009</v>
      </c>
    </row>
    <row r="834" spans="1:2" x14ac:dyDescent="0.3">
      <c r="A834" s="3">
        <v>139065</v>
      </c>
      <c r="B834" t="s">
        <v>3009</v>
      </c>
    </row>
    <row r="835" spans="1:2" x14ac:dyDescent="0.3">
      <c r="A835" s="3">
        <v>139100</v>
      </c>
      <c r="B835" t="s">
        <v>3009</v>
      </c>
    </row>
    <row r="836" spans="1:2" x14ac:dyDescent="0.3">
      <c r="A836" s="3">
        <v>139128</v>
      </c>
      <c r="B836" t="s">
        <v>3009</v>
      </c>
    </row>
    <row r="837" spans="1:2" x14ac:dyDescent="0.3">
      <c r="A837" s="3">
        <v>139132</v>
      </c>
      <c r="B837" t="s">
        <v>3009</v>
      </c>
    </row>
    <row r="838" spans="1:2" x14ac:dyDescent="0.3">
      <c r="A838" s="3">
        <v>139160</v>
      </c>
      <c r="B838" t="s">
        <v>3009</v>
      </c>
    </row>
    <row r="839" spans="1:2" x14ac:dyDescent="0.3">
      <c r="A839" s="3">
        <v>139165</v>
      </c>
      <c r="B839" t="s">
        <v>3009</v>
      </c>
    </row>
    <row r="840" spans="1:2" x14ac:dyDescent="0.3">
      <c r="A840" s="3">
        <v>139231</v>
      </c>
      <c r="B840" t="s">
        <v>3009</v>
      </c>
    </row>
    <row r="841" spans="1:2" x14ac:dyDescent="0.3">
      <c r="A841" s="3">
        <v>139291</v>
      </c>
      <c r="B841" t="s">
        <v>3009</v>
      </c>
    </row>
    <row r="842" spans="1:2" x14ac:dyDescent="0.3">
      <c r="A842" s="3">
        <v>139326</v>
      </c>
      <c r="B842" t="s">
        <v>3009</v>
      </c>
    </row>
    <row r="843" spans="1:2" x14ac:dyDescent="0.3">
      <c r="A843" s="3">
        <v>139451</v>
      </c>
      <c r="B843" t="s">
        <v>3009</v>
      </c>
    </row>
    <row r="844" spans="1:2" x14ac:dyDescent="0.3">
      <c r="A844" s="3">
        <v>139643</v>
      </c>
      <c r="B844" t="s">
        <v>3009</v>
      </c>
    </row>
    <row r="845" spans="1:2" x14ac:dyDescent="0.3">
      <c r="A845" s="3">
        <v>139775</v>
      </c>
      <c r="B845" t="s">
        <v>3009</v>
      </c>
    </row>
    <row r="846" spans="1:2" x14ac:dyDescent="0.3">
      <c r="A846" s="3">
        <v>139802</v>
      </c>
      <c r="B846" t="s">
        <v>3009</v>
      </c>
    </row>
    <row r="847" spans="1:2" x14ac:dyDescent="0.3">
      <c r="A847" s="3">
        <v>139807</v>
      </c>
      <c r="B847" t="s">
        <v>3009</v>
      </c>
    </row>
    <row r="848" spans="1:2" x14ac:dyDescent="0.3">
      <c r="A848" s="3">
        <v>139864</v>
      </c>
      <c r="B848" t="s">
        <v>3009</v>
      </c>
    </row>
    <row r="849" spans="1:2" x14ac:dyDescent="0.3">
      <c r="A849" s="3">
        <v>140024</v>
      </c>
      <c r="B849" t="s">
        <v>3009</v>
      </c>
    </row>
    <row r="850" spans="1:2" x14ac:dyDescent="0.3">
      <c r="A850" s="3">
        <v>140187</v>
      </c>
      <c r="B850" t="s">
        <v>3009</v>
      </c>
    </row>
    <row r="851" spans="1:2" x14ac:dyDescent="0.3">
      <c r="A851" s="3">
        <v>140255</v>
      </c>
      <c r="B851" t="s">
        <v>3009</v>
      </c>
    </row>
    <row r="852" spans="1:2" x14ac:dyDescent="0.3">
      <c r="A852" s="3">
        <v>140286</v>
      </c>
      <c r="B852" t="s">
        <v>3009</v>
      </c>
    </row>
    <row r="853" spans="1:2" x14ac:dyDescent="0.3">
      <c r="A853" s="3">
        <v>140312</v>
      </c>
      <c r="B853" t="s">
        <v>3009</v>
      </c>
    </row>
    <row r="854" spans="1:2" x14ac:dyDescent="0.3">
      <c r="A854" s="3">
        <v>140376</v>
      </c>
      <c r="B854" t="s">
        <v>3009</v>
      </c>
    </row>
    <row r="855" spans="1:2" x14ac:dyDescent="0.3">
      <c r="A855" s="3">
        <v>140381</v>
      </c>
      <c r="B855" t="s">
        <v>3009</v>
      </c>
    </row>
    <row r="856" spans="1:2" x14ac:dyDescent="0.3">
      <c r="A856" s="3">
        <v>140409</v>
      </c>
      <c r="B856" t="s">
        <v>3009</v>
      </c>
    </row>
    <row r="857" spans="1:2" x14ac:dyDescent="0.3">
      <c r="A857" s="3">
        <v>140506</v>
      </c>
      <c r="B857" t="s">
        <v>3009</v>
      </c>
    </row>
    <row r="858" spans="1:2" x14ac:dyDescent="0.3">
      <c r="A858" s="3">
        <v>140507</v>
      </c>
      <c r="B858" t="s">
        <v>3009</v>
      </c>
    </row>
    <row r="859" spans="1:2" x14ac:dyDescent="0.3">
      <c r="A859" s="3">
        <v>140510</v>
      </c>
      <c r="B859" t="s">
        <v>3009</v>
      </c>
    </row>
    <row r="860" spans="1:2" x14ac:dyDescent="0.3">
      <c r="A860" s="3">
        <v>140568</v>
      </c>
      <c r="B860" t="s">
        <v>3009</v>
      </c>
    </row>
    <row r="861" spans="1:2" x14ac:dyDescent="0.3">
      <c r="A861" s="3">
        <v>140571</v>
      </c>
      <c r="B861" t="s">
        <v>3009</v>
      </c>
    </row>
    <row r="862" spans="1:2" x14ac:dyDescent="0.3">
      <c r="A862" s="3">
        <v>140632</v>
      </c>
      <c r="B862" t="s">
        <v>3009</v>
      </c>
    </row>
    <row r="863" spans="1:2" x14ac:dyDescent="0.3">
      <c r="A863" s="3">
        <v>140636</v>
      </c>
      <c r="B863" t="s">
        <v>3009</v>
      </c>
    </row>
    <row r="864" spans="1:2" x14ac:dyDescent="0.3">
      <c r="A864" s="3">
        <v>140670</v>
      </c>
      <c r="B864" t="s">
        <v>3009</v>
      </c>
    </row>
    <row r="865" spans="1:2" x14ac:dyDescent="0.3">
      <c r="A865" s="3">
        <v>140698</v>
      </c>
      <c r="B865" t="s">
        <v>3009</v>
      </c>
    </row>
    <row r="866" spans="1:2" x14ac:dyDescent="0.3">
      <c r="A866" s="3">
        <v>140799</v>
      </c>
      <c r="B866" t="s">
        <v>3009</v>
      </c>
    </row>
    <row r="867" spans="1:2" x14ac:dyDescent="0.3">
      <c r="A867" s="3">
        <v>140862</v>
      </c>
      <c r="B867" t="s">
        <v>3009</v>
      </c>
    </row>
    <row r="868" spans="1:2" x14ac:dyDescent="0.3">
      <c r="A868" s="3">
        <v>140985</v>
      </c>
      <c r="B868" t="s">
        <v>3009</v>
      </c>
    </row>
    <row r="869" spans="1:2" x14ac:dyDescent="0.3">
      <c r="A869" s="3">
        <v>141049</v>
      </c>
      <c r="B869" t="s">
        <v>3009</v>
      </c>
    </row>
    <row r="870" spans="1:2" x14ac:dyDescent="0.3">
      <c r="A870" s="3">
        <v>141144</v>
      </c>
      <c r="B870" t="s">
        <v>3009</v>
      </c>
    </row>
    <row r="871" spans="1:2" x14ac:dyDescent="0.3">
      <c r="A871" s="3">
        <v>141147</v>
      </c>
      <c r="B871" t="s">
        <v>3009</v>
      </c>
    </row>
    <row r="872" spans="1:2" x14ac:dyDescent="0.3">
      <c r="A872" s="3">
        <v>141178</v>
      </c>
      <c r="B872" t="s">
        <v>3009</v>
      </c>
    </row>
    <row r="873" spans="1:2" x14ac:dyDescent="0.3">
      <c r="A873" s="3">
        <v>141179</v>
      </c>
      <c r="B873" t="s">
        <v>3009</v>
      </c>
    </row>
    <row r="874" spans="1:2" x14ac:dyDescent="0.3">
      <c r="A874" s="3">
        <v>141244</v>
      </c>
      <c r="B874" t="s">
        <v>3009</v>
      </c>
    </row>
    <row r="875" spans="1:2" x14ac:dyDescent="0.3">
      <c r="A875" s="3">
        <v>141375</v>
      </c>
      <c r="B875" t="s">
        <v>3009</v>
      </c>
    </row>
    <row r="876" spans="1:2" x14ac:dyDescent="0.3">
      <c r="A876" s="3">
        <v>141432</v>
      </c>
      <c r="B876" t="s">
        <v>3009</v>
      </c>
    </row>
    <row r="877" spans="1:2" x14ac:dyDescent="0.3">
      <c r="A877" s="3">
        <v>141465</v>
      </c>
      <c r="B877" t="s">
        <v>3009</v>
      </c>
    </row>
    <row r="878" spans="1:2" x14ac:dyDescent="0.3">
      <c r="A878" s="3">
        <v>141471</v>
      </c>
      <c r="B878" t="s">
        <v>3009</v>
      </c>
    </row>
    <row r="879" spans="1:2" x14ac:dyDescent="0.3">
      <c r="A879" s="3">
        <v>141500</v>
      </c>
      <c r="B879" t="s">
        <v>3009</v>
      </c>
    </row>
    <row r="880" spans="1:2" x14ac:dyDescent="0.3">
      <c r="A880" s="3">
        <v>141531</v>
      </c>
      <c r="B880" t="s">
        <v>3009</v>
      </c>
    </row>
    <row r="881" spans="1:2" x14ac:dyDescent="0.3">
      <c r="A881" s="3">
        <v>141533</v>
      </c>
      <c r="B881" t="s">
        <v>3009</v>
      </c>
    </row>
    <row r="882" spans="1:2" x14ac:dyDescent="0.3">
      <c r="A882" s="3">
        <v>141595</v>
      </c>
      <c r="B882" t="s">
        <v>3009</v>
      </c>
    </row>
    <row r="883" spans="1:2" x14ac:dyDescent="0.3">
      <c r="A883" s="3">
        <v>141598</v>
      </c>
      <c r="B883" t="s">
        <v>3009</v>
      </c>
    </row>
    <row r="884" spans="1:2" x14ac:dyDescent="0.3">
      <c r="A884" s="3">
        <v>141661</v>
      </c>
      <c r="B884" t="s">
        <v>3009</v>
      </c>
    </row>
    <row r="885" spans="1:2" x14ac:dyDescent="0.3">
      <c r="A885" s="3">
        <v>141758</v>
      </c>
      <c r="B885" t="s">
        <v>3009</v>
      </c>
    </row>
    <row r="886" spans="1:2" x14ac:dyDescent="0.3">
      <c r="A886" s="3">
        <v>141822</v>
      </c>
      <c r="B886" t="s">
        <v>3009</v>
      </c>
    </row>
    <row r="887" spans="1:2" x14ac:dyDescent="0.3">
      <c r="A887" s="3">
        <v>141852</v>
      </c>
      <c r="B887" t="s">
        <v>3009</v>
      </c>
    </row>
    <row r="888" spans="1:2" x14ac:dyDescent="0.3">
      <c r="A888" s="3">
        <v>141855</v>
      </c>
      <c r="B888" t="s">
        <v>3009</v>
      </c>
    </row>
    <row r="889" spans="1:2" x14ac:dyDescent="0.3">
      <c r="A889" s="3">
        <v>141884</v>
      </c>
      <c r="B889" t="s">
        <v>3009</v>
      </c>
    </row>
    <row r="890" spans="1:2" x14ac:dyDescent="0.3">
      <c r="A890" s="3">
        <v>141917</v>
      </c>
      <c r="B890" t="s">
        <v>3009</v>
      </c>
    </row>
    <row r="891" spans="1:2" x14ac:dyDescent="0.3">
      <c r="A891" s="3">
        <v>141946</v>
      </c>
      <c r="B891" t="s">
        <v>3009</v>
      </c>
    </row>
    <row r="892" spans="1:2" x14ac:dyDescent="0.3">
      <c r="A892" s="3">
        <v>142047</v>
      </c>
      <c r="B892" t="s">
        <v>3009</v>
      </c>
    </row>
    <row r="893" spans="1:2" x14ac:dyDescent="0.3">
      <c r="A893" s="3">
        <v>142073</v>
      </c>
      <c r="B893" t="s">
        <v>3009</v>
      </c>
    </row>
    <row r="894" spans="1:2" x14ac:dyDescent="0.3">
      <c r="A894" s="3">
        <v>142111</v>
      </c>
      <c r="B894" t="s">
        <v>3009</v>
      </c>
    </row>
    <row r="895" spans="1:2" x14ac:dyDescent="0.3">
      <c r="A895" s="3">
        <v>142139</v>
      </c>
      <c r="B895" t="s">
        <v>3009</v>
      </c>
    </row>
    <row r="896" spans="1:2" x14ac:dyDescent="0.3">
      <c r="A896" s="3">
        <v>142175</v>
      </c>
      <c r="B896" t="s">
        <v>3009</v>
      </c>
    </row>
    <row r="897" spans="1:2" x14ac:dyDescent="0.3">
      <c r="A897" s="3">
        <v>142365</v>
      </c>
      <c r="B897" t="s">
        <v>3009</v>
      </c>
    </row>
    <row r="898" spans="1:2" x14ac:dyDescent="0.3">
      <c r="A898" s="3">
        <v>142521</v>
      </c>
      <c r="B898" t="s">
        <v>3009</v>
      </c>
    </row>
    <row r="899" spans="1:2" x14ac:dyDescent="0.3">
      <c r="A899" s="3">
        <v>142523</v>
      </c>
      <c r="B899" t="s">
        <v>3009</v>
      </c>
    </row>
    <row r="900" spans="1:2" x14ac:dyDescent="0.3">
      <c r="A900" s="3">
        <v>142557</v>
      </c>
      <c r="B900" t="s">
        <v>3009</v>
      </c>
    </row>
    <row r="901" spans="1:2" x14ac:dyDescent="0.3">
      <c r="A901" s="3">
        <v>142584</v>
      </c>
      <c r="B901" t="s">
        <v>3009</v>
      </c>
    </row>
    <row r="902" spans="1:2" x14ac:dyDescent="0.3">
      <c r="A902" s="3">
        <v>142617</v>
      </c>
      <c r="B902" t="s">
        <v>3009</v>
      </c>
    </row>
    <row r="903" spans="1:2" x14ac:dyDescent="0.3">
      <c r="A903" s="3">
        <v>142716</v>
      </c>
      <c r="B903" t="s">
        <v>3009</v>
      </c>
    </row>
    <row r="904" spans="1:2" x14ac:dyDescent="0.3">
      <c r="A904" s="3">
        <v>142718</v>
      </c>
      <c r="B904" t="s">
        <v>3009</v>
      </c>
    </row>
    <row r="905" spans="1:2" x14ac:dyDescent="0.3">
      <c r="A905" s="3">
        <v>142744</v>
      </c>
      <c r="B905" t="s">
        <v>3009</v>
      </c>
    </row>
    <row r="906" spans="1:2" x14ac:dyDescent="0.3">
      <c r="A906" s="3">
        <v>142840</v>
      </c>
      <c r="B906" t="s">
        <v>3009</v>
      </c>
    </row>
    <row r="907" spans="1:2" x14ac:dyDescent="0.3">
      <c r="A907" s="3">
        <v>142905</v>
      </c>
      <c r="B907" t="s">
        <v>3009</v>
      </c>
    </row>
    <row r="908" spans="1:2" x14ac:dyDescent="0.3">
      <c r="A908" s="3">
        <v>143003</v>
      </c>
      <c r="B908" t="s">
        <v>3009</v>
      </c>
    </row>
    <row r="909" spans="1:2" x14ac:dyDescent="0.3">
      <c r="A909" s="3">
        <v>143032</v>
      </c>
      <c r="B909" t="s">
        <v>3009</v>
      </c>
    </row>
    <row r="910" spans="1:2" x14ac:dyDescent="0.3">
      <c r="A910" s="3">
        <v>143036</v>
      </c>
      <c r="B910" t="s">
        <v>3009</v>
      </c>
    </row>
    <row r="911" spans="1:2" x14ac:dyDescent="0.3">
      <c r="A911" s="3">
        <v>143038</v>
      </c>
      <c r="B911" t="s">
        <v>3009</v>
      </c>
    </row>
    <row r="912" spans="1:2" x14ac:dyDescent="0.3">
      <c r="A912" s="3">
        <v>143193</v>
      </c>
      <c r="B912" t="s">
        <v>3009</v>
      </c>
    </row>
    <row r="913" spans="1:2" x14ac:dyDescent="0.3">
      <c r="A913" s="3">
        <v>143259</v>
      </c>
      <c r="B913" t="s">
        <v>3009</v>
      </c>
    </row>
    <row r="914" spans="1:2" x14ac:dyDescent="0.3">
      <c r="A914" s="3">
        <v>143261</v>
      </c>
      <c r="B914" t="s">
        <v>3009</v>
      </c>
    </row>
    <row r="915" spans="1:2" x14ac:dyDescent="0.3">
      <c r="A915" s="3">
        <v>143263</v>
      </c>
      <c r="B915" t="s">
        <v>3009</v>
      </c>
    </row>
    <row r="916" spans="1:2" x14ac:dyDescent="0.3">
      <c r="A916" s="3">
        <v>143325</v>
      </c>
      <c r="B916" t="s">
        <v>3009</v>
      </c>
    </row>
    <row r="917" spans="1:2" x14ac:dyDescent="0.3">
      <c r="A917" s="3">
        <v>143384</v>
      </c>
      <c r="B917" t="s">
        <v>3009</v>
      </c>
    </row>
    <row r="918" spans="1:2" x14ac:dyDescent="0.3">
      <c r="A918" s="3">
        <v>143450</v>
      </c>
      <c r="B918" t="s">
        <v>3009</v>
      </c>
    </row>
    <row r="919" spans="1:2" x14ac:dyDescent="0.3">
      <c r="A919" s="3">
        <v>143519</v>
      </c>
      <c r="B919" t="s">
        <v>3009</v>
      </c>
    </row>
    <row r="920" spans="1:2" x14ac:dyDescent="0.3">
      <c r="A920" s="3">
        <v>143577</v>
      </c>
      <c r="B920" t="s">
        <v>3009</v>
      </c>
    </row>
    <row r="921" spans="1:2" x14ac:dyDescent="0.3">
      <c r="A921" s="3">
        <v>143679</v>
      </c>
      <c r="B921" t="s">
        <v>3009</v>
      </c>
    </row>
    <row r="922" spans="1:2" x14ac:dyDescent="0.3">
      <c r="A922" s="3">
        <v>143706</v>
      </c>
      <c r="B922" t="s">
        <v>3009</v>
      </c>
    </row>
    <row r="923" spans="1:2" x14ac:dyDescent="0.3">
      <c r="A923" s="3">
        <v>143773</v>
      </c>
      <c r="B923" t="s">
        <v>3009</v>
      </c>
    </row>
    <row r="924" spans="1:2" x14ac:dyDescent="0.3">
      <c r="A924" s="3">
        <v>143838</v>
      </c>
      <c r="B924" t="s">
        <v>3009</v>
      </c>
    </row>
    <row r="925" spans="1:2" x14ac:dyDescent="0.3">
      <c r="A925" s="3">
        <v>143898</v>
      </c>
      <c r="B925" t="s">
        <v>3009</v>
      </c>
    </row>
    <row r="926" spans="1:2" x14ac:dyDescent="0.3">
      <c r="A926" s="3">
        <v>143995</v>
      </c>
      <c r="B926" t="s">
        <v>3009</v>
      </c>
    </row>
    <row r="927" spans="1:2" x14ac:dyDescent="0.3">
      <c r="A927" s="3">
        <v>144121</v>
      </c>
      <c r="B927" t="s">
        <v>3009</v>
      </c>
    </row>
    <row r="928" spans="1:2" x14ac:dyDescent="0.3">
      <c r="A928" s="3">
        <v>144125</v>
      </c>
      <c r="B928" t="s">
        <v>3009</v>
      </c>
    </row>
    <row r="929" spans="1:2" x14ac:dyDescent="0.3">
      <c r="A929" s="3">
        <v>144159</v>
      </c>
      <c r="B929" t="s">
        <v>3009</v>
      </c>
    </row>
    <row r="930" spans="1:2" x14ac:dyDescent="0.3">
      <c r="A930" s="3">
        <v>144190</v>
      </c>
      <c r="B930" t="s">
        <v>3009</v>
      </c>
    </row>
    <row r="931" spans="1:2" x14ac:dyDescent="0.3">
      <c r="A931" s="3">
        <v>144286</v>
      </c>
      <c r="B931" t="s">
        <v>3009</v>
      </c>
    </row>
    <row r="932" spans="1:2" x14ac:dyDescent="0.3">
      <c r="A932" s="3">
        <v>144318</v>
      </c>
      <c r="B932" t="s">
        <v>3009</v>
      </c>
    </row>
    <row r="933" spans="1:2" x14ac:dyDescent="0.3">
      <c r="A933" s="3">
        <v>144382</v>
      </c>
      <c r="B933" t="s">
        <v>3009</v>
      </c>
    </row>
    <row r="934" spans="1:2" x14ac:dyDescent="0.3">
      <c r="A934" s="3">
        <v>144442</v>
      </c>
      <c r="B934" t="s">
        <v>3009</v>
      </c>
    </row>
    <row r="935" spans="1:2" x14ac:dyDescent="0.3">
      <c r="A935" s="3">
        <v>144444</v>
      </c>
      <c r="B935" t="s">
        <v>3009</v>
      </c>
    </row>
    <row r="936" spans="1:2" x14ac:dyDescent="0.3">
      <c r="A936" s="3">
        <v>144445</v>
      </c>
      <c r="B936" t="s">
        <v>3009</v>
      </c>
    </row>
    <row r="937" spans="1:2" x14ac:dyDescent="0.3">
      <c r="A937" s="3">
        <v>144479</v>
      </c>
      <c r="B937" t="s">
        <v>3009</v>
      </c>
    </row>
    <row r="938" spans="1:2" x14ac:dyDescent="0.3">
      <c r="A938" s="3">
        <v>144573</v>
      </c>
      <c r="B938" t="s">
        <v>3009</v>
      </c>
    </row>
    <row r="939" spans="1:2" x14ac:dyDescent="0.3">
      <c r="A939" s="3">
        <v>144574</v>
      </c>
      <c r="B939" t="s">
        <v>3009</v>
      </c>
    </row>
    <row r="940" spans="1:2" x14ac:dyDescent="0.3">
      <c r="A940" s="3">
        <v>144605</v>
      </c>
      <c r="B940" t="s">
        <v>3009</v>
      </c>
    </row>
    <row r="941" spans="1:2" x14ac:dyDescent="0.3">
      <c r="A941" s="3">
        <v>144606</v>
      </c>
      <c r="B941" t="s">
        <v>3009</v>
      </c>
    </row>
    <row r="942" spans="1:2" x14ac:dyDescent="0.3">
      <c r="A942" s="3">
        <v>144634</v>
      </c>
      <c r="B942" t="s">
        <v>3009</v>
      </c>
    </row>
    <row r="943" spans="1:2" x14ac:dyDescent="0.3">
      <c r="A943" s="3">
        <v>144636</v>
      </c>
      <c r="B943" t="s">
        <v>3009</v>
      </c>
    </row>
    <row r="944" spans="1:2" x14ac:dyDescent="0.3">
      <c r="A944" s="3">
        <v>144670</v>
      </c>
      <c r="B944" t="s">
        <v>3009</v>
      </c>
    </row>
    <row r="945" spans="1:2" x14ac:dyDescent="0.3">
      <c r="A945" s="3">
        <v>144702</v>
      </c>
      <c r="B945" t="s">
        <v>3009</v>
      </c>
    </row>
    <row r="946" spans="1:2" x14ac:dyDescent="0.3">
      <c r="A946" s="3">
        <v>144766</v>
      </c>
      <c r="B946" t="s">
        <v>3009</v>
      </c>
    </row>
    <row r="947" spans="1:2" x14ac:dyDescent="0.3">
      <c r="A947" s="3">
        <v>144824</v>
      </c>
      <c r="B947" t="s">
        <v>3009</v>
      </c>
    </row>
    <row r="948" spans="1:2" x14ac:dyDescent="0.3">
      <c r="A948" s="3">
        <v>144827</v>
      </c>
      <c r="B948" t="s">
        <v>3009</v>
      </c>
    </row>
    <row r="949" spans="1:2" x14ac:dyDescent="0.3">
      <c r="A949" s="3">
        <v>144859</v>
      </c>
      <c r="B949" t="s">
        <v>3009</v>
      </c>
    </row>
    <row r="950" spans="1:2" x14ac:dyDescent="0.3">
      <c r="A950" s="3">
        <v>144862</v>
      </c>
      <c r="B950" t="s">
        <v>3009</v>
      </c>
    </row>
    <row r="951" spans="1:2" x14ac:dyDescent="0.3">
      <c r="A951" s="3">
        <v>144890</v>
      </c>
      <c r="B951" t="s">
        <v>3009</v>
      </c>
    </row>
    <row r="952" spans="1:2" x14ac:dyDescent="0.3">
      <c r="A952" s="3">
        <v>144894</v>
      </c>
      <c r="B952" t="s">
        <v>3009</v>
      </c>
    </row>
    <row r="953" spans="1:2" x14ac:dyDescent="0.3">
      <c r="A953" s="3">
        <v>145117</v>
      </c>
      <c r="B953" t="s">
        <v>3009</v>
      </c>
    </row>
    <row r="954" spans="1:2" x14ac:dyDescent="0.3">
      <c r="A954" s="3">
        <v>145181</v>
      </c>
      <c r="B954" t="s">
        <v>3009</v>
      </c>
    </row>
    <row r="955" spans="1:2" x14ac:dyDescent="0.3">
      <c r="A955" s="3">
        <v>145183</v>
      </c>
      <c r="B955" t="s">
        <v>3009</v>
      </c>
    </row>
    <row r="956" spans="1:2" x14ac:dyDescent="0.3">
      <c r="A956" s="3">
        <v>145208</v>
      </c>
      <c r="B956" t="s">
        <v>3009</v>
      </c>
    </row>
    <row r="957" spans="1:2" x14ac:dyDescent="0.3">
      <c r="A957" s="3">
        <v>145212</v>
      </c>
      <c r="B957" t="s">
        <v>3009</v>
      </c>
    </row>
    <row r="958" spans="1:2" x14ac:dyDescent="0.3">
      <c r="A958" s="3">
        <v>145279</v>
      </c>
      <c r="B958" t="s">
        <v>3009</v>
      </c>
    </row>
    <row r="959" spans="1:2" x14ac:dyDescent="0.3">
      <c r="A959" s="3">
        <v>145338</v>
      </c>
      <c r="B959" t="s">
        <v>3009</v>
      </c>
    </row>
    <row r="960" spans="1:2" x14ac:dyDescent="0.3">
      <c r="A960" s="3">
        <v>145342</v>
      </c>
      <c r="B960" t="s">
        <v>3009</v>
      </c>
    </row>
    <row r="961" spans="1:2" x14ac:dyDescent="0.3">
      <c r="A961" s="3">
        <v>145371</v>
      </c>
      <c r="B961" t="s">
        <v>3009</v>
      </c>
    </row>
    <row r="962" spans="1:2" x14ac:dyDescent="0.3">
      <c r="A962" s="3">
        <v>145375</v>
      </c>
      <c r="B962" t="s">
        <v>3009</v>
      </c>
    </row>
    <row r="963" spans="1:2" x14ac:dyDescent="0.3">
      <c r="A963" s="3">
        <v>145563</v>
      </c>
      <c r="B963" t="s">
        <v>3009</v>
      </c>
    </row>
    <row r="964" spans="1:2" x14ac:dyDescent="0.3">
      <c r="A964" s="3">
        <v>145626</v>
      </c>
      <c r="B964" t="s">
        <v>3009</v>
      </c>
    </row>
    <row r="965" spans="1:2" x14ac:dyDescent="0.3">
      <c r="A965" s="3">
        <v>145818</v>
      </c>
      <c r="B965" t="s">
        <v>3009</v>
      </c>
    </row>
    <row r="966" spans="1:2" x14ac:dyDescent="0.3">
      <c r="A966" s="3">
        <v>145916</v>
      </c>
      <c r="B966" t="s">
        <v>3009</v>
      </c>
    </row>
    <row r="967" spans="1:2" x14ac:dyDescent="0.3">
      <c r="A967" s="3">
        <v>145947</v>
      </c>
      <c r="B967" t="s">
        <v>3009</v>
      </c>
    </row>
    <row r="968" spans="1:2" x14ac:dyDescent="0.3">
      <c r="A968" s="3">
        <v>145950</v>
      </c>
      <c r="B968" t="s">
        <v>3009</v>
      </c>
    </row>
    <row r="969" spans="1:2" x14ac:dyDescent="0.3">
      <c r="A969" s="3">
        <v>146076</v>
      </c>
      <c r="B969" t="s">
        <v>3009</v>
      </c>
    </row>
    <row r="970" spans="1:2" x14ac:dyDescent="0.3">
      <c r="A970" s="3">
        <v>146170</v>
      </c>
      <c r="B970" t="s">
        <v>3009</v>
      </c>
    </row>
    <row r="971" spans="1:2" x14ac:dyDescent="0.3">
      <c r="A971" s="3">
        <v>146232</v>
      </c>
      <c r="B971" t="s">
        <v>3009</v>
      </c>
    </row>
    <row r="972" spans="1:2" x14ac:dyDescent="0.3">
      <c r="A972" s="3">
        <v>146271</v>
      </c>
      <c r="B972" t="s">
        <v>3009</v>
      </c>
    </row>
    <row r="973" spans="1:2" x14ac:dyDescent="0.3">
      <c r="A973" s="3">
        <v>146297</v>
      </c>
      <c r="B973" t="s">
        <v>3009</v>
      </c>
    </row>
    <row r="974" spans="1:2" x14ac:dyDescent="0.3">
      <c r="A974" s="3">
        <v>146328</v>
      </c>
      <c r="B974" t="s">
        <v>3009</v>
      </c>
    </row>
    <row r="975" spans="1:2" x14ac:dyDescent="0.3">
      <c r="A975" s="3">
        <v>146426</v>
      </c>
      <c r="B975" t="s">
        <v>3009</v>
      </c>
    </row>
    <row r="976" spans="1:2" x14ac:dyDescent="0.3">
      <c r="A976" s="3">
        <v>146489</v>
      </c>
      <c r="B976" t="s">
        <v>3009</v>
      </c>
    </row>
    <row r="977" spans="1:2" x14ac:dyDescent="0.3">
      <c r="A977" s="3">
        <v>146685</v>
      </c>
      <c r="B977" t="s">
        <v>3009</v>
      </c>
    </row>
    <row r="978" spans="1:2" x14ac:dyDescent="0.3">
      <c r="A978" s="3">
        <v>146713</v>
      </c>
      <c r="B978" t="s">
        <v>3009</v>
      </c>
    </row>
    <row r="979" spans="1:2" x14ac:dyDescent="0.3">
      <c r="A979" s="3">
        <v>146745</v>
      </c>
      <c r="B979" t="s">
        <v>3009</v>
      </c>
    </row>
    <row r="980" spans="1:2" x14ac:dyDescent="0.3">
      <c r="A980" s="3">
        <v>146778</v>
      </c>
      <c r="B980" t="s">
        <v>3009</v>
      </c>
    </row>
    <row r="981" spans="1:2" x14ac:dyDescent="0.3">
      <c r="A981" s="3">
        <v>146782</v>
      </c>
      <c r="B981" t="s">
        <v>3009</v>
      </c>
    </row>
    <row r="982" spans="1:2" x14ac:dyDescent="0.3">
      <c r="A982" s="3">
        <v>146812</v>
      </c>
      <c r="B982" t="s">
        <v>3009</v>
      </c>
    </row>
    <row r="983" spans="1:2" x14ac:dyDescent="0.3">
      <c r="A983" s="3">
        <v>146906</v>
      </c>
      <c r="B983" t="s">
        <v>3009</v>
      </c>
    </row>
    <row r="984" spans="1:2" x14ac:dyDescent="0.3">
      <c r="A984" s="3">
        <v>146971</v>
      </c>
      <c r="B984" t="s">
        <v>3009</v>
      </c>
    </row>
    <row r="985" spans="1:2" x14ac:dyDescent="0.3">
      <c r="A985" s="3">
        <v>147033</v>
      </c>
      <c r="B985" t="s">
        <v>3009</v>
      </c>
    </row>
    <row r="986" spans="1:2" x14ac:dyDescent="0.3">
      <c r="A986" s="3">
        <v>147066</v>
      </c>
      <c r="B986" t="s">
        <v>3009</v>
      </c>
    </row>
    <row r="987" spans="1:2" x14ac:dyDescent="0.3">
      <c r="A987" s="3">
        <v>147099</v>
      </c>
      <c r="B987" t="s">
        <v>3009</v>
      </c>
    </row>
    <row r="988" spans="1:2" x14ac:dyDescent="0.3">
      <c r="A988" s="3">
        <v>147102</v>
      </c>
      <c r="B988" t="s">
        <v>3009</v>
      </c>
    </row>
    <row r="989" spans="1:2" x14ac:dyDescent="0.3">
      <c r="A989" s="3">
        <v>147197</v>
      </c>
      <c r="B989" t="s">
        <v>3009</v>
      </c>
    </row>
    <row r="990" spans="1:2" x14ac:dyDescent="0.3">
      <c r="A990" s="3">
        <v>147199</v>
      </c>
      <c r="B990" t="s">
        <v>3009</v>
      </c>
    </row>
    <row r="991" spans="1:2" x14ac:dyDescent="0.3">
      <c r="A991" s="3">
        <v>147231</v>
      </c>
      <c r="B991" t="s">
        <v>3009</v>
      </c>
    </row>
    <row r="992" spans="1:2" x14ac:dyDescent="0.3">
      <c r="A992" s="3">
        <v>147260</v>
      </c>
      <c r="B992" t="s">
        <v>3009</v>
      </c>
    </row>
    <row r="993" spans="1:2" x14ac:dyDescent="0.3">
      <c r="A993" s="3">
        <v>147384</v>
      </c>
      <c r="B993" t="s">
        <v>3009</v>
      </c>
    </row>
    <row r="994" spans="1:2" x14ac:dyDescent="0.3">
      <c r="A994" s="3">
        <v>147452</v>
      </c>
      <c r="B994" t="s">
        <v>3009</v>
      </c>
    </row>
    <row r="995" spans="1:2" x14ac:dyDescent="0.3">
      <c r="A995" s="3">
        <v>147486</v>
      </c>
      <c r="B995" t="s">
        <v>3009</v>
      </c>
    </row>
    <row r="996" spans="1:2" x14ac:dyDescent="0.3">
      <c r="A996" s="3">
        <v>147546</v>
      </c>
      <c r="B996" t="s">
        <v>3009</v>
      </c>
    </row>
    <row r="997" spans="1:2" x14ac:dyDescent="0.3">
      <c r="A997" s="3">
        <v>147643</v>
      </c>
      <c r="B997" t="s">
        <v>3009</v>
      </c>
    </row>
    <row r="998" spans="1:2" x14ac:dyDescent="0.3">
      <c r="A998" s="3">
        <v>147646</v>
      </c>
      <c r="B998" t="s">
        <v>3009</v>
      </c>
    </row>
    <row r="999" spans="1:2" x14ac:dyDescent="0.3">
      <c r="A999" s="3">
        <v>147672</v>
      </c>
      <c r="B999" t="s">
        <v>3009</v>
      </c>
    </row>
    <row r="1000" spans="1:2" x14ac:dyDescent="0.3">
      <c r="A1000" s="3">
        <v>147743</v>
      </c>
      <c r="B1000" t="s">
        <v>3009</v>
      </c>
    </row>
    <row r="1001" spans="1:2" x14ac:dyDescent="0.3">
      <c r="A1001" s="3">
        <v>147775</v>
      </c>
      <c r="B1001" t="s">
        <v>3009</v>
      </c>
    </row>
    <row r="1002" spans="1:2" x14ac:dyDescent="0.3">
      <c r="A1002" s="3">
        <v>147804</v>
      </c>
      <c r="B1002" t="s">
        <v>3009</v>
      </c>
    </row>
    <row r="1003" spans="1:2" x14ac:dyDescent="0.3">
      <c r="A1003" s="3">
        <v>147869</v>
      </c>
      <c r="B1003" t="s">
        <v>3009</v>
      </c>
    </row>
    <row r="1004" spans="1:2" x14ac:dyDescent="0.3">
      <c r="A1004" s="3">
        <v>147871</v>
      </c>
      <c r="B1004" t="s">
        <v>3009</v>
      </c>
    </row>
    <row r="1005" spans="1:2" x14ac:dyDescent="0.3">
      <c r="A1005" s="3">
        <v>147993</v>
      </c>
      <c r="B1005" t="s">
        <v>3009</v>
      </c>
    </row>
    <row r="1006" spans="1:2" x14ac:dyDescent="0.3">
      <c r="A1006" s="3">
        <v>147996</v>
      </c>
      <c r="B1006" t="s">
        <v>3009</v>
      </c>
    </row>
    <row r="1007" spans="1:2" x14ac:dyDescent="0.3">
      <c r="A1007" s="3">
        <v>148031</v>
      </c>
      <c r="B1007" t="s">
        <v>3009</v>
      </c>
    </row>
    <row r="1008" spans="1:2" x14ac:dyDescent="0.3">
      <c r="A1008" s="3">
        <v>148056</v>
      </c>
      <c r="B1008" t="s">
        <v>3009</v>
      </c>
    </row>
    <row r="1009" spans="1:2" x14ac:dyDescent="0.3">
      <c r="A1009" s="3">
        <v>148092</v>
      </c>
      <c r="B1009" t="s">
        <v>3009</v>
      </c>
    </row>
    <row r="1010" spans="1:2" x14ac:dyDescent="0.3">
      <c r="A1010" s="3">
        <v>148095</v>
      </c>
      <c r="B1010" t="s">
        <v>3009</v>
      </c>
    </row>
    <row r="1011" spans="1:2" x14ac:dyDescent="0.3">
      <c r="A1011" s="3">
        <v>148254</v>
      </c>
      <c r="B1011" t="s">
        <v>3009</v>
      </c>
    </row>
    <row r="1012" spans="1:2" x14ac:dyDescent="0.3">
      <c r="A1012" s="3">
        <v>148280</v>
      </c>
      <c r="B1012" t="s">
        <v>3009</v>
      </c>
    </row>
    <row r="1013" spans="1:2" x14ac:dyDescent="0.3">
      <c r="A1013" s="3">
        <v>148347</v>
      </c>
      <c r="B1013" t="s">
        <v>3009</v>
      </c>
    </row>
    <row r="1014" spans="1:2" x14ac:dyDescent="0.3">
      <c r="A1014" s="3">
        <v>148536</v>
      </c>
      <c r="B1014" t="s">
        <v>3009</v>
      </c>
    </row>
    <row r="1015" spans="1:2" x14ac:dyDescent="0.3">
      <c r="A1015" s="3">
        <v>148634</v>
      </c>
      <c r="B1015" t="s">
        <v>3009</v>
      </c>
    </row>
    <row r="1016" spans="1:2" x14ac:dyDescent="0.3">
      <c r="A1016" s="3">
        <v>148669</v>
      </c>
      <c r="B1016" t="s">
        <v>3009</v>
      </c>
    </row>
    <row r="1017" spans="1:2" x14ac:dyDescent="0.3">
      <c r="A1017" s="3">
        <v>148697</v>
      </c>
      <c r="B1017" t="s">
        <v>3009</v>
      </c>
    </row>
    <row r="1018" spans="1:2" x14ac:dyDescent="0.3">
      <c r="A1018" s="3">
        <v>148767</v>
      </c>
      <c r="B1018" t="s">
        <v>3009</v>
      </c>
    </row>
    <row r="1019" spans="1:2" x14ac:dyDescent="0.3">
      <c r="A1019" s="3">
        <v>148952</v>
      </c>
      <c r="B1019" t="s">
        <v>3009</v>
      </c>
    </row>
    <row r="1020" spans="1:2" x14ac:dyDescent="0.3">
      <c r="A1020" s="3">
        <v>149050</v>
      </c>
      <c r="B1020" t="s">
        <v>3009</v>
      </c>
    </row>
    <row r="1021" spans="1:2" x14ac:dyDescent="0.3">
      <c r="A1021" s="3">
        <v>149053</v>
      </c>
      <c r="B1021" t="s">
        <v>3009</v>
      </c>
    </row>
    <row r="1022" spans="1:2" x14ac:dyDescent="0.3">
      <c r="A1022" s="3">
        <v>149054</v>
      </c>
      <c r="B1022" t="s">
        <v>3009</v>
      </c>
    </row>
    <row r="1023" spans="1:2" x14ac:dyDescent="0.3">
      <c r="A1023" s="3">
        <v>149084</v>
      </c>
      <c r="B1023" t="s">
        <v>3009</v>
      </c>
    </row>
    <row r="1024" spans="1:2" x14ac:dyDescent="0.3">
      <c r="A1024" s="3">
        <v>149144</v>
      </c>
      <c r="B1024" t="s">
        <v>3009</v>
      </c>
    </row>
    <row r="1025" spans="1:2" x14ac:dyDescent="0.3">
      <c r="A1025" s="3">
        <v>149176</v>
      </c>
      <c r="B1025" t="s">
        <v>3009</v>
      </c>
    </row>
    <row r="1026" spans="1:2" x14ac:dyDescent="0.3">
      <c r="A1026" s="3">
        <v>149272</v>
      </c>
      <c r="B1026" t="s">
        <v>3009</v>
      </c>
    </row>
    <row r="1027" spans="1:2" x14ac:dyDescent="0.3">
      <c r="A1027" s="3">
        <v>149368</v>
      </c>
      <c r="B1027" t="s">
        <v>3009</v>
      </c>
    </row>
    <row r="1028" spans="1:2" x14ac:dyDescent="0.3">
      <c r="A1028" s="3">
        <v>149407</v>
      </c>
      <c r="B1028" t="s">
        <v>3009</v>
      </c>
    </row>
    <row r="1029" spans="1:2" x14ac:dyDescent="0.3">
      <c r="A1029" s="3">
        <v>149469</v>
      </c>
      <c r="B1029" t="s">
        <v>3009</v>
      </c>
    </row>
    <row r="1030" spans="1:2" x14ac:dyDescent="0.3">
      <c r="A1030" s="3">
        <v>149627</v>
      </c>
      <c r="B1030" t="s">
        <v>3009</v>
      </c>
    </row>
    <row r="1031" spans="1:2" x14ac:dyDescent="0.3">
      <c r="A1031" s="3">
        <v>149657</v>
      </c>
      <c r="B1031" t="s">
        <v>3009</v>
      </c>
    </row>
    <row r="1032" spans="1:2" x14ac:dyDescent="0.3">
      <c r="A1032" s="3">
        <v>149658</v>
      </c>
      <c r="B1032" t="s">
        <v>3009</v>
      </c>
    </row>
    <row r="1033" spans="1:2" x14ac:dyDescent="0.3">
      <c r="A1033" s="3">
        <v>149660</v>
      </c>
      <c r="B1033" t="s">
        <v>3009</v>
      </c>
    </row>
    <row r="1034" spans="1:2" x14ac:dyDescent="0.3">
      <c r="A1034" s="3">
        <v>149661</v>
      </c>
      <c r="B1034" t="s">
        <v>3009</v>
      </c>
    </row>
    <row r="1035" spans="1:2" x14ac:dyDescent="0.3">
      <c r="A1035" s="3">
        <v>149691</v>
      </c>
      <c r="B1035" t="s">
        <v>3009</v>
      </c>
    </row>
    <row r="1036" spans="1:2" x14ac:dyDescent="0.3">
      <c r="A1036" s="3">
        <v>149852</v>
      </c>
      <c r="B1036" t="s">
        <v>3009</v>
      </c>
    </row>
    <row r="1037" spans="1:2" x14ac:dyDescent="0.3">
      <c r="A1037" s="3">
        <v>149947</v>
      </c>
      <c r="B1037" t="s">
        <v>3009</v>
      </c>
    </row>
    <row r="1038" spans="1:2" x14ac:dyDescent="0.3">
      <c r="A1038" s="3">
        <v>149976</v>
      </c>
      <c r="B1038" t="s">
        <v>3009</v>
      </c>
    </row>
    <row r="1039" spans="1:2" x14ac:dyDescent="0.3">
      <c r="A1039" s="3">
        <v>149981</v>
      </c>
      <c r="B1039" t="s">
        <v>3009</v>
      </c>
    </row>
    <row r="1040" spans="1:2" x14ac:dyDescent="0.3">
      <c r="A1040" s="3">
        <v>150105</v>
      </c>
      <c r="B1040" t="s">
        <v>3009</v>
      </c>
    </row>
    <row r="1041" spans="1:2" x14ac:dyDescent="0.3">
      <c r="A1041" s="3">
        <v>150109</v>
      </c>
      <c r="B1041" t="s">
        <v>3009</v>
      </c>
    </row>
    <row r="1042" spans="1:2" x14ac:dyDescent="0.3">
      <c r="A1042" s="3">
        <v>150138</v>
      </c>
      <c r="B1042" t="s">
        <v>3009</v>
      </c>
    </row>
    <row r="1043" spans="1:2" x14ac:dyDescent="0.3">
      <c r="A1043" s="3">
        <v>150141</v>
      </c>
      <c r="B1043" t="s">
        <v>3009</v>
      </c>
    </row>
    <row r="1044" spans="1:2" x14ac:dyDescent="0.3">
      <c r="A1044" s="3">
        <v>150169</v>
      </c>
      <c r="B1044" t="s">
        <v>3009</v>
      </c>
    </row>
    <row r="1045" spans="1:2" x14ac:dyDescent="0.3">
      <c r="A1045" s="3">
        <v>150205</v>
      </c>
      <c r="B1045" t="s">
        <v>3009</v>
      </c>
    </row>
    <row r="1046" spans="1:2" x14ac:dyDescent="0.3">
      <c r="A1046" s="3">
        <v>150232</v>
      </c>
      <c r="B1046" t="s">
        <v>3009</v>
      </c>
    </row>
    <row r="1047" spans="1:2" x14ac:dyDescent="0.3">
      <c r="A1047" s="3">
        <v>150264</v>
      </c>
      <c r="B1047" t="s">
        <v>3009</v>
      </c>
    </row>
    <row r="1048" spans="1:2" x14ac:dyDescent="0.3">
      <c r="A1048" s="3">
        <v>150265</v>
      </c>
      <c r="B1048" t="s">
        <v>3009</v>
      </c>
    </row>
    <row r="1049" spans="1:2" x14ac:dyDescent="0.3">
      <c r="A1049" s="3">
        <v>150299</v>
      </c>
      <c r="B1049" t="s">
        <v>3009</v>
      </c>
    </row>
    <row r="1050" spans="1:2" x14ac:dyDescent="0.3">
      <c r="A1050" s="3">
        <v>150364</v>
      </c>
      <c r="B1050" t="s">
        <v>3009</v>
      </c>
    </row>
    <row r="1051" spans="1:2" x14ac:dyDescent="0.3">
      <c r="A1051" s="3">
        <v>150527</v>
      </c>
      <c r="B1051" t="s">
        <v>3009</v>
      </c>
    </row>
    <row r="1052" spans="1:2" x14ac:dyDescent="0.3">
      <c r="A1052" s="3">
        <v>150557</v>
      </c>
      <c r="B1052" t="s">
        <v>3009</v>
      </c>
    </row>
    <row r="1053" spans="1:2" x14ac:dyDescent="0.3">
      <c r="A1053" s="3">
        <v>150622</v>
      </c>
      <c r="B1053" t="s">
        <v>3009</v>
      </c>
    </row>
    <row r="1054" spans="1:2" x14ac:dyDescent="0.3">
      <c r="A1054" s="3">
        <v>150680</v>
      </c>
      <c r="B1054" t="s">
        <v>3009</v>
      </c>
    </row>
    <row r="1055" spans="1:2" x14ac:dyDescent="0.3">
      <c r="A1055" s="3">
        <v>150780</v>
      </c>
      <c r="B1055" t="s">
        <v>3009</v>
      </c>
    </row>
    <row r="1056" spans="1:2" x14ac:dyDescent="0.3">
      <c r="A1056" s="3">
        <v>150843</v>
      </c>
      <c r="B1056" t="s">
        <v>3009</v>
      </c>
    </row>
    <row r="1057" spans="1:2" x14ac:dyDescent="0.3">
      <c r="A1057" s="3">
        <v>150844</v>
      </c>
      <c r="B1057" t="s">
        <v>3009</v>
      </c>
    </row>
    <row r="1058" spans="1:2" x14ac:dyDescent="0.3">
      <c r="A1058" s="3">
        <v>150904</v>
      </c>
      <c r="B1058" t="s">
        <v>3009</v>
      </c>
    </row>
    <row r="1059" spans="1:2" x14ac:dyDescent="0.3">
      <c r="A1059" s="3">
        <v>150909</v>
      </c>
      <c r="B1059" t="s">
        <v>3009</v>
      </c>
    </row>
    <row r="1060" spans="1:2" x14ac:dyDescent="0.3">
      <c r="A1060" s="3">
        <v>150936</v>
      </c>
      <c r="B1060" t="s">
        <v>3009</v>
      </c>
    </row>
    <row r="1061" spans="1:2" x14ac:dyDescent="0.3">
      <c r="A1061" s="3">
        <v>150938</v>
      </c>
      <c r="B1061" t="s">
        <v>3009</v>
      </c>
    </row>
    <row r="1062" spans="1:2" x14ac:dyDescent="0.3">
      <c r="A1062" s="3">
        <v>151135</v>
      </c>
      <c r="B1062" t="s">
        <v>3009</v>
      </c>
    </row>
    <row r="1063" spans="1:2" x14ac:dyDescent="0.3">
      <c r="A1063" s="3">
        <v>151228</v>
      </c>
      <c r="B1063" t="s">
        <v>3009</v>
      </c>
    </row>
    <row r="1064" spans="1:2" x14ac:dyDescent="0.3">
      <c r="A1064" s="3">
        <v>151290</v>
      </c>
      <c r="B1064" t="s">
        <v>3009</v>
      </c>
    </row>
    <row r="1065" spans="1:2" x14ac:dyDescent="0.3">
      <c r="A1065" s="3">
        <v>151354</v>
      </c>
      <c r="B1065" t="s">
        <v>3009</v>
      </c>
    </row>
    <row r="1066" spans="1:2" x14ac:dyDescent="0.3">
      <c r="A1066" s="3">
        <v>151387</v>
      </c>
      <c r="B1066" t="s">
        <v>3009</v>
      </c>
    </row>
    <row r="1067" spans="1:2" x14ac:dyDescent="0.3">
      <c r="A1067" s="3">
        <v>151420</v>
      </c>
      <c r="B1067" t="s">
        <v>3009</v>
      </c>
    </row>
    <row r="1068" spans="1:2" x14ac:dyDescent="0.3">
      <c r="A1068" s="3">
        <v>151455</v>
      </c>
      <c r="B1068" t="s">
        <v>3009</v>
      </c>
    </row>
    <row r="1069" spans="1:2" x14ac:dyDescent="0.3">
      <c r="A1069" s="3">
        <v>151519</v>
      </c>
      <c r="B1069" t="s">
        <v>3009</v>
      </c>
    </row>
    <row r="1070" spans="1:2" x14ac:dyDescent="0.3">
      <c r="A1070" s="3">
        <v>151611</v>
      </c>
      <c r="B1070" t="s">
        <v>3009</v>
      </c>
    </row>
    <row r="1071" spans="1:2" x14ac:dyDescent="0.3">
      <c r="A1071" s="3">
        <v>151641</v>
      </c>
      <c r="B1071" t="s">
        <v>3009</v>
      </c>
    </row>
    <row r="1072" spans="1:2" x14ac:dyDescent="0.3">
      <c r="A1072" s="3">
        <v>151738</v>
      </c>
      <c r="B1072" t="s">
        <v>3009</v>
      </c>
    </row>
    <row r="1073" spans="1:2" x14ac:dyDescent="0.3">
      <c r="A1073" s="3">
        <v>151802</v>
      </c>
      <c r="B1073" t="s">
        <v>3009</v>
      </c>
    </row>
    <row r="1074" spans="1:2" x14ac:dyDescent="0.3">
      <c r="A1074" s="3">
        <v>151901</v>
      </c>
      <c r="B1074" t="s">
        <v>3009</v>
      </c>
    </row>
    <row r="1075" spans="1:2" x14ac:dyDescent="0.3">
      <c r="A1075" s="3">
        <v>151933</v>
      </c>
      <c r="B1075" t="s">
        <v>3009</v>
      </c>
    </row>
    <row r="1076" spans="1:2" x14ac:dyDescent="0.3">
      <c r="A1076" s="3">
        <v>152028</v>
      </c>
      <c r="B1076" t="s">
        <v>3009</v>
      </c>
    </row>
    <row r="1077" spans="1:2" x14ac:dyDescent="0.3">
      <c r="A1077" s="3">
        <v>152121</v>
      </c>
      <c r="B1077" t="s">
        <v>3009</v>
      </c>
    </row>
    <row r="1078" spans="1:2" x14ac:dyDescent="0.3">
      <c r="A1078" s="3">
        <v>152219</v>
      </c>
      <c r="B1078" t="s">
        <v>3009</v>
      </c>
    </row>
    <row r="1079" spans="1:2" x14ac:dyDescent="0.3">
      <c r="A1079" s="3">
        <v>152221</v>
      </c>
      <c r="B1079" t="s">
        <v>3009</v>
      </c>
    </row>
    <row r="1080" spans="1:2" x14ac:dyDescent="0.3">
      <c r="A1080" s="3">
        <v>152249</v>
      </c>
      <c r="B1080" t="s">
        <v>3009</v>
      </c>
    </row>
    <row r="1081" spans="1:2" x14ac:dyDescent="0.3">
      <c r="A1081" s="3">
        <v>152282</v>
      </c>
      <c r="B1081" t="s">
        <v>3009</v>
      </c>
    </row>
    <row r="1082" spans="1:2" x14ac:dyDescent="0.3">
      <c r="A1082" s="3">
        <v>152286</v>
      </c>
      <c r="B1082" t="s">
        <v>3009</v>
      </c>
    </row>
    <row r="1083" spans="1:2" x14ac:dyDescent="0.3">
      <c r="A1083" s="3">
        <v>152287</v>
      </c>
      <c r="B1083" t="s">
        <v>3009</v>
      </c>
    </row>
    <row r="1084" spans="1:2" x14ac:dyDescent="0.3">
      <c r="A1084" s="3">
        <v>152317</v>
      </c>
      <c r="B1084" t="s">
        <v>3009</v>
      </c>
    </row>
    <row r="1085" spans="1:2" x14ac:dyDescent="0.3">
      <c r="A1085" s="3">
        <v>152346</v>
      </c>
      <c r="B1085" t="s">
        <v>3009</v>
      </c>
    </row>
    <row r="1086" spans="1:2" x14ac:dyDescent="0.3">
      <c r="A1086" s="3">
        <v>152382</v>
      </c>
      <c r="B1086" t="s">
        <v>3009</v>
      </c>
    </row>
    <row r="1087" spans="1:2" x14ac:dyDescent="0.3">
      <c r="A1087" s="3">
        <v>152504</v>
      </c>
      <c r="B1087" t="s">
        <v>3009</v>
      </c>
    </row>
    <row r="1088" spans="1:2" x14ac:dyDescent="0.3">
      <c r="A1088" s="3">
        <v>152510</v>
      </c>
      <c r="B1088" t="s">
        <v>3009</v>
      </c>
    </row>
    <row r="1089" spans="1:2" x14ac:dyDescent="0.3">
      <c r="A1089" s="3">
        <v>152667</v>
      </c>
      <c r="B1089" t="s">
        <v>3009</v>
      </c>
    </row>
    <row r="1090" spans="1:2" x14ac:dyDescent="0.3">
      <c r="A1090" s="3">
        <v>152761</v>
      </c>
      <c r="B1090" t="s">
        <v>3009</v>
      </c>
    </row>
    <row r="1091" spans="1:2" x14ac:dyDescent="0.3">
      <c r="A1091" s="3">
        <v>152826</v>
      </c>
      <c r="B1091" t="s">
        <v>3009</v>
      </c>
    </row>
    <row r="1092" spans="1:2" x14ac:dyDescent="0.3">
      <c r="A1092" s="3">
        <v>152895</v>
      </c>
      <c r="B1092" t="s">
        <v>3009</v>
      </c>
    </row>
    <row r="1093" spans="1:2" x14ac:dyDescent="0.3">
      <c r="A1093" s="3">
        <v>152957</v>
      </c>
      <c r="B1093" t="s">
        <v>3009</v>
      </c>
    </row>
    <row r="1094" spans="1:2" x14ac:dyDescent="0.3">
      <c r="A1094" s="3">
        <v>152958</v>
      </c>
      <c r="B1094" t="s">
        <v>3009</v>
      </c>
    </row>
    <row r="1095" spans="1:2" x14ac:dyDescent="0.3">
      <c r="A1095" s="3">
        <v>153016</v>
      </c>
      <c r="B1095" t="s">
        <v>3009</v>
      </c>
    </row>
    <row r="1096" spans="1:2" x14ac:dyDescent="0.3">
      <c r="A1096" s="3">
        <v>153081</v>
      </c>
      <c r="B1096" t="s">
        <v>3009</v>
      </c>
    </row>
    <row r="1097" spans="1:2" x14ac:dyDescent="0.3">
      <c r="A1097" s="3">
        <v>153144</v>
      </c>
      <c r="B1097" t="s">
        <v>3009</v>
      </c>
    </row>
    <row r="1098" spans="1:2" x14ac:dyDescent="0.3">
      <c r="A1098" s="3">
        <v>153149</v>
      </c>
      <c r="B1098" t="s">
        <v>3009</v>
      </c>
    </row>
    <row r="1099" spans="1:2" x14ac:dyDescent="0.3">
      <c r="A1099" s="3">
        <v>153151</v>
      </c>
      <c r="B1099" t="s">
        <v>3009</v>
      </c>
    </row>
    <row r="1100" spans="1:2" x14ac:dyDescent="0.3">
      <c r="A1100" s="3">
        <v>153310</v>
      </c>
      <c r="B1100" t="s">
        <v>3009</v>
      </c>
    </row>
    <row r="1101" spans="1:2" x14ac:dyDescent="0.3">
      <c r="A1101" s="3">
        <v>153403</v>
      </c>
      <c r="B1101" t="s">
        <v>3009</v>
      </c>
    </row>
    <row r="1102" spans="1:2" x14ac:dyDescent="0.3">
      <c r="A1102" s="3">
        <v>153433</v>
      </c>
      <c r="B1102" t="s">
        <v>3009</v>
      </c>
    </row>
    <row r="1103" spans="1:2" x14ac:dyDescent="0.3">
      <c r="A1103" s="3">
        <v>153564</v>
      </c>
      <c r="B1103" t="s">
        <v>3009</v>
      </c>
    </row>
    <row r="1104" spans="1:2" x14ac:dyDescent="0.3">
      <c r="A1104" s="3">
        <v>153567</v>
      </c>
      <c r="B1104" t="s">
        <v>3009</v>
      </c>
    </row>
    <row r="1105" spans="1:2" x14ac:dyDescent="0.3">
      <c r="A1105" s="3">
        <v>153726</v>
      </c>
      <c r="B1105" t="s">
        <v>3009</v>
      </c>
    </row>
    <row r="1106" spans="1:2" x14ac:dyDescent="0.3">
      <c r="A1106" s="3">
        <v>153757</v>
      </c>
      <c r="B1106" t="s">
        <v>3009</v>
      </c>
    </row>
    <row r="1107" spans="1:2" x14ac:dyDescent="0.3">
      <c r="A1107" s="3">
        <v>153759</v>
      </c>
      <c r="B1107" t="s">
        <v>3009</v>
      </c>
    </row>
    <row r="1108" spans="1:2" x14ac:dyDescent="0.3">
      <c r="A1108" s="3">
        <v>153784</v>
      </c>
      <c r="B1108" t="s">
        <v>3009</v>
      </c>
    </row>
    <row r="1109" spans="1:2" x14ac:dyDescent="0.3">
      <c r="A1109" s="3">
        <v>153786</v>
      </c>
      <c r="B1109" t="s">
        <v>3009</v>
      </c>
    </row>
    <row r="1110" spans="1:2" x14ac:dyDescent="0.3">
      <c r="A1110" s="3">
        <v>153851</v>
      </c>
      <c r="B1110" t="s">
        <v>3009</v>
      </c>
    </row>
    <row r="1111" spans="1:2" x14ac:dyDescent="0.3">
      <c r="A1111" s="3">
        <v>153915</v>
      </c>
      <c r="B1111" t="s">
        <v>3009</v>
      </c>
    </row>
    <row r="1112" spans="1:2" x14ac:dyDescent="0.3">
      <c r="A1112" s="3">
        <v>154040</v>
      </c>
      <c r="B1112" t="s">
        <v>3009</v>
      </c>
    </row>
    <row r="1113" spans="1:2" x14ac:dyDescent="0.3">
      <c r="A1113" s="3">
        <v>154072</v>
      </c>
      <c r="B1113" t="s">
        <v>3009</v>
      </c>
    </row>
    <row r="1114" spans="1:2" x14ac:dyDescent="0.3">
      <c r="A1114" s="3">
        <v>154171</v>
      </c>
      <c r="B1114" t="s">
        <v>3009</v>
      </c>
    </row>
    <row r="1115" spans="1:2" x14ac:dyDescent="0.3">
      <c r="A1115" s="3">
        <v>154233</v>
      </c>
      <c r="B1115" t="s">
        <v>3009</v>
      </c>
    </row>
    <row r="1116" spans="1:2" x14ac:dyDescent="0.3">
      <c r="A1116" s="3">
        <v>154237</v>
      </c>
      <c r="B1116" t="s">
        <v>3009</v>
      </c>
    </row>
    <row r="1117" spans="1:2" x14ac:dyDescent="0.3">
      <c r="A1117" s="3">
        <v>154552</v>
      </c>
      <c r="B1117" t="s">
        <v>3009</v>
      </c>
    </row>
    <row r="1118" spans="1:2" x14ac:dyDescent="0.3">
      <c r="A1118" s="3">
        <v>154619</v>
      </c>
      <c r="B1118" t="s">
        <v>3009</v>
      </c>
    </row>
    <row r="1119" spans="1:2" x14ac:dyDescent="0.3">
      <c r="A1119" s="3">
        <v>154620</v>
      </c>
      <c r="B1119" t="s">
        <v>3009</v>
      </c>
    </row>
    <row r="1120" spans="1:2" x14ac:dyDescent="0.3">
      <c r="A1120" s="3">
        <v>154650</v>
      </c>
      <c r="B1120" t="s">
        <v>3009</v>
      </c>
    </row>
    <row r="1121" spans="1:2" x14ac:dyDescent="0.3">
      <c r="A1121" s="3">
        <v>154684</v>
      </c>
      <c r="B1121" t="s">
        <v>3009</v>
      </c>
    </row>
    <row r="1122" spans="1:2" x14ac:dyDescent="0.3">
      <c r="A1122" s="3">
        <v>154687</v>
      </c>
      <c r="B1122" t="s">
        <v>3009</v>
      </c>
    </row>
    <row r="1123" spans="1:2" x14ac:dyDescent="0.3">
      <c r="A1123" s="3">
        <v>154751</v>
      </c>
      <c r="B1123" t="s">
        <v>3009</v>
      </c>
    </row>
    <row r="1124" spans="1:2" x14ac:dyDescent="0.3">
      <c r="A1124" s="3">
        <v>154845</v>
      </c>
      <c r="B1124" t="s">
        <v>3009</v>
      </c>
    </row>
    <row r="1125" spans="1:2" x14ac:dyDescent="0.3">
      <c r="A1125" s="3">
        <v>154876</v>
      </c>
      <c r="B1125" t="s">
        <v>3009</v>
      </c>
    </row>
    <row r="1126" spans="1:2" x14ac:dyDescent="0.3">
      <c r="A1126" s="3">
        <v>154878</v>
      </c>
      <c r="B1126" t="s">
        <v>3009</v>
      </c>
    </row>
    <row r="1127" spans="1:2" x14ac:dyDescent="0.3">
      <c r="A1127" s="3">
        <v>155069</v>
      </c>
      <c r="B1127" t="s">
        <v>3009</v>
      </c>
    </row>
    <row r="1128" spans="1:2" x14ac:dyDescent="0.3">
      <c r="A1128" s="3">
        <v>155131</v>
      </c>
      <c r="B1128" t="s">
        <v>3009</v>
      </c>
    </row>
    <row r="1129" spans="1:2" x14ac:dyDescent="0.3">
      <c r="A1129" s="3">
        <v>155295</v>
      </c>
      <c r="B1129" t="s">
        <v>3009</v>
      </c>
    </row>
    <row r="1130" spans="1:2" x14ac:dyDescent="0.3">
      <c r="A1130" s="3">
        <v>155323</v>
      </c>
      <c r="B1130" t="s">
        <v>3009</v>
      </c>
    </row>
    <row r="1131" spans="1:2" x14ac:dyDescent="0.3">
      <c r="A1131" s="3">
        <v>155418</v>
      </c>
      <c r="B1131" t="s">
        <v>3009</v>
      </c>
    </row>
    <row r="1132" spans="1:2" x14ac:dyDescent="0.3">
      <c r="A1132" s="3">
        <v>155420</v>
      </c>
      <c r="B1132" t="s">
        <v>3009</v>
      </c>
    </row>
    <row r="1133" spans="1:2" x14ac:dyDescent="0.3">
      <c r="A1133" s="3">
        <v>155451</v>
      </c>
      <c r="B1133" t="s">
        <v>3009</v>
      </c>
    </row>
    <row r="1134" spans="1:2" x14ac:dyDescent="0.3">
      <c r="A1134" s="3">
        <v>155455</v>
      </c>
      <c r="B1134" t="s">
        <v>3009</v>
      </c>
    </row>
    <row r="1135" spans="1:2" x14ac:dyDescent="0.3">
      <c r="A1135" s="3">
        <v>155519</v>
      </c>
      <c r="B1135" t="s">
        <v>3009</v>
      </c>
    </row>
    <row r="1136" spans="1:2" x14ac:dyDescent="0.3">
      <c r="A1136" s="3">
        <v>155641</v>
      </c>
      <c r="B1136" t="s">
        <v>3009</v>
      </c>
    </row>
    <row r="1137" spans="1:2" x14ac:dyDescent="0.3">
      <c r="A1137" s="3">
        <v>155647</v>
      </c>
      <c r="B1137" t="s">
        <v>3009</v>
      </c>
    </row>
    <row r="1138" spans="1:2" x14ac:dyDescent="0.3">
      <c r="A1138" s="3">
        <v>155675</v>
      </c>
      <c r="B1138" t="s">
        <v>3009</v>
      </c>
    </row>
    <row r="1139" spans="1:2" x14ac:dyDescent="0.3">
      <c r="A1139" s="3">
        <v>155741</v>
      </c>
      <c r="B1139" t="s">
        <v>3009</v>
      </c>
    </row>
    <row r="1140" spans="1:2" x14ac:dyDescent="0.3">
      <c r="A1140" s="3">
        <v>155800</v>
      </c>
      <c r="B1140" t="s">
        <v>3009</v>
      </c>
    </row>
    <row r="1141" spans="1:2" x14ac:dyDescent="0.3">
      <c r="A1141" s="3">
        <v>155804</v>
      </c>
      <c r="B1141" t="s">
        <v>3009</v>
      </c>
    </row>
    <row r="1142" spans="1:2" x14ac:dyDescent="0.3">
      <c r="A1142" s="3">
        <v>155834</v>
      </c>
      <c r="B1142" t="s">
        <v>3009</v>
      </c>
    </row>
    <row r="1143" spans="1:2" x14ac:dyDescent="0.3">
      <c r="A1143" s="3">
        <v>155868</v>
      </c>
      <c r="B1143" t="s">
        <v>3009</v>
      </c>
    </row>
    <row r="1144" spans="1:2" x14ac:dyDescent="0.3">
      <c r="A1144" s="3">
        <v>155929</v>
      </c>
      <c r="B1144" t="s">
        <v>3009</v>
      </c>
    </row>
    <row r="1145" spans="1:2" x14ac:dyDescent="0.3">
      <c r="A1145" s="3">
        <v>155999</v>
      </c>
      <c r="B1145" t="s">
        <v>3009</v>
      </c>
    </row>
    <row r="1146" spans="1:2" x14ac:dyDescent="0.3">
      <c r="A1146" s="3">
        <v>156031</v>
      </c>
      <c r="B1146" t="s">
        <v>3009</v>
      </c>
    </row>
    <row r="1147" spans="1:2" x14ac:dyDescent="0.3">
      <c r="A1147" s="3">
        <v>156090</v>
      </c>
      <c r="B1147" t="s">
        <v>3009</v>
      </c>
    </row>
    <row r="1148" spans="1:2" x14ac:dyDescent="0.3">
      <c r="A1148" s="3">
        <v>156126</v>
      </c>
      <c r="B1148" t="s">
        <v>3009</v>
      </c>
    </row>
    <row r="1149" spans="1:2" x14ac:dyDescent="0.3">
      <c r="A1149" s="3">
        <v>156159</v>
      </c>
      <c r="B1149" t="s">
        <v>3009</v>
      </c>
    </row>
    <row r="1150" spans="1:2" x14ac:dyDescent="0.3">
      <c r="A1150" s="3">
        <v>156184</v>
      </c>
      <c r="B1150" t="s">
        <v>3009</v>
      </c>
    </row>
    <row r="1151" spans="1:2" x14ac:dyDescent="0.3">
      <c r="A1151" s="3">
        <v>156186</v>
      </c>
      <c r="B1151" t="s">
        <v>3009</v>
      </c>
    </row>
    <row r="1152" spans="1:2" x14ac:dyDescent="0.3">
      <c r="A1152" s="3">
        <v>156189</v>
      </c>
      <c r="B1152" t="s">
        <v>3009</v>
      </c>
    </row>
    <row r="1153" spans="1:2" x14ac:dyDescent="0.3">
      <c r="A1153" s="3">
        <v>156219</v>
      </c>
      <c r="B1153" t="s">
        <v>3009</v>
      </c>
    </row>
    <row r="1154" spans="1:2" x14ac:dyDescent="0.3">
      <c r="A1154" s="3">
        <v>156220</v>
      </c>
      <c r="B1154" t="s">
        <v>3009</v>
      </c>
    </row>
    <row r="1155" spans="1:2" x14ac:dyDescent="0.3">
      <c r="A1155" s="3">
        <v>156287</v>
      </c>
      <c r="B1155" t="s">
        <v>3009</v>
      </c>
    </row>
    <row r="1156" spans="1:2" x14ac:dyDescent="0.3">
      <c r="A1156" s="3">
        <v>156477</v>
      </c>
      <c r="B1156" t="s">
        <v>3009</v>
      </c>
    </row>
    <row r="1157" spans="1:2" x14ac:dyDescent="0.3">
      <c r="A1157" s="3">
        <v>156478</v>
      </c>
      <c r="B1157" t="s">
        <v>3009</v>
      </c>
    </row>
    <row r="1158" spans="1:2" x14ac:dyDescent="0.3">
      <c r="A1158" s="3">
        <v>156541</v>
      </c>
      <c r="B1158" t="s">
        <v>3009</v>
      </c>
    </row>
    <row r="1159" spans="1:2" x14ac:dyDescent="0.3">
      <c r="A1159" s="3">
        <v>156568</v>
      </c>
      <c r="B1159" t="s">
        <v>3009</v>
      </c>
    </row>
    <row r="1160" spans="1:2" x14ac:dyDescent="0.3">
      <c r="A1160" s="3">
        <v>156604</v>
      </c>
      <c r="B1160" t="s">
        <v>3009</v>
      </c>
    </row>
    <row r="1161" spans="1:2" x14ac:dyDescent="0.3">
      <c r="A1161" s="3">
        <v>156605</v>
      </c>
      <c r="B1161" t="s">
        <v>3009</v>
      </c>
    </row>
    <row r="1162" spans="1:2" x14ac:dyDescent="0.3">
      <c r="A1162" s="3">
        <v>156606</v>
      </c>
      <c r="B1162" t="s">
        <v>3009</v>
      </c>
    </row>
    <row r="1163" spans="1:2" x14ac:dyDescent="0.3">
      <c r="A1163" s="3">
        <v>156729</v>
      </c>
      <c r="B1163" t="s">
        <v>3009</v>
      </c>
    </row>
    <row r="1164" spans="1:2" x14ac:dyDescent="0.3">
      <c r="A1164" s="3">
        <v>156862</v>
      </c>
      <c r="B1164" t="s">
        <v>3009</v>
      </c>
    </row>
    <row r="1165" spans="1:2" x14ac:dyDescent="0.3">
      <c r="A1165" s="3">
        <v>156987</v>
      </c>
      <c r="B1165" t="s">
        <v>3009</v>
      </c>
    </row>
    <row r="1166" spans="1:2" x14ac:dyDescent="0.3">
      <c r="A1166" s="3">
        <v>156988</v>
      </c>
      <c r="B1166" t="s">
        <v>3009</v>
      </c>
    </row>
    <row r="1167" spans="1:2" x14ac:dyDescent="0.3">
      <c r="A1167" s="3">
        <v>157087</v>
      </c>
      <c r="B1167" t="s">
        <v>3009</v>
      </c>
    </row>
    <row r="1168" spans="1:2" x14ac:dyDescent="0.3">
      <c r="A1168" s="3">
        <v>157180</v>
      </c>
      <c r="B1168" t="s">
        <v>3009</v>
      </c>
    </row>
    <row r="1169" spans="1:2" x14ac:dyDescent="0.3">
      <c r="A1169" s="3">
        <v>157215</v>
      </c>
      <c r="B1169" t="s">
        <v>3009</v>
      </c>
    </row>
    <row r="1170" spans="1:2" x14ac:dyDescent="0.3">
      <c r="A1170" s="3">
        <v>157337</v>
      </c>
      <c r="B1170" t="s">
        <v>3009</v>
      </c>
    </row>
    <row r="1171" spans="1:2" x14ac:dyDescent="0.3">
      <c r="A1171" s="3">
        <v>157338</v>
      </c>
      <c r="B1171" t="s">
        <v>3009</v>
      </c>
    </row>
    <row r="1172" spans="1:2" x14ac:dyDescent="0.3">
      <c r="A1172" s="3">
        <v>157400</v>
      </c>
      <c r="B1172" t="s">
        <v>3009</v>
      </c>
    </row>
    <row r="1173" spans="1:2" x14ac:dyDescent="0.3">
      <c r="A1173" s="3">
        <v>157402</v>
      </c>
      <c r="B1173" t="s">
        <v>3009</v>
      </c>
    </row>
    <row r="1174" spans="1:2" x14ac:dyDescent="0.3">
      <c r="A1174" s="3">
        <v>157406</v>
      </c>
      <c r="B1174" t="s">
        <v>3009</v>
      </c>
    </row>
    <row r="1175" spans="1:2" x14ac:dyDescent="0.3">
      <c r="A1175" s="3">
        <v>157435</v>
      </c>
      <c r="B1175" t="s">
        <v>3009</v>
      </c>
    </row>
    <row r="1176" spans="1:2" x14ac:dyDescent="0.3">
      <c r="A1176" s="3">
        <v>157438</v>
      </c>
      <c r="B1176" t="s">
        <v>3009</v>
      </c>
    </row>
    <row r="1177" spans="1:2" x14ac:dyDescent="0.3">
      <c r="A1177" s="3">
        <v>157497</v>
      </c>
      <c r="B1177" t="s">
        <v>3009</v>
      </c>
    </row>
    <row r="1178" spans="1:2" x14ac:dyDescent="0.3">
      <c r="A1178" s="3">
        <v>157499</v>
      </c>
      <c r="B1178" t="s">
        <v>3009</v>
      </c>
    </row>
    <row r="1179" spans="1:2" x14ac:dyDescent="0.3">
      <c r="A1179" s="3">
        <v>157562</v>
      </c>
      <c r="B1179" t="s">
        <v>3009</v>
      </c>
    </row>
    <row r="1180" spans="1:2" x14ac:dyDescent="0.3">
      <c r="A1180" s="3">
        <v>157565</v>
      </c>
      <c r="B1180" t="s">
        <v>3009</v>
      </c>
    </row>
    <row r="1181" spans="1:2" x14ac:dyDescent="0.3">
      <c r="A1181" s="3">
        <v>157597</v>
      </c>
      <c r="B1181" t="s">
        <v>3009</v>
      </c>
    </row>
    <row r="1182" spans="1:2" x14ac:dyDescent="0.3">
      <c r="A1182" s="3">
        <v>157659</v>
      </c>
      <c r="B1182" t="s">
        <v>3009</v>
      </c>
    </row>
    <row r="1183" spans="1:2" x14ac:dyDescent="0.3">
      <c r="A1183" s="3">
        <v>157689</v>
      </c>
      <c r="B1183" t="s">
        <v>3009</v>
      </c>
    </row>
    <row r="1184" spans="1:2" x14ac:dyDescent="0.3">
      <c r="A1184" s="3">
        <v>157753</v>
      </c>
      <c r="B1184" t="s">
        <v>3009</v>
      </c>
    </row>
    <row r="1185" spans="1:2" x14ac:dyDescent="0.3">
      <c r="A1185" s="3">
        <v>157791</v>
      </c>
      <c r="B1185" t="s">
        <v>3009</v>
      </c>
    </row>
    <row r="1186" spans="1:2" x14ac:dyDescent="0.3">
      <c r="A1186" s="3">
        <v>157822</v>
      </c>
      <c r="B1186" t="s">
        <v>3009</v>
      </c>
    </row>
    <row r="1187" spans="1:2" x14ac:dyDescent="0.3">
      <c r="A1187" s="3">
        <v>157853</v>
      </c>
      <c r="B1187" t="s">
        <v>3009</v>
      </c>
    </row>
    <row r="1188" spans="1:2" x14ac:dyDescent="0.3">
      <c r="A1188" s="3">
        <v>157882</v>
      </c>
      <c r="B1188" t="s">
        <v>3009</v>
      </c>
    </row>
    <row r="1189" spans="1:2" x14ac:dyDescent="0.3">
      <c r="A1189" s="3">
        <v>157979</v>
      </c>
      <c r="B1189" t="s">
        <v>3009</v>
      </c>
    </row>
    <row r="1190" spans="1:2" x14ac:dyDescent="0.3">
      <c r="A1190" s="3">
        <v>158047</v>
      </c>
      <c r="B1190" t="s">
        <v>3009</v>
      </c>
    </row>
    <row r="1191" spans="1:2" x14ac:dyDescent="0.3">
      <c r="A1191" s="3">
        <v>158110</v>
      </c>
      <c r="B1191" t="s">
        <v>3009</v>
      </c>
    </row>
    <row r="1192" spans="1:2" x14ac:dyDescent="0.3">
      <c r="A1192" s="3">
        <v>158136</v>
      </c>
      <c r="B1192" t="s">
        <v>3009</v>
      </c>
    </row>
    <row r="1193" spans="1:2" x14ac:dyDescent="0.3">
      <c r="A1193" s="3">
        <v>158139</v>
      </c>
      <c r="B1193" t="s">
        <v>3009</v>
      </c>
    </row>
    <row r="1194" spans="1:2" x14ac:dyDescent="0.3">
      <c r="A1194" s="3">
        <v>158173</v>
      </c>
      <c r="B1194" t="s">
        <v>3009</v>
      </c>
    </row>
    <row r="1195" spans="1:2" x14ac:dyDescent="0.3">
      <c r="A1195" s="3">
        <v>158200</v>
      </c>
      <c r="B1195" t="s">
        <v>3009</v>
      </c>
    </row>
    <row r="1196" spans="1:2" x14ac:dyDescent="0.3">
      <c r="A1196" s="3">
        <v>158300</v>
      </c>
      <c r="B1196" t="s">
        <v>3009</v>
      </c>
    </row>
    <row r="1197" spans="1:2" x14ac:dyDescent="0.3">
      <c r="A1197" s="3">
        <v>158302</v>
      </c>
      <c r="B1197" t="s">
        <v>3009</v>
      </c>
    </row>
    <row r="1198" spans="1:2" x14ac:dyDescent="0.3">
      <c r="A1198" s="3">
        <v>158430</v>
      </c>
      <c r="B1198" t="s">
        <v>3009</v>
      </c>
    </row>
    <row r="1199" spans="1:2" x14ac:dyDescent="0.3">
      <c r="A1199" s="3">
        <v>158492</v>
      </c>
      <c r="B1199" t="s">
        <v>3009</v>
      </c>
    </row>
    <row r="1200" spans="1:2" x14ac:dyDescent="0.3">
      <c r="A1200" s="3">
        <v>158494</v>
      </c>
      <c r="B1200" t="s">
        <v>3009</v>
      </c>
    </row>
    <row r="1201" spans="1:2" x14ac:dyDescent="0.3">
      <c r="A1201" s="3">
        <v>158584</v>
      </c>
      <c r="B1201" t="s">
        <v>3009</v>
      </c>
    </row>
    <row r="1202" spans="1:2" x14ac:dyDescent="0.3">
      <c r="A1202" s="3">
        <v>158590</v>
      </c>
      <c r="B1202" t="s">
        <v>3009</v>
      </c>
    </row>
    <row r="1203" spans="1:2" x14ac:dyDescent="0.3">
      <c r="A1203" s="3">
        <v>158652</v>
      </c>
      <c r="B1203" t="s">
        <v>3009</v>
      </c>
    </row>
    <row r="1204" spans="1:2" x14ac:dyDescent="0.3">
      <c r="A1204" s="3">
        <v>158684</v>
      </c>
      <c r="B1204" t="s">
        <v>3009</v>
      </c>
    </row>
    <row r="1205" spans="1:2" x14ac:dyDescent="0.3">
      <c r="A1205" s="3">
        <v>158713</v>
      </c>
      <c r="B1205" t="s">
        <v>3009</v>
      </c>
    </row>
    <row r="1206" spans="1:2" x14ac:dyDescent="0.3">
      <c r="A1206" s="3">
        <v>158875</v>
      </c>
      <c r="B1206" t="s">
        <v>3009</v>
      </c>
    </row>
    <row r="1207" spans="1:2" x14ac:dyDescent="0.3">
      <c r="A1207" s="3">
        <v>158878</v>
      </c>
      <c r="B1207" t="s">
        <v>3009</v>
      </c>
    </row>
    <row r="1208" spans="1:2" x14ac:dyDescent="0.3">
      <c r="A1208" s="3">
        <v>158908</v>
      </c>
      <c r="B1208" t="s">
        <v>3009</v>
      </c>
    </row>
    <row r="1209" spans="1:2" x14ac:dyDescent="0.3">
      <c r="A1209" s="3">
        <v>158968</v>
      </c>
      <c r="B1209" t="s">
        <v>3009</v>
      </c>
    </row>
    <row r="1210" spans="1:2" x14ac:dyDescent="0.3">
      <c r="A1210" s="3">
        <v>159034</v>
      </c>
      <c r="B1210" t="s">
        <v>3009</v>
      </c>
    </row>
    <row r="1211" spans="1:2" x14ac:dyDescent="0.3">
      <c r="A1211" s="3">
        <v>159068</v>
      </c>
      <c r="B1211" t="s">
        <v>3009</v>
      </c>
    </row>
    <row r="1212" spans="1:2" x14ac:dyDescent="0.3">
      <c r="A1212" s="3">
        <v>159099</v>
      </c>
      <c r="B1212" t="s">
        <v>3009</v>
      </c>
    </row>
    <row r="1213" spans="1:2" x14ac:dyDescent="0.3">
      <c r="A1213" s="3">
        <v>159103</v>
      </c>
      <c r="B1213" t="s">
        <v>3009</v>
      </c>
    </row>
    <row r="1214" spans="1:2" x14ac:dyDescent="0.3">
      <c r="A1214" s="3">
        <v>159196</v>
      </c>
      <c r="B1214" t="s">
        <v>3009</v>
      </c>
    </row>
    <row r="1215" spans="1:2" x14ac:dyDescent="0.3">
      <c r="A1215" s="3">
        <v>159292</v>
      </c>
      <c r="B1215" t="s">
        <v>3009</v>
      </c>
    </row>
    <row r="1216" spans="1:2" x14ac:dyDescent="0.3">
      <c r="A1216" s="3">
        <v>159387</v>
      </c>
      <c r="B1216" t="s">
        <v>3009</v>
      </c>
    </row>
    <row r="1217" spans="1:2" x14ac:dyDescent="0.3">
      <c r="A1217" s="3">
        <v>159484</v>
      </c>
      <c r="B1217" t="s">
        <v>3009</v>
      </c>
    </row>
    <row r="1218" spans="1:2" x14ac:dyDescent="0.3">
      <c r="A1218" s="3">
        <v>159640</v>
      </c>
      <c r="B1218" t="s">
        <v>3009</v>
      </c>
    </row>
    <row r="1219" spans="1:2" x14ac:dyDescent="0.3">
      <c r="A1219" s="3">
        <v>159646</v>
      </c>
      <c r="B1219" t="s">
        <v>3009</v>
      </c>
    </row>
    <row r="1220" spans="1:2" x14ac:dyDescent="0.3">
      <c r="A1220" s="3">
        <v>159838</v>
      </c>
      <c r="B1220" t="s">
        <v>3009</v>
      </c>
    </row>
    <row r="1221" spans="1:2" x14ac:dyDescent="0.3">
      <c r="A1221" s="3">
        <v>159866</v>
      </c>
      <c r="B1221" t="s">
        <v>3009</v>
      </c>
    </row>
    <row r="1222" spans="1:2" x14ac:dyDescent="0.3">
      <c r="A1222" s="3">
        <v>159992</v>
      </c>
      <c r="B1222" t="s">
        <v>3009</v>
      </c>
    </row>
    <row r="1223" spans="1:2" x14ac:dyDescent="0.3">
      <c r="A1223" s="3">
        <v>159997</v>
      </c>
      <c r="B1223" t="s">
        <v>3009</v>
      </c>
    </row>
    <row r="1224" spans="1:2" x14ac:dyDescent="0.3">
      <c r="A1224" s="3">
        <v>160025</v>
      </c>
      <c r="B1224" t="s">
        <v>3009</v>
      </c>
    </row>
    <row r="1225" spans="1:2" x14ac:dyDescent="0.3">
      <c r="A1225" s="3">
        <v>160095</v>
      </c>
      <c r="B1225" t="s">
        <v>3009</v>
      </c>
    </row>
    <row r="1226" spans="1:2" x14ac:dyDescent="0.3">
      <c r="A1226" s="3">
        <v>160127</v>
      </c>
      <c r="B1226" t="s">
        <v>3009</v>
      </c>
    </row>
    <row r="1227" spans="1:2" x14ac:dyDescent="0.3">
      <c r="A1227" s="3">
        <v>160188</v>
      </c>
      <c r="B1227" t="s">
        <v>3009</v>
      </c>
    </row>
    <row r="1228" spans="1:2" x14ac:dyDescent="0.3">
      <c r="A1228" s="3">
        <v>160218</v>
      </c>
      <c r="B1228" t="s">
        <v>3009</v>
      </c>
    </row>
    <row r="1229" spans="1:2" x14ac:dyDescent="0.3">
      <c r="A1229" s="3">
        <v>160315</v>
      </c>
      <c r="B1229" t="s">
        <v>3009</v>
      </c>
    </row>
    <row r="1230" spans="1:2" x14ac:dyDescent="0.3">
      <c r="A1230" s="3">
        <v>160348</v>
      </c>
      <c r="B1230" t="s">
        <v>3009</v>
      </c>
    </row>
    <row r="1231" spans="1:2" x14ac:dyDescent="0.3">
      <c r="A1231" s="3">
        <v>160380</v>
      </c>
      <c r="B1231" t="s">
        <v>3009</v>
      </c>
    </row>
    <row r="1232" spans="1:2" x14ac:dyDescent="0.3">
      <c r="A1232" s="3">
        <v>160414</v>
      </c>
      <c r="B1232" t="s">
        <v>3009</v>
      </c>
    </row>
    <row r="1233" spans="1:2" x14ac:dyDescent="0.3">
      <c r="A1233" s="3">
        <v>160441</v>
      </c>
      <c r="B1233" t="s">
        <v>3009</v>
      </c>
    </row>
    <row r="1234" spans="1:2" x14ac:dyDescent="0.3">
      <c r="A1234" s="3">
        <v>160447</v>
      </c>
      <c r="B1234" t="s">
        <v>3009</v>
      </c>
    </row>
    <row r="1235" spans="1:2" x14ac:dyDescent="0.3">
      <c r="A1235" s="3">
        <v>160543</v>
      </c>
      <c r="B1235" t="s">
        <v>3009</v>
      </c>
    </row>
    <row r="1236" spans="1:2" x14ac:dyDescent="0.3">
      <c r="A1236" s="3">
        <v>160667</v>
      </c>
      <c r="B1236" t="s">
        <v>3009</v>
      </c>
    </row>
    <row r="1237" spans="1:2" x14ac:dyDescent="0.3">
      <c r="A1237" s="3">
        <v>160668</v>
      </c>
      <c r="B1237" t="s">
        <v>3009</v>
      </c>
    </row>
    <row r="1238" spans="1:2" x14ac:dyDescent="0.3">
      <c r="A1238" s="3">
        <v>160734</v>
      </c>
      <c r="B1238" t="s">
        <v>3009</v>
      </c>
    </row>
    <row r="1239" spans="1:2" x14ac:dyDescent="0.3">
      <c r="A1239" s="3">
        <v>160762</v>
      </c>
      <c r="B1239" t="s">
        <v>3009</v>
      </c>
    </row>
    <row r="1240" spans="1:2" x14ac:dyDescent="0.3">
      <c r="A1240" s="3">
        <v>160825</v>
      </c>
      <c r="B1240" t="s">
        <v>3009</v>
      </c>
    </row>
    <row r="1241" spans="1:2" x14ac:dyDescent="0.3">
      <c r="A1241" s="3">
        <v>160860</v>
      </c>
      <c r="B1241" t="s">
        <v>3009</v>
      </c>
    </row>
    <row r="1242" spans="1:2" x14ac:dyDescent="0.3">
      <c r="A1242" s="3">
        <v>160861</v>
      </c>
      <c r="B1242" t="s">
        <v>3009</v>
      </c>
    </row>
    <row r="1243" spans="1:2" x14ac:dyDescent="0.3">
      <c r="A1243" s="3">
        <v>160891</v>
      </c>
      <c r="B1243" t="s">
        <v>3009</v>
      </c>
    </row>
    <row r="1244" spans="1:2" x14ac:dyDescent="0.3">
      <c r="A1244" s="3">
        <v>160924</v>
      </c>
      <c r="B1244" t="s">
        <v>3009</v>
      </c>
    </row>
    <row r="1245" spans="1:2" x14ac:dyDescent="0.3">
      <c r="A1245" s="3">
        <v>161080</v>
      </c>
      <c r="B1245" t="s">
        <v>3009</v>
      </c>
    </row>
    <row r="1246" spans="1:2" x14ac:dyDescent="0.3">
      <c r="A1246" s="3">
        <v>161087</v>
      </c>
      <c r="B1246" t="s">
        <v>3009</v>
      </c>
    </row>
    <row r="1247" spans="1:2" x14ac:dyDescent="0.3">
      <c r="A1247" s="3">
        <v>161210</v>
      </c>
      <c r="B1247" t="s">
        <v>3009</v>
      </c>
    </row>
    <row r="1248" spans="1:2" x14ac:dyDescent="0.3">
      <c r="A1248" s="3">
        <v>161212</v>
      </c>
      <c r="B1248" t="s">
        <v>3009</v>
      </c>
    </row>
    <row r="1249" spans="1:2" x14ac:dyDescent="0.3">
      <c r="A1249" s="3">
        <v>161304</v>
      </c>
      <c r="B1249" t="s">
        <v>3009</v>
      </c>
    </row>
    <row r="1250" spans="1:2" x14ac:dyDescent="0.3">
      <c r="A1250" s="3">
        <v>161310</v>
      </c>
      <c r="B1250" t="s">
        <v>3009</v>
      </c>
    </row>
    <row r="1251" spans="1:2" x14ac:dyDescent="0.3">
      <c r="A1251" s="3">
        <v>161340</v>
      </c>
      <c r="B1251" t="s">
        <v>3009</v>
      </c>
    </row>
    <row r="1252" spans="1:2" x14ac:dyDescent="0.3">
      <c r="A1252" s="3">
        <v>161369</v>
      </c>
      <c r="B1252" t="s">
        <v>3009</v>
      </c>
    </row>
    <row r="1253" spans="1:2" x14ac:dyDescent="0.3">
      <c r="A1253" s="3">
        <v>161437</v>
      </c>
      <c r="B1253" t="s">
        <v>3009</v>
      </c>
    </row>
    <row r="1254" spans="1:2" x14ac:dyDescent="0.3">
      <c r="A1254" s="3">
        <v>161466</v>
      </c>
      <c r="B1254" t="s">
        <v>3009</v>
      </c>
    </row>
    <row r="1255" spans="1:2" x14ac:dyDescent="0.3">
      <c r="A1255" s="3">
        <v>161531</v>
      </c>
      <c r="B1255" t="s">
        <v>3009</v>
      </c>
    </row>
    <row r="1256" spans="1:2" x14ac:dyDescent="0.3">
      <c r="A1256" s="3">
        <v>161599</v>
      </c>
      <c r="B1256" t="s">
        <v>3009</v>
      </c>
    </row>
    <row r="1257" spans="1:2" x14ac:dyDescent="0.3">
      <c r="A1257" s="3">
        <v>161657</v>
      </c>
      <c r="B1257" t="s">
        <v>3009</v>
      </c>
    </row>
    <row r="1258" spans="1:2" x14ac:dyDescent="0.3">
      <c r="A1258" s="3">
        <v>161661</v>
      </c>
      <c r="B1258" t="s">
        <v>3009</v>
      </c>
    </row>
    <row r="1259" spans="1:2" x14ac:dyDescent="0.3">
      <c r="A1259" s="3">
        <v>161693</v>
      </c>
      <c r="B1259" t="s">
        <v>3009</v>
      </c>
    </row>
    <row r="1260" spans="1:2" x14ac:dyDescent="0.3">
      <c r="A1260" s="3">
        <v>161786</v>
      </c>
      <c r="B1260" t="s">
        <v>3009</v>
      </c>
    </row>
    <row r="1261" spans="1:2" x14ac:dyDescent="0.3">
      <c r="A1261" s="3">
        <v>161791</v>
      </c>
      <c r="B1261" t="s">
        <v>3009</v>
      </c>
    </row>
    <row r="1262" spans="1:2" x14ac:dyDescent="0.3">
      <c r="A1262" s="3">
        <v>161848</v>
      </c>
      <c r="B1262" t="s">
        <v>3009</v>
      </c>
    </row>
    <row r="1263" spans="1:2" x14ac:dyDescent="0.3">
      <c r="A1263" s="3">
        <v>161917</v>
      </c>
      <c r="B1263" t="s">
        <v>3009</v>
      </c>
    </row>
    <row r="1264" spans="1:2" x14ac:dyDescent="0.3">
      <c r="A1264" s="3">
        <v>161944</v>
      </c>
      <c r="B1264" t="s">
        <v>3009</v>
      </c>
    </row>
    <row r="1265" spans="1:2" x14ac:dyDescent="0.3">
      <c r="A1265" s="3">
        <v>161948</v>
      </c>
      <c r="B1265" t="s">
        <v>3009</v>
      </c>
    </row>
    <row r="1266" spans="1:2" x14ac:dyDescent="0.3">
      <c r="A1266" s="3">
        <v>161950</v>
      </c>
      <c r="B1266" t="s">
        <v>3009</v>
      </c>
    </row>
    <row r="1267" spans="1:2" x14ac:dyDescent="0.3">
      <c r="A1267" s="3">
        <v>162043</v>
      </c>
      <c r="B1267" t="s">
        <v>3009</v>
      </c>
    </row>
    <row r="1268" spans="1:2" x14ac:dyDescent="0.3">
      <c r="A1268" s="3">
        <v>162078</v>
      </c>
      <c r="B1268" t="s">
        <v>3009</v>
      </c>
    </row>
    <row r="1269" spans="1:2" x14ac:dyDescent="0.3">
      <c r="A1269" s="3">
        <v>162235</v>
      </c>
      <c r="B1269" t="s">
        <v>3009</v>
      </c>
    </row>
    <row r="1270" spans="1:2" x14ac:dyDescent="0.3">
      <c r="A1270" s="3">
        <v>162238</v>
      </c>
      <c r="B1270" t="s">
        <v>3009</v>
      </c>
    </row>
    <row r="1271" spans="1:2" x14ac:dyDescent="0.3">
      <c r="A1271" s="3">
        <v>162265</v>
      </c>
      <c r="B1271" t="s">
        <v>3009</v>
      </c>
    </row>
    <row r="1272" spans="1:2" x14ac:dyDescent="0.3">
      <c r="A1272" s="3">
        <v>162266</v>
      </c>
      <c r="B1272" t="s">
        <v>3009</v>
      </c>
    </row>
    <row r="1273" spans="1:2" x14ac:dyDescent="0.3">
      <c r="A1273" s="3">
        <v>162330</v>
      </c>
      <c r="B1273" t="s">
        <v>3009</v>
      </c>
    </row>
    <row r="1274" spans="1:2" x14ac:dyDescent="0.3">
      <c r="A1274" s="3">
        <v>162331</v>
      </c>
      <c r="B1274" t="s">
        <v>3009</v>
      </c>
    </row>
    <row r="1275" spans="1:2" x14ac:dyDescent="0.3">
      <c r="A1275" s="3">
        <v>162335</v>
      </c>
      <c r="B1275" t="s">
        <v>3009</v>
      </c>
    </row>
    <row r="1276" spans="1:2" x14ac:dyDescent="0.3">
      <c r="A1276" s="3">
        <v>162586</v>
      </c>
      <c r="B1276" t="s">
        <v>3009</v>
      </c>
    </row>
    <row r="1277" spans="1:2" x14ac:dyDescent="0.3">
      <c r="A1277" s="3">
        <v>162590</v>
      </c>
      <c r="B1277" t="s">
        <v>3009</v>
      </c>
    </row>
    <row r="1278" spans="1:2" x14ac:dyDescent="0.3">
      <c r="A1278" s="3">
        <v>162650</v>
      </c>
      <c r="B1278" t="s">
        <v>3009</v>
      </c>
    </row>
    <row r="1279" spans="1:2" x14ac:dyDescent="0.3">
      <c r="A1279" s="3">
        <v>162654</v>
      </c>
      <c r="B1279" t="s">
        <v>3009</v>
      </c>
    </row>
    <row r="1280" spans="1:2" x14ac:dyDescent="0.3">
      <c r="A1280" s="3">
        <v>162655</v>
      </c>
      <c r="B1280" t="s">
        <v>3009</v>
      </c>
    </row>
    <row r="1281" spans="1:2" x14ac:dyDescent="0.3">
      <c r="A1281" s="3">
        <v>162683</v>
      </c>
      <c r="B1281" t="s">
        <v>3009</v>
      </c>
    </row>
    <row r="1282" spans="1:2" x14ac:dyDescent="0.3">
      <c r="A1282" s="3">
        <v>162744</v>
      </c>
      <c r="B1282" t="s">
        <v>3009</v>
      </c>
    </row>
    <row r="1283" spans="1:2" x14ac:dyDescent="0.3">
      <c r="A1283" s="3">
        <v>162745</v>
      </c>
      <c r="B1283" t="s">
        <v>3009</v>
      </c>
    </row>
    <row r="1284" spans="1:2" x14ac:dyDescent="0.3">
      <c r="A1284" s="3">
        <v>162812</v>
      </c>
      <c r="B1284" t="s">
        <v>3009</v>
      </c>
    </row>
    <row r="1285" spans="1:2" x14ac:dyDescent="0.3">
      <c r="A1285" s="3">
        <v>162937</v>
      </c>
      <c r="B1285" t="s">
        <v>3009</v>
      </c>
    </row>
    <row r="1286" spans="1:2" x14ac:dyDescent="0.3">
      <c r="A1286" s="3">
        <v>162943</v>
      </c>
      <c r="B1286" t="s">
        <v>3009</v>
      </c>
    </row>
    <row r="1287" spans="1:2" x14ac:dyDescent="0.3">
      <c r="A1287" s="3">
        <v>163005</v>
      </c>
      <c r="B1287" t="s">
        <v>3009</v>
      </c>
    </row>
    <row r="1288" spans="1:2" x14ac:dyDescent="0.3">
      <c r="A1288" s="3">
        <v>163006</v>
      </c>
      <c r="B1288" t="s">
        <v>3009</v>
      </c>
    </row>
    <row r="1289" spans="1:2" x14ac:dyDescent="0.3">
      <c r="A1289" s="3">
        <v>163101</v>
      </c>
      <c r="B1289" t="s">
        <v>3009</v>
      </c>
    </row>
    <row r="1290" spans="1:2" x14ac:dyDescent="0.3">
      <c r="A1290" s="3">
        <v>163102</v>
      </c>
      <c r="B1290" t="s">
        <v>3009</v>
      </c>
    </row>
    <row r="1291" spans="1:2" x14ac:dyDescent="0.3">
      <c r="A1291" s="3">
        <v>163131</v>
      </c>
      <c r="B1291" t="s">
        <v>3009</v>
      </c>
    </row>
    <row r="1292" spans="1:2" x14ac:dyDescent="0.3">
      <c r="A1292" s="3">
        <v>163193</v>
      </c>
      <c r="B1292" t="s">
        <v>3009</v>
      </c>
    </row>
    <row r="1293" spans="1:2" x14ac:dyDescent="0.3">
      <c r="A1293" s="3">
        <v>163259</v>
      </c>
      <c r="B1293" t="s">
        <v>3009</v>
      </c>
    </row>
    <row r="1294" spans="1:2" x14ac:dyDescent="0.3">
      <c r="A1294" s="3">
        <v>163261</v>
      </c>
      <c r="B1294" t="s">
        <v>3009</v>
      </c>
    </row>
    <row r="1295" spans="1:2" x14ac:dyDescent="0.3">
      <c r="A1295" s="3">
        <v>163357</v>
      </c>
      <c r="B1295" t="s">
        <v>3009</v>
      </c>
    </row>
    <row r="1296" spans="1:2" x14ac:dyDescent="0.3">
      <c r="A1296" s="3">
        <v>163518</v>
      </c>
      <c r="B1296" t="s">
        <v>3009</v>
      </c>
    </row>
    <row r="1297" spans="1:2" x14ac:dyDescent="0.3">
      <c r="A1297" s="3">
        <v>163519</v>
      </c>
      <c r="B1297" t="s">
        <v>3009</v>
      </c>
    </row>
    <row r="1298" spans="1:2" x14ac:dyDescent="0.3">
      <c r="A1298" s="3">
        <v>163544</v>
      </c>
      <c r="B1298" t="s">
        <v>3009</v>
      </c>
    </row>
    <row r="1299" spans="1:2" x14ac:dyDescent="0.3">
      <c r="A1299" s="3">
        <v>163608</v>
      </c>
      <c r="B1299" t="s">
        <v>3009</v>
      </c>
    </row>
    <row r="1300" spans="1:2" x14ac:dyDescent="0.3">
      <c r="A1300" s="3">
        <v>163647</v>
      </c>
      <c r="B1300" t="s">
        <v>3009</v>
      </c>
    </row>
    <row r="1301" spans="1:2" x14ac:dyDescent="0.3">
      <c r="A1301" s="3">
        <v>163673</v>
      </c>
      <c r="B1301" t="s">
        <v>3009</v>
      </c>
    </row>
    <row r="1302" spans="1:2" x14ac:dyDescent="0.3">
      <c r="A1302" s="3">
        <v>163833</v>
      </c>
      <c r="B1302" t="s">
        <v>3009</v>
      </c>
    </row>
    <row r="1303" spans="1:2" x14ac:dyDescent="0.3">
      <c r="A1303" s="3">
        <v>163839</v>
      </c>
      <c r="B1303" t="s">
        <v>3009</v>
      </c>
    </row>
    <row r="1304" spans="1:2" x14ac:dyDescent="0.3">
      <c r="A1304" s="3">
        <v>163902</v>
      </c>
      <c r="B1304" t="s">
        <v>3009</v>
      </c>
    </row>
    <row r="1305" spans="1:2" x14ac:dyDescent="0.3">
      <c r="A1305" s="3">
        <v>163933</v>
      </c>
      <c r="B1305" t="s">
        <v>3009</v>
      </c>
    </row>
    <row r="1306" spans="1:2" x14ac:dyDescent="0.3">
      <c r="A1306" s="3">
        <v>164152</v>
      </c>
      <c r="B1306" t="s">
        <v>3009</v>
      </c>
    </row>
    <row r="1307" spans="1:2" x14ac:dyDescent="0.3">
      <c r="A1307" s="3">
        <v>164184</v>
      </c>
      <c r="B1307" t="s">
        <v>3009</v>
      </c>
    </row>
    <row r="1308" spans="1:2" x14ac:dyDescent="0.3">
      <c r="A1308" s="3">
        <v>164187</v>
      </c>
      <c r="B1308" t="s">
        <v>3009</v>
      </c>
    </row>
    <row r="1309" spans="1:2" x14ac:dyDescent="0.3">
      <c r="A1309" s="3">
        <v>164216</v>
      </c>
      <c r="B1309" t="s">
        <v>3009</v>
      </c>
    </row>
    <row r="1310" spans="1:2" x14ac:dyDescent="0.3">
      <c r="A1310" s="3">
        <v>164254</v>
      </c>
      <c r="B1310" t="s">
        <v>3009</v>
      </c>
    </row>
    <row r="1311" spans="1:2" x14ac:dyDescent="0.3">
      <c r="A1311" s="3">
        <v>164282</v>
      </c>
      <c r="B1311" t="s">
        <v>3009</v>
      </c>
    </row>
    <row r="1312" spans="1:2" x14ac:dyDescent="0.3">
      <c r="A1312" s="3">
        <v>164345</v>
      </c>
      <c r="B1312" t="s">
        <v>3009</v>
      </c>
    </row>
    <row r="1313" spans="1:2" x14ac:dyDescent="0.3">
      <c r="A1313" s="3">
        <v>164412</v>
      </c>
      <c r="B1313" t="s">
        <v>3009</v>
      </c>
    </row>
    <row r="1314" spans="1:2" x14ac:dyDescent="0.3">
      <c r="A1314" s="3">
        <v>164504</v>
      </c>
      <c r="B1314" t="s">
        <v>3009</v>
      </c>
    </row>
    <row r="1315" spans="1:2" x14ac:dyDescent="0.3">
      <c r="A1315" s="3">
        <v>164606</v>
      </c>
      <c r="B1315" t="s">
        <v>3009</v>
      </c>
    </row>
    <row r="1316" spans="1:2" x14ac:dyDescent="0.3">
      <c r="A1316" s="3">
        <v>164728</v>
      </c>
      <c r="B1316" t="s">
        <v>3009</v>
      </c>
    </row>
    <row r="1317" spans="1:2" x14ac:dyDescent="0.3">
      <c r="A1317" s="3">
        <v>164888</v>
      </c>
      <c r="B1317" t="s">
        <v>3009</v>
      </c>
    </row>
    <row r="1318" spans="1:2" x14ac:dyDescent="0.3">
      <c r="A1318" s="3">
        <v>164895</v>
      </c>
      <c r="B1318" t="s">
        <v>3009</v>
      </c>
    </row>
    <row r="1319" spans="1:2" x14ac:dyDescent="0.3">
      <c r="A1319" s="3">
        <v>164926</v>
      </c>
      <c r="B1319" t="s">
        <v>3009</v>
      </c>
    </row>
    <row r="1320" spans="1:2" x14ac:dyDescent="0.3">
      <c r="A1320" s="3">
        <v>165151</v>
      </c>
      <c r="B1320" t="s">
        <v>3009</v>
      </c>
    </row>
    <row r="1321" spans="1:2" x14ac:dyDescent="0.3">
      <c r="A1321" s="3">
        <v>165209</v>
      </c>
      <c r="B1321" t="s">
        <v>3009</v>
      </c>
    </row>
    <row r="1322" spans="1:2" x14ac:dyDescent="0.3">
      <c r="A1322" s="3">
        <v>165243</v>
      </c>
      <c r="B1322" t="s">
        <v>3009</v>
      </c>
    </row>
    <row r="1323" spans="1:2" x14ac:dyDescent="0.3">
      <c r="A1323" s="3">
        <v>165403</v>
      </c>
      <c r="B1323" t="s">
        <v>3009</v>
      </c>
    </row>
    <row r="1324" spans="1:2" x14ac:dyDescent="0.3">
      <c r="A1324" s="3">
        <v>165436</v>
      </c>
      <c r="B1324" t="s">
        <v>3009</v>
      </c>
    </row>
    <row r="1325" spans="1:2" x14ac:dyDescent="0.3">
      <c r="A1325" s="3">
        <v>165437</v>
      </c>
      <c r="B1325" t="s">
        <v>3009</v>
      </c>
    </row>
    <row r="1326" spans="1:2" x14ac:dyDescent="0.3">
      <c r="A1326" s="3">
        <v>165465</v>
      </c>
      <c r="B1326" t="s">
        <v>3009</v>
      </c>
    </row>
    <row r="1327" spans="1:2" x14ac:dyDescent="0.3">
      <c r="A1327" s="3">
        <v>165691</v>
      </c>
      <c r="B1327" t="s">
        <v>3009</v>
      </c>
    </row>
    <row r="1328" spans="1:2" x14ac:dyDescent="0.3">
      <c r="A1328" s="3">
        <v>165693</v>
      </c>
      <c r="B1328" t="s">
        <v>3009</v>
      </c>
    </row>
    <row r="1329" spans="1:2" x14ac:dyDescent="0.3">
      <c r="A1329" s="3">
        <v>165820</v>
      </c>
      <c r="B1329" t="s">
        <v>3009</v>
      </c>
    </row>
    <row r="1330" spans="1:2" x14ac:dyDescent="0.3">
      <c r="A1330" s="3">
        <v>165823</v>
      </c>
      <c r="B1330" t="s">
        <v>3009</v>
      </c>
    </row>
    <row r="1331" spans="1:2" x14ac:dyDescent="0.3">
      <c r="A1331" s="3">
        <v>165848</v>
      </c>
      <c r="B1331" t="s">
        <v>3009</v>
      </c>
    </row>
    <row r="1332" spans="1:2" x14ac:dyDescent="0.3">
      <c r="A1332" s="3">
        <v>165852</v>
      </c>
      <c r="B1332" t="s">
        <v>3009</v>
      </c>
    </row>
    <row r="1333" spans="1:2" x14ac:dyDescent="0.3">
      <c r="A1333" s="3">
        <v>165944</v>
      </c>
      <c r="B1333" t="s">
        <v>3009</v>
      </c>
    </row>
    <row r="1334" spans="1:2" x14ac:dyDescent="0.3">
      <c r="A1334" s="3">
        <v>165951</v>
      </c>
      <c r="B1334" t="s">
        <v>3009</v>
      </c>
    </row>
    <row r="1335" spans="1:2" x14ac:dyDescent="0.3">
      <c r="A1335" s="3">
        <v>166137</v>
      </c>
      <c r="B1335" t="s">
        <v>3009</v>
      </c>
    </row>
    <row r="1336" spans="1:2" x14ac:dyDescent="0.3">
      <c r="A1336" s="3">
        <v>166138</v>
      </c>
      <c r="B1336" t="s">
        <v>3009</v>
      </c>
    </row>
    <row r="1337" spans="1:2" x14ac:dyDescent="0.3">
      <c r="A1337" s="3">
        <v>166170</v>
      </c>
      <c r="B1337" t="s">
        <v>3009</v>
      </c>
    </row>
    <row r="1338" spans="1:2" x14ac:dyDescent="0.3">
      <c r="A1338" s="3">
        <v>166200</v>
      </c>
      <c r="B1338" t="s">
        <v>3009</v>
      </c>
    </row>
    <row r="1339" spans="1:2" x14ac:dyDescent="0.3">
      <c r="A1339" s="3">
        <v>166203</v>
      </c>
      <c r="B1339" t="s">
        <v>3009</v>
      </c>
    </row>
    <row r="1340" spans="1:2" x14ac:dyDescent="0.3">
      <c r="A1340" s="3">
        <v>166296</v>
      </c>
      <c r="B1340" t="s">
        <v>3009</v>
      </c>
    </row>
    <row r="1341" spans="1:2" x14ac:dyDescent="0.3">
      <c r="A1341" s="3">
        <v>166302</v>
      </c>
      <c r="B1341" t="s">
        <v>3009</v>
      </c>
    </row>
    <row r="1342" spans="1:2" x14ac:dyDescent="0.3">
      <c r="A1342" s="3">
        <v>166329</v>
      </c>
      <c r="B1342" t="s">
        <v>3009</v>
      </c>
    </row>
    <row r="1343" spans="1:2" x14ac:dyDescent="0.3">
      <c r="A1343" s="3">
        <v>166330</v>
      </c>
      <c r="B1343" t="s">
        <v>3009</v>
      </c>
    </row>
    <row r="1344" spans="1:2" x14ac:dyDescent="0.3">
      <c r="A1344" s="3">
        <v>166332</v>
      </c>
      <c r="B1344" t="s">
        <v>3009</v>
      </c>
    </row>
    <row r="1345" spans="1:2" x14ac:dyDescent="0.3">
      <c r="A1345" s="3">
        <v>166360</v>
      </c>
      <c r="B1345" t="s">
        <v>3009</v>
      </c>
    </row>
    <row r="1346" spans="1:2" x14ac:dyDescent="0.3">
      <c r="A1346" s="3">
        <v>166363</v>
      </c>
      <c r="B1346" t="s">
        <v>3009</v>
      </c>
    </row>
    <row r="1347" spans="1:2" x14ac:dyDescent="0.3">
      <c r="A1347" s="3">
        <v>166392</v>
      </c>
      <c r="B1347" t="s">
        <v>3009</v>
      </c>
    </row>
    <row r="1348" spans="1:2" x14ac:dyDescent="0.3">
      <c r="A1348" s="3">
        <v>166398</v>
      </c>
      <c r="B1348" t="s">
        <v>3009</v>
      </c>
    </row>
    <row r="1349" spans="1:2" x14ac:dyDescent="0.3">
      <c r="A1349" s="3">
        <v>166493</v>
      </c>
      <c r="B1349" t="s">
        <v>3009</v>
      </c>
    </row>
    <row r="1350" spans="1:2" x14ac:dyDescent="0.3">
      <c r="A1350" s="3">
        <v>166686</v>
      </c>
      <c r="B1350" t="s">
        <v>3009</v>
      </c>
    </row>
    <row r="1351" spans="1:2" x14ac:dyDescent="0.3">
      <c r="A1351" s="3">
        <v>166779</v>
      </c>
      <c r="B1351" t="s">
        <v>3009</v>
      </c>
    </row>
    <row r="1352" spans="1:2" x14ac:dyDescent="0.3">
      <c r="A1352" s="3">
        <v>166906</v>
      </c>
      <c r="B1352" t="s">
        <v>3009</v>
      </c>
    </row>
    <row r="1353" spans="1:2" x14ac:dyDescent="0.3">
      <c r="A1353" s="3">
        <v>166940</v>
      </c>
      <c r="B1353" t="s">
        <v>3009</v>
      </c>
    </row>
    <row r="1354" spans="1:2" x14ac:dyDescent="0.3">
      <c r="A1354" s="3">
        <v>166972</v>
      </c>
      <c r="B1354" t="s">
        <v>3009</v>
      </c>
    </row>
    <row r="1355" spans="1:2" x14ac:dyDescent="0.3">
      <c r="A1355" s="3">
        <v>167000</v>
      </c>
      <c r="B1355" t="s">
        <v>3009</v>
      </c>
    </row>
    <row r="1356" spans="1:2" x14ac:dyDescent="0.3">
      <c r="A1356" s="3">
        <v>167036</v>
      </c>
      <c r="B1356" t="s">
        <v>3009</v>
      </c>
    </row>
    <row r="1357" spans="1:2" x14ac:dyDescent="0.3">
      <c r="A1357" s="3">
        <v>167197</v>
      </c>
      <c r="B1357" t="s">
        <v>3009</v>
      </c>
    </row>
    <row r="1358" spans="1:2" x14ac:dyDescent="0.3">
      <c r="A1358" s="3">
        <v>167256</v>
      </c>
      <c r="B1358" t="s">
        <v>3009</v>
      </c>
    </row>
    <row r="1359" spans="1:2" x14ac:dyDescent="0.3">
      <c r="A1359" s="3">
        <v>167322</v>
      </c>
      <c r="B1359" t="s">
        <v>3009</v>
      </c>
    </row>
    <row r="1360" spans="1:2" x14ac:dyDescent="0.3">
      <c r="A1360" s="3">
        <v>167325</v>
      </c>
      <c r="B1360" t="s">
        <v>3009</v>
      </c>
    </row>
    <row r="1361" spans="1:2" x14ac:dyDescent="0.3">
      <c r="A1361" s="3">
        <v>167352</v>
      </c>
      <c r="B1361" t="s">
        <v>3009</v>
      </c>
    </row>
    <row r="1362" spans="1:2" x14ac:dyDescent="0.3">
      <c r="A1362" s="3">
        <v>167391</v>
      </c>
      <c r="B1362" t="s">
        <v>3009</v>
      </c>
    </row>
    <row r="1363" spans="1:2" x14ac:dyDescent="0.3">
      <c r="A1363" s="3">
        <v>167452</v>
      </c>
      <c r="B1363" t="s">
        <v>3009</v>
      </c>
    </row>
    <row r="1364" spans="1:2" x14ac:dyDescent="0.3">
      <c r="A1364" s="3">
        <v>167486</v>
      </c>
      <c r="B1364" t="s">
        <v>3009</v>
      </c>
    </row>
    <row r="1365" spans="1:2" x14ac:dyDescent="0.3">
      <c r="A1365" s="3">
        <v>167516</v>
      </c>
      <c r="B1365" t="s">
        <v>3009</v>
      </c>
    </row>
    <row r="1366" spans="1:2" x14ac:dyDescent="0.3">
      <c r="A1366" s="3">
        <v>167646</v>
      </c>
      <c r="B1366" t="s">
        <v>3009</v>
      </c>
    </row>
    <row r="1367" spans="1:2" x14ac:dyDescent="0.3">
      <c r="A1367" s="3">
        <v>167935</v>
      </c>
      <c r="B1367" t="s">
        <v>3009</v>
      </c>
    </row>
    <row r="1368" spans="1:2" x14ac:dyDescent="0.3">
      <c r="A1368" s="3">
        <v>167965</v>
      </c>
      <c r="B1368" t="s">
        <v>3009</v>
      </c>
    </row>
    <row r="1369" spans="1:2" x14ac:dyDescent="0.3">
      <c r="A1369" s="3">
        <v>168413</v>
      </c>
      <c r="B1369" t="s">
        <v>3009</v>
      </c>
    </row>
    <row r="1370" spans="1:2" x14ac:dyDescent="0.3">
      <c r="A1370" s="3">
        <v>168539</v>
      </c>
      <c r="B1370" t="s">
        <v>3009</v>
      </c>
    </row>
    <row r="1371" spans="1:2" x14ac:dyDescent="0.3">
      <c r="A1371" s="3">
        <v>168571</v>
      </c>
      <c r="B1371" t="s">
        <v>3009</v>
      </c>
    </row>
    <row r="1372" spans="1:2" x14ac:dyDescent="0.3">
      <c r="A1372" s="3">
        <v>168635</v>
      </c>
      <c r="B1372" t="s">
        <v>3009</v>
      </c>
    </row>
    <row r="1373" spans="1:2" x14ac:dyDescent="0.3">
      <c r="A1373" s="3">
        <v>168668</v>
      </c>
      <c r="B1373" t="s">
        <v>3009</v>
      </c>
    </row>
    <row r="1374" spans="1:2" x14ac:dyDescent="0.3">
      <c r="A1374" s="3">
        <v>168733</v>
      </c>
      <c r="B1374" t="s">
        <v>3009</v>
      </c>
    </row>
    <row r="1375" spans="1:2" x14ac:dyDescent="0.3">
      <c r="A1375" s="3">
        <v>168734</v>
      </c>
      <c r="B1375" t="s">
        <v>3009</v>
      </c>
    </row>
    <row r="1376" spans="1:2" x14ac:dyDescent="0.3">
      <c r="A1376" s="3">
        <v>168766</v>
      </c>
      <c r="B1376" t="s">
        <v>3009</v>
      </c>
    </row>
    <row r="1377" spans="1:2" x14ac:dyDescent="0.3">
      <c r="A1377" s="3">
        <v>168958</v>
      </c>
      <c r="B1377" t="s">
        <v>3009</v>
      </c>
    </row>
    <row r="1378" spans="1:2" x14ac:dyDescent="0.3">
      <c r="A1378" s="3">
        <v>168984</v>
      </c>
      <c r="B1378" t="s">
        <v>3009</v>
      </c>
    </row>
    <row r="1379" spans="1:2" x14ac:dyDescent="0.3">
      <c r="A1379" s="3">
        <v>168988</v>
      </c>
      <c r="B1379" t="s">
        <v>3009</v>
      </c>
    </row>
    <row r="1380" spans="1:2" x14ac:dyDescent="0.3">
      <c r="A1380" s="3">
        <v>169023</v>
      </c>
      <c r="B1380" t="s">
        <v>3009</v>
      </c>
    </row>
    <row r="1381" spans="1:2" x14ac:dyDescent="0.3">
      <c r="A1381" s="3">
        <v>169052</v>
      </c>
      <c r="B1381" t="s">
        <v>3009</v>
      </c>
    </row>
    <row r="1382" spans="1:2" x14ac:dyDescent="0.3">
      <c r="A1382" s="3">
        <v>169053</v>
      </c>
      <c r="B1382" t="s">
        <v>3009</v>
      </c>
    </row>
    <row r="1383" spans="1:2" x14ac:dyDescent="0.3">
      <c r="A1383" s="3">
        <v>169177</v>
      </c>
      <c r="B1383" t="s">
        <v>3009</v>
      </c>
    </row>
    <row r="1384" spans="1:2" x14ac:dyDescent="0.3">
      <c r="A1384" s="3">
        <v>169244</v>
      </c>
      <c r="B1384" t="s">
        <v>3009</v>
      </c>
    </row>
    <row r="1385" spans="1:2" x14ac:dyDescent="0.3">
      <c r="A1385" s="3">
        <v>169374</v>
      </c>
      <c r="B1385" t="s">
        <v>3009</v>
      </c>
    </row>
    <row r="1386" spans="1:2" x14ac:dyDescent="0.3">
      <c r="A1386" s="3">
        <v>169434</v>
      </c>
      <c r="B1386" t="s">
        <v>3009</v>
      </c>
    </row>
    <row r="1387" spans="1:2" x14ac:dyDescent="0.3">
      <c r="A1387" s="3">
        <v>169469</v>
      </c>
      <c r="B1387" t="s">
        <v>3009</v>
      </c>
    </row>
    <row r="1388" spans="1:2" x14ac:dyDescent="0.3">
      <c r="A1388" s="3">
        <v>169503</v>
      </c>
      <c r="B1388" t="s">
        <v>3009</v>
      </c>
    </row>
    <row r="1389" spans="1:2" x14ac:dyDescent="0.3">
      <c r="A1389" s="3">
        <v>169531</v>
      </c>
      <c r="B1389" t="s">
        <v>3009</v>
      </c>
    </row>
    <row r="1390" spans="1:2" x14ac:dyDescent="0.3">
      <c r="A1390" s="3">
        <v>169533</v>
      </c>
      <c r="B1390" t="s">
        <v>3009</v>
      </c>
    </row>
    <row r="1391" spans="1:2" x14ac:dyDescent="0.3">
      <c r="A1391" s="3">
        <v>169534</v>
      </c>
      <c r="B1391" t="s">
        <v>3009</v>
      </c>
    </row>
    <row r="1392" spans="1:2" x14ac:dyDescent="0.3">
      <c r="A1392" s="3">
        <v>169565</v>
      </c>
      <c r="B1392" t="s">
        <v>3009</v>
      </c>
    </row>
    <row r="1393" spans="1:2" x14ac:dyDescent="0.3">
      <c r="A1393" s="3">
        <v>169631</v>
      </c>
      <c r="B1393" t="s">
        <v>3009</v>
      </c>
    </row>
    <row r="1394" spans="1:2" x14ac:dyDescent="0.3">
      <c r="A1394" s="3">
        <v>169662</v>
      </c>
      <c r="B1394" t="s">
        <v>3009</v>
      </c>
    </row>
    <row r="1395" spans="1:2" x14ac:dyDescent="0.3">
      <c r="A1395" s="3">
        <v>169726</v>
      </c>
      <c r="B1395" t="s">
        <v>3009</v>
      </c>
    </row>
    <row r="1396" spans="1:2" x14ac:dyDescent="0.3">
      <c r="A1396" s="3">
        <v>169756</v>
      </c>
      <c r="B1396" t="s">
        <v>3009</v>
      </c>
    </row>
    <row r="1397" spans="1:2" x14ac:dyDescent="0.3">
      <c r="A1397" s="3">
        <v>169855</v>
      </c>
      <c r="B1397" t="s">
        <v>3009</v>
      </c>
    </row>
    <row r="1398" spans="1:2" x14ac:dyDescent="0.3">
      <c r="A1398" s="3">
        <v>169881</v>
      </c>
      <c r="B1398" t="s">
        <v>3009</v>
      </c>
    </row>
    <row r="1399" spans="1:2" x14ac:dyDescent="0.3">
      <c r="A1399" s="3">
        <v>169884</v>
      </c>
      <c r="B1399" t="s">
        <v>3009</v>
      </c>
    </row>
    <row r="1400" spans="1:2" x14ac:dyDescent="0.3">
      <c r="A1400" s="3">
        <v>169977</v>
      </c>
      <c r="B1400" t="s">
        <v>3009</v>
      </c>
    </row>
    <row r="1401" spans="1:2" x14ac:dyDescent="0.3">
      <c r="A1401" s="3">
        <v>169981</v>
      </c>
      <c r="B1401" t="s">
        <v>3009</v>
      </c>
    </row>
    <row r="1402" spans="1:2" x14ac:dyDescent="0.3">
      <c r="A1402" s="3">
        <v>170011</v>
      </c>
      <c r="B1402" t="s">
        <v>3009</v>
      </c>
    </row>
    <row r="1403" spans="1:2" x14ac:dyDescent="0.3">
      <c r="A1403" s="3">
        <v>170012</v>
      </c>
      <c r="B1403" t="s">
        <v>3009</v>
      </c>
    </row>
    <row r="1404" spans="1:2" x14ac:dyDescent="0.3">
      <c r="A1404" s="3">
        <v>170015</v>
      </c>
      <c r="B1404" t="s">
        <v>3009</v>
      </c>
    </row>
    <row r="1405" spans="1:2" x14ac:dyDescent="0.3">
      <c r="A1405" s="3">
        <v>170079</v>
      </c>
      <c r="B1405" t="s">
        <v>3009</v>
      </c>
    </row>
    <row r="1406" spans="1:2" x14ac:dyDescent="0.3">
      <c r="A1406" s="3">
        <v>170106</v>
      </c>
      <c r="B1406" t="s">
        <v>3009</v>
      </c>
    </row>
    <row r="1407" spans="1:2" x14ac:dyDescent="0.3">
      <c r="A1407" s="3">
        <v>170169</v>
      </c>
      <c r="B1407" t="s">
        <v>3009</v>
      </c>
    </row>
    <row r="1408" spans="1:2" x14ac:dyDescent="0.3">
      <c r="A1408" s="3">
        <v>170174</v>
      </c>
      <c r="B1408" t="s">
        <v>3009</v>
      </c>
    </row>
    <row r="1409" spans="1:2" x14ac:dyDescent="0.3">
      <c r="A1409" s="3">
        <v>170201</v>
      </c>
      <c r="B1409" t="s">
        <v>3009</v>
      </c>
    </row>
    <row r="1410" spans="1:2" x14ac:dyDescent="0.3">
      <c r="A1410" s="3">
        <v>170236</v>
      </c>
      <c r="B1410" t="s">
        <v>3009</v>
      </c>
    </row>
    <row r="1411" spans="1:2" x14ac:dyDescent="0.3">
      <c r="A1411" s="3">
        <v>170265</v>
      </c>
      <c r="B1411" t="s">
        <v>3009</v>
      </c>
    </row>
    <row r="1412" spans="1:2" x14ac:dyDescent="0.3">
      <c r="A1412" s="3">
        <v>170301</v>
      </c>
      <c r="B1412" t="s">
        <v>3009</v>
      </c>
    </row>
    <row r="1413" spans="1:2" x14ac:dyDescent="0.3">
      <c r="A1413" s="3">
        <v>170360</v>
      </c>
      <c r="B1413" t="s">
        <v>3009</v>
      </c>
    </row>
    <row r="1414" spans="1:2" x14ac:dyDescent="0.3">
      <c r="A1414" s="3">
        <v>170398</v>
      </c>
      <c r="B1414" t="s">
        <v>3009</v>
      </c>
    </row>
    <row r="1415" spans="1:2" x14ac:dyDescent="0.3">
      <c r="A1415" s="3">
        <v>170494</v>
      </c>
      <c r="B1415" t="s">
        <v>3009</v>
      </c>
    </row>
    <row r="1416" spans="1:2" x14ac:dyDescent="0.3">
      <c r="A1416" s="3">
        <v>170621</v>
      </c>
      <c r="B1416" t="s">
        <v>3009</v>
      </c>
    </row>
    <row r="1417" spans="1:2" x14ac:dyDescent="0.3">
      <c r="A1417" s="3">
        <v>170747</v>
      </c>
      <c r="B1417" t="s">
        <v>3009</v>
      </c>
    </row>
    <row r="1418" spans="1:2" x14ac:dyDescent="0.3">
      <c r="A1418" s="3">
        <v>170815</v>
      </c>
      <c r="B1418" t="s">
        <v>3009</v>
      </c>
    </row>
    <row r="1419" spans="1:2" x14ac:dyDescent="0.3">
      <c r="A1419" s="3">
        <v>171161</v>
      </c>
      <c r="B1419" t="s">
        <v>3009</v>
      </c>
    </row>
    <row r="1420" spans="1:2" x14ac:dyDescent="0.3">
      <c r="A1420" s="3">
        <v>171288</v>
      </c>
      <c r="B1420" t="s">
        <v>3009</v>
      </c>
    </row>
    <row r="1421" spans="1:2" x14ac:dyDescent="0.3">
      <c r="A1421" s="3">
        <v>171322</v>
      </c>
      <c r="B1421" t="s">
        <v>3009</v>
      </c>
    </row>
    <row r="1422" spans="1:2" x14ac:dyDescent="0.3">
      <c r="A1422" s="3">
        <v>171353</v>
      </c>
      <c r="B1422" t="s">
        <v>3009</v>
      </c>
    </row>
    <row r="1423" spans="1:2" x14ac:dyDescent="0.3">
      <c r="A1423" s="3">
        <v>171357</v>
      </c>
      <c r="B1423" t="s">
        <v>3009</v>
      </c>
    </row>
    <row r="1424" spans="1:2" x14ac:dyDescent="0.3">
      <c r="A1424" s="3">
        <v>171420</v>
      </c>
      <c r="B1424" t="s">
        <v>3009</v>
      </c>
    </row>
    <row r="1425" spans="1:2" x14ac:dyDescent="0.3">
      <c r="A1425" s="3">
        <v>171483</v>
      </c>
      <c r="B1425" t="s">
        <v>3009</v>
      </c>
    </row>
    <row r="1426" spans="1:2" x14ac:dyDescent="0.3">
      <c r="A1426" s="3">
        <v>171512</v>
      </c>
      <c r="B1426" t="s">
        <v>3009</v>
      </c>
    </row>
    <row r="1427" spans="1:2" x14ac:dyDescent="0.3">
      <c r="A1427" s="3">
        <v>171515</v>
      </c>
      <c r="B1427" t="s">
        <v>3009</v>
      </c>
    </row>
    <row r="1428" spans="1:2" x14ac:dyDescent="0.3">
      <c r="A1428" s="3">
        <v>171576</v>
      </c>
      <c r="B1428" t="s">
        <v>3009</v>
      </c>
    </row>
    <row r="1429" spans="1:2" x14ac:dyDescent="0.3">
      <c r="A1429" s="3">
        <v>171710</v>
      </c>
      <c r="B1429" t="s">
        <v>3009</v>
      </c>
    </row>
    <row r="1430" spans="1:2" x14ac:dyDescent="0.3">
      <c r="A1430" s="3">
        <v>171772</v>
      </c>
      <c r="B1430" t="s">
        <v>3009</v>
      </c>
    </row>
    <row r="1431" spans="1:2" x14ac:dyDescent="0.3">
      <c r="A1431" s="3">
        <v>171839</v>
      </c>
      <c r="B1431" t="s">
        <v>3009</v>
      </c>
    </row>
    <row r="1432" spans="1:2" x14ac:dyDescent="0.3">
      <c r="A1432" s="3">
        <v>171935</v>
      </c>
      <c r="B1432" t="s">
        <v>3009</v>
      </c>
    </row>
    <row r="1433" spans="1:2" x14ac:dyDescent="0.3">
      <c r="A1433" s="3">
        <v>171994</v>
      </c>
      <c r="B1433" t="s">
        <v>3009</v>
      </c>
    </row>
    <row r="1434" spans="1:2" x14ac:dyDescent="0.3">
      <c r="A1434" s="3">
        <v>171998</v>
      </c>
      <c r="B1434" t="s">
        <v>3009</v>
      </c>
    </row>
    <row r="1435" spans="1:2" x14ac:dyDescent="0.3">
      <c r="A1435" s="3">
        <v>172026</v>
      </c>
      <c r="B1435" t="s">
        <v>3009</v>
      </c>
    </row>
    <row r="1436" spans="1:2" x14ac:dyDescent="0.3">
      <c r="A1436" s="3">
        <v>172029</v>
      </c>
      <c r="B1436" t="s">
        <v>3009</v>
      </c>
    </row>
    <row r="1437" spans="1:2" x14ac:dyDescent="0.3">
      <c r="A1437" s="3">
        <v>172283</v>
      </c>
      <c r="B1437" t="s">
        <v>3009</v>
      </c>
    </row>
    <row r="1438" spans="1:2" x14ac:dyDescent="0.3">
      <c r="A1438" s="3">
        <v>172344</v>
      </c>
      <c r="B1438" t="s">
        <v>3009</v>
      </c>
    </row>
    <row r="1439" spans="1:2" x14ac:dyDescent="0.3">
      <c r="A1439" s="3">
        <v>172349</v>
      </c>
      <c r="B1439" t="s">
        <v>3009</v>
      </c>
    </row>
    <row r="1440" spans="1:2" x14ac:dyDescent="0.3">
      <c r="A1440" s="3">
        <v>172442</v>
      </c>
      <c r="B1440" t="s">
        <v>3009</v>
      </c>
    </row>
    <row r="1441" spans="1:2" x14ac:dyDescent="0.3">
      <c r="A1441" s="3">
        <v>172504</v>
      </c>
      <c r="B1441" t="s">
        <v>3009</v>
      </c>
    </row>
    <row r="1442" spans="1:2" x14ac:dyDescent="0.3">
      <c r="A1442" s="3">
        <v>172505</v>
      </c>
      <c r="B1442" t="s">
        <v>3009</v>
      </c>
    </row>
    <row r="1443" spans="1:2" x14ac:dyDescent="0.3">
      <c r="A1443" s="3">
        <v>172602</v>
      </c>
      <c r="B1443" t="s">
        <v>3009</v>
      </c>
    </row>
    <row r="1444" spans="1:2" x14ac:dyDescent="0.3">
      <c r="A1444" s="3">
        <v>172634</v>
      </c>
      <c r="B1444" t="s">
        <v>3009</v>
      </c>
    </row>
    <row r="1445" spans="1:2" x14ac:dyDescent="0.3">
      <c r="A1445" s="3">
        <v>172761</v>
      </c>
      <c r="B1445" t="s">
        <v>3009</v>
      </c>
    </row>
    <row r="1446" spans="1:2" x14ac:dyDescent="0.3">
      <c r="A1446" s="3">
        <v>172762</v>
      </c>
      <c r="B1446" t="s">
        <v>3009</v>
      </c>
    </row>
    <row r="1447" spans="1:2" x14ac:dyDescent="0.3">
      <c r="A1447" s="3">
        <v>172764</v>
      </c>
      <c r="B1447" t="s">
        <v>3009</v>
      </c>
    </row>
    <row r="1448" spans="1:2" x14ac:dyDescent="0.3">
      <c r="A1448" s="3">
        <v>172797</v>
      </c>
      <c r="B1448" t="s">
        <v>3009</v>
      </c>
    </row>
    <row r="1449" spans="1:2" x14ac:dyDescent="0.3">
      <c r="A1449" s="3">
        <v>172799</v>
      </c>
      <c r="B1449" t="s">
        <v>3009</v>
      </c>
    </row>
    <row r="1450" spans="1:2" x14ac:dyDescent="0.3">
      <c r="A1450" s="3">
        <v>172921</v>
      </c>
      <c r="B1450" t="s">
        <v>3009</v>
      </c>
    </row>
    <row r="1451" spans="1:2" x14ac:dyDescent="0.3">
      <c r="A1451" s="3">
        <v>172952</v>
      </c>
      <c r="B1451" t="s">
        <v>3009</v>
      </c>
    </row>
    <row r="1452" spans="1:2" x14ac:dyDescent="0.3">
      <c r="A1452" s="3">
        <v>173016</v>
      </c>
      <c r="B1452" t="s">
        <v>3009</v>
      </c>
    </row>
    <row r="1453" spans="1:2" x14ac:dyDescent="0.3">
      <c r="A1453" s="3">
        <v>173048</v>
      </c>
      <c r="B1453" t="s">
        <v>3009</v>
      </c>
    </row>
    <row r="1454" spans="1:2" x14ac:dyDescent="0.3">
      <c r="A1454" s="3">
        <v>173118</v>
      </c>
      <c r="B1454" t="s">
        <v>3009</v>
      </c>
    </row>
    <row r="1455" spans="1:2" x14ac:dyDescent="0.3">
      <c r="A1455" s="3">
        <v>173147</v>
      </c>
      <c r="B1455" t="s">
        <v>3009</v>
      </c>
    </row>
    <row r="1456" spans="1:2" x14ac:dyDescent="0.3">
      <c r="A1456" s="3">
        <v>173208</v>
      </c>
      <c r="B1456" t="s">
        <v>3009</v>
      </c>
    </row>
    <row r="1457" spans="1:2" x14ac:dyDescent="0.3">
      <c r="A1457" s="3">
        <v>173310</v>
      </c>
      <c r="B1457" t="s">
        <v>3009</v>
      </c>
    </row>
    <row r="1458" spans="1:2" x14ac:dyDescent="0.3">
      <c r="A1458" s="3">
        <v>173338</v>
      </c>
      <c r="B1458" t="s">
        <v>3009</v>
      </c>
    </row>
    <row r="1459" spans="1:2" x14ac:dyDescent="0.3">
      <c r="A1459" s="3">
        <v>173373</v>
      </c>
      <c r="B1459" t="s">
        <v>3009</v>
      </c>
    </row>
    <row r="1460" spans="1:2" x14ac:dyDescent="0.3">
      <c r="A1460" s="3">
        <v>173466</v>
      </c>
      <c r="B1460" t="s">
        <v>3009</v>
      </c>
    </row>
    <row r="1461" spans="1:2" x14ac:dyDescent="0.3">
      <c r="A1461" s="3">
        <v>173563</v>
      </c>
      <c r="B1461" t="s">
        <v>3009</v>
      </c>
    </row>
    <row r="1462" spans="1:2" x14ac:dyDescent="0.3">
      <c r="A1462" s="3">
        <v>173565</v>
      </c>
      <c r="B1462" t="s">
        <v>3009</v>
      </c>
    </row>
    <row r="1463" spans="1:2" x14ac:dyDescent="0.3">
      <c r="A1463" s="3">
        <v>173567</v>
      </c>
      <c r="B1463" t="s">
        <v>3009</v>
      </c>
    </row>
    <row r="1464" spans="1:2" x14ac:dyDescent="0.3">
      <c r="A1464" s="3">
        <v>173594</v>
      </c>
      <c r="B1464" t="s">
        <v>3009</v>
      </c>
    </row>
    <row r="1465" spans="1:2" x14ac:dyDescent="0.3">
      <c r="A1465" s="3">
        <v>173721</v>
      </c>
      <c r="B1465" t="s">
        <v>3009</v>
      </c>
    </row>
    <row r="1466" spans="1:2" x14ac:dyDescent="0.3">
      <c r="A1466" s="3">
        <v>173726</v>
      </c>
      <c r="B1466" t="s">
        <v>3009</v>
      </c>
    </row>
    <row r="1467" spans="1:2" x14ac:dyDescent="0.3">
      <c r="A1467" s="3">
        <v>173786</v>
      </c>
      <c r="B1467" t="s">
        <v>3009</v>
      </c>
    </row>
    <row r="1468" spans="1:2" x14ac:dyDescent="0.3">
      <c r="A1468" s="3">
        <v>173822</v>
      </c>
      <c r="B1468" t="s">
        <v>3009</v>
      </c>
    </row>
    <row r="1469" spans="1:2" x14ac:dyDescent="0.3">
      <c r="A1469" s="3">
        <v>173823</v>
      </c>
      <c r="B1469" t="s">
        <v>3009</v>
      </c>
    </row>
    <row r="1470" spans="1:2" x14ac:dyDescent="0.3">
      <c r="A1470" s="3">
        <v>173849</v>
      </c>
      <c r="B1470" t="s">
        <v>3009</v>
      </c>
    </row>
    <row r="1471" spans="1:2" x14ac:dyDescent="0.3">
      <c r="A1471" s="3">
        <v>173917</v>
      </c>
      <c r="B1471" t="s">
        <v>3009</v>
      </c>
    </row>
    <row r="1472" spans="1:2" x14ac:dyDescent="0.3">
      <c r="A1472" s="3">
        <v>173977</v>
      </c>
      <c r="B1472" t="s">
        <v>3009</v>
      </c>
    </row>
    <row r="1473" spans="1:2" x14ac:dyDescent="0.3">
      <c r="A1473" s="3">
        <v>173983</v>
      </c>
      <c r="B1473" t="s">
        <v>3009</v>
      </c>
    </row>
    <row r="1474" spans="1:2" x14ac:dyDescent="0.3">
      <c r="A1474" s="3">
        <v>174047</v>
      </c>
      <c r="B1474" t="s">
        <v>3009</v>
      </c>
    </row>
    <row r="1475" spans="1:2" x14ac:dyDescent="0.3">
      <c r="A1475" s="3">
        <v>174169</v>
      </c>
      <c r="B1475" t="s">
        <v>3009</v>
      </c>
    </row>
    <row r="1476" spans="1:2" x14ac:dyDescent="0.3">
      <c r="A1476" s="3">
        <v>174171</v>
      </c>
      <c r="B1476" t="s">
        <v>3009</v>
      </c>
    </row>
    <row r="1477" spans="1:2" x14ac:dyDescent="0.3">
      <c r="A1477" s="3">
        <v>174201</v>
      </c>
      <c r="B1477" t="s">
        <v>3009</v>
      </c>
    </row>
    <row r="1478" spans="1:2" x14ac:dyDescent="0.3">
      <c r="A1478" s="3">
        <v>174239</v>
      </c>
      <c r="B1478" t="s">
        <v>3009</v>
      </c>
    </row>
    <row r="1479" spans="1:2" x14ac:dyDescent="0.3">
      <c r="A1479" s="3">
        <v>174269</v>
      </c>
      <c r="B1479" t="s">
        <v>3009</v>
      </c>
    </row>
    <row r="1480" spans="1:2" x14ac:dyDescent="0.3">
      <c r="A1480" s="3">
        <v>174297</v>
      </c>
      <c r="B1480" t="s">
        <v>3009</v>
      </c>
    </row>
    <row r="1481" spans="1:2" x14ac:dyDescent="0.3">
      <c r="A1481" s="3">
        <v>174300</v>
      </c>
      <c r="B1481" t="s">
        <v>3009</v>
      </c>
    </row>
    <row r="1482" spans="1:2" x14ac:dyDescent="0.3">
      <c r="A1482" s="3">
        <v>174395</v>
      </c>
      <c r="B1482" t="s">
        <v>3009</v>
      </c>
    </row>
    <row r="1483" spans="1:2" x14ac:dyDescent="0.3">
      <c r="A1483" s="3">
        <v>174553</v>
      </c>
      <c r="B1483" t="s">
        <v>3009</v>
      </c>
    </row>
    <row r="1484" spans="1:2" x14ac:dyDescent="0.3">
      <c r="A1484" s="3">
        <v>174559</v>
      </c>
      <c r="B1484" t="s">
        <v>3009</v>
      </c>
    </row>
    <row r="1485" spans="1:2" x14ac:dyDescent="0.3">
      <c r="A1485" s="3">
        <v>174584</v>
      </c>
      <c r="B1485" t="s">
        <v>3009</v>
      </c>
    </row>
    <row r="1486" spans="1:2" x14ac:dyDescent="0.3">
      <c r="A1486" s="3">
        <v>174648</v>
      </c>
      <c r="B1486" t="s">
        <v>3009</v>
      </c>
    </row>
    <row r="1487" spans="1:2" x14ac:dyDescent="0.3">
      <c r="A1487" s="3">
        <v>174713</v>
      </c>
      <c r="B1487" t="s">
        <v>3009</v>
      </c>
    </row>
    <row r="1488" spans="1:2" x14ac:dyDescent="0.3">
      <c r="A1488" s="3">
        <v>174813</v>
      </c>
      <c r="B1488" t="s">
        <v>3009</v>
      </c>
    </row>
    <row r="1489" spans="1:2" x14ac:dyDescent="0.3">
      <c r="A1489" s="3">
        <v>174872</v>
      </c>
      <c r="B1489" t="s">
        <v>3009</v>
      </c>
    </row>
    <row r="1490" spans="1:2" x14ac:dyDescent="0.3">
      <c r="A1490" s="3">
        <v>174876</v>
      </c>
      <c r="B1490" t="s">
        <v>3009</v>
      </c>
    </row>
    <row r="1491" spans="1:2" x14ac:dyDescent="0.3">
      <c r="A1491" s="3">
        <v>174879</v>
      </c>
      <c r="B1491" t="s">
        <v>3009</v>
      </c>
    </row>
    <row r="1492" spans="1:2" x14ac:dyDescent="0.3">
      <c r="A1492" s="3">
        <v>174937</v>
      </c>
      <c r="B1492" t="s">
        <v>3009</v>
      </c>
    </row>
    <row r="1493" spans="1:2" x14ac:dyDescent="0.3">
      <c r="A1493" s="3">
        <v>174938</v>
      </c>
      <c r="B1493" t="s">
        <v>3009</v>
      </c>
    </row>
    <row r="1494" spans="1:2" x14ac:dyDescent="0.3">
      <c r="A1494" s="3">
        <v>174940</v>
      </c>
      <c r="B1494" t="s">
        <v>3009</v>
      </c>
    </row>
    <row r="1495" spans="1:2" x14ac:dyDescent="0.3">
      <c r="A1495" s="3">
        <v>174971</v>
      </c>
      <c r="B1495" t="s">
        <v>3009</v>
      </c>
    </row>
    <row r="1496" spans="1:2" x14ac:dyDescent="0.3">
      <c r="A1496" s="3">
        <v>174975</v>
      </c>
      <c r="B1496" t="s">
        <v>3009</v>
      </c>
    </row>
    <row r="1497" spans="1:2" x14ac:dyDescent="0.3">
      <c r="A1497" s="3">
        <v>175035</v>
      </c>
      <c r="B1497" t="s">
        <v>3009</v>
      </c>
    </row>
    <row r="1498" spans="1:2" x14ac:dyDescent="0.3">
      <c r="A1498" s="3">
        <v>175128</v>
      </c>
      <c r="B1498" t="s">
        <v>3009</v>
      </c>
    </row>
    <row r="1499" spans="1:2" x14ac:dyDescent="0.3">
      <c r="A1499" s="3">
        <v>175130</v>
      </c>
      <c r="B1499" t="s">
        <v>3009</v>
      </c>
    </row>
    <row r="1500" spans="1:2" x14ac:dyDescent="0.3">
      <c r="A1500" s="3">
        <v>175195</v>
      </c>
      <c r="B1500" t="s">
        <v>3009</v>
      </c>
    </row>
    <row r="1501" spans="1:2" x14ac:dyDescent="0.3">
      <c r="A1501" s="3">
        <v>175292</v>
      </c>
      <c r="B1501" t="s">
        <v>3009</v>
      </c>
    </row>
    <row r="1502" spans="1:2" x14ac:dyDescent="0.3">
      <c r="A1502" s="3">
        <v>175321</v>
      </c>
      <c r="B1502" t="s">
        <v>3009</v>
      </c>
    </row>
    <row r="1503" spans="1:2" x14ac:dyDescent="0.3">
      <c r="A1503" s="3">
        <v>175324</v>
      </c>
      <c r="B1503" t="s">
        <v>3009</v>
      </c>
    </row>
    <row r="1504" spans="1:2" x14ac:dyDescent="0.3">
      <c r="A1504" s="3">
        <v>175326</v>
      </c>
      <c r="B1504" t="s">
        <v>3009</v>
      </c>
    </row>
    <row r="1505" spans="1:2" x14ac:dyDescent="0.3">
      <c r="A1505" s="3">
        <v>175416</v>
      </c>
      <c r="B1505" t="s">
        <v>3009</v>
      </c>
    </row>
    <row r="1506" spans="1:2" x14ac:dyDescent="0.3">
      <c r="A1506" s="3">
        <v>175448</v>
      </c>
      <c r="B1506" t="s">
        <v>3009</v>
      </c>
    </row>
    <row r="1507" spans="1:2" x14ac:dyDescent="0.3">
      <c r="A1507" s="3">
        <v>175512</v>
      </c>
      <c r="B1507" t="s">
        <v>3009</v>
      </c>
    </row>
    <row r="1508" spans="1:2" x14ac:dyDescent="0.3">
      <c r="A1508" s="3">
        <v>175576</v>
      </c>
      <c r="B1508" t="s">
        <v>3009</v>
      </c>
    </row>
    <row r="1509" spans="1:2" x14ac:dyDescent="0.3">
      <c r="A1509" s="3">
        <v>175578</v>
      </c>
      <c r="B1509" t="s">
        <v>3009</v>
      </c>
    </row>
    <row r="1510" spans="1:2" x14ac:dyDescent="0.3">
      <c r="A1510" s="3">
        <v>175580</v>
      </c>
      <c r="B1510" t="s">
        <v>3009</v>
      </c>
    </row>
    <row r="1511" spans="1:2" x14ac:dyDescent="0.3">
      <c r="A1511" s="3">
        <v>175672</v>
      </c>
      <c r="B1511" t="s">
        <v>3009</v>
      </c>
    </row>
    <row r="1512" spans="1:2" x14ac:dyDescent="0.3">
      <c r="A1512" s="3">
        <v>175673</v>
      </c>
      <c r="B1512" t="s">
        <v>3009</v>
      </c>
    </row>
    <row r="1513" spans="1:2" x14ac:dyDescent="0.3">
      <c r="A1513" s="3">
        <v>175676</v>
      </c>
      <c r="B1513" t="s">
        <v>3009</v>
      </c>
    </row>
    <row r="1514" spans="1:2" x14ac:dyDescent="0.3">
      <c r="A1514" s="3">
        <v>175999</v>
      </c>
      <c r="B1514" t="s">
        <v>3009</v>
      </c>
    </row>
    <row r="1515" spans="1:2" x14ac:dyDescent="0.3">
      <c r="A1515" s="3">
        <v>176024</v>
      </c>
      <c r="B1515" t="s">
        <v>3009</v>
      </c>
    </row>
    <row r="1516" spans="1:2" x14ac:dyDescent="0.3">
      <c r="A1516" s="3">
        <v>176026</v>
      </c>
      <c r="B1516" t="s">
        <v>3009</v>
      </c>
    </row>
    <row r="1517" spans="1:2" x14ac:dyDescent="0.3">
      <c r="A1517" s="3">
        <v>176029</v>
      </c>
      <c r="B1517" t="s">
        <v>3009</v>
      </c>
    </row>
    <row r="1518" spans="1:2" x14ac:dyDescent="0.3">
      <c r="A1518" s="3">
        <v>176120</v>
      </c>
      <c r="B1518" t="s">
        <v>3009</v>
      </c>
    </row>
    <row r="1519" spans="1:2" x14ac:dyDescent="0.3">
      <c r="A1519" s="3">
        <v>176190</v>
      </c>
      <c r="B1519" t="s">
        <v>3009</v>
      </c>
    </row>
    <row r="1520" spans="1:2" x14ac:dyDescent="0.3">
      <c r="A1520" s="3">
        <v>176248</v>
      </c>
      <c r="B1520" t="s">
        <v>3009</v>
      </c>
    </row>
    <row r="1521" spans="1:2" x14ac:dyDescent="0.3">
      <c r="A1521" s="3">
        <v>176378</v>
      </c>
      <c r="B1521" t="s">
        <v>3009</v>
      </c>
    </row>
    <row r="1522" spans="1:2" x14ac:dyDescent="0.3">
      <c r="A1522" s="3">
        <v>176382</v>
      </c>
      <c r="B1522" t="s">
        <v>3009</v>
      </c>
    </row>
    <row r="1523" spans="1:2" x14ac:dyDescent="0.3">
      <c r="A1523" s="3">
        <v>176410</v>
      </c>
      <c r="B1523" t="s">
        <v>3009</v>
      </c>
    </row>
    <row r="1524" spans="1:2" x14ac:dyDescent="0.3">
      <c r="A1524" s="3">
        <v>176443</v>
      </c>
      <c r="B1524" t="s">
        <v>3009</v>
      </c>
    </row>
    <row r="1525" spans="1:2" x14ac:dyDescent="0.3">
      <c r="A1525" s="3">
        <v>176511</v>
      </c>
      <c r="B1525" t="s">
        <v>3009</v>
      </c>
    </row>
    <row r="1526" spans="1:2" x14ac:dyDescent="0.3">
      <c r="A1526" s="3">
        <v>176536</v>
      </c>
      <c r="B1526" t="s">
        <v>3009</v>
      </c>
    </row>
    <row r="1527" spans="1:2" x14ac:dyDescent="0.3">
      <c r="A1527" s="3">
        <v>176572</v>
      </c>
      <c r="B1527" t="s">
        <v>3009</v>
      </c>
    </row>
    <row r="1528" spans="1:2" x14ac:dyDescent="0.3">
      <c r="A1528" s="3">
        <v>176698</v>
      </c>
      <c r="B1528" t="s">
        <v>3009</v>
      </c>
    </row>
    <row r="1529" spans="1:2" x14ac:dyDescent="0.3">
      <c r="A1529" s="3">
        <v>176825</v>
      </c>
      <c r="B1529" t="s">
        <v>3009</v>
      </c>
    </row>
    <row r="1530" spans="1:2" x14ac:dyDescent="0.3">
      <c r="A1530" s="3">
        <v>176955</v>
      </c>
      <c r="B1530" t="s">
        <v>3009</v>
      </c>
    </row>
    <row r="1531" spans="1:2" x14ac:dyDescent="0.3">
      <c r="A1531" s="3">
        <v>177051</v>
      </c>
      <c r="B1531" t="s">
        <v>3009</v>
      </c>
    </row>
    <row r="1532" spans="1:2" x14ac:dyDescent="0.3">
      <c r="A1532" s="3">
        <v>177053</v>
      </c>
      <c r="B1532" t="s">
        <v>3009</v>
      </c>
    </row>
    <row r="1533" spans="1:2" x14ac:dyDescent="0.3">
      <c r="A1533" s="3">
        <v>177081</v>
      </c>
      <c r="B1533" t="s">
        <v>3009</v>
      </c>
    </row>
    <row r="1534" spans="1:2" x14ac:dyDescent="0.3">
      <c r="A1534" s="3">
        <v>177151</v>
      </c>
      <c r="B1534" t="s">
        <v>3009</v>
      </c>
    </row>
    <row r="1535" spans="1:2" x14ac:dyDescent="0.3">
      <c r="A1535" s="3">
        <v>177180</v>
      </c>
      <c r="B1535" t="s">
        <v>3009</v>
      </c>
    </row>
    <row r="1536" spans="1:2" x14ac:dyDescent="0.3">
      <c r="A1536" s="3">
        <v>177214</v>
      </c>
      <c r="B1536" t="s">
        <v>3009</v>
      </c>
    </row>
    <row r="1537" spans="1:2" x14ac:dyDescent="0.3">
      <c r="A1537" s="3">
        <v>177243</v>
      </c>
      <c r="B1537" t="s">
        <v>3009</v>
      </c>
    </row>
    <row r="1538" spans="1:2" x14ac:dyDescent="0.3">
      <c r="A1538" s="3">
        <v>177274</v>
      </c>
      <c r="B1538" t="s">
        <v>3009</v>
      </c>
    </row>
    <row r="1539" spans="1:2" x14ac:dyDescent="0.3">
      <c r="A1539" s="3">
        <v>177279</v>
      </c>
      <c r="B1539" t="s">
        <v>3009</v>
      </c>
    </row>
    <row r="1540" spans="1:2" x14ac:dyDescent="0.3">
      <c r="A1540" s="3">
        <v>177336</v>
      </c>
      <c r="B1540" t="s">
        <v>3009</v>
      </c>
    </row>
    <row r="1541" spans="1:2" x14ac:dyDescent="0.3">
      <c r="A1541" s="3">
        <v>177371</v>
      </c>
      <c r="B1541" t="s">
        <v>3009</v>
      </c>
    </row>
    <row r="1542" spans="1:2" x14ac:dyDescent="0.3">
      <c r="A1542" s="3">
        <v>177401</v>
      </c>
      <c r="B1542" t="s">
        <v>3009</v>
      </c>
    </row>
    <row r="1543" spans="1:2" x14ac:dyDescent="0.3">
      <c r="A1543" s="3">
        <v>177407</v>
      </c>
      <c r="B1543" t="s">
        <v>3009</v>
      </c>
    </row>
    <row r="1544" spans="1:2" x14ac:dyDescent="0.3">
      <c r="A1544" s="3">
        <v>177464</v>
      </c>
      <c r="B1544" t="s">
        <v>3009</v>
      </c>
    </row>
    <row r="1545" spans="1:2" x14ac:dyDescent="0.3">
      <c r="A1545" s="3">
        <v>177501</v>
      </c>
      <c r="B1545" t="s">
        <v>3009</v>
      </c>
    </row>
    <row r="1546" spans="1:2" x14ac:dyDescent="0.3">
      <c r="A1546" s="3">
        <v>177534</v>
      </c>
      <c r="B1546" t="s">
        <v>3009</v>
      </c>
    </row>
    <row r="1547" spans="1:2" x14ac:dyDescent="0.3">
      <c r="A1547" s="3">
        <v>177656</v>
      </c>
      <c r="B1547" t="s">
        <v>3009</v>
      </c>
    </row>
    <row r="1548" spans="1:2" x14ac:dyDescent="0.3">
      <c r="A1548" s="3">
        <v>177786</v>
      </c>
      <c r="B1548" t="s">
        <v>3009</v>
      </c>
    </row>
    <row r="1549" spans="1:2" x14ac:dyDescent="0.3">
      <c r="A1549" s="3">
        <v>177850</v>
      </c>
      <c r="B1549" t="s">
        <v>3009</v>
      </c>
    </row>
    <row r="1550" spans="1:2" x14ac:dyDescent="0.3">
      <c r="A1550" s="3">
        <v>177886</v>
      </c>
      <c r="B1550" t="s">
        <v>3009</v>
      </c>
    </row>
    <row r="1551" spans="1:2" x14ac:dyDescent="0.3">
      <c r="A1551" s="3">
        <v>178011</v>
      </c>
      <c r="B1551" t="s">
        <v>3009</v>
      </c>
    </row>
    <row r="1552" spans="1:2" x14ac:dyDescent="0.3">
      <c r="A1552" s="3">
        <v>178040</v>
      </c>
      <c r="B1552" t="s">
        <v>3009</v>
      </c>
    </row>
    <row r="1553" spans="1:2" x14ac:dyDescent="0.3">
      <c r="A1553" s="3">
        <v>178170</v>
      </c>
      <c r="B1553" t="s">
        <v>3009</v>
      </c>
    </row>
    <row r="1554" spans="1:2" x14ac:dyDescent="0.3">
      <c r="A1554" s="3">
        <v>178234</v>
      </c>
      <c r="B1554" t="s">
        <v>3009</v>
      </c>
    </row>
    <row r="1555" spans="1:2" x14ac:dyDescent="0.3">
      <c r="A1555" s="3">
        <v>178235</v>
      </c>
      <c r="B1555" t="s">
        <v>3009</v>
      </c>
    </row>
    <row r="1556" spans="1:2" x14ac:dyDescent="0.3">
      <c r="A1556" s="3">
        <v>178362</v>
      </c>
      <c r="B1556" t="s">
        <v>3009</v>
      </c>
    </row>
    <row r="1557" spans="1:2" x14ac:dyDescent="0.3">
      <c r="A1557" s="3">
        <v>178392</v>
      </c>
      <c r="B1557" t="s">
        <v>3009</v>
      </c>
    </row>
    <row r="1558" spans="1:2" x14ac:dyDescent="0.3">
      <c r="A1558" s="3">
        <v>178425</v>
      </c>
      <c r="B1558" t="s">
        <v>3009</v>
      </c>
    </row>
    <row r="1559" spans="1:2" x14ac:dyDescent="0.3">
      <c r="A1559" s="3">
        <v>178431</v>
      </c>
      <c r="B1559" t="s">
        <v>3009</v>
      </c>
    </row>
    <row r="1560" spans="1:2" x14ac:dyDescent="0.3">
      <c r="A1560" s="3">
        <v>178520</v>
      </c>
      <c r="B1560" t="s">
        <v>3009</v>
      </c>
    </row>
    <row r="1561" spans="1:2" x14ac:dyDescent="0.3">
      <c r="A1561" s="3">
        <v>178621</v>
      </c>
      <c r="B1561" t="s">
        <v>3009</v>
      </c>
    </row>
    <row r="1562" spans="1:2" x14ac:dyDescent="0.3">
      <c r="A1562" s="3">
        <v>178648</v>
      </c>
      <c r="B1562" t="s">
        <v>3009</v>
      </c>
    </row>
    <row r="1563" spans="1:2" x14ac:dyDescent="0.3">
      <c r="A1563" s="3">
        <v>178650</v>
      </c>
      <c r="B1563" t="s">
        <v>3009</v>
      </c>
    </row>
    <row r="1564" spans="1:2" x14ac:dyDescent="0.3">
      <c r="A1564" s="3">
        <v>178651</v>
      </c>
      <c r="B1564" t="s">
        <v>3009</v>
      </c>
    </row>
    <row r="1565" spans="1:2" x14ac:dyDescent="0.3">
      <c r="A1565" s="3">
        <v>178749</v>
      </c>
      <c r="B1565" t="s">
        <v>3009</v>
      </c>
    </row>
    <row r="1566" spans="1:2" x14ac:dyDescent="0.3">
      <c r="A1566" s="3">
        <v>178776</v>
      </c>
      <c r="B1566" t="s">
        <v>3009</v>
      </c>
    </row>
    <row r="1567" spans="1:2" x14ac:dyDescent="0.3">
      <c r="A1567" s="3">
        <v>178777</v>
      </c>
      <c r="B1567" t="s">
        <v>3009</v>
      </c>
    </row>
    <row r="1568" spans="1:2" x14ac:dyDescent="0.3">
      <c r="A1568" s="3">
        <v>178840</v>
      </c>
      <c r="B1568" t="s">
        <v>3009</v>
      </c>
    </row>
    <row r="1569" spans="1:2" x14ac:dyDescent="0.3">
      <c r="A1569" s="3">
        <v>178846</v>
      </c>
      <c r="B1569" t="s">
        <v>3009</v>
      </c>
    </row>
    <row r="1570" spans="1:2" x14ac:dyDescent="0.3">
      <c r="A1570" s="3">
        <v>178874</v>
      </c>
      <c r="B1570" t="s">
        <v>3009</v>
      </c>
    </row>
    <row r="1571" spans="1:2" x14ac:dyDescent="0.3">
      <c r="A1571" s="3">
        <v>178875</v>
      </c>
      <c r="B1571" t="s">
        <v>3009</v>
      </c>
    </row>
    <row r="1572" spans="1:2" x14ac:dyDescent="0.3">
      <c r="A1572" s="3">
        <v>179006</v>
      </c>
      <c r="B1572" t="s">
        <v>3009</v>
      </c>
    </row>
    <row r="1573" spans="1:2" x14ac:dyDescent="0.3">
      <c r="A1573" s="3">
        <v>179101</v>
      </c>
      <c r="B1573" t="s">
        <v>3009</v>
      </c>
    </row>
    <row r="1574" spans="1:2" x14ac:dyDescent="0.3">
      <c r="A1574" s="3">
        <v>179291</v>
      </c>
      <c r="B1574" t="s">
        <v>3009</v>
      </c>
    </row>
    <row r="1575" spans="1:2" x14ac:dyDescent="0.3">
      <c r="A1575" s="3">
        <v>179418</v>
      </c>
      <c r="B1575" t="s">
        <v>3009</v>
      </c>
    </row>
    <row r="1576" spans="1:2" x14ac:dyDescent="0.3">
      <c r="A1576" s="3">
        <v>179420</v>
      </c>
      <c r="B1576" t="s">
        <v>3009</v>
      </c>
    </row>
    <row r="1577" spans="1:2" x14ac:dyDescent="0.3">
      <c r="A1577" s="3">
        <v>179452</v>
      </c>
      <c r="B1577" t="s">
        <v>3009</v>
      </c>
    </row>
    <row r="1578" spans="1:2" x14ac:dyDescent="0.3">
      <c r="A1578" s="3">
        <v>179514</v>
      </c>
      <c r="B1578" t="s">
        <v>3009</v>
      </c>
    </row>
    <row r="1579" spans="1:2" x14ac:dyDescent="0.3">
      <c r="A1579" s="3">
        <v>179768</v>
      </c>
      <c r="B1579" t="s">
        <v>3009</v>
      </c>
    </row>
    <row r="1580" spans="1:2" x14ac:dyDescent="0.3">
      <c r="A1580" s="3">
        <v>179837</v>
      </c>
      <c r="B1580" t="s">
        <v>3009</v>
      </c>
    </row>
    <row r="1581" spans="1:2" x14ac:dyDescent="0.3">
      <c r="A1581" s="3">
        <v>179900</v>
      </c>
      <c r="B1581" t="s">
        <v>3009</v>
      </c>
    </row>
    <row r="1582" spans="1:2" x14ac:dyDescent="0.3">
      <c r="A1582" s="3">
        <v>179931</v>
      </c>
      <c r="B1582" t="s">
        <v>3009</v>
      </c>
    </row>
    <row r="1583" spans="1:2" x14ac:dyDescent="0.3">
      <c r="A1583" s="3">
        <v>180025</v>
      </c>
      <c r="B1583" t="s">
        <v>3009</v>
      </c>
    </row>
    <row r="1584" spans="1:2" x14ac:dyDescent="0.3">
      <c r="A1584" s="3">
        <v>180058</v>
      </c>
      <c r="B1584" t="s">
        <v>3009</v>
      </c>
    </row>
    <row r="1585" spans="1:2" x14ac:dyDescent="0.3">
      <c r="A1585" s="3">
        <v>180059</v>
      </c>
      <c r="B1585" t="s">
        <v>3009</v>
      </c>
    </row>
    <row r="1586" spans="1:2" x14ac:dyDescent="0.3">
      <c r="A1586" s="3">
        <v>180061</v>
      </c>
      <c r="B1586" t="s">
        <v>3009</v>
      </c>
    </row>
    <row r="1587" spans="1:2" x14ac:dyDescent="0.3">
      <c r="A1587" s="3">
        <v>180216</v>
      </c>
      <c r="B1587" t="s">
        <v>3009</v>
      </c>
    </row>
    <row r="1588" spans="1:2" x14ac:dyDescent="0.3">
      <c r="A1588" s="3">
        <v>180287</v>
      </c>
      <c r="B1588" t="s">
        <v>3009</v>
      </c>
    </row>
    <row r="1589" spans="1:2" x14ac:dyDescent="0.3">
      <c r="A1589" s="3">
        <v>180381</v>
      </c>
      <c r="B1589" t="s">
        <v>3009</v>
      </c>
    </row>
    <row r="1590" spans="1:2" x14ac:dyDescent="0.3">
      <c r="A1590" s="3">
        <v>180412</v>
      </c>
      <c r="B1590" t="s">
        <v>3009</v>
      </c>
    </row>
    <row r="1591" spans="1:2" x14ac:dyDescent="0.3">
      <c r="A1591" s="3">
        <v>180507</v>
      </c>
      <c r="B1591" t="s">
        <v>3009</v>
      </c>
    </row>
    <row r="1592" spans="1:2" x14ac:dyDescent="0.3">
      <c r="A1592" s="3">
        <v>180633</v>
      </c>
      <c r="B1592" t="s">
        <v>3009</v>
      </c>
    </row>
    <row r="1593" spans="1:2" x14ac:dyDescent="0.3">
      <c r="A1593" s="3">
        <v>180638</v>
      </c>
      <c r="B1593" t="s">
        <v>3009</v>
      </c>
    </row>
    <row r="1594" spans="1:2" x14ac:dyDescent="0.3">
      <c r="A1594" s="3">
        <v>180639</v>
      </c>
      <c r="B1594" t="s">
        <v>3009</v>
      </c>
    </row>
    <row r="1595" spans="1:2" x14ac:dyDescent="0.3">
      <c r="A1595" s="3">
        <v>180698</v>
      </c>
      <c r="B1595" t="s">
        <v>3009</v>
      </c>
    </row>
    <row r="1596" spans="1:2" x14ac:dyDescent="0.3">
      <c r="A1596" s="3">
        <v>180700</v>
      </c>
      <c r="B1596" t="s">
        <v>3009</v>
      </c>
    </row>
    <row r="1597" spans="1:2" x14ac:dyDescent="0.3">
      <c r="A1597" s="3">
        <v>180760</v>
      </c>
      <c r="B1597" t="s">
        <v>3009</v>
      </c>
    </row>
    <row r="1598" spans="1:2" x14ac:dyDescent="0.3">
      <c r="A1598" s="3">
        <v>180767</v>
      </c>
      <c r="B1598" t="s">
        <v>3009</v>
      </c>
    </row>
    <row r="1599" spans="1:2" x14ac:dyDescent="0.3">
      <c r="A1599" s="3">
        <v>180798</v>
      </c>
      <c r="B1599" t="s">
        <v>3009</v>
      </c>
    </row>
    <row r="1600" spans="1:2" x14ac:dyDescent="0.3">
      <c r="A1600" s="3">
        <v>180861</v>
      </c>
      <c r="B1600" t="s">
        <v>3009</v>
      </c>
    </row>
    <row r="1601" spans="1:2" x14ac:dyDescent="0.3">
      <c r="A1601" s="3">
        <v>180894</v>
      </c>
      <c r="B1601" t="s">
        <v>3009</v>
      </c>
    </row>
    <row r="1602" spans="1:2" x14ac:dyDescent="0.3">
      <c r="A1602" s="3">
        <v>180922</v>
      </c>
      <c r="B1602" t="s">
        <v>3009</v>
      </c>
    </row>
    <row r="1603" spans="1:2" x14ac:dyDescent="0.3">
      <c r="A1603" s="3">
        <v>181054</v>
      </c>
      <c r="B1603" t="s">
        <v>3009</v>
      </c>
    </row>
    <row r="1604" spans="1:2" x14ac:dyDescent="0.3">
      <c r="A1604" s="3">
        <v>181084</v>
      </c>
      <c r="B1604" t="s">
        <v>3009</v>
      </c>
    </row>
    <row r="1605" spans="1:2" x14ac:dyDescent="0.3">
      <c r="A1605" s="3">
        <v>181147</v>
      </c>
      <c r="B1605" t="s">
        <v>3009</v>
      </c>
    </row>
    <row r="1606" spans="1:2" x14ac:dyDescent="0.3">
      <c r="A1606" s="3">
        <v>181181</v>
      </c>
      <c r="B1606" t="s">
        <v>3009</v>
      </c>
    </row>
    <row r="1607" spans="1:2" x14ac:dyDescent="0.3">
      <c r="A1607" s="3">
        <v>181278</v>
      </c>
      <c r="B1607" t="s">
        <v>3009</v>
      </c>
    </row>
    <row r="1608" spans="1:2" x14ac:dyDescent="0.3">
      <c r="A1608" s="3">
        <v>181342</v>
      </c>
      <c r="B1608" t="s">
        <v>3009</v>
      </c>
    </row>
    <row r="1609" spans="1:2" x14ac:dyDescent="0.3">
      <c r="A1609" s="3">
        <v>181372</v>
      </c>
      <c r="B1609" t="s">
        <v>3009</v>
      </c>
    </row>
    <row r="1610" spans="1:2" x14ac:dyDescent="0.3">
      <c r="A1610" s="3">
        <v>181434</v>
      </c>
      <c r="B1610" t="s">
        <v>3009</v>
      </c>
    </row>
    <row r="1611" spans="1:2" x14ac:dyDescent="0.3">
      <c r="A1611" s="3">
        <v>181500</v>
      </c>
      <c r="B1611" t="s">
        <v>3009</v>
      </c>
    </row>
    <row r="1612" spans="1:2" x14ac:dyDescent="0.3">
      <c r="A1612" s="3">
        <v>181528</v>
      </c>
      <c r="B1612" t="s">
        <v>3009</v>
      </c>
    </row>
    <row r="1613" spans="1:2" x14ac:dyDescent="0.3">
      <c r="A1613" s="3">
        <v>181566</v>
      </c>
      <c r="B1613" t="s">
        <v>3009</v>
      </c>
    </row>
    <row r="1614" spans="1:2" x14ac:dyDescent="0.3">
      <c r="A1614" s="3">
        <v>181688</v>
      </c>
      <c r="B1614" t="s">
        <v>3009</v>
      </c>
    </row>
    <row r="1615" spans="1:2" x14ac:dyDescent="0.3">
      <c r="A1615" s="3">
        <v>181755</v>
      </c>
      <c r="B1615" t="s">
        <v>3009</v>
      </c>
    </row>
    <row r="1616" spans="1:2" x14ac:dyDescent="0.3">
      <c r="A1616" s="3">
        <v>181759</v>
      </c>
      <c r="B1616" t="s">
        <v>3009</v>
      </c>
    </row>
    <row r="1617" spans="1:2" x14ac:dyDescent="0.3">
      <c r="A1617" s="3">
        <v>181784</v>
      </c>
      <c r="B1617" t="s">
        <v>3009</v>
      </c>
    </row>
    <row r="1618" spans="1:2" x14ac:dyDescent="0.3">
      <c r="A1618" s="3">
        <v>181851</v>
      </c>
      <c r="B1618" t="s">
        <v>3009</v>
      </c>
    </row>
    <row r="1619" spans="1:2" x14ac:dyDescent="0.3">
      <c r="A1619" s="3">
        <v>181914</v>
      </c>
      <c r="B1619" t="s">
        <v>3009</v>
      </c>
    </row>
    <row r="1620" spans="1:2" x14ac:dyDescent="0.3">
      <c r="A1620" s="3">
        <v>182015</v>
      </c>
      <c r="B1620" t="s">
        <v>3009</v>
      </c>
    </row>
    <row r="1621" spans="1:2" x14ac:dyDescent="0.3">
      <c r="A1621" s="3">
        <v>182072</v>
      </c>
      <c r="B1621" t="s">
        <v>3009</v>
      </c>
    </row>
    <row r="1622" spans="1:2" x14ac:dyDescent="0.3">
      <c r="A1622" s="3">
        <v>182075</v>
      </c>
      <c r="B1622" t="s">
        <v>3009</v>
      </c>
    </row>
    <row r="1623" spans="1:2" x14ac:dyDescent="0.3">
      <c r="A1623" s="3">
        <v>182170</v>
      </c>
      <c r="B1623" t="s">
        <v>3009</v>
      </c>
    </row>
    <row r="1624" spans="1:2" x14ac:dyDescent="0.3">
      <c r="A1624" s="3">
        <v>182233</v>
      </c>
      <c r="B1624" t="s">
        <v>3009</v>
      </c>
    </row>
    <row r="1625" spans="1:2" x14ac:dyDescent="0.3">
      <c r="A1625" s="3">
        <v>182365</v>
      </c>
      <c r="B1625" t="s">
        <v>3009</v>
      </c>
    </row>
    <row r="1626" spans="1:2" x14ac:dyDescent="0.3">
      <c r="A1626" s="3">
        <v>182392</v>
      </c>
      <c r="B1626" t="s">
        <v>3009</v>
      </c>
    </row>
    <row r="1627" spans="1:2" x14ac:dyDescent="0.3">
      <c r="A1627" s="3">
        <v>182492</v>
      </c>
      <c r="B1627" t="s">
        <v>3009</v>
      </c>
    </row>
    <row r="1628" spans="1:2" x14ac:dyDescent="0.3">
      <c r="A1628" s="3">
        <v>182559</v>
      </c>
      <c r="B1628" t="s">
        <v>3009</v>
      </c>
    </row>
    <row r="1629" spans="1:2" x14ac:dyDescent="0.3">
      <c r="A1629" s="3">
        <v>182586</v>
      </c>
      <c r="B1629" t="s">
        <v>3009</v>
      </c>
    </row>
    <row r="1630" spans="1:2" x14ac:dyDescent="0.3">
      <c r="A1630" s="3">
        <v>182680</v>
      </c>
      <c r="B1630" t="s">
        <v>3009</v>
      </c>
    </row>
    <row r="1631" spans="1:2" x14ac:dyDescent="0.3">
      <c r="A1631" s="3">
        <v>182681</v>
      </c>
      <c r="B1631" t="s">
        <v>3009</v>
      </c>
    </row>
    <row r="1632" spans="1:2" x14ac:dyDescent="0.3">
      <c r="A1632" s="3">
        <v>182683</v>
      </c>
      <c r="B1632" t="s">
        <v>3009</v>
      </c>
    </row>
    <row r="1633" spans="1:2" x14ac:dyDescent="0.3">
      <c r="A1633" s="3">
        <v>182750</v>
      </c>
      <c r="B1633" t="s">
        <v>3009</v>
      </c>
    </row>
    <row r="1634" spans="1:2" x14ac:dyDescent="0.3">
      <c r="A1634" s="3">
        <v>182781</v>
      </c>
      <c r="B1634" t="s">
        <v>3009</v>
      </c>
    </row>
    <row r="1635" spans="1:2" x14ac:dyDescent="0.3">
      <c r="A1635" s="3">
        <v>182906</v>
      </c>
      <c r="B1635" t="s">
        <v>3009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84A1-EEA8-4691-A2F9-C50071272786}">
  <dimension ref="A1:B5"/>
  <sheetViews>
    <sheetView workbookViewId="0">
      <selection sqref="A1:B5"/>
    </sheetView>
  </sheetViews>
  <sheetFormatPr defaultRowHeight="14.4" x14ac:dyDescent="0.3"/>
  <sheetData>
    <row r="1" spans="1:2" x14ac:dyDescent="0.3">
      <c r="A1" s="1" t="s">
        <v>15</v>
      </c>
      <c r="B1" s="1" t="s">
        <v>3010</v>
      </c>
    </row>
    <row r="2" spans="1:2" x14ac:dyDescent="0.3">
      <c r="A2" t="s">
        <v>61</v>
      </c>
      <c r="B2" t="s">
        <v>3011</v>
      </c>
    </row>
    <row r="3" spans="1:2" x14ac:dyDescent="0.3">
      <c r="A3" t="s">
        <v>53</v>
      </c>
      <c r="B3" t="s">
        <v>3012</v>
      </c>
    </row>
    <row r="4" spans="1:2" x14ac:dyDescent="0.3">
      <c r="A4" t="s">
        <v>135</v>
      </c>
      <c r="B4" t="s">
        <v>3013</v>
      </c>
    </row>
    <row r="5" spans="1:2" x14ac:dyDescent="0.3">
      <c r="A5" t="s">
        <v>34</v>
      </c>
      <c r="B5" t="s">
        <v>3014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vt:lpstr>
      <vt:lpstr>Dashboard - Customer and Order </vt:lpstr>
      <vt:lpstr>Dashboard - Sales</vt:lpstr>
      <vt:lpstr>Dashboard - Product Analysis</vt:lpstr>
      <vt:lpstr>Orders</vt:lpstr>
      <vt:lpstr>Returns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Bhargav</dc:creator>
  <cp:lastModifiedBy>Akash Bhargav</cp:lastModifiedBy>
  <dcterms:created xsi:type="dcterms:W3CDTF">2015-06-05T18:17:20Z</dcterms:created>
  <dcterms:modified xsi:type="dcterms:W3CDTF">2024-02-03T19:17:16Z</dcterms:modified>
</cp:coreProperties>
</file>