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kkip\Documents\GitHub\Statistical Assignments\"/>
    </mc:Choice>
  </mc:AlternateContent>
  <xr:revisionPtr revIDLastSave="0" documentId="13_ncr:1_{95AC2A99-3E12-45B2-ADE8-EA6FC1491795}" xr6:coauthVersionLast="47" xr6:coauthVersionMax="47" xr10:uidLastSave="{00000000-0000-0000-0000-000000000000}"/>
  <bookViews>
    <workbookView xWindow="-120" yWindow="-120" windowWidth="20730" windowHeight="11040" firstSheet="3" activeTab="5" xr2:uid="{00000000-000D-0000-FFFF-FFFF00000000}"/>
  </bookViews>
  <sheets>
    <sheet name="Measure Of Central Tendancy" sheetId="1" r:id="rId1"/>
    <sheet name="Measure Of Dispersion" sheetId="2" r:id="rId2"/>
    <sheet name="More Statistics Questions" sheetId="4" r:id="rId3"/>
    <sheet name="Measure of Skewness and Kurto" sheetId="5" r:id="rId4"/>
    <sheet name="Percentile and Quartiles" sheetId="6" r:id="rId5"/>
    <sheet name=" Correlation and Covariance" sheetId="7" r:id="rId6"/>
  </sheets>
  <definedNames>
    <definedName name="_xlchart.v1.0" hidden="1">'More Statistics Questions'!$D$318:$D$338</definedName>
    <definedName name="_xlchart.v1.1" hidden="1">'More Statistics Questions'!$E$317</definedName>
    <definedName name="_xlchart.v1.2" hidden="1">'More Statistics Questions'!$E$318:$E$338</definedName>
    <definedName name="_xlchart.v1.3" hidden="1">'More Statistics Questions'!$A$375</definedName>
    <definedName name="_xlchart.v1.4" hidden="1">'More Statistics Questions'!$A$376:$A$475</definedName>
    <definedName name="_xlchart.v1.5" hidden="1">'More Statistics Questions'!$D$210:$D$215</definedName>
    <definedName name="_xlchart.v1.6" hidden="1">'More Statistics Questions'!$E$209</definedName>
    <definedName name="_xlchart.v1.7" hidden="1">'More Statistics Questions'!$E$210:$E$215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0" i="7" l="1"/>
  <c r="G69" i="7"/>
  <c r="H38" i="7"/>
  <c r="H37" i="7"/>
  <c r="I13" i="7"/>
  <c r="I12" i="7"/>
  <c r="F478" i="6"/>
  <c r="F477" i="6"/>
  <c r="F476" i="6"/>
  <c r="F473" i="6"/>
  <c r="F472" i="6"/>
  <c r="F471" i="6"/>
  <c r="F350" i="6"/>
  <c r="F349" i="6"/>
  <c r="F348" i="6"/>
  <c r="F345" i="6"/>
  <c r="F344" i="6"/>
  <c r="F343" i="6"/>
  <c r="F232" i="6"/>
  <c r="F231" i="6"/>
  <c r="F230" i="6"/>
  <c r="F227" i="6"/>
  <c r="F226" i="6"/>
  <c r="F225" i="6"/>
  <c r="F124" i="6"/>
  <c r="F123" i="6"/>
  <c r="F122" i="6"/>
  <c r="F119" i="6"/>
  <c r="F118" i="6"/>
  <c r="F117" i="6"/>
  <c r="E17" i="6"/>
  <c r="E16" i="6"/>
  <c r="E15" i="6"/>
  <c r="E14" i="6"/>
  <c r="E11" i="6"/>
  <c r="E10" i="6"/>
  <c r="E9" i="6"/>
  <c r="F393" i="5" l="1"/>
  <c r="F392" i="5"/>
  <c r="F389" i="5"/>
  <c r="F386" i="5"/>
  <c r="F285" i="5"/>
  <c r="F284" i="5"/>
  <c r="G281" i="5"/>
  <c r="G278" i="5"/>
  <c r="F177" i="5"/>
  <c r="F176" i="5"/>
  <c r="F73" i="5"/>
  <c r="G173" i="5"/>
  <c r="G170" i="5"/>
  <c r="F74" i="5"/>
  <c r="G70" i="5"/>
  <c r="G67" i="5"/>
  <c r="D16" i="5" l="1"/>
  <c r="D15" i="5"/>
  <c r="G192" i="4"/>
  <c r="E12" i="5"/>
  <c r="E9" i="5"/>
  <c r="H392" i="4" l="1"/>
  <c r="H335" i="4"/>
  <c r="H225" i="4"/>
  <c r="G126" i="4" l="1"/>
  <c r="G123" i="4"/>
  <c r="G120" i="4"/>
  <c r="H16" i="4"/>
  <c r="H13" i="4"/>
  <c r="H10" i="4"/>
  <c r="E211" i="2" l="1"/>
  <c r="F208" i="2"/>
  <c r="E205" i="2"/>
  <c r="E149" i="2"/>
  <c r="F146" i="2"/>
  <c r="C131" i="2"/>
  <c r="C128" i="2"/>
  <c r="E76" i="2" l="1"/>
  <c r="F73" i="2"/>
  <c r="F70" i="2"/>
  <c r="F38" i="2"/>
  <c r="G35" i="2"/>
  <c r="G32" i="2"/>
  <c r="G10" i="2"/>
  <c r="G16" i="2"/>
  <c r="G13" i="2"/>
  <c r="F68" i="1" l="1"/>
  <c r="F65" i="1"/>
  <c r="F62" i="1"/>
  <c r="F36" i="1"/>
  <c r="F39" i="1"/>
  <c r="F42" i="1"/>
  <c r="G13" i="1"/>
  <c r="G10" i="1"/>
  <c r="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Akki Prajapati</author>
  </authors>
  <commentList>
    <comment ref="D15" authorId="0" shapeId="0" xr:uid="{A05DB595-6487-40B2-98B1-E7F3C1A41E65}">
      <text>
        <r>
          <rPr>
            <sz val="9"/>
            <color indexed="81"/>
            <rFont val="Tahoma"/>
            <charset val="1"/>
          </rPr>
          <t xml:space="preserve">
</t>
        </r>
        <r>
          <rPr>
            <b/>
            <u/>
            <sz val="11"/>
            <color indexed="81"/>
            <rFont val="Tahoma"/>
            <family val="2"/>
          </rPr>
          <t>SKEWNESS</t>
        </r>
      </text>
    </comment>
    <comment ref="D16" authorId="0" shapeId="0" xr:uid="{366C200D-9C5E-4140-840B-734B47C1AB68}">
      <text>
        <r>
          <rPr>
            <sz val="9"/>
            <color indexed="81"/>
            <rFont val="Tahoma"/>
            <family val="2"/>
          </rPr>
          <t xml:space="preserve">
</t>
        </r>
        <r>
          <rPr>
            <b/>
            <u/>
            <sz val="11"/>
            <color indexed="81"/>
            <rFont val="Tahoma"/>
            <family val="2"/>
          </rPr>
          <t>KURTOSIS</t>
        </r>
      </text>
    </comment>
    <comment ref="F73" authorId="0" shapeId="0" xr:uid="{06DC0DA5-B547-4CF4-A797-5ADCAB2CE529}">
      <text>
        <r>
          <rPr>
            <sz val="9"/>
            <color indexed="81"/>
            <rFont val="Tahoma"/>
            <charset val="1"/>
          </rPr>
          <t xml:space="preserve">
</t>
        </r>
        <r>
          <rPr>
            <b/>
            <u/>
            <sz val="11"/>
            <color indexed="81"/>
            <rFont val="Tahoma"/>
            <family val="2"/>
          </rPr>
          <t>SKEWNESS</t>
        </r>
      </text>
    </comment>
    <comment ref="F74" authorId="0" shapeId="0" xr:uid="{3D71E6B7-E614-44B1-B433-57B39C006ABC}">
      <text>
        <r>
          <rPr>
            <sz val="9"/>
            <color indexed="81"/>
            <rFont val="Tahoma"/>
            <family val="2"/>
          </rPr>
          <t xml:space="preserve">
</t>
        </r>
        <r>
          <rPr>
            <b/>
            <u/>
            <sz val="11"/>
            <color indexed="81"/>
            <rFont val="Tahoma"/>
            <family val="2"/>
          </rPr>
          <t>KURTOSIS</t>
        </r>
      </text>
    </comment>
    <comment ref="F176" authorId="0" shapeId="0" xr:uid="{E68ED92C-C30D-496D-BB16-5B8646A808AF}">
      <text>
        <r>
          <rPr>
            <sz val="9"/>
            <color indexed="81"/>
            <rFont val="Tahoma"/>
            <family val="2"/>
          </rPr>
          <t xml:space="preserve">
</t>
        </r>
        <r>
          <rPr>
            <b/>
            <u/>
            <sz val="11"/>
            <color indexed="81"/>
            <rFont val="Tahoma"/>
            <family val="2"/>
          </rPr>
          <t>SKEWNESS</t>
        </r>
      </text>
    </comment>
    <comment ref="F177" authorId="0" shapeId="0" xr:uid="{BF0ED028-CE4D-4E8F-AB02-A31A0795972D}">
      <text>
        <r>
          <rPr>
            <sz val="9"/>
            <color indexed="81"/>
            <rFont val="Tahoma"/>
            <family val="2"/>
          </rPr>
          <t xml:space="preserve">
</t>
        </r>
        <r>
          <rPr>
            <b/>
            <u/>
            <sz val="11"/>
            <color indexed="81"/>
            <rFont val="Tahoma"/>
            <family val="2"/>
          </rPr>
          <t>KURTOSIS</t>
        </r>
      </text>
    </comment>
    <comment ref="F284" authorId="0" shapeId="0" xr:uid="{7001120E-C698-4757-BBC1-8BFFD9B60D04}">
      <text>
        <r>
          <rPr>
            <b/>
            <u/>
            <sz val="11"/>
            <color indexed="81"/>
            <rFont val="Tahoma"/>
            <family val="2"/>
          </rPr>
          <t>SKEWNESS</t>
        </r>
        <r>
          <rPr>
            <sz val="9"/>
            <color indexed="81"/>
            <rFont val="Tahoma"/>
            <family val="2"/>
          </rPr>
          <t xml:space="preserve">
</t>
        </r>
      </text>
    </comment>
    <comment ref="F285" authorId="0" shapeId="0" xr:uid="{6AA1FCB9-5E6B-4AB5-9644-6EA5E4808C6B}">
      <text>
        <r>
          <rPr>
            <b/>
            <u/>
            <sz val="11"/>
            <color indexed="81"/>
            <rFont val="Tahoma"/>
            <family val="2"/>
          </rPr>
          <t>KURTOSIS</t>
        </r>
        <r>
          <rPr>
            <sz val="9"/>
            <color indexed="81"/>
            <rFont val="Tahoma"/>
            <family val="2"/>
          </rPr>
          <t xml:space="preserve">
</t>
        </r>
      </text>
    </comment>
    <comment ref="F392" authorId="0" shapeId="0" xr:uid="{630CC35A-144F-48C6-97B1-BEB288F305E1}">
      <text>
        <r>
          <rPr>
            <b/>
            <u/>
            <sz val="11"/>
            <color indexed="81"/>
            <rFont val="Tahoma"/>
            <family val="2"/>
          </rPr>
          <t>Skewness</t>
        </r>
        <r>
          <rPr>
            <sz val="9"/>
            <color indexed="81"/>
            <rFont val="Tahoma"/>
            <family val="2"/>
          </rPr>
          <t xml:space="preserve">
</t>
        </r>
      </text>
    </comment>
    <comment ref="F393" authorId="0" shapeId="0" xr:uid="{CD9A3477-CC86-4734-8AC3-4E618F3ED530}">
      <text>
        <r>
          <rPr>
            <b/>
            <u/>
            <sz val="11"/>
            <color indexed="81"/>
            <rFont val="Tahoma"/>
            <family val="2"/>
          </rPr>
          <t>Kurtosis</t>
        </r>
        <r>
          <rPr>
            <sz val="9"/>
            <color indexed="81"/>
            <rFont val="Tahoma"/>
            <family val="2"/>
          </rPr>
          <t xml:space="preserve">
</t>
        </r>
      </text>
    </comment>
  </commentList>
</comments>
</file>

<file path=xl/sharedStrings.xml><?xml version="1.0" encoding="utf-8"?>
<sst xmlns="http://schemas.openxmlformats.org/spreadsheetml/2006/main" count="559" uniqueCount="270">
  <si>
    <t>Questions on measure of central tendency</t>
  </si>
  <si>
    <t>1) Business Problem: A retail store wants to analyze the sales data of a particular
product category to understand the typical sales performance and make strategic
decisions.</t>
  </si>
  <si>
    <t>Week</t>
  </si>
  <si>
    <t>Units</t>
  </si>
  <si>
    <t>Question:</t>
  </si>
  <si>
    <t>Question</t>
  </si>
  <si>
    <t>1. Mean: What is the average weekly sales of the product category?</t>
  </si>
  <si>
    <t>2. Median: What is the typical or central sales value for the product category?</t>
  </si>
  <si>
    <t>3. Mode: Are there any recurring or most frequently occurring sales figures for the product category?</t>
  </si>
  <si>
    <t>Mean</t>
  </si>
  <si>
    <t>Standard Error</t>
  </si>
  <si>
    <t>Median</t>
  </si>
  <si>
    <t>Mode</t>
  </si>
  <si>
    <t>Standard Deviation</t>
  </si>
  <si>
    <t>Sample Variance</t>
  </si>
  <si>
    <t>Kurtosis</t>
  </si>
  <si>
    <t>Skewness</t>
  </si>
  <si>
    <t>Range</t>
  </si>
  <si>
    <t>Minimum</t>
  </si>
  <si>
    <t>Maximum</t>
  </si>
  <si>
    <t>Sum</t>
  </si>
  <si>
    <t>Count</t>
  </si>
  <si>
    <t>2) Business Problem: A restaurant wants to analyze the waiting times of its
customers to understand the typical waiting experience and improve service
efficiency.</t>
  </si>
  <si>
    <t>Data: Let's consider the waiting times (in minutes) for the past 20 customers:</t>
  </si>
  <si>
    <t>1. Mean: What is the average waiting time for customers at the restaurant?</t>
  </si>
  <si>
    <t>2. Median: What is the typical or central waiting time experienced by customers?</t>
  </si>
  <si>
    <t>3. Mode: Are there any recurring or most frequently occurring waiting times for customers?</t>
  </si>
  <si>
    <t>No.</t>
  </si>
  <si>
    <t>3) Business Problem: A car rental company wants to analyze the rental durations of
its customers to understand the typical rental period and optimize its pricing and
fleet management strategies.</t>
  </si>
  <si>
    <t>Data: Let's consider the rental durations (in days) for a sample of 50 customers:</t>
  </si>
  <si>
    <t>Data</t>
  </si>
  <si>
    <t>1. Mean: What is the average rental duration for customers at the car rental company?</t>
  </si>
  <si>
    <t>2. Median: What is the typical or central rental duration experienced by customers?</t>
  </si>
  <si>
    <t>3. Mode: Are there any recurring or most frequently occurring rental durations for customers?</t>
  </si>
  <si>
    <t>1) Problem: A manufacturing company wants to analyze the production output of a
specific machine to understand the variability or spread in its performance.</t>
  </si>
  <si>
    <t>Questions on measure of dispersion</t>
  </si>
  <si>
    <t>Data: Let's consider the number of units produced per hour by the machine for a sample of 10 working days:</t>
  </si>
  <si>
    <t>Days</t>
  </si>
  <si>
    <t>1. Range: What is the range of the production output for the machine?</t>
  </si>
  <si>
    <t>2. Variance: What is the variance of the production output for the machine?</t>
  </si>
  <si>
    <t>3. Standard Deviation: What is the standard deviation of the production output for the machine?</t>
  </si>
  <si>
    <t>2) Problem: A retail store wants to analyze the sales of a specific product to
understand the variability in daily sales and assess its inventory management.</t>
  </si>
  <si>
    <t>Data: Let's consider the daily sales (in dollars) for the past 30 days:</t>
  </si>
  <si>
    <t>Daily Sales</t>
  </si>
  <si>
    <t>1. Range: What is the range of the daily sales?</t>
  </si>
  <si>
    <t>2. Variance: What is the variance of the daily sales?</t>
  </si>
  <si>
    <t>3. Standard Deviation: What is the standard deviation of the daily sales?</t>
  </si>
  <si>
    <t>3) Problem: An e-commerce platform wants to analyze the delivery times of its
shipments to understand the variability in order fulfillment and optimize its
logistics operations.</t>
  </si>
  <si>
    <t>Data: Let's consider the delivery times (in days) for a sample of 50 shipments:</t>
  </si>
  <si>
    <t>1. Range: What is the range of the delivery times?</t>
  </si>
  <si>
    <t>2. Variance: What is the variance of the delivery times?</t>
  </si>
  <si>
    <t>3. Standard Deviation: What is the standard deviation of the delivery times?</t>
  </si>
  <si>
    <t>4) Problem : A company wants to analyze the monthly revenue generated by one of
its products to understand its performance and variability</t>
  </si>
  <si>
    <t>Data: Let's consider the monthly revenue (in thousands of dollars) for the past 12 months:</t>
  </si>
  <si>
    <t xml:space="preserve"> Revenue</t>
  </si>
  <si>
    <t>1. Measure of Central Tendency: What is the average monthly revenue for the product?</t>
  </si>
  <si>
    <t>2. Measure of Dispersion: What is the range of monthly revenue for the product?</t>
  </si>
  <si>
    <t>5) Problem : A survey was conducted to gather feedback from customers regarding
their satisfaction with a particular service on a scale of 1 to 10.</t>
  </si>
  <si>
    <t>Data: Let's consider the satisfaction ratings from 50 customers:</t>
  </si>
  <si>
    <t>Customers</t>
  </si>
  <si>
    <t>1. Measure of Central Tendency: What is the average satisfaction rating?</t>
  </si>
  <si>
    <t>2. Measure of Dispersion: What is the standard deviation of the satisfaction ratings?</t>
  </si>
  <si>
    <t>6) Problem :A company wants to analyze the customer wait times at its call center to
assess the efficiency of its customer service operations.</t>
  </si>
  <si>
    <t>Data: Let's consider the wait times (in minutes) for a sample of 100 randomly selected customer calls</t>
  </si>
  <si>
    <t>C.Calls</t>
  </si>
  <si>
    <t>1. Measure of Central Tendency: What is the average wait time for customers at the call center?</t>
  </si>
  <si>
    <t>2. Measure of Dispersion: What is the range of wait times for customers at the call center?</t>
  </si>
  <si>
    <t>3. Measure of Dispersion: What is the standard deviation of the wait times for customers at the call center?</t>
  </si>
  <si>
    <t>7) Problem : A transportation company wants to analyze the fuel efficiency of its
vehicle fleet to identify any variations across different vehicle models.</t>
  </si>
  <si>
    <t>Data: Let's consider the fuel efficiency (in miles per gallon, mpg) for a sample of 50 vehicles:</t>
  </si>
  <si>
    <t>Model A</t>
  </si>
  <si>
    <t>Model B</t>
  </si>
  <si>
    <t>Model C</t>
  </si>
  <si>
    <t>Model D</t>
  </si>
  <si>
    <t>Model E</t>
  </si>
  <si>
    <t>1. Measure of Central Tendency: What is the average fuel efficiency for each vehicle model?</t>
  </si>
  <si>
    <t>2. Measure of Dispersion: What is the range of fuel efficiency for each vehicle model?</t>
  </si>
  <si>
    <t>3. Measure of Dispersion: What is the variance of the fuel efficiency for each vehicle model?</t>
  </si>
  <si>
    <t>Highlited For  Orange</t>
  </si>
  <si>
    <t>Highlited For White Colour</t>
  </si>
  <si>
    <t xml:space="preserve">Highlited For The Green Colour </t>
  </si>
  <si>
    <t>8) Problem : A company wants to analyze the ages of its employees to understand
the age distribution and demographics within the organization.</t>
  </si>
  <si>
    <t>Data: Let's consider the ages of 100 employees:</t>
  </si>
  <si>
    <t>Ages</t>
  </si>
  <si>
    <t>Bins</t>
  </si>
  <si>
    <t>More</t>
  </si>
  <si>
    <t>Frequency</t>
  </si>
  <si>
    <t>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</si>
  <si>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</si>
  <si>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</si>
  <si>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</si>
  <si>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Highlited Colour Dark</t>
  </si>
  <si>
    <t>9) Problem :A retail store wants to analyze the purchase amounts made by
customers to understand their spending habits.</t>
  </si>
  <si>
    <t>Data: Let's consider the purchase amounts (in dollars) for a sample of 50 customers</t>
  </si>
  <si>
    <t>Amount</t>
  </si>
  <si>
    <t>1. Frequency Distribution: Create a frequency distribution table for the purchase amounts.</t>
  </si>
  <si>
    <t>2. Mode: What is the mode (most common purchase amount) among the customers?</t>
  </si>
  <si>
    <t>3. Median: What is the median purchase amount among the customers?</t>
  </si>
  <si>
    <t>4. Interquartile Range: What is the interquartile range of the purchase amounts?</t>
  </si>
  <si>
    <t>Highlited Colour Coral</t>
  </si>
  <si>
    <t>10) Problem : A manufacturing company wants to analyze the defect rates of its
production line to identify the frequency of different types of defects.</t>
  </si>
  <si>
    <t>Data: Let's consider the types of defects and their corresponding frequencies observed in a sample of 200 products:</t>
  </si>
  <si>
    <t>Defect Type</t>
  </si>
  <si>
    <t>A</t>
  </si>
  <si>
    <t>B</t>
  </si>
  <si>
    <t>C</t>
  </si>
  <si>
    <t xml:space="preserve">D </t>
  </si>
  <si>
    <t>E</t>
  </si>
  <si>
    <t>F</t>
  </si>
  <si>
    <t>G</t>
  </si>
  <si>
    <t>11) Problem : A survey was conducted to gather feedback from customers about their
satisfaction levels with a specific service on a scale of 1 to 5.</t>
  </si>
  <si>
    <t>Data: Let's consider the satisfaction ratings from 100 customers:</t>
  </si>
  <si>
    <t>Ratings</t>
  </si>
  <si>
    <t>1. Histogram: Create a histogram to visualize the distribution of satisfaction ratings.</t>
  </si>
  <si>
    <t>2. Mode: Which satisfaction rating has the highest frequency?</t>
  </si>
  <si>
    <t>3. Bar Chart: Create a bar chart to display the frequency of each satisfaction rating.</t>
  </si>
  <si>
    <t>12) Problem : A company wants to analyze the monthly sales figures of its products to
understand the sales distribution across different price ranges.</t>
  </si>
  <si>
    <t>Data: Let's consider the monthly sales figures (in thousands of dollars) for a sample of 50 products:</t>
  </si>
  <si>
    <t>Sales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</si>
  <si>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</si>
  <si>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</si>
  <si>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</si>
  <si>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13) Problem : A study was conducted to analyze the response times of a website for
different user locations.</t>
  </si>
  <si>
    <t>Data: Let's consider the response times (in milliseconds) for a sample of 200 user requests:</t>
  </si>
  <si>
    <t>Times</t>
  </si>
  <si>
    <t>1. Histogram: Create a histogram to visualize the distribution of response times.</t>
  </si>
  <si>
    <t>2. Measure of Central Tendency: What is the median response time?</t>
  </si>
  <si>
    <t>3. Bar Chart: Create a bar chart to display the frequency of response times within different ranges</t>
  </si>
  <si>
    <t>14) Problem : A company wants to analyze the sales performance of its products
across different regions.</t>
  </si>
  <si>
    <t>Data: Let's consider the sales figures (in thousands of dollars) for a sample of 50 products in three regions:</t>
  </si>
  <si>
    <t>Region 1</t>
  </si>
  <si>
    <t>Region 2</t>
  </si>
  <si>
    <t>Region 3</t>
  </si>
  <si>
    <t>2. Measure of Central Tendency: What is the average sales figure for each region?</t>
  </si>
  <si>
    <t>3. Measure of Dispersion : What is the range of sales figures in each region?</t>
  </si>
  <si>
    <t>Highlited Yellow Colour</t>
  </si>
  <si>
    <t>Highlited Yellow Colur</t>
  </si>
  <si>
    <t>1. Bar Chart: Create a bar chart to compare the sales figures across the three regions.</t>
  </si>
  <si>
    <t>1) Question : A company wants to analyze the monthly returns of its investment
portfolio to understand the distribution and risk associated with the returns.</t>
  </si>
  <si>
    <t>Data: Let's consider the monthly returns (%) for the portfolio over a one-year period:</t>
  </si>
  <si>
    <t>Returns</t>
  </si>
  <si>
    <t>1. Skewness: Calculate the skewness of the monthly returns.</t>
  </si>
  <si>
    <t>2. Kurtosis: Calculate the kurtosis of the monthly returns.</t>
  </si>
  <si>
    <t>3. Interpretation: Based on the skewness and kurtosis values, what can be said about the distribution of returns?</t>
  </si>
  <si>
    <t>2) Question : A research study wants to analyze the income distribution of a
population to understand the level of income inequality.</t>
  </si>
  <si>
    <t>Data: Let's consider the monthly incomes (in thousands of dollars) of a sample of 100 individuals:</t>
  </si>
  <si>
    <t>Incomes</t>
  </si>
  <si>
    <t>Cumulative %</t>
  </si>
  <si>
    <t>1. Bar Chart: Create a bar chart to visualize the frequency of different defect types.</t>
  </si>
  <si>
    <t>2. Most Common Defect: Which defect type has the highest frequency?</t>
  </si>
  <si>
    <t>3. Histogram: Create a histogram to represent the defect frequencies.</t>
  </si>
  <si>
    <t>1. Skewness: Calculate the skewness of the income distribution.</t>
  </si>
  <si>
    <t>2. Kurtosis: Calculate the kurtosis of the income distribution</t>
  </si>
  <si>
    <t>3. Interpretation: Based on the skewness and kurtosis values, what can be inferred about the income inequality?</t>
  </si>
  <si>
    <t>3) Question : A survey was conducted to analyze the satisfaction ratings of
customers on a scale of 1 to 5 for a specific product.</t>
  </si>
  <si>
    <t>Data: Let's consider the satisfaction ratings from 200 customers:</t>
  </si>
  <si>
    <t>RATINGS</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</si>
  <si>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</si>
  <si>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</si>
  <si>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</si>
  <si>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4) Question : A study wants to analyze the distribution of house prices in a specific
city to understand the market trends.</t>
  </si>
  <si>
    <t>Data: Let's consider the house prices (in thousands of dollars) for a sample of 150 houses:</t>
  </si>
  <si>
    <t>House Price</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</si>
  <si>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</si>
  <si>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</si>
  <si>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</si>
  <si>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5) Question : A company wants to analyze the waiting times of customers at a
service center to improve operational efficiency.</t>
  </si>
  <si>
    <t>Data: Let's consider the waiting times (in minutes) for a sample of 100 customers</t>
  </si>
  <si>
    <t>Waiting Times</t>
  </si>
  <si>
    <t>1. Skewness: Calculate the skewness of the waiting time distribution.</t>
  </si>
  <si>
    <t>2. Kurtosis : Calculate the kurtosis of the waiting time distribution.</t>
  </si>
  <si>
    <t>3. Interpretation: Based on the skewness and kurtosis values, what can be inferred about the waiting time distribution?</t>
  </si>
  <si>
    <t>1) Question : A company wants to analyze the salary distribution of its employees to
determine the income levels at different percentiles.</t>
  </si>
  <si>
    <t>Data: Let's consider the monthly salaries (in thousands of dollars) of a sample of 200 employees:</t>
  </si>
  <si>
    <t>Salaries</t>
  </si>
  <si>
    <t>1. Quartiles: Calculate the first quartile (Q1), median (Q2), and third quartile (Q3) of the salary distribution.</t>
  </si>
  <si>
    <t>2. Percentiles: Calculate the 10th percentile, 25th percentile, 75th percentile, and 90th percentile of the salary distribution.</t>
  </si>
  <si>
    <t>Q1</t>
  </si>
  <si>
    <t>Q2</t>
  </si>
  <si>
    <t>Q3</t>
  </si>
  <si>
    <t>10th Percentile</t>
  </si>
  <si>
    <t>25th Percentile</t>
  </si>
  <si>
    <t>75th Percentile</t>
  </si>
  <si>
    <t>90th Percentile</t>
  </si>
  <si>
    <t>3. Interpretation: Based on the quartiles and percentiles, what can be inferred about the income distribution of the employees?</t>
  </si>
  <si>
    <t>2) Question : A research study wants to analyze the weight distribution of a sample
of individuals to assess their health and body composition.</t>
  </si>
  <si>
    <t>Data: Let's consider the weights (in kilograms) of a sample of 100 individuals:</t>
  </si>
  <si>
    <t>Weights</t>
  </si>
  <si>
    <t>1. Quartiles: Calculate the first quartile (Q1), median (Q2), and third quartile (Q3) of the weight distribution.</t>
  </si>
  <si>
    <t>2. Percentiles: Calculate the 15th percentile, 50th percentile, and 85th percentile of the weight distribution.</t>
  </si>
  <si>
    <t>3. Interpretation: Based on the quartiles and percentiles, what can be inferred about the weight distribution of the individuals?</t>
  </si>
  <si>
    <t>15TH Percentile</t>
  </si>
  <si>
    <t>50th Percentile</t>
  </si>
  <si>
    <t>85th Percentile</t>
  </si>
  <si>
    <t>3) Question : A retail store wants to analyze the distribution of customer purchase
amounts to identify their spending patterns.</t>
  </si>
  <si>
    <t>Data: Let's consider the purchase amounts (in dollars) of a sample of 150 customers</t>
  </si>
  <si>
    <t>1. Quartiles: Calculate the first quartile (Q1), median (Q2), and third quartile (Q3) of the purchase amount distribution.</t>
  </si>
  <si>
    <t>2. Percentiles: Calculate the 20th percentile, 40th percentile, and 80th percentile of the purchase amount distribution.</t>
  </si>
  <si>
    <t>40th Percentile</t>
  </si>
  <si>
    <t>20th Percentile</t>
  </si>
  <si>
    <t>80th Percentile</t>
  </si>
  <si>
    <t>3. Interpretation: Based on the quartiles and percentiles, what can be inferred about the spending patterns of the customers?</t>
  </si>
  <si>
    <t>4) Question : A study wants to analyze the distribution of commute times of
employees to determine the average time spent traveling to work.</t>
  </si>
  <si>
    <t>Data: Let's consider the commute times (in minutes) of a sample of 250 employees:</t>
  </si>
  <si>
    <t>1. Quartiles: Calculate the first quartile (Q1), median (Q2), and third quartile (Q3) of the commute time distribution.</t>
  </si>
  <si>
    <t>2. Percentiles: Calculate the 30th percentile, 50th percentile, and 70th percentile of the commute time distribution.</t>
  </si>
  <si>
    <t>3. Interpretation: Based on the quartiles and percentiles, what can be inferred about the average commute time of the employees?</t>
  </si>
  <si>
    <t>30th Percentile</t>
  </si>
  <si>
    <t>70th Percentile</t>
  </si>
  <si>
    <t>5) Question : A manufacturing company wants to analyze the defect rates in its
production process to evaluate product quality.</t>
  </si>
  <si>
    <t>Data: Let's consider the defect rates (in percentage) for a sample of 300 products:</t>
  </si>
  <si>
    <t>Rates</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</si>
  <si>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</si>
  <si>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</si>
  <si>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</si>
  <si>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1) Question : A marketing department wants to understand the relationship between
advertising expenditure and sales revenue to assess the effectiveness of their
advertising campaigns.</t>
  </si>
  <si>
    <t>Data: Let's consider the monthly advertising expenditure (in thousands of dollars) and</t>
  </si>
  <si>
    <t>corresponding sales revenue (in thousands of dollars) for a sample of 12 months:</t>
  </si>
  <si>
    <t>Advertising Expenditure</t>
  </si>
  <si>
    <t>Sales Revenue</t>
  </si>
  <si>
    <t>Calculate the correlation coefficient between advertising expenditure and sales revenue.</t>
  </si>
  <si>
    <t>Interpret the value of the correlation coefficient and explain the nature of the relationship</t>
  </si>
  <si>
    <t>between advertising expenditure and sales revenue.</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</si>
  <si>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</si>
  <si>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</si>
  <si>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t>
  </si>
  <si>
    <t>Company B</t>
  </si>
  <si>
    <t>Calculate the covariance between the stock prices of Company A and Company B.</t>
  </si>
  <si>
    <t>Interpret the value of the covariance and explain the nature of the relationship between</t>
  </si>
  <si>
    <t>the two stocks.</t>
  </si>
  <si>
    <t>3) Question : A researcher wants to examine the relationship between the hours
spent studying and the exam scores of a group of students.</t>
  </si>
  <si>
    <t>Data: Let's consider the number of hours spent studying and the corresponding exam scores for a sample of 30 students:</t>
  </si>
  <si>
    <t>Studying</t>
  </si>
  <si>
    <t>Exam Scores</t>
  </si>
  <si>
    <t>Calculate the correlation coefficient between the hours spent studying and the exam</t>
  </si>
  <si>
    <t>scores. Interpret the value of the correlation coefficient and explain the nature of the</t>
  </si>
  <si>
    <t>relationship between studying hours and exam scores.</t>
  </si>
  <si>
    <t xml:space="preserve">Spread Of Salaries : </t>
  </si>
  <si>
    <t xml:space="preserve">If The Range between Q1 and Q3 is wide it indicates a significant spread in salaries potentially highlighting income inequality within the company </t>
  </si>
  <si>
    <t xml:space="preserve">If Q2 is not close to the median it suggests a skewed distribution meaning a concenration of salaries towards one end of the spectrum </t>
  </si>
  <si>
    <t>Decision- Making</t>
  </si>
  <si>
    <t xml:space="preserve">Armed with this information the company can make decisions regarding compensation strategies employee benefits and salary structures. </t>
  </si>
  <si>
    <t>Weight Categories</t>
  </si>
  <si>
    <t>Health Risks</t>
  </si>
  <si>
    <t>Interventions and Recommendations</t>
  </si>
  <si>
    <t>Population Health Insights</t>
  </si>
  <si>
    <t>By comparing quartiles and percentiles to estashblied weight categories the study can infer the prevalence of underweight , normal weight , overweight, and ptentially obese indivisuals sample.</t>
  </si>
  <si>
    <t>A concetration of indivisuals with weights in higher percentiles may indicates an increased risk of health issues associated with overweight or obesity</t>
  </si>
  <si>
    <t>for instance if a  significant prportion falls in the underweight category nutritional interventions might be considered while weight management strategies may be relevant for those in higher percentiles.</t>
  </si>
  <si>
    <t>understandng the weight distribution helps in assesing the overall health of the population and tailoring public health strategios accordingoly.</t>
  </si>
  <si>
    <t>The quartiles and percentiles collectivity reveal that the bulk of customers have relative modest spending patterens with 50% spending less than the median and 75% spending less then the third quartile.</t>
  </si>
  <si>
    <t>The lower percentiles 20th and 40th highlight a significant portion of customers with lower spending suggesting potential opportunities for targeted marketing strategies such as discounts promotions or loyalty programs to attract and retain these customers</t>
  </si>
  <si>
    <t>The Higher  percentiles 80th indicate the spending patterns of the top 20% of customers providing insights into the behaviour of relativity higher spenders this information could ve valuable for designing premium offeings or personalized services for this segment.</t>
  </si>
  <si>
    <t>Typical Commutie Time</t>
  </si>
  <si>
    <t>The median commute time of 125.5 minutes provides a measure of the typical experience indicating that half of the employees have a commute time below this value.</t>
  </si>
  <si>
    <t>Spread of commute times</t>
  </si>
  <si>
    <t xml:space="preserve">The quartile and percentiles collectivity illustris the spread of comute times from relatively shorter commutes for the lower percentiles to longer commutes for the higher percentiles  </t>
  </si>
  <si>
    <t>outliers from extream values</t>
  </si>
  <si>
    <t>If there are notable outliers or extreme values beyond the upper percentiles it may indicate a small but significant portion of employees facing exceptionally long times.</t>
  </si>
  <si>
    <t>Quality Of Products</t>
  </si>
  <si>
    <t>Identifying Issues</t>
  </si>
  <si>
    <t xml:space="preserve"> </t>
  </si>
  <si>
    <t>The quartiles and percentiles collectivity provide insights into the spread of defect rates the majority of products have a defect rate of 1.1% or lower indicating that a significating prtion of the products meets or exceeds quality standards</t>
  </si>
  <si>
    <t>if there are notable outliers or extreme values beyond the upper percentiles it may indicate a small but significant portion of products with higher defect rates in such cases the manufacturing company can invesigate these outliers identify potential.</t>
  </si>
  <si>
    <t>Covariance</t>
  </si>
  <si>
    <t>Correlation</t>
  </si>
  <si>
    <t>Interpretation</t>
  </si>
  <si>
    <t>A positive and strong correlation would suggest that the marketing departments adversting efforts are positively influsing sales</t>
  </si>
  <si>
    <t>If the covariance is positive it suggest that these stocks might provide less diverstifaction benefits when include in a portiolo together.</t>
  </si>
  <si>
    <t>The researcher students and educates can use this information to make informed decisions about study habits and acadmic performance encoursing students to allocate more time to studying may lead to better academic out 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</si>
</sst>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2"/>
      <color rgb="FFFF0000"/>
      <name val="Calibri"/>
      <family val="2"/>
      <scheme val="minor"/>
    </font>
    <font>
      <b/>
      <sz val="14"/>
      <color rgb="FFFF0000"/>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b/>
      <i/>
      <sz val="11"/>
      <color theme="1"/>
      <name val="Calibri"/>
      <family val="2"/>
      <scheme val="minor"/>
    </font>
    <font>
      <sz val="9"/>
      <color indexed="81"/>
      <name val="Tahoma"/>
      <charset val="1"/>
    </font>
    <font>
      <b/>
      <u/>
      <sz val="11"/>
      <color indexed="81"/>
      <name val="Tahoma"/>
      <family val="2"/>
    </font>
    <font>
      <sz val="9"/>
      <color indexed="81"/>
      <name val="Tahoma"/>
      <family val="2"/>
    </font>
    <font>
      <b/>
      <sz val="11"/>
      <color theme="0"/>
      <name val="Calibri"/>
      <family val="2"/>
      <scheme val="minor"/>
    </font>
    <font>
      <b/>
      <sz val="9"/>
      <color theme="1"/>
      <name val="Calibri"/>
      <family val="2"/>
      <scheme val="minor"/>
    </font>
    <font>
      <b/>
      <sz val="8"/>
      <color theme="1"/>
      <name val="Calibri"/>
      <family val="2"/>
      <scheme val="minor"/>
    </font>
  </fonts>
  <fills count="36">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9900"/>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3" tint="-0.499984740745262"/>
        <bgColor indexed="64"/>
      </patternFill>
    </fill>
    <fill>
      <patternFill patternType="solid">
        <fgColor rgb="FF00B0F0"/>
        <bgColor indexed="64"/>
      </patternFill>
    </fill>
    <fill>
      <patternFill patternType="solid">
        <fgColor theme="3" tint="0.59999389629810485"/>
        <bgColor indexed="64"/>
      </patternFill>
    </fill>
    <fill>
      <patternFill patternType="solid">
        <fgColor theme="9" tint="-0.499984740745262"/>
        <bgColor indexed="64"/>
      </patternFill>
    </fill>
    <fill>
      <patternFill patternType="solid">
        <fgColor theme="0"/>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7"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66">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2" borderId="1" xfId="0" applyFill="1" applyBorder="1" applyAlignment="1">
      <alignment horizontal="center"/>
    </xf>
    <xf numFmtId="0" fontId="0" fillId="0" borderId="1" xfId="0" applyBorder="1"/>
    <xf numFmtId="0" fontId="0" fillId="6" borderId="1" xfId="0" applyFill="1" applyBorder="1"/>
    <xf numFmtId="0" fontId="6" fillId="0" borderId="1" xfId="0" applyFont="1" applyBorder="1" applyAlignment="1">
      <alignment horizontal="center"/>
    </xf>
    <xf numFmtId="0" fontId="0" fillId="7" borderId="0" xfId="0" applyFill="1"/>
    <xf numFmtId="0" fontId="6" fillId="0" borderId="0" xfId="0" applyFont="1" applyAlignment="1">
      <alignment horizontal="center"/>
    </xf>
    <xf numFmtId="0" fontId="8" fillId="0" borderId="0" xfId="0" applyFont="1" applyAlignment="1">
      <alignment horizontal="center" vertical="center"/>
    </xf>
    <xf numFmtId="0" fontId="3" fillId="0" borderId="0" xfId="0" applyFont="1" applyAlignment="1">
      <alignment horizontal="center" vertical="center"/>
    </xf>
    <xf numFmtId="0" fontId="1" fillId="7" borderId="0" xfId="0" applyFont="1" applyFill="1"/>
    <xf numFmtId="0" fontId="8" fillId="2" borderId="1" xfId="0" applyFont="1" applyFill="1" applyBorder="1" applyAlignment="1">
      <alignment horizontal="center"/>
    </xf>
    <xf numFmtId="0" fontId="0" fillId="9" borderId="1" xfId="0" applyFill="1" applyBorder="1" applyAlignment="1">
      <alignment horizontal="center"/>
    </xf>
    <xf numFmtId="0" fontId="1" fillId="10" borderId="0" xfId="0" applyFont="1" applyFill="1"/>
    <xf numFmtId="0" fontId="0" fillId="10" borderId="0" xfId="0" applyFill="1"/>
    <xf numFmtId="0" fontId="0" fillId="11" borderId="1" xfId="0" applyFill="1" applyBorder="1" applyAlignment="1">
      <alignment horizontal="center"/>
    </xf>
    <xf numFmtId="0" fontId="2" fillId="11" borderId="1" xfId="0" applyFont="1" applyFill="1" applyBorder="1" applyAlignment="1">
      <alignment horizontal="center"/>
    </xf>
    <xf numFmtId="0" fontId="6" fillId="0" borderId="1" xfId="0" applyFont="1" applyBorder="1" applyAlignment="1">
      <alignment horizontal="centerContinuous"/>
    </xf>
    <xf numFmtId="0" fontId="0" fillId="13" borderId="0" xfId="0" applyFill="1"/>
    <xf numFmtId="0" fontId="2" fillId="0" borderId="0" xfId="0" applyFont="1"/>
    <xf numFmtId="0" fontId="0" fillId="6" borderId="3" xfId="0" applyFill="1" applyBorder="1"/>
    <xf numFmtId="0" fontId="0" fillId="0" borderId="3" xfId="0" applyBorder="1"/>
    <xf numFmtId="0" fontId="0" fillId="11" borderId="1" xfId="0" applyFill="1" applyBorder="1" applyAlignment="1">
      <alignment horizontal="center" vertical="center"/>
    </xf>
    <xf numFmtId="0" fontId="2" fillId="11" borderId="1" xfId="0" applyFont="1" applyFill="1" applyBorder="1" applyAlignment="1">
      <alignment horizontal="center" vertic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15" borderId="1" xfId="0" applyFill="1" applyBorder="1"/>
    <xf numFmtId="0" fontId="0" fillId="16" borderId="1" xfId="0" applyFill="1" applyBorder="1"/>
    <xf numFmtId="0" fontId="2" fillId="2" borderId="1" xfId="0" applyFont="1" applyFill="1" applyBorder="1" applyAlignment="1">
      <alignment horizontal="center"/>
    </xf>
    <xf numFmtId="0" fontId="6" fillId="14" borderId="1" xfId="0" applyFont="1" applyFill="1" applyBorder="1" applyAlignment="1">
      <alignment horizontal="center"/>
    </xf>
    <xf numFmtId="0" fontId="6" fillId="18" borderId="1" xfId="0" applyFont="1" applyFill="1" applyBorder="1" applyAlignment="1">
      <alignment horizontal="center"/>
    </xf>
    <xf numFmtId="0" fontId="0" fillId="18" borderId="1" xfId="0" applyFill="1" applyBorder="1"/>
    <xf numFmtId="0" fontId="6" fillId="9" borderId="1" xfId="0" applyFont="1" applyFill="1" applyBorder="1" applyAlignment="1">
      <alignment horizontal="center" vertical="center"/>
    </xf>
    <xf numFmtId="0" fontId="0" fillId="9" borderId="1" xfId="0" applyFill="1" applyBorder="1" applyAlignment="1">
      <alignment horizontal="center" vertical="center"/>
    </xf>
    <xf numFmtId="0" fontId="2" fillId="17" borderId="1" xfId="0" applyFont="1" applyFill="1" applyBorder="1" applyAlignment="1">
      <alignment horizontal="center"/>
    </xf>
    <xf numFmtId="0" fontId="0" fillId="17" borderId="1" xfId="0" applyFill="1" applyBorder="1" applyAlignment="1">
      <alignment horizontal="center"/>
    </xf>
    <xf numFmtId="0" fontId="0" fillId="19" borderId="1" xfId="0" applyFill="1" applyBorder="1" applyAlignment="1">
      <alignment horizontal="center"/>
    </xf>
    <xf numFmtId="0" fontId="2" fillId="19" borderId="1" xfId="0" applyFont="1" applyFill="1" applyBorder="1" applyAlignment="1">
      <alignment horizontal="center"/>
    </xf>
    <xf numFmtId="0" fontId="2" fillId="20" borderId="1" xfId="0" applyFont="1" applyFill="1" applyBorder="1" applyAlignment="1">
      <alignment horizontal="center"/>
    </xf>
    <xf numFmtId="0" fontId="0" fillId="20" borderId="1" xfId="0" applyFill="1" applyBorder="1" applyAlignment="1">
      <alignment horizontal="center"/>
    </xf>
    <xf numFmtId="0" fontId="0" fillId="21" borderId="1" xfId="0" applyFill="1" applyBorder="1" applyAlignment="1">
      <alignment horizontal="center"/>
    </xf>
    <xf numFmtId="0" fontId="2" fillId="21" borderId="1" xfId="0" applyFont="1" applyFill="1" applyBorder="1" applyAlignment="1">
      <alignment horizontal="center"/>
    </xf>
    <xf numFmtId="0" fontId="0" fillId="14" borderId="1" xfId="0" applyFill="1" applyBorder="1"/>
    <xf numFmtId="0" fontId="6" fillId="22" borderId="1" xfId="0" applyFont="1" applyFill="1" applyBorder="1" applyAlignment="1">
      <alignment horizontal="center" vertical="center"/>
    </xf>
    <xf numFmtId="0" fontId="0" fillId="22" borderId="1" xfId="0" applyFill="1" applyBorder="1" applyAlignment="1">
      <alignment horizontal="center" vertical="center"/>
    </xf>
    <xf numFmtId="0" fontId="0" fillId="20" borderId="1" xfId="0" applyFill="1" applyBorder="1"/>
    <xf numFmtId="0" fontId="6" fillId="23" borderId="10" xfId="0" applyFont="1" applyFill="1" applyBorder="1" applyAlignment="1">
      <alignment horizontal="center"/>
    </xf>
    <xf numFmtId="0" fontId="0" fillId="23" borderId="0" xfId="0" applyFill="1"/>
    <xf numFmtId="10" fontId="0" fillId="23" borderId="0" xfId="0" applyNumberFormat="1" applyFill="1"/>
    <xf numFmtId="0" fontId="0" fillId="23" borderId="9" xfId="0" applyFill="1" applyBorder="1"/>
    <xf numFmtId="10" fontId="0" fillId="23" borderId="9" xfId="0" applyNumberFormat="1" applyFill="1" applyBorder="1"/>
    <xf numFmtId="0" fontId="0" fillId="11" borderId="1" xfId="0" applyFill="1" applyBorder="1"/>
    <xf numFmtId="10" fontId="0" fillId="0" borderId="0" xfId="0" applyNumberFormat="1"/>
    <xf numFmtId="0" fontId="0" fillId="2" borderId="1" xfId="0" applyFill="1" applyBorder="1" applyAlignment="1">
      <alignment horizontal="center"/>
    </xf>
    <xf numFmtId="0" fontId="7" fillId="8" borderId="1" xfId="0" applyFont="1" applyFill="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9" fillId="0" borderId="1" xfId="0" applyFont="1" applyBorder="1" applyAlignment="1">
      <alignment horizontal="center"/>
    </xf>
    <xf numFmtId="0" fontId="9" fillId="0" borderId="8" xfId="0" applyFont="1" applyBorder="1" applyAlignment="1">
      <alignment horizontal="center"/>
    </xf>
    <xf numFmtId="0" fontId="6" fillId="0" borderId="1" xfId="0" applyFont="1" applyBorder="1" applyAlignment="1">
      <alignment horizontal="center"/>
    </xf>
    <xf numFmtId="0" fontId="5" fillId="6" borderId="1" xfId="0" applyFont="1" applyFill="1" applyBorder="1" applyAlignment="1">
      <alignment horizontal="center"/>
    </xf>
    <xf numFmtId="0" fontId="7" fillId="3" borderId="1" xfId="0" applyFont="1" applyFill="1" applyBorder="1" applyAlignment="1">
      <alignment horizontal="center"/>
    </xf>
    <xf numFmtId="0" fontId="8" fillId="0" borderId="1" xfId="0" applyFont="1" applyBorder="1" applyAlignment="1">
      <alignment horizontal="center" vertical="center"/>
    </xf>
    <xf numFmtId="0" fontId="5" fillId="6" borderId="8" xfId="0" applyFont="1" applyFill="1" applyBorder="1" applyAlignment="1">
      <alignment horizontal="center"/>
    </xf>
    <xf numFmtId="0" fontId="2" fillId="2" borderId="1" xfId="0" applyFont="1" applyFill="1" applyBorder="1" applyAlignment="1">
      <alignment horizontal="center"/>
    </xf>
    <xf numFmtId="0" fontId="7" fillId="4" borderId="1" xfId="0" applyFont="1" applyFill="1" applyBorder="1" applyAlignment="1">
      <alignment horizontal="center"/>
    </xf>
    <xf numFmtId="0" fontId="2" fillId="2" borderId="2" xfId="0" applyFont="1" applyFill="1" applyBorder="1" applyAlignment="1">
      <alignment horizontal="center"/>
    </xf>
    <xf numFmtId="0" fontId="7" fillId="5" borderId="2" xfId="0" applyFont="1" applyFill="1" applyBorder="1" applyAlignment="1">
      <alignment horizontal="center"/>
    </xf>
    <xf numFmtId="0" fontId="7" fillId="5" borderId="1" xfId="0" applyFont="1" applyFill="1" applyBorder="1" applyAlignment="1">
      <alignment horizontal="center"/>
    </xf>
    <xf numFmtId="0" fontId="8" fillId="0" borderId="1" xfId="0" applyFont="1" applyBorder="1" applyAlignment="1">
      <alignment horizontal="center" vertical="center" wrapText="1"/>
    </xf>
    <xf numFmtId="0" fontId="4" fillId="6" borderId="1" xfId="0" applyFont="1" applyFill="1" applyBorder="1" applyAlignment="1">
      <alignment horizontal="center"/>
    </xf>
    <xf numFmtId="0" fontId="0" fillId="4" borderId="1" xfId="0" applyFill="1" applyBorder="1" applyAlignment="1">
      <alignment horizontal="center"/>
    </xf>
    <xf numFmtId="0" fontId="0" fillId="12" borderId="1" xfId="0" applyFill="1" applyBorder="1" applyAlignment="1">
      <alignment horizontal="center"/>
    </xf>
    <xf numFmtId="0" fontId="4" fillId="6" borderId="8" xfId="0"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0" xfId="0" applyFont="1" applyAlignment="1">
      <alignment horizontal="center"/>
    </xf>
    <xf numFmtId="0" fontId="8" fillId="8" borderId="1" xfId="0" applyFont="1" applyFill="1" applyBorder="1" applyAlignment="1">
      <alignment horizontal="center"/>
    </xf>
    <xf numFmtId="164" fontId="8" fillId="8" borderId="1" xfId="0" applyNumberFormat="1" applyFont="1" applyFill="1" applyBorder="1" applyAlignment="1">
      <alignment horizontal="center"/>
    </xf>
    <xf numFmtId="0" fontId="8" fillId="4" borderId="1" xfId="0" applyFont="1" applyFill="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14" borderId="1" xfId="0" applyFont="1" applyFill="1" applyBorder="1" applyAlignment="1">
      <alignment horizontal="center"/>
    </xf>
    <xf numFmtId="0" fontId="0" fillId="17" borderId="3" xfId="0" applyFill="1" applyBorder="1" applyAlignment="1">
      <alignment horizontal="center"/>
    </xf>
    <xf numFmtId="0" fontId="0" fillId="17" borderId="2" xfId="0" applyFill="1" applyBorder="1" applyAlignment="1">
      <alignment horizontal="center"/>
    </xf>
    <xf numFmtId="0" fontId="2" fillId="5" borderId="3" xfId="0" applyFont="1" applyFill="1" applyBorder="1" applyAlignment="1">
      <alignment horizontal="center"/>
    </xf>
    <xf numFmtId="0" fontId="2" fillId="5" borderId="2" xfId="0" applyFont="1" applyFill="1" applyBorder="1" applyAlignment="1">
      <alignment horizontal="center"/>
    </xf>
    <xf numFmtId="0" fontId="2" fillId="17" borderId="3" xfId="0" applyFont="1" applyFill="1" applyBorder="1" applyAlignment="1">
      <alignment horizontal="center"/>
    </xf>
    <xf numFmtId="0" fontId="2" fillId="17" borderId="2" xfId="0" applyFont="1"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center"/>
    </xf>
    <xf numFmtId="0" fontId="6" fillId="20" borderId="1" xfId="0" applyFont="1" applyFill="1" applyBorder="1" applyAlignment="1">
      <alignment horizontal="center"/>
    </xf>
    <xf numFmtId="0" fontId="0" fillId="12" borderId="8" xfId="0" applyFill="1" applyBorder="1" applyAlignment="1">
      <alignment horizontal="center"/>
    </xf>
    <xf numFmtId="0" fontId="4" fillId="23" borderId="1" xfId="0" applyFont="1" applyFill="1" applyBorder="1" applyAlignment="1">
      <alignment horizontal="center"/>
    </xf>
    <xf numFmtId="0" fontId="2" fillId="18" borderId="3" xfId="0" applyFont="1" applyFill="1" applyBorder="1" applyAlignment="1">
      <alignment horizontal="center"/>
    </xf>
    <xf numFmtId="0" fontId="2" fillId="18" borderId="2" xfId="0" applyFont="1" applyFill="1" applyBorder="1" applyAlignment="1">
      <alignment horizontal="center"/>
    </xf>
    <xf numFmtId="0" fontId="2" fillId="18" borderId="1" xfId="0" applyFont="1" applyFill="1" applyBorder="1" applyAlignment="1">
      <alignment horizontal="center"/>
    </xf>
    <xf numFmtId="0" fontId="0" fillId="0" borderId="0" xfId="0" applyAlignment="1">
      <alignment horizontal="center"/>
    </xf>
    <xf numFmtId="0" fontId="0" fillId="24" borderId="1" xfId="0" applyFill="1" applyBorder="1" applyAlignment="1">
      <alignment horizontal="center"/>
    </xf>
    <xf numFmtId="0" fontId="4" fillId="3" borderId="1" xfId="0" applyFont="1" applyFill="1" applyBorder="1" applyAlignment="1">
      <alignment horizontal="center"/>
    </xf>
    <xf numFmtId="0" fontId="4" fillId="4" borderId="12" xfId="0" applyFont="1" applyFill="1" applyBorder="1" applyAlignment="1">
      <alignment horizontal="center"/>
    </xf>
    <xf numFmtId="0" fontId="4" fillId="4" borderId="1" xfId="0" applyFont="1" applyFill="1" applyBorder="1" applyAlignment="1">
      <alignment horizontal="center"/>
    </xf>
    <xf numFmtId="0" fontId="2" fillId="24" borderId="3" xfId="0" applyFont="1" applyFill="1" applyBorder="1" applyAlignment="1">
      <alignment horizontal="center"/>
    </xf>
    <xf numFmtId="0" fontId="2" fillId="24" borderId="2" xfId="0" applyFont="1" applyFill="1" applyBorder="1" applyAlignment="1">
      <alignment horizontal="center"/>
    </xf>
    <xf numFmtId="0" fontId="2" fillId="24" borderId="1" xfId="0" applyFont="1" applyFill="1" applyBorder="1" applyAlignment="1">
      <alignment horizontal="center"/>
    </xf>
    <xf numFmtId="0" fontId="2" fillId="17" borderId="1" xfId="0" applyFont="1" applyFill="1" applyBorder="1" applyAlignment="1">
      <alignment horizontal="center"/>
    </xf>
    <xf numFmtId="0" fontId="2" fillId="24" borderId="12" xfId="0" applyFont="1" applyFill="1" applyBorder="1" applyAlignment="1">
      <alignment horizontal="center"/>
    </xf>
    <xf numFmtId="0" fontId="2" fillId="19" borderId="1" xfId="0" applyFont="1" applyFill="1" applyBorder="1" applyAlignment="1">
      <alignment horizontal="center" wrapText="1"/>
    </xf>
    <xf numFmtId="0" fontId="2" fillId="19" borderId="1" xfId="0" applyFont="1" applyFill="1" applyBorder="1" applyAlignment="1">
      <alignment horizontal="center" vertical="center" wrapText="1"/>
    </xf>
    <xf numFmtId="0" fontId="0" fillId="19" borderId="1" xfId="0" applyFill="1" applyBorder="1" applyAlignment="1">
      <alignment horizontal="center"/>
    </xf>
    <xf numFmtId="0" fontId="2" fillId="25" borderId="13" xfId="0" applyFont="1" applyFill="1" applyBorder="1" applyAlignment="1">
      <alignment horizontal="center"/>
    </xf>
    <xf numFmtId="0" fontId="2" fillId="25" borderId="0" xfId="0" applyFont="1" applyFill="1" applyBorder="1" applyAlignment="1">
      <alignment horizontal="center"/>
    </xf>
    <xf numFmtId="0" fontId="2" fillId="25" borderId="14" xfId="0" applyFont="1" applyFill="1" applyBorder="1" applyAlignment="1">
      <alignment horizontal="center"/>
    </xf>
    <xf numFmtId="0" fontId="2" fillId="25" borderId="7" xfId="0" applyFont="1" applyFill="1" applyBorder="1" applyAlignment="1">
      <alignment horizontal="center"/>
    </xf>
    <xf numFmtId="0" fontId="2" fillId="25" borderId="11" xfId="0" applyFont="1" applyFill="1" applyBorder="1" applyAlignment="1">
      <alignment horizontal="center"/>
    </xf>
    <xf numFmtId="0" fontId="2" fillId="25" borderId="6" xfId="0" applyFont="1" applyFill="1" applyBorder="1" applyAlignment="1">
      <alignment horizontal="center"/>
    </xf>
    <xf numFmtId="0" fontId="2" fillId="25" borderId="5" xfId="0" applyFont="1" applyFill="1" applyBorder="1" applyAlignment="1">
      <alignment horizontal="center"/>
    </xf>
    <xf numFmtId="0" fontId="2" fillId="25" borderId="15" xfId="0" applyFont="1" applyFill="1" applyBorder="1" applyAlignment="1">
      <alignment horizontal="center"/>
    </xf>
    <xf numFmtId="0" fontId="2" fillId="25" borderId="4" xfId="0" applyFont="1" applyFill="1" applyBorder="1" applyAlignment="1">
      <alignment horizontal="center"/>
    </xf>
    <xf numFmtId="0" fontId="0" fillId="14" borderId="1" xfId="0" applyFill="1" applyBorder="1" applyAlignment="1">
      <alignment horizontal="center"/>
    </xf>
    <xf numFmtId="0" fontId="0" fillId="26" borderId="0" xfId="0" applyFill="1"/>
    <xf numFmtId="0" fontId="2" fillId="9" borderId="1" xfId="0" applyFont="1" applyFill="1" applyBorder="1" applyAlignment="1">
      <alignment horizontal="center" vertical="center"/>
    </xf>
    <xf numFmtId="0" fontId="0" fillId="17" borderId="13" xfId="0" applyFill="1" applyBorder="1" applyAlignment="1">
      <alignment horizontal="center"/>
    </xf>
    <xf numFmtId="0" fontId="0" fillId="17" borderId="0" xfId="0" applyFill="1" applyBorder="1" applyAlignment="1">
      <alignment horizontal="center"/>
    </xf>
    <xf numFmtId="0" fontId="0" fillId="17" borderId="14" xfId="0" applyFill="1" applyBorder="1" applyAlignment="1">
      <alignment horizontal="center"/>
    </xf>
    <xf numFmtId="0" fontId="0" fillId="17" borderId="7" xfId="0" applyFill="1" applyBorder="1" applyAlignment="1">
      <alignment horizontal="center"/>
    </xf>
    <xf numFmtId="0" fontId="0" fillId="17" borderId="11" xfId="0" applyFill="1" applyBorder="1" applyAlignment="1">
      <alignment horizontal="center"/>
    </xf>
    <xf numFmtId="0" fontId="0" fillId="17" borderId="6" xfId="0" applyFill="1" applyBorder="1"/>
    <xf numFmtId="0" fontId="0" fillId="17" borderId="5" xfId="0" applyFill="1" applyBorder="1" applyAlignment="1">
      <alignment horizontal="center"/>
    </xf>
    <xf numFmtId="0" fontId="0" fillId="17" borderId="15" xfId="0" applyFill="1" applyBorder="1" applyAlignment="1">
      <alignment horizontal="center"/>
    </xf>
    <xf numFmtId="0" fontId="0" fillId="17" borderId="4" xfId="0" applyFill="1" applyBorder="1" applyAlignment="1">
      <alignment horizontal="center"/>
    </xf>
    <xf numFmtId="0" fontId="0" fillId="17" borderId="6" xfId="0" applyFill="1" applyBorder="1" applyAlignment="1">
      <alignment horizontal="center"/>
    </xf>
    <xf numFmtId="0" fontId="2" fillId="6" borderId="1" xfId="0" applyFont="1" applyFill="1" applyBorder="1" applyAlignment="1">
      <alignment horizontal="center"/>
    </xf>
    <xf numFmtId="0" fontId="0" fillId="0" borderId="0" xfId="0" applyFill="1" applyBorder="1" applyAlignment="1">
      <alignment wrapText="1"/>
    </xf>
    <xf numFmtId="0" fontId="0" fillId="14" borderId="1" xfId="0" applyFill="1" applyBorder="1" applyAlignment="1">
      <alignment horizontal="center" vertical="center" wrapText="1"/>
    </xf>
    <xf numFmtId="0" fontId="0" fillId="4" borderId="1" xfId="0" applyFill="1" applyBorder="1" applyAlignment="1">
      <alignment horizontal="center" vertical="center" wrapText="1"/>
    </xf>
    <xf numFmtId="0" fontId="0" fillId="19" borderId="1" xfId="0" applyFill="1" applyBorder="1" applyAlignment="1">
      <alignment horizontal="center" vertical="center" wrapText="1"/>
    </xf>
    <xf numFmtId="0" fontId="2" fillId="6" borderId="1" xfId="0" applyFont="1" applyFill="1" applyBorder="1" applyAlignment="1">
      <alignment horizontal="center" wrapText="1"/>
    </xf>
    <xf numFmtId="0" fontId="2" fillId="6" borderId="3" xfId="0" applyFont="1" applyFill="1" applyBorder="1" applyAlignment="1">
      <alignment horizontal="center" wrapText="1"/>
    </xf>
    <xf numFmtId="0" fontId="0" fillId="27"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 borderId="1" xfId="0" applyFill="1" applyBorder="1" applyAlignment="1">
      <alignment horizontal="center" vertical="center" wrapText="1"/>
    </xf>
    <xf numFmtId="0" fontId="14" fillId="6" borderId="1" xfId="0" applyFont="1" applyFill="1" applyBorder="1" applyAlignment="1">
      <alignment horizontal="center"/>
    </xf>
    <xf numFmtId="0" fontId="15" fillId="6" borderId="1" xfId="0" applyFont="1" applyFill="1" applyBorder="1" applyAlignment="1">
      <alignment horizontal="center"/>
    </xf>
    <xf numFmtId="0" fontId="13" fillId="29" borderId="1" xfId="0" applyFont="1" applyFill="1" applyBorder="1" applyAlignment="1">
      <alignment horizontal="center" vertical="center" wrapText="1"/>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8" fillId="6" borderId="1" xfId="0" applyFont="1" applyFill="1" applyBorder="1" applyAlignment="1">
      <alignment horizontal="center"/>
    </xf>
    <xf numFmtId="0" fontId="13" fillId="32"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0" fillId="33" borderId="1" xfId="0" applyFill="1" applyBorder="1" applyAlignment="1">
      <alignment horizontal="center"/>
    </xf>
    <xf numFmtId="0" fontId="0" fillId="4" borderId="3" xfId="0" applyFill="1" applyBorder="1" applyAlignment="1">
      <alignment horizontal="center"/>
    </xf>
    <xf numFmtId="0" fontId="0" fillId="4" borderId="2" xfId="0" applyFill="1" applyBorder="1" applyAlignment="1">
      <alignment horizontal="center"/>
    </xf>
    <xf numFmtId="0" fontId="0" fillId="4" borderId="16" xfId="0" applyFill="1" applyBorder="1" applyAlignment="1">
      <alignment horizontal="center"/>
    </xf>
    <xf numFmtId="0" fontId="0" fillId="6" borderId="1" xfId="0" applyFill="1" applyBorder="1" applyAlignment="1">
      <alignment horizontal="center"/>
    </xf>
    <xf numFmtId="0" fontId="0" fillId="34" borderId="1" xfId="0" applyFill="1" applyBorder="1" applyAlignment="1">
      <alignment horizontal="center" vertical="center" wrapText="1"/>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35" borderId="1" xfId="0" applyFill="1" applyBorder="1" applyAlignment="1">
      <alignment horizontal="center" vertical="center" wrapText="1"/>
    </xf>
  </cellXfs>
  <cellStyles count="1">
    <cellStyle name="Normal" xfId="0" builtinId="0"/>
  </cellStyles>
  <dxfs count="6">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Bar</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Questions'!$E$209</c:f>
              <c:strCache>
                <c:ptCount val="1"/>
                <c:pt idx="0">
                  <c:v>Frequency</c:v>
                </c:pt>
              </c:strCache>
            </c:strRef>
          </c:tx>
          <c:spPr>
            <a:pattFill prst="ltUpDiag">
              <a:fgClr>
                <a:schemeClr val="accent1"/>
              </a:fgClr>
              <a:bgClr>
                <a:schemeClr val="lt1"/>
              </a:bgClr>
            </a:pattFill>
            <a:ln>
              <a:noFill/>
            </a:ln>
            <a:effectLst/>
          </c:spPr>
          <c:invertIfNegative val="0"/>
          <c:cat>
            <c:strRef>
              <c:f>'More Statistics Questions'!$D$210:$D$215</c:f>
              <c:strCache>
                <c:ptCount val="6"/>
                <c:pt idx="0">
                  <c:v>1</c:v>
                </c:pt>
                <c:pt idx="1">
                  <c:v>2</c:v>
                </c:pt>
                <c:pt idx="2">
                  <c:v>3</c:v>
                </c:pt>
                <c:pt idx="3">
                  <c:v>4</c:v>
                </c:pt>
                <c:pt idx="4">
                  <c:v>5</c:v>
                </c:pt>
                <c:pt idx="5">
                  <c:v>More</c:v>
                </c:pt>
              </c:strCache>
            </c:strRef>
          </c:cat>
          <c:val>
            <c:numRef>
              <c:f>'More Statistics Questions'!$E$210:$E$215</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599C-487A-8460-2E44EA713640}"/>
            </c:ext>
          </c:extLst>
        </c:ser>
        <c:dLbls>
          <c:showLegendKey val="0"/>
          <c:showVal val="0"/>
          <c:showCatName val="0"/>
          <c:showSerName val="0"/>
          <c:showPercent val="0"/>
          <c:showBubbleSize val="0"/>
        </c:dLbls>
        <c:gapWidth val="269"/>
        <c:overlap val="-20"/>
        <c:axId val="1771718623"/>
        <c:axId val="1653686479"/>
      </c:barChart>
      <c:catAx>
        <c:axId val="1771718623"/>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53686479"/>
        <c:crosses val="autoZero"/>
        <c:auto val="1"/>
        <c:lblAlgn val="ctr"/>
        <c:lblOffset val="100"/>
        <c:noMultiLvlLbl val="0"/>
      </c:catAx>
      <c:valAx>
        <c:axId val="16536864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171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bar chart</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'More Statistics Questions'!$E$317</c:f>
              <c:strCache>
                <c:ptCount val="1"/>
                <c:pt idx="0">
                  <c:v>Frequency</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val>
            <c:numRef>
              <c:f>'More Statistics Questions'!$E$318:$E$338</c:f>
              <c:numCache>
                <c:formatCode>General</c:formatCode>
                <c:ptCount val="21"/>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0</c:v>
                </c:pt>
                <c:pt idx="17">
                  <c:v>2</c:v>
                </c:pt>
                <c:pt idx="18">
                  <c:v>1</c:v>
                </c:pt>
                <c:pt idx="19">
                  <c:v>1</c:v>
                </c:pt>
                <c:pt idx="20">
                  <c:v>0</c:v>
                </c:pt>
              </c:numCache>
            </c:numRef>
          </c:val>
          <c:extLst>
            <c:ext xmlns:c16="http://schemas.microsoft.com/office/drawing/2014/chart" uri="{C3380CC4-5D6E-409C-BE32-E72D297353CC}">
              <c16:uniqueId val="{00000000-A7E8-44E1-BE8C-02701420E61D}"/>
            </c:ext>
          </c:extLst>
        </c:ser>
        <c:dLbls>
          <c:showLegendKey val="0"/>
          <c:showVal val="0"/>
          <c:showCatName val="0"/>
          <c:showSerName val="0"/>
          <c:showPercent val="0"/>
          <c:showBubbleSize val="0"/>
        </c:dLbls>
        <c:gapWidth val="150"/>
        <c:gapDepth val="0"/>
        <c:shape val="box"/>
        <c:axId val="1651096079"/>
        <c:axId val="1778338863"/>
        <c:axId val="0"/>
      </c:bar3DChart>
      <c:catAx>
        <c:axId val="1651096079"/>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38863"/>
        <c:crosses val="autoZero"/>
        <c:auto val="1"/>
        <c:lblAlgn val="ctr"/>
        <c:lblOffset val="100"/>
        <c:noMultiLvlLbl val="0"/>
      </c:catAx>
      <c:valAx>
        <c:axId val="1778338863"/>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9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'More Statistics Questions'!$F$375</c:f>
              <c:strCache>
                <c:ptCount val="1"/>
                <c:pt idx="0">
                  <c:v>Frequency</c:v>
                </c:pt>
              </c:strCache>
            </c:strRef>
          </c:tx>
          <c:spPr>
            <a:solidFill>
              <a:schemeClr val="accent2"/>
            </a:solidFill>
            <a:ln>
              <a:noFill/>
            </a:ln>
            <a:effectLst/>
            <a:sp3d/>
          </c:spPr>
          <c:invertIfNegative val="0"/>
          <c:val>
            <c:numRef>
              <c:f>'More Statistics Questions'!$F$376:$F$405</c:f>
              <c:numCache>
                <c:formatCode>General</c:formatCode>
                <c:ptCount val="30"/>
                <c:pt idx="0">
                  <c:v>6</c:v>
                </c:pt>
                <c:pt idx="1">
                  <c:v>0</c:v>
                </c:pt>
                <c:pt idx="2">
                  <c:v>5</c:v>
                </c:pt>
                <c:pt idx="3">
                  <c:v>1</c:v>
                </c:pt>
                <c:pt idx="4">
                  <c:v>4</c:v>
                </c:pt>
                <c:pt idx="5">
                  <c:v>10</c:v>
                </c:pt>
                <c:pt idx="6">
                  <c:v>5</c:v>
                </c:pt>
                <c:pt idx="7">
                  <c:v>4</c:v>
                </c:pt>
                <c:pt idx="8">
                  <c:v>5</c:v>
                </c:pt>
                <c:pt idx="9">
                  <c:v>1</c:v>
                </c:pt>
                <c:pt idx="10">
                  <c:v>9</c:v>
                </c:pt>
                <c:pt idx="11">
                  <c:v>4</c:v>
                </c:pt>
                <c:pt idx="12">
                  <c:v>7</c:v>
                </c:pt>
                <c:pt idx="13">
                  <c:v>8</c:v>
                </c:pt>
                <c:pt idx="14">
                  <c:v>4</c:v>
                </c:pt>
                <c:pt idx="15">
                  <c:v>5</c:v>
                </c:pt>
                <c:pt idx="16">
                  <c:v>9</c:v>
                </c:pt>
                <c:pt idx="17">
                  <c:v>1</c:v>
                </c:pt>
                <c:pt idx="18">
                  <c:v>1</c:v>
                </c:pt>
                <c:pt idx="19">
                  <c:v>0</c:v>
                </c:pt>
                <c:pt idx="20">
                  <c:v>4</c:v>
                </c:pt>
                <c:pt idx="21">
                  <c:v>5</c:v>
                </c:pt>
                <c:pt idx="22">
                  <c:v>0</c:v>
                </c:pt>
                <c:pt idx="23">
                  <c:v>0</c:v>
                </c:pt>
                <c:pt idx="24">
                  <c:v>0</c:v>
                </c:pt>
                <c:pt idx="25">
                  <c:v>1</c:v>
                </c:pt>
                <c:pt idx="26">
                  <c:v>0</c:v>
                </c:pt>
                <c:pt idx="27">
                  <c:v>0</c:v>
                </c:pt>
                <c:pt idx="28">
                  <c:v>1</c:v>
                </c:pt>
                <c:pt idx="29">
                  <c:v>0</c:v>
                </c:pt>
              </c:numCache>
            </c:numRef>
          </c:val>
          <c:extLst>
            <c:ext xmlns:c16="http://schemas.microsoft.com/office/drawing/2014/chart" uri="{C3380CC4-5D6E-409C-BE32-E72D297353CC}">
              <c16:uniqueId val="{00000000-4055-4173-8A03-266E5F4D3897}"/>
            </c:ext>
          </c:extLst>
        </c:ser>
        <c:dLbls>
          <c:showLegendKey val="0"/>
          <c:showVal val="0"/>
          <c:showCatName val="0"/>
          <c:showSerName val="0"/>
          <c:showPercent val="0"/>
          <c:showBubbleSize val="0"/>
        </c:dLbls>
        <c:gapWidth val="150"/>
        <c:shape val="box"/>
        <c:axId val="1651088879"/>
        <c:axId val="1765403023"/>
        <c:axId val="0"/>
      </c:bar3DChart>
      <c:catAx>
        <c:axId val="1651088879"/>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03023"/>
        <c:crosses val="autoZero"/>
        <c:auto val="1"/>
        <c:lblAlgn val="ctr"/>
        <c:lblOffset val="100"/>
        <c:noMultiLvlLbl val="0"/>
      </c:catAx>
      <c:valAx>
        <c:axId val="176540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'More Statistics Questions'!$A$483</c:f>
              <c:strCache>
                <c:ptCount val="1"/>
                <c:pt idx="0">
                  <c:v>Region 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'More Statistics Questions'!$A$484:$A$493</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2278-4BB5-943A-0E0F7ADF8CC3}"/>
            </c:ext>
          </c:extLst>
        </c:ser>
        <c:ser>
          <c:idx val="1"/>
          <c:order val="1"/>
          <c:tx>
            <c:strRef>
              <c:f>'More Statistics Questions'!$B$483</c:f>
              <c:strCache>
                <c:ptCount val="1"/>
                <c:pt idx="0">
                  <c:v>Region 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'More Statistics Questions'!$B$484:$B$493</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2278-4BB5-943A-0E0F7ADF8CC3}"/>
            </c:ext>
          </c:extLst>
        </c:ser>
        <c:ser>
          <c:idx val="2"/>
          <c:order val="2"/>
          <c:tx>
            <c:strRef>
              <c:f>'More Statistics Questions'!$C$483</c:f>
              <c:strCache>
                <c:ptCount val="1"/>
                <c:pt idx="0">
                  <c:v>Region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'More Statistics Questions'!$C$484:$C$493</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2278-4BB5-943A-0E0F7ADF8CC3}"/>
            </c:ext>
          </c:extLst>
        </c:ser>
        <c:dLbls>
          <c:showLegendKey val="0"/>
          <c:showVal val="0"/>
          <c:showCatName val="0"/>
          <c:showSerName val="0"/>
          <c:showPercent val="0"/>
          <c:showBubbleSize val="0"/>
        </c:dLbls>
        <c:gapWidth val="150"/>
        <c:overlap val="100"/>
        <c:axId val="2050924016"/>
        <c:axId val="1752134416"/>
      </c:barChart>
      <c:catAx>
        <c:axId val="2050924016"/>
        <c:scaling>
          <c:orientation val="minMax"/>
        </c:scaling>
        <c:delete val="0"/>
        <c:axPos val="l"/>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34416"/>
        <c:crosses val="autoZero"/>
        <c:auto val="1"/>
        <c:lblAlgn val="ctr"/>
        <c:lblOffset val="100"/>
        <c:noMultiLvlLbl val="0"/>
      </c:catAx>
      <c:valAx>
        <c:axId val="175213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2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BAR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Questions'!$J$195</c:f>
              <c:strCache>
                <c:ptCount val="1"/>
                <c:pt idx="0">
                  <c:v>Frequency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'More Statistics Questions'!$I$196:$I$200</c:f>
              <c:strCache>
                <c:ptCount val="5"/>
                <c:pt idx="0">
                  <c:v>10</c:v>
                </c:pt>
                <c:pt idx="1">
                  <c:v>20</c:v>
                </c:pt>
                <c:pt idx="2">
                  <c:v>30</c:v>
                </c:pt>
                <c:pt idx="3">
                  <c:v>40</c:v>
                </c:pt>
                <c:pt idx="4">
                  <c:v>More</c:v>
                </c:pt>
              </c:strCache>
            </c:strRef>
          </c:cat>
          <c:val>
            <c:numRef>
              <c:f>'More Statistics Questions'!$J$196:$J$200</c:f>
              <c:numCache>
                <c:formatCode>General</c:formatCode>
                <c:ptCount val="5"/>
                <c:pt idx="0">
                  <c:v>1</c:v>
                </c:pt>
                <c:pt idx="1">
                  <c:v>1</c:v>
                </c:pt>
                <c:pt idx="2">
                  <c:v>3</c:v>
                </c:pt>
                <c:pt idx="3">
                  <c:v>1</c:v>
                </c:pt>
                <c:pt idx="4">
                  <c:v>1</c:v>
                </c:pt>
              </c:numCache>
            </c:numRef>
          </c:val>
          <c:extLst>
            <c:ext xmlns:c16="http://schemas.microsoft.com/office/drawing/2014/chart" uri="{C3380CC4-5D6E-409C-BE32-E72D297353CC}">
              <c16:uniqueId val="{00000000-6887-413D-921E-68BDF056729E}"/>
            </c:ext>
          </c:extLst>
        </c:ser>
        <c:ser>
          <c:idx val="1"/>
          <c:order val="1"/>
          <c:tx>
            <c:strRef>
              <c:f>'More Statistics Questions'!$K$195</c:f>
              <c:strCache>
                <c:ptCount val="1"/>
                <c:pt idx="0">
                  <c:v>Cumulative %</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'More Statistics Questions'!$I$196:$I$200</c:f>
              <c:strCache>
                <c:ptCount val="5"/>
                <c:pt idx="0">
                  <c:v>10</c:v>
                </c:pt>
                <c:pt idx="1">
                  <c:v>20</c:v>
                </c:pt>
                <c:pt idx="2">
                  <c:v>30</c:v>
                </c:pt>
                <c:pt idx="3">
                  <c:v>40</c:v>
                </c:pt>
                <c:pt idx="4">
                  <c:v>More</c:v>
                </c:pt>
              </c:strCache>
            </c:strRef>
          </c:cat>
          <c:val>
            <c:numRef>
              <c:f>'More Statistics Questions'!$K$196:$K$200</c:f>
              <c:numCache>
                <c:formatCode>0.00%</c:formatCode>
                <c:ptCount val="5"/>
                <c:pt idx="0">
                  <c:v>0.14285714285714285</c:v>
                </c:pt>
                <c:pt idx="1">
                  <c:v>0.2857142857142857</c:v>
                </c:pt>
                <c:pt idx="2">
                  <c:v>0.7142857142857143</c:v>
                </c:pt>
                <c:pt idx="3">
                  <c:v>0.8571428571428571</c:v>
                </c:pt>
                <c:pt idx="4">
                  <c:v>1</c:v>
                </c:pt>
              </c:numCache>
            </c:numRef>
          </c:val>
          <c:extLst>
            <c:ext xmlns:c16="http://schemas.microsoft.com/office/drawing/2014/chart" uri="{C3380CC4-5D6E-409C-BE32-E72D297353CC}">
              <c16:uniqueId val="{00000001-6887-413D-921E-68BDF056729E}"/>
            </c:ext>
          </c:extLst>
        </c:ser>
        <c:dLbls>
          <c:dLblPos val="inEnd"/>
          <c:showLegendKey val="0"/>
          <c:showVal val="1"/>
          <c:showCatName val="0"/>
          <c:showSerName val="0"/>
          <c:showPercent val="0"/>
          <c:showBubbleSize val="0"/>
        </c:dLbls>
        <c:gapWidth val="315"/>
        <c:overlap val="-40"/>
        <c:axId val="852988239"/>
        <c:axId val="856189519"/>
      </c:barChart>
      <c:catAx>
        <c:axId val="8529882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189519"/>
        <c:crosses val="autoZero"/>
        <c:auto val="1"/>
        <c:lblAlgn val="ctr"/>
        <c:lblOffset val="100"/>
        <c:noMultiLvlLbl val="0"/>
      </c:catAx>
      <c:valAx>
        <c:axId val="8561895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2988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txData>
          <cx:v>Histogram Chart</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 Chart</a:t>
          </a:r>
        </a:p>
      </cx:txPr>
    </cx:title>
    <cx:plotArea>
      <cx:plotAreaRegion>
        <cx:series layoutId="clusteredColumn" uniqueId="{C5DADEE9-C9BD-4A9F-9638-B8D00EC28507}">
          <cx:tx>
            <cx:txData>
              <cx:f>_xlchart.v1.6</cx:f>
              <cx:v>Frequency</cx:v>
            </cx:txData>
          </cx:tx>
          <cx:dataId val="0"/>
          <cx:layoutPr>
            <cx:aggregation/>
          </cx:layoutPr>
          <cx:axisId val="1"/>
        </cx:series>
        <cx:series layoutId="paretoLine" ownerIdx="0" uniqueId="{518F5A8D-B85B-4797-AFBA-E0B9326E27D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histogram chart</cx:v>
        </cx:txData>
      </cx:tx>
      <cx:spPr>
        <a:solidFill>
          <a:schemeClr val="accent1"/>
        </a:solidFill>
      </cx:spPr>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Calibri" panose="020F0502020204030204"/>
            </a:rPr>
            <a:t>histogram chart</a:t>
          </a:r>
        </a:p>
      </cx:txPr>
    </cx:title>
    <cx:plotArea>
      <cx:plotAreaRegion>
        <cx:series layoutId="clusteredColumn" uniqueId="{C9AE2F8D-E00F-4B13-9E0E-10DD1F9455BA}">
          <cx:tx>
            <cx:txData>
              <cx:f>_xlchart.v1.1</cx:f>
              <cx:v>Frequency</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Histogram</cx:v>
        </cx:txData>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C637619D-3FA2-4AE3-B044-27626BF952C5}">
          <cx:tx>
            <cx:txData>
              <cx:f>_xlchart.v1.3</cx:f>
              <cx:v>Times</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2.xml"/><Relationship Id="rId7" Type="http://schemas.openxmlformats.org/officeDocument/2006/relationships/chart" Target="../charts/chart4.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3.xml"/><Relationship Id="rId5" Type="http://schemas.microsoft.com/office/2014/relationships/chartEx" Target="../charts/chartEx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209550</xdr:colOff>
      <xdr:row>209</xdr:row>
      <xdr:rowOff>138112</xdr:rowOff>
    </xdr:from>
    <xdr:to>
      <xdr:col>13</xdr:col>
      <xdr:colOff>314325</xdr:colOff>
      <xdr:row>221</xdr:row>
      <xdr:rowOff>161925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6BBF05C-C9AE-2937-3B22-B389161872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2425" y="39638287"/>
              <a:ext cx="4762500" cy="23098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114300</xdr:colOff>
      <xdr:row>228</xdr:row>
      <xdr:rowOff>42862</xdr:rowOff>
    </xdr:from>
    <xdr:to>
      <xdr:col>13</xdr:col>
      <xdr:colOff>419100</xdr:colOff>
      <xdr:row>242</xdr:row>
      <xdr:rowOff>119062</xdr:rowOff>
    </xdr:to>
    <xdr:graphicFrame macro="">
      <xdr:nvGraphicFramePr>
        <xdr:cNvPr id="7" name="Chart 6">
          <a:extLst>
            <a:ext uri="{FF2B5EF4-FFF2-40B4-BE49-F238E27FC236}">
              <a16:creationId xmlns:a16="http://schemas.microsoft.com/office/drawing/2014/main" id="{CBF7A8F7-E236-0046-7FC7-B05BAC7E6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317</xdr:row>
      <xdr:rowOff>1</xdr:rowOff>
    </xdr:from>
    <xdr:to>
      <xdr:col>15</xdr:col>
      <xdr:colOff>609599</xdr:colOff>
      <xdr:row>331</xdr:row>
      <xdr:rowOff>180975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EF6D683-77A1-D51F-A4C2-426BF9D17D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62399" y="59959876"/>
              <a:ext cx="6477000" cy="28479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338</xdr:row>
      <xdr:rowOff>0</xdr:rowOff>
    </xdr:from>
    <xdr:to>
      <xdr:col>15</xdr:col>
      <xdr:colOff>600075</xdr:colOff>
      <xdr:row>352</xdr:row>
      <xdr:rowOff>190499</xdr:rowOff>
    </xdr:to>
    <xdr:graphicFrame macro="">
      <xdr:nvGraphicFramePr>
        <xdr:cNvPr id="14" name="Chart 13">
          <a:extLst>
            <a:ext uri="{FF2B5EF4-FFF2-40B4-BE49-F238E27FC236}">
              <a16:creationId xmlns:a16="http://schemas.microsoft.com/office/drawing/2014/main" id="{41AB983E-2EE8-1E7F-F84D-FF6998641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376</xdr:row>
      <xdr:rowOff>9525</xdr:rowOff>
    </xdr:from>
    <xdr:to>
      <xdr:col>15</xdr:col>
      <xdr:colOff>0</xdr:colOff>
      <xdr:row>389</xdr:row>
      <xdr:rowOff>9525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422EBA5A-C886-4DE2-5A90-513F522E80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562475" y="71094600"/>
              <a:ext cx="5267325" cy="2476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609599</xdr:colOff>
      <xdr:row>394</xdr:row>
      <xdr:rowOff>9525</xdr:rowOff>
    </xdr:from>
    <xdr:to>
      <xdr:col>16</xdr:col>
      <xdr:colOff>600074</xdr:colOff>
      <xdr:row>408</xdr:row>
      <xdr:rowOff>180975</xdr:rowOff>
    </xdr:to>
    <xdr:graphicFrame macro="">
      <xdr:nvGraphicFramePr>
        <xdr:cNvPr id="17" name="Chart 16">
          <a:extLst>
            <a:ext uri="{FF2B5EF4-FFF2-40B4-BE49-F238E27FC236}">
              <a16:creationId xmlns:a16="http://schemas.microsoft.com/office/drawing/2014/main" id="{C94E8347-A03A-1FA3-3F8B-7642888AF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9525</xdr:colOff>
      <xdr:row>492</xdr:row>
      <xdr:rowOff>4761</xdr:rowOff>
    </xdr:from>
    <xdr:to>
      <xdr:col>17</xdr:col>
      <xdr:colOff>600074</xdr:colOff>
      <xdr:row>506</xdr:row>
      <xdr:rowOff>161924</xdr:rowOff>
    </xdr:to>
    <xdr:graphicFrame macro="">
      <xdr:nvGraphicFramePr>
        <xdr:cNvPr id="2" name="Chart 1">
          <a:extLst>
            <a:ext uri="{FF2B5EF4-FFF2-40B4-BE49-F238E27FC236}">
              <a16:creationId xmlns:a16="http://schemas.microsoft.com/office/drawing/2014/main" id="{534AF0D4-663A-56D5-C0F3-1BA68A12B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174</xdr:row>
      <xdr:rowOff>4762</xdr:rowOff>
    </xdr:from>
    <xdr:to>
      <xdr:col>13</xdr:col>
      <xdr:colOff>609599</xdr:colOff>
      <xdr:row>189</xdr:row>
      <xdr:rowOff>0</xdr:rowOff>
    </xdr:to>
    <xdr:graphicFrame macro="">
      <xdr:nvGraphicFramePr>
        <xdr:cNvPr id="4" name="Chart 3">
          <a:extLst>
            <a:ext uri="{FF2B5EF4-FFF2-40B4-BE49-F238E27FC236}">
              <a16:creationId xmlns:a16="http://schemas.microsoft.com/office/drawing/2014/main" id="{C978B893-06D3-959E-C0F1-3136AD483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9</xdr:col>
      <xdr:colOff>333375</xdr:colOff>
      <xdr:row>14</xdr:row>
      <xdr:rowOff>4762</xdr:rowOff>
    </xdr:from>
    <xdr:ext cx="65" cy="172227"/>
    <xdr:sp macro="" textlink="">
      <xdr:nvSpPr>
        <xdr:cNvPr id="2" name="TextBox 1">
          <a:extLst>
            <a:ext uri="{FF2B5EF4-FFF2-40B4-BE49-F238E27FC236}">
              <a16:creationId xmlns:a16="http://schemas.microsoft.com/office/drawing/2014/main" id="{A964752C-75C4-4EEE-0462-BA850138390E}"/>
            </a:ext>
          </a:extLst>
        </xdr:cNvPr>
        <xdr:cNvSpPr txBox="1"/>
      </xdr:nvSpPr>
      <xdr:spPr>
        <a:xfrm>
          <a:off x="5819775" y="2719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06392F-9170-47F6-9B54-D005FF0B4032}" name="Table1" displayName="Table1" ref="A5:B9" totalsRowShown="0" headerRowDxfId="5" headerRowBorderDxfId="4" tableBorderDxfId="3" totalsRowBorderDxfId="2">
  <autoFilter ref="A5:B9" xr:uid="{0206392F-9170-47F6-9B54-D005FF0B4032}">
    <filterColumn colId="0" hiddenButton="1"/>
    <filterColumn colId="1" hiddenButton="1"/>
  </autoFilter>
  <tableColumns count="2">
    <tableColumn id="1" xr3:uid="{829B7B65-EBA3-4250-9A04-1541E09B29A0}" name="Week" dataDxfId="1"/>
    <tableColumn id="2" xr3:uid="{55F0981A-376B-4C46-BDE4-AE3B3B2EF2B6}" name="Units"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499984740745262"/>
  </sheetPr>
  <dimension ref="A1:S110"/>
  <sheetViews>
    <sheetView topLeftCell="A136" zoomScaleNormal="100" workbookViewId="0">
      <selection activeCell="G119" sqref="G119"/>
    </sheetView>
  </sheetViews>
  <sheetFormatPr defaultRowHeight="15" x14ac:dyDescent="0.25"/>
  <cols>
    <col min="3" max="3" width="18.140625" bestFit="1" customWidth="1"/>
    <col min="4" max="4" width="12.7109375" bestFit="1" customWidth="1"/>
    <col min="5" max="5" width="18.140625" bestFit="1" customWidth="1"/>
    <col min="6" max="6" width="12" bestFit="1" customWidth="1"/>
  </cols>
  <sheetData>
    <row r="1" spans="1:16" ht="15.75" x14ac:dyDescent="0.25">
      <c r="A1" s="75" t="s">
        <v>0</v>
      </c>
      <c r="B1" s="75"/>
      <c r="C1" s="75"/>
      <c r="D1" s="75"/>
      <c r="E1" s="75"/>
      <c r="F1" s="75"/>
      <c r="G1" s="75"/>
      <c r="H1" s="75"/>
    </row>
    <row r="2" spans="1:16" x14ac:dyDescent="0.25">
      <c r="A2" s="60" t="s">
        <v>1</v>
      </c>
      <c r="B2" s="61"/>
      <c r="C2" s="61"/>
      <c r="D2" s="61"/>
      <c r="E2" s="61"/>
      <c r="F2" s="61"/>
      <c r="G2" s="61"/>
      <c r="H2" s="61"/>
    </row>
    <row r="3" spans="1:16" ht="36" customHeight="1" x14ac:dyDescent="0.25">
      <c r="A3" s="61"/>
      <c r="B3" s="61"/>
      <c r="C3" s="61"/>
      <c r="D3" s="61"/>
      <c r="E3" s="61"/>
      <c r="F3" s="61"/>
      <c r="G3" s="61"/>
      <c r="H3" s="61"/>
    </row>
    <row r="5" spans="1:16" ht="18.75" x14ac:dyDescent="0.3">
      <c r="A5" s="3" t="s">
        <v>2</v>
      </c>
      <c r="B5" s="4" t="s">
        <v>3</v>
      </c>
      <c r="I5" s="68" t="s">
        <v>5</v>
      </c>
      <c r="J5" s="68"/>
    </row>
    <row r="6" spans="1:16" x14ac:dyDescent="0.25">
      <c r="A6" s="1">
        <v>1</v>
      </c>
      <c r="B6" s="2">
        <v>50</v>
      </c>
      <c r="G6" s="69" t="s">
        <v>6</v>
      </c>
      <c r="H6" s="69"/>
      <c r="I6" s="69"/>
      <c r="J6" s="69"/>
      <c r="K6" s="69"/>
      <c r="L6" s="69"/>
      <c r="M6" s="69"/>
    </row>
    <row r="7" spans="1:16" ht="18.75" x14ac:dyDescent="0.3">
      <c r="A7" s="1">
        <v>2</v>
      </c>
      <c r="B7" s="2">
        <v>60</v>
      </c>
      <c r="G7" s="66">
        <f>AVERAGE(Table1[Units])</f>
        <v>58.75</v>
      </c>
      <c r="H7" s="66"/>
      <c r="I7" s="66"/>
      <c r="J7" s="66"/>
      <c r="K7" s="66"/>
      <c r="L7" s="66"/>
      <c r="M7" s="66"/>
    </row>
    <row r="8" spans="1:16" x14ac:dyDescent="0.25">
      <c r="A8" s="1">
        <v>3</v>
      </c>
      <c r="B8" s="2">
        <v>55</v>
      </c>
    </row>
    <row r="9" spans="1:16" x14ac:dyDescent="0.25">
      <c r="A9" s="5">
        <v>4</v>
      </c>
      <c r="B9" s="6">
        <v>70</v>
      </c>
      <c r="G9" s="69" t="s">
        <v>7</v>
      </c>
      <c r="H9" s="69"/>
      <c r="I9" s="69"/>
      <c r="J9" s="69"/>
      <c r="K9" s="69"/>
      <c r="L9" s="69"/>
      <c r="M9" s="69"/>
      <c r="N9" s="69"/>
    </row>
    <row r="10" spans="1:16" ht="18.75" x14ac:dyDescent="0.3">
      <c r="G10" s="70">
        <f>MEDIAN(Table1[Units])</f>
        <v>57.5</v>
      </c>
      <c r="H10" s="70"/>
      <c r="I10" s="70"/>
      <c r="J10" s="70"/>
      <c r="K10" s="70"/>
      <c r="L10" s="70"/>
      <c r="M10" s="70"/>
      <c r="N10" s="70"/>
    </row>
    <row r="11" spans="1:16" x14ac:dyDescent="0.25">
      <c r="C11" s="10" t="s">
        <v>2</v>
      </c>
      <c r="D11" s="10"/>
      <c r="E11" s="10" t="s">
        <v>3</v>
      </c>
      <c r="F11" s="10"/>
    </row>
    <row r="12" spans="1:16" x14ac:dyDescent="0.25">
      <c r="C12" s="8"/>
      <c r="D12" s="8"/>
      <c r="E12" s="8"/>
      <c r="F12" s="8"/>
      <c r="G12" s="71" t="s">
        <v>8</v>
      </c>
      <c r="H12" s="69"/>
      <c r="I12" s="69"/>
      <c r="J12" s="69"/>
      <c r="K12" s="69"/>
      <c r="L12" s="69"/>
      <c r="M12" s="69"/>
      <c r="N12" s="69"/>
      <c r="O12" s="69"/>
      <c r="P12" s="69"/>
    </row>
    <row r="13" spans="1:16" ht="18.75" x14ac:dyDescent="0.3">
      <c r="C13" s="8" t="s">
        <v>9</v>
      </c>
      <c r="D13" s="8">
        <v>2.5</v>
      </c>
      <c r="E13" s="8" t="s">
        <v>9</v>
      </c>
      <c r="F13" s="9">
        <v>58.75</v>
      </c>
      <c r="G13" s="72" t="e">
        <f>MODE(Table1[Units])</f>
        <v>#N/A</v>
      </c>
      <c r="H13" s="73"/>
      <c r="I13" s="73"/>
      <c r="J13" s="73"/>
      <c r="K13" s="73"/>
      <c r="L13" s="73"/>
      <c r="M13" s="73"/>
      <c r="N13" s="73"/>
      <c r="O13" s="73"/>
      <c r="P13" s="73"/>
    </row>
    <row r="14" spans="1:16" x14ac:dyDescent="0.25">
      <c r="C14" s="8" t="s">
        <v>10</v>
      </c>
      <c r="D14" s="8">
        <v>0.6454972243679028</v>
      </c>
      <c r="E14" s="8" t="s">
        <v>10</v>
      </c>
      <c r="F14" s="9">
        <v>4.2695628191498329</v>
      </c>
    </row>
    <row r="15" spans="1:16" x14ac:dyDescent="0.25">
      <c r="C15" s="8" t="s">
        <v>11</v>
      </c>
      <c r="D15" s="8">
        <v>2.5</v>
      </c>
      <c r="E15" s="8" t="s">
        <v>11</v>
      </c>
      <c r="F15" s="8">
        <v>57.5</v>
      </c>
    </row>
    <row r="16" spans="1:16" x14ac:dyDescent="0.25">
      <c r="C16" s="8" t="s">
        <v>12</v>
      </c>
      <c r="D16" s="8" t="e">
        <v>#N/A</v>
      </c>
      <c r="E16" s="8" t="s">
        <v>12</v>
      </c>
      <c r="F16" s="9" t="e">
        <v>#N/A</v>
      </c>
    </row>
    <row r="17" spans="1:18" x14ac:dyDescent="0.25">
      <c r="C17" s="8" t="s">
        <v>13</v>
      </c>
      <c r="D17" s="8">
        <v>1.2909944487358056</v>
      </c>
      <c r="E17" s="8" t="s">
        <v>13</v>
      </c>
      <c r="F17" s="8">
        <v>8.5391256382996659</v>
      </c>
    </row>
    <row r="18" spans="1:18" x14ac:dyDescent="0.25">
      <c r="C18" s="8" t="s">
        <v>14</v>
      </c>
      <c r="D18" s="8">
        <v>1.6666666666666667</v>
      </c>
      <c r="E18" s="8" t="s">
        <v>14</v>
      </c>
      <c r="F18" s="8">
        <v>72.916666666666671</v>
      </c>
    </row>
    <row r="19" spans="1:18" x14ac:dyDescent="0.25">
      <c r="C19" s="8" t="s">
        <v>15</v>
      </c>
      <c r="D19" s="8">
        <v>-1.1999999999999975</v>
      </c>
      <c r="E19" s="8" t="s">
        <v>15</v>
      </c>
      <c r="F19" s="8">
        <v>0.34285714285713453</v>
      </c>
    </row>
    <row r="20" spans="1:18" x14ac:dyDescent="0.25">
      <c r="C20" s="8" t="s">
        <v>16</v>
      </c>
      <c r="D20" s="8">
        <v>0</v>
      </c>
      <c r="E20" s="8" t="s">
        <v>16</v>
      </c>
      <c r="F20" s="8">
        <v>0.75283719913172531</v>
      </c>
    </row>
    <row r="21" spans="1:18" x14ac:dyDescent="0.25">
      <c r="C21" s="8" t="s">
        <v>17</v>
      </c>
      <c r="D21" s="8">
        <v>3</v>
      </c>
      <c r="E21" s="8" t="s">
        <v>17</v>
      </c>
      <c r="F21" s="8">
        <v>20</v>
      </c>
    </row>
    <row r="22" spans="1:18" x14ac:dyDescent="0.25">
      <c r="C22" s="8" t="s">
        <v>18</v>
      </c>
      <c r="D22" s="8">
        <v>1</v>
      </c>
      <c r="E22" s="8" t="s">
        <v>18</v>
      </c>
      <c r="F22" s="8">
        <v>50</v>
      </c>
    </row>
    <row r="23" spans="1:18" x14ac:dyDescent="0.25">
      <c r="C23" s="8" t="s">
        <v>19</v>
      </c>
      <c r="D23" s="8">
        <v>4</v>
      </c>
      <c r="E23" s="8" t="s">
        <v>19</v>
      </c>
      <c r="F23" s="8">
        <v>70</v>
      </c>
    </row>
    <row r="24" spans="1:18" x14ac:dyDescent="0.25">
      <c r="C24" s="8" t="s">
        <v>20</v>
      </c>
      <c r="D24" s="8">
        <v>10</v>
      </c>
      <c r="E24" s="8" t="s">
        <v>20</v>
      </c>
      <c r="F24" s="8">
        <v>235</v>
      </c>
    </row>
    <row r="25" spans="1:18" x14ac:dyDescent="0.25">
      <c r="C25" s="8" t="s">
        <v>21</v>
      </c>
      <c r="D25" s="8">
        <v>4</v>
      </c>
      <c r="E25" s="8" t="s">
        <v>21</v>
      </c>
      <c r="F25" s="8">
        <v>4</v>
      </c>
    </row>
    <row r="27" spans="1:18" ht="4.5" customHeight="1" x14ac:dyDescent="0.25">
      <c r="A27" s="11"/>
      <c r="B27" s="11"/>
      <c r="C27" s="11"/>
      <c r="D27" s="11"/>
      <c r="E27" s="11"/>
      <c r="F27" s="11"/>
      <c r="G27" s="11"/>
      <c r="H27" s="11"/>
      <c r="I27" s="11"/>
      <c r="J27" s="11"/>
      <c r="K27" s="11"/>
      <c r="L27" s="11"/>
      <c r="M27" s="11"/>
      <c r="N27" s="11"/>
      <c r="O27" s="11"/>
      <c r="P27" s="11"/>
      <c r="Q27" s="11"/>
      <c r="R27" s="11"/>
    </row>
    <row r="28" spans="1:18" x14ac:dyDescent="0.25">
      <c r="A28" s="74" t="s">
        <v>22</v>
      </c>
      <c r="B28" s="67"/>
      <c r="C28" s="67"/>
      <c r="D28" s="67"/>
      <c r="E28" s="67"/>
      <c r="F28" s="67"/>
    </row>
    <row r="29" spans="1:18" ht="35.25" customHeight="1" x14ac:dyDescent="0.25">
      <c r="A29" s="67"/>
      <c r="B29" s="67"/>
      <c r="C29" s="67"/>
      <c r="D29" s="67"/>
      <c r="E29" s="67"/>
      <c r="F29" s="67"/>
    </row>
    <row r="31" spans="1:18" ht="21.75" customHeight="1" x14ac:dyDescent="0.25">
      <c r="A31" s="67" t="s">
        <v>23</v>
      </c>
      <c r="B31" s="67"/>
      <c r="C31" s="67"/>
      <c r="D31" s="67"/>
      <c r="E31" s="67"/>
      <c r="F31" s="67"/>
    </row>
    <row r="32" spans="1:18" ht="14.25" customHeight="1" x14ac:dyDescent="0.25">
      <c r="A32" s="16" t="s">
        <v>27</v>
      </c>
      <c r="C32" s="14"/>
      <c r="D32" s="14"/>
      <c r="E32" s="13"/>
      <c r="F32" s="13"/>
    </row>
    <row r="33" spans="1:14" x14ac:dyDescent="0.25">
      <c r="A33" s="7">
        <v>15</v>
      </c>
      <c r="C33" s="64" t="s">
        <v>27</v>
      </c>
      <c r="D33" s="64"/>
    </row>
    <row r="34" spans="1:14" ht="18.75" x14ac:dyDescent="0.3">
      <c r="A34" s="7">
        <v>10</v>
      </c>
      <c r="C34" s="8"/>
      <c r="D34" s="8"/>
      <c r="H34" s="68" t="s">
        <v>4</v>
      </c>
      <c r="I34" s="68"/>
    </row>
    <row r="35" spans="1:14" x14ac:dyDescent="0.25">
      <c r="A35" s="7">
        <v>20</v>
      </c>
      <c r="C35" s="8" t="s">
        <v>9</v>
      </c>
      <c r="D35" s="9">
        <v>17</v>
      </c>
      <c r="F35" s="58" t="s">
        <v>24</v>
      </c>
      <c r="G35" s="58"/>
      <c r="H35" s="58"/>
      <c r="I35" s="58"/>
      <c r="J35" s="58"/>
      <c r="K35" s="58"/>
      <c r="L35" s="58"/>
    </row>
    <row r="36" spans="1:14" ht="18.75" x14ac:dyDescent="0.3">
      <c r="A36" s="7">
        <v>25</v>
      </c>
      <c r="C36" s="8" t="s">
        <v>10</v>
      </c>
      <c r="D36" s="8">
        <v>1.3764944032233706</v>
      </c>
      <c r="F36" s="66">
        <f>AVERAGE(A32:A52)</f>
        <v>17</v>
      </c>
      <c r="G36" s="66"/>
      <c r="H36" s="66"/>
      <c r="I36" s="66"/>
      <c r="J36" s="66"/>
      <c r="K36" s="66"/>
      <c r="L36" s="66"/>
    </row>
    <row r="37" spans="1:14" x14ac:dyDescent="0.25">
      <c r="A37" s="7">
        <v>15</v>
      </c>
      <c r="C37" s="8" t="s">
        <v>11</v>
      </c>
      <c r="D37" s="9">
        <v>15</v>
      </c>
    </row>
    <row r="38" spans="1:14" x14ac:dyDescent="0.25">
      <c r="A38" s="7">
        <v>10</v>
      </c>
      <c r="C38" s="8" t="s">
        <v>12</v>
      </c>
      <c r="D38" s="9">
        <v>10</v>
      </c>
      <c r="F38" s="58" t="s">
        <v>25</v>
      </c>
      <c r="G38" s="58"/>
      <c r="H38" s="58"/>
      <c r="I38" s="58"/>
      <c r="J38" s="58"/>
      <c r="K38" s="58"/>
      <c r="L38" s="58"/>
      <c r="M38" s="58"/>
    </row>
    <row r="39" spans="1:14" x14ac:dyDescent="0.3">
      <c r="A39" s="7">
        <v>30</v>
      </c>
      <c r="C39" s="8" t="s">
        <v>13</v>
      </c>
      <c r="D39" s="8">
        <v>6.1558701125109243</v>
      </c>
      <c r="F39" s="66">
        <f>MEDIAN(A32:A52)</f>
        <v>15</v>
      </c>
      <c r="G39" s="66"/>
      <c r="H39" s="66"/>
      <c r="I39" s="66"/>
      <c r="J39" s="66"/>
      <c r="K39" s="66"/>
      <c r="L39" s="66"/>
      <c r="M39" s="66"/>
    </row>
    <row r="40" spans="1:14" x14ac:dyDescent="0.25">
      <c r="A40" s="7">
        <v>20</v>
      </c>
      <c r="C40" s="8" t="s">
        <v>14</v>
      </c>
      <c r="D40" s="8">
        <v>37.89473684210526</v>
      </c>
    </row>
    <row r="41" spans="1:14" x14ac:dyDescent="0.25">
      <c r="A41" s="7">
        <v>15</v>
      </c>
      <c r="C41" s="8" t="s">
        <v>15</v>
      </c>
      <c r="D41" s="8">
        <v>-0.73518064633260538</v>
      </c>
      <c r="F41" s="58" t="s">
        <v>26</v>
      </c>
      <c r="G41" s="58"/>
      <c r="H41" s="58"/>
      <c r="I41" s="58"/>
      <c r="J41" s="58"/>
      <c r="K41" s="58"/>
      <c r="L41" s="58"/>
      <c r="M41" s="58"/>
      <c r="N41" s="58"/>
    </row>
    <row r="42" spans="1:14" ht="18.75" x14ac:dyDescent="0.3">
      <c r="A42" s="7">
        <v>10</v>
      </c>
      <c r="C42" s="8" t="s">
        <v>16</v>
      </c>
      <c r="D42" s="8">
        <v>0.44371980427756885</v>
      </c>
      <c r="F42" s="66">
        <f>MODE(A32:A52)</f>
        <v>10</v>
      </c>
      <c r="G42" s="66"/>
      <c r="H42" s="66"/>
      <c r="I42" s="66"/>
      <c r="J42" s="66"/>
      <c r="K42" s="66"/>
      <c r="L42" s="66"/>
      <c r="M42" s="66"/>
      <c r="N42" s="66"/>
    </row>
    <row r="43" spans="1:14" x14ac:dyDescent="0.25">
      <c r="A43" s="7">
        <v>10</v>
      </c>
      <c r="C43" s="8" t="s">
        <v>17</v>
      </c>
      <c r="D43" s="8">
        <v>20</v>
      </c>
    </row>
    <row r="44" spans="1:14" x14ac:dyDescent="0.25">
      <c r="A44" s="7">
        <v>25</v>
      </c>
      <c r="C44" s="8" t="s">
        <v>18</v>
      </c>
      <c r="D44" s="8">
        <v>10</v>
      </c>
      <c r="E44" s="12"/>
      <c r="F44" s="12"/>
      <c r="G44" s="12"/>
    </row>
    <row r="45" spans="1:14" x14ac:dyDescent="0.25">
      <c r="A45" s="7">
        <v>15</v>
      </c>
      <c r="C45" s="8" t="s">
        <v>19</v>
      </c>
      <c r="D45" s="8">
        <v>30</v>
      </c>
    </row>
    <row r="46" spans="1:14" x14ac:dyDescent="0.25">
      <c r="A46" s="7">
        <v>20</v>
      </c>
      <c r="C46" s="8" t="s">
        <v>20</v>
      </c>
      <c r="D46" s="8">
        <v>340</v>
      </c>
    </row>
    <row r="47" spans="1:14" x14ac:dyDescent="0.25">
      <c r="A47" s="7">
        <v>20</v>
      </c>
      <c r="C47" s="8" t="s">
        <v>21</v>
      </c>
      <c r="D47" s="8">
        <v>20</v>
      </c>
    </row>
    <row r="48" spans="1:14" x14ac:dyDescent="0.25">
      <c r="A48" s="7">
        <v>15</v>
      </c>
    </row>
    <row r="49" spans="1:19" x14ac:dyDescent="0.25">
      <c r="A49" s="7">
        <v>10</v>
      </c>
    </row>
    <row r="50" spans="1:19" x14ac:dyDescent="0.25">
      <c r="A50" s="7">
        <v>10</v>
      </c>
    </row>
    <row r="51" spans="1:19" x14ac:dyDescent="0.25">
      <c r="A51" s="7">
        <v>20</v>
      </c>
    </row>
    <row r="52" spans="1:19" x14ac:dyDescent="0.25">
      <c r="A52" s="7">
        <v>25</v>
      </c>
    </row>
    <row r="53" spans="1:19" ht="6" customHeight="1" x14ac:dyDescent="0.25">
      <c r="A53" s="15"/>
      <c r="B53" s="15"/>
      <c r="C53" s="15"/>
      <c r="D53" s="15"/>
      <c r="E53" s="15"/>
      <c r="F53" s="15"/>
      <c r="G53" s="15"/>
      <c r="H53" s="15"/>
      <c r="I53" s="15"/>
      <c r="J53" s="15"/>
      <c r="K53" s="15"/>
      <c r="L53" s="15"/>
      <c r="M53" s="15"/>
      <c r="N53" s="15"/>
      <c r="O53" s="15"/>
      <c r="P53" s="15"/>
      <c r="Q53" s="15"/>
      <c r="R53" s="15"/>
      <c r="S53" s="15"/>
    </row>
    <row r="54" spans="1:19" x14ac:dyDescent="0.25">
      <c r="A54" s="60" t="s">
        <v>28</v>
      </c>
      <c r="B54" s="61"/>
      <c r="C54" s="61"/>
      <c r="D54" s="61"/>
      <c r="E54" s="61"/>
      <c r="F54" s="61"/>
    </row>
    <row r="55" spans="1:19" x14ac:dyDescent="0.25">
      <c r="A55" s="61"/>
      <c r="B55" s="61"/>
      <c r="C55" s="61"/>
      <c r="D55" s="61"/>
      <c r="E55" s="61"/>
      <c r="F55" s="61"/>
    </row>
    <row r="56" spans="1:19" ht="21.75" customHeight="1" x14ac:dyDescent="0.25">
      <c r="A56" s="61"/>
      <c r="B56" s="61"/>
      <c r="C56" s="61"/>
      <c r="D56" s="61"/>
      <c r="E56" s="61"/>
      <c r="F56" s="61"/>
    </row>
    <row r="58" spans="1:19" x14ac:dyDescent="0.25">
      <c r="A58" s="62" t="s">
        <v>29</v>
      </c>
      <c r="B58" s="62"/>
      <c r="C58" s="63"/>
      <c r="D58" s="63"/>
      <c r="E58" s="62"/>
      <c r="F58" s="62"/>
    </row>
    <row r="59" spans="1:19" ht="18.75" x14ac:dyDescent="0.3">
      <c r="A59" s="17" t="s">
        <v>30</v>
      </c>
      <c r="C59" s="64" t="s">
        <v>30</v>
      </c>
      <c r="D59" s="64"/>
      <c r="H59" s="65" t="s">
        <v>4</v>
      </c>
      <c r="I59" s="65"/>
    </row>
    <row r="60" spans="1:19" x14ac:dyDescent="0.25">
      <c r="A60" s="17">
        <v>3</v>
      </c>
      <c r="C60" s="8"/>
      <c r="D60" s="8"/>
    </row>
    <row r="61" spans="1:19" x14ac:dyDescent="0.25">
      <c r="A61" s="17">
        <v>2</v>
      </c>
      <c r="C61" s="8" t="s">
        <v>9</v>
      </c>
      <c r="D61" s="9">
        <v>3.44</v>
      </c>
      <c r="F61" s="58" t="s">
        <v>31</v>
      </c>
      <c r="G61" s="58"/>
      <c r="H61" s="58"/>
      <c r="I61" s="58"/>
      <c r="J61" s="58"/>
      <c r="K61" s="58"/>
      <c r="L61" s="58"/>
      <c r="M61" s="58"/>
    </row>
    <row r="62" spans="1:19" ht="18.75" x14ac:dyDescent="0.3">
      <c r="A62" s="17">
        <v>5</v>
      </c>
      <c r="C62" s="8" t="s">
        <v>10</v>
      </c>
      <c r="D62" s="8">
        <v>0.22526175250773747</v>
      </c>
      <c r="F62" s="59">
        <f>AVERAGE(A59:A109)</f>
        <v>3.44</v>
      </c>
      <c r="G62" s="59"/>
      <c r="H62" s="59"/>
      <c r="I62" s="59"/>
      <c r="J62" s="59"/>
      <c r="K62" s="59"/>
      <c r="L62" s="59"/>
      <c r="M62" s="59"/>
    </row>
    <row r="63" spans="1:19" x14ac:dyDescent="0.25">
      <c r="A63" s="17">
        <v>4</v>
      </c>
      <c r="C63" s="8" t="s">
        <v>11</v>
      </c>
      <c r="D63" s="9">
        <v>3</v>
      </c>
    </row>
    <row r="64" spans="1:19" x14ac:dyDescent="0.25">
      <c r="A64" s="17">
        <v>7</v>
      </c>
      <c r="C64" s="8" t="s">
        <v>12</v>
      </c>
      <c r="D64" s="9">
        <v>2</v>
      </c>
      <c r="F64" s="58" t="s">
        <v>32</v>
      </c>
      <c r="G64" s="58"/>
      <c r="H64" s="58"/>
      <c r="I64" s="58"/>
      <c r="J64" s="58"/>
      <c r="K64" s="58"/>
      <c r="L64" s="58"/>
      <c r="M64" s="58"/>
    </row>
    <row r="65" spans="1:14" ht="18.75" x14ac:dyDescent="0.3">
      <c r="A65" s="17">
        <v>2</v>
      </c>
      <c r="C65" s="8" t="s">
        <v>13</v>
      </c>
      <c r="D65" s="8">
        <v>1.5928411274018694</v>
      </c>
      <c r="F65" s="59">
        <f>MEDIAN(A59:A109)</f>
        <v>3</v>
      </c>
      <c r="G65" s="59"/>
      <c r="H65" s="59"/>
      <c r="I65" s="59"/>
      <c r="J65" s="59"/>
      <c r="K65" s="59"/>
      <c r="L65" s="59"/>
      <c r="M65" s="59"/>
    </row>
    <row r="66" spans="1:14" x14ac:dyDescent="0.25">
      <c r="A66" s="17">
        <v>3</v>
      </c>
      <c r="C66" s="8" t="s">
        <v>14</v>
      </c>
      <c r="D66" s="8">
        <v>2.5371428571428583</v>
      </c>
    </row>
    <row r="67" spans="1:14" x14ac:dyDescent="0.25">
      <c r="A67" s="17">
        <v>3</v>
      </c>
      <c r="C67" s="8" t="s">
        <v>15</v>
      </c>
      <c r="D67" s="8">
        <v>-0.56437439452103</v>
      </c>
      <c r="F67" s="58" t="s">
        <v>33</v>
      </c>
      <c r="G67" s="58"/>
      <c r="H67" s="58"/>
      <c r="I67" s="58"/>
      <c r="J67" s="58"/>
      <c r="K67" s="58"/>
      <c r="L67" s="58"/>
      <c r="M67" s="58"/>
      <c r="N67" s="58"/>
    </row>
    <row r="68" spans="1:14" ht="18.75" x14ac:dyDescent="0.3">
      <c r="A68" s="17">
        <v>1</v>
      </c>
      <c r="C68" s="8" t="s">
        <v>16</v>
      </c>
      <c r="D68" s="8">
        <v>0.46100936193958952</v>
      </c>
      <c r="F68" s="59">
        <f>MODE(A59:A109)</f>
        <v>2</v>
      </c>
      <c r="G68" s="59"/>
      <c r="H68" s="59"/>
      <c r="I68" s="59"/>
      <c r="J68" s="59"/>
      <c r="K68" s="59"/>
      <c r="L68" s="59"/>
      <c r="M68" s="59"/>
      <c r="N68" s="59"/>
    </row>
    <row r="69" spans="1:14" x14ac:dyDescent="0.25">
      <c r="A69" s="17">
        <v>6</v>
      </c>
      <c r="C69" s="8" t="s">
        <v>17</v>
      </c>
      <c r="D69" s="8">
        <v>6</v>
      </c>
    </row>
    <row r="70" spans="1:14" x14ac:dyDescent="0.25">
      <c r="A70" s="17">
        <v>4</v>
      </c>
      <c r="C70" s="8" t="s">
        <v>18</v>
      </c>
      <c r="D70" s="8">
        <v>1</v>
      </c>
    </row>
    <row r="71" spans="1:14" x14ac:dyDescent="0.25">
      <c r="A71" s="17">
        <v>2</v>
      </c>
      <c r="C71" s="8" t="s">
        <v>19</v>
      </c>
      <c r="D71" s="8">
        <v>7</v>
      </c>
    </row>
    <row r="72" spans="1:14" x14ac:dyDescent="0.25">
      <c r="A72" s="17">
        <v>3</v>
      </c>
      <c r="C72" s="8" t="s">
        <v>20</v>
      </c>
      <c r="D72" s="8">
        <v>172</v>
      </c>
    </row>
    <row r="73" spans="1:14" x14ac:dyDescent="0.25">
      <c r="A73" s="17">
        <v>5</v>
      </c>
      <c r="C73" s="8" t="s">
        <v>21</v>
      </c>
      <c r="D73" s="8">
        <v>50</v>
      </c>
    </row>
    <row r="74" spans="1:14" x14ac:dyDescent="0.25">
      <c r="A74" s="17">
        <v>2</v>
      </c>
    </row>
    <row r="75" spans="1:14" x14ac:dyDescent="0.25">
      <c r="A75" s="17">
        <v>4</v>
      </c>
    </row>
    <row r="76" spans="1:14" x14ac:dyDescent="0.25">
      <c r="A76" s="17">
        <v>2</v>
      </c>
    </row>
    <row r="77" spans="1:14" x14ac:dyDescent="0.25">
      <c r="A77" s="17">
        <v>1</v>
      </c>
    </row>
    <row r="78" spans="1:14" x14ac:dyDescent="0.25">
      <c r="A78" s="17">
        <v>3</v>
      </c>
    </row>
    <row r="79" spans="1:14" x14ac:dyDescent="0.25">
      <c r="A79" s="17">
        <v>5</v>
      </c>
    </row>
    <row r="80" spans="1:14" x14ac:dyDescent="0.25">
      <c r="A80" s="17">
        <v>6</v>
      </c>
    </row>
    <row r="81" spans="1:1" x14ac:dyDescent="0.25">
      <c r="A81" s="17">
        <v>3</v>
      </c>
    </row>
    <row r="82" spans="1:1" x14ac:dyDescent="0.25">
      <c r="A82" s="17">
        <v>2</v>
      </c>
    </row>
    <row r="83" spans="1:1" x14ac:dyDescent="0.25">
      <c r="A83" s="17">
        <v>1</v>
      </c>
    </row>
    <row r="84" spans="1:1" x14ac:dyDescent="0.25">
      <c r="A84" s="17">
        <v>4</v>
      </c>
    </row>
    <row r="85" spans="1:1" x14ac:dyDescent="0.25">
      <c r="A85" s="17">
        <v>2</v>
      </c>
    </row>
    <row r="86" spans="1:1" x14ac:dyDescent="0.25">
      <c r="A86" s="17">
        <v>4</v>
      </c>
    </row>
    <row r="87" spans="1:1" x14ac:dyDescent="0.25">
      <c r="A87" s="17">
        <v>5</v>
      </c>
    </row>
    <row r="88" spans="1:1" x14ac:dyDescent="0.25">
      <c r="A88" s="17">
        <v>3</v>
      </c>
    </row>
    <row r="89" spans="1:1" x14ac:dyDescent="0.25">
      <c r="A89" s="17">
        <v>2</v>
      </c>
    </row>
    <row r="90" spans="1:1" x14ac:dyDescent="0.25">
      <c r="A90" s="17">
        <v>7</v>
      </c>
    </row>
    <row r="91" spans="1:1" x14ac:dyDescent="0.25">
      <c r="A91" s="17">
        <v>2</v>
      </c>
    </row>
    <row r="92" spans="1:1" x14ac:dyDescent="0.25">
      <c r="A92" s="17">
        <v>3</v>
      </c>
    </row>
    <row r="93" spans="1:1" x14ac:dyDescent="0.25">
      <c r="A93" s="17">
        <v>4</v>
      </c>
    </row>
    <row r="94" spans="1:1" x14ac:dyDescent="0.25">
      <c r="A94" s="17">
        <v>5</v>
      </c>
    </row>
    <row r="95" spans="1:1" x14ac:dyDescent="0.25">
      <c r="A95" s="17">
        <v>1</v>
      </c>
    </row>
    <row r="96" spans="1:1" x14ac:dyDescent="0.25">
      <c r="A96" s="17">
        <v>6</v>
      </c>
    </row>
    <row r="97" spans="1:19" x14ac:dyDescent="0.25">
      <c r="A97" s="17">
        <v>2</v>
      </c>
    </row>
    <row r="98" spans="1:19" x14ac:dyDescent="0.25">
      <c r="A98" s="17">
        <v>4</v>
      </c>
    </row>
    <row r="99" spans="1:19" x14ac:dyDescent="0.25">
      <c r="A99" s="17">
        <v>3</v>
      </c>
    </row>
    <row r="100" spans="1:19" x14ac:dyDescent="0.25">
      <c r="A100" s="17">
        <v>5</v>
      </c>
    </row>
    <row r="101" spans="1:19" x14ac:dyDescent="0.25">
      <c r="A101" s="17">
        <v>3</v>
      </c>
    </row>
    <row r="102" spans="1:19" x14ac:dyDescent="0.25">
      <c r="A102" s="17">
        <v>2</v>
      </c>
    </row>
    <row r="103" spans="1:19" x14ac:dyDescent="0.25">
      <c r="A103" s="17">
        <v>4</v>
      </c>
    </row>
    <row r="104" spans="1:19" x14ac:dyDescent="0.25">
      <c r="A104" s="17">
        <v>2</v>
      </c>
    </row>
    <row r="105" spans="1:19" x14ac:dyDescent="0.25">
      <c r="A105" s="17">
        <v>6</v>
      </c>
    </row>
    <row r="106" spans="1:19" x14ac:dyDescent="0.25">
      <c r="A106" s="17">
        <v>3</v>
      </c>
    </row>
    <row r="107" spans="1:19" x14ac:dyDescent="0.25">
      <c r="A107" s="17">
        <v>2</v>
      </c>
    </row>
    <row r="108" spans="1:19" x14ac:dyDescent="0.25">
      <c r="A108" s="17">
        <v>4</v>
      </c>
    </row>
    <row r="109" spans="1:19" x14ac:dyDescent="0.25">
      <c r="A109" s="17">
        <v>5</v>
      </c>
    </row>
    <row r="110" spans="1:19" s="19" customFormat="1" ht="6" customHeight="1" x14ac:dyDescent="0.25">
      <c r="A110" s="18"/>
      <c r="B110" s="18"/>
      <c r="C110" s="18"/>
      <c r="D110" s="18"/>
      <c r="E110" s="18"/>
      <c r="F110" s="18"/>
      <c r="G110" s="18"/>
      <c r="H110" s="18"/>
      <c r="I110" s="18"/>
      <c r="J110" s="18"/>
      <c r="K110" s="18"/>
      <c r="L110" s="18"/>
      <c r="M110" s="18"/>
      <c r="N110" s="18"/>
      <c r="O110" s="18"/>
      <c r="P110" s="18"/>
      <c r="Q110" s="18"/>
      <c r="R110" s="18"/>
      <c r="S110" s="18"/>
    </row>
  </sheetData>
  <mergeCells count="29">
    <mergeCell ref="A1:H1"/>
    <mergeCell ref="A2:H3"/>
    <mergeCell ref="I5:J5"/>
    <mergeCell ref="G6:M6"/>
    <mergeCell ref="G7:M7"/>
    <mergeCell ref="A31:F31"/>
    <mergeCell ref="H34:I34"/>
    <mergeCell ref="F35:L35"/>
    <mergeCell ref="F36:L36"/>
    <mergeCell ref="G9:N9"/>
    <mergeCell ref="G10:N10"/>
    <mergeCell ref="G12:P12"/>
    <mergeCell ref="G13:P13"/>
    <mergeCell ref="A28:F29"/>
    <mergeCell ref="A54:F56"/>
    <mergeCell ref="A58:F58"/>
    <mergeCell ref="C33:D33"/>
    <mergeCell ref="H59:I59"/>
    <mergeCell ref="C59:D59"/>
    <mergeCell ref="F39:M39"/>
    <mergeCell ref="F41:N41"/>
    <mergeCell ref="F42:N42"/>
    <mergeCell ref="F38:M38"/>
    <mergeCell ref="F61:M61"/>
    <mergeCell ref="F64:M64"/>
    <mergeCell ref="F65:M65"/>
    <mergeCell ref="F67:N67"/>
    <mergeCell ref="F68:N68"/>
    <mergeCell ref="F62:M6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2AF4-5542-4FC2-AD79-7CAB34E46A06}">
  <sheetPr>
    <tabColor theme="4" tint="-0.499984740745262"/>
  </sheetPr>
  <dimension ref="A1:R330"/>
  <sheetViews>
    <sheetView topLeftCell="A382" workbookViewId="0">
      <selection activeCell="A196" sqref="A196:XFD196"/>
    </sheetView>
  </sheetViews>
  <sheetFormatPr defaultRowHeight="15" x14ac:dyDescent="0.25"/>
  <cols>
    <col min="1" max="1" width="10.42578125" bestFit="1" customWidth="1"/>
    <col min="3" max="4" width="18.140625" bestFit="1" customWidth="1"/>
    <col min="7" max="7" width="18.140625" bestFit="1" customWidth="1"/>
    <col min="10" max="10" width="18.140625" bestFit="1" customWidth="1"/>
    <col min="13" max="13" width="18.140625" bestFit="1" customWidth="1"/>
  </cols>
  <sheetData>
    <row r="1" spans="1:16" ht="15.75" x14ac:dyDescent="0.25">
      <c r="A1" s="75" t="s">
        <v>35</v>
      </c>
      <c r="B1" s="75"/>
      <c r="C1" s="75"/>
      <c r="D1" s="75"/>
      <c r="E1" s="75"/>
      <c r="F1" s="75"/>
      <c r="G1" s="75"/>
      <c r="H1" s="75"/>
    </row>
    <row r="2" spans="1:16" x14ac:dyDescent="0.25">
      <c r="A2" s="60" t="s">
        <v>34</v>
      </c>
      <c r="B2" s="61"/>
      <c r="C2" s="61"/>
      <c r="D2" s="61"/>
      <c r="E2" s="61"/>
      <c r="F2" s="61"/>
      <c r="G2" s="61"/>
      <c r="H2" s="61"/>
    </row>
    <row r="3" spans="1:16" x14ac:dyDescent="0.25">
      <c r="A3" s="61"/>
      <c r="B3" s="61"/>
      <c r="C3" s="61"/>
      <c r="D3" s="61"/>
      <c r="E3" s="61"/>
      <c r="F3" s="61"/>
      <c r="G3" s="61"/>
      <c r="H3" s="61"/>
    </row>
    <row r="4" spans="1:16" ht="27" customHeight="1" x14ac:dyDescent="0.25">
      <c r="A4" s="61"/>
      <c r="B4" s="61"/>
      <c r="C4" s="61"/>
      <c r="D4" s="61"/>
      <c r="E4" s="61"/>
      <c r="F4" s="61"/>
      <c r="G4" s="61"/>
      <c r="H4" s="61"/>
    </row>
    <row r="6" spans="1:16" x14ac:dyDescent="0.25">
      <c r="A6" s="81" t="s">
        <v>36</v>
      </c>
      <c r="B6" s="81"/>
      <c r="C6" s="81"/>
      <c r="D6" s="81"/>
      <c r="E6" s="81"/>
      <c r="F6" s="81"/>
      <c r="G6" s="81"/>
      <c r="H6" s="81"/>
      <c r="I6" s="81"/>
      <c r="J6" s="81"/>
      <c r="K6" s="81"/>
    </row>
    <row r="8" spans="1:16" ht="15.75" x14ac:dyDescent="0.25">
      <c r="A8" s="21" t="s">
        <v>37</v>
      </c>
      <c r="B8" s="21" t="s">
        <v>3</v>
      </c>
      <c r="D8" s="22" t="s">
        <v>3</v>
      </c>
      <c r="E8" s="22"/>
      <c r="I8" s="75" t="s">
        <v>4</v>
      </c>
      <c r="J8" s="75"/>
    </row>
    <row r="9" spans="1:16" x14ac:dyDescent="0.25">
      <c r="A9" s="20">
        <v>1</v>
      </c>
      <c r="B9" s="20">
        <v>120</v>
      </c>
      <c r="D9" s="8"/>
      <c r="E9" s="8"/>
      <c r="G9" s="77" t="s">
        <v>38</v>
      </c>
      <c r="H9" s="77"/>
      <c r="I9" s="77"/>
      <c r="J9" s="77"/>
      <c r="K9" s="77"/>
      <c r="L9" s="77"/>
      <c r="M9" s="77"/>
    </row>
    <row r="10" spans="1:16" ht="15.75" x14ac:dyDescent="0.25">
      <c r="A10" s="20">
        <v>2</v>
      </c>
      <c r="B10" s="20">
        <v>110</v>
      </c>
      <c r="D10" s="8" t="s">
        <v>9</v>
      </c>
      <c r="E10" s="8">
        <v>122</v>
      </c>
      <c r="G10" s="82">
        <f>MAX(B9:B18) - MIN(B9:B18)</f>
        <v>35</v>
      </c>
      <c r="H10" s="82"/>
      <c r="I10" s="82"/>
      <c r="J10" s="82"/>
      <c r="K10" s="82"/>
      <c r="L10" s="82"/>
      <c r="M10" s="82"/>
    </row>
    <row r="11" spans="1:16" x14ac:dyDescent="0.25">
      <c r="A11" s="20">
        <v>3</v>
      </c>
      <c r="B11" s="20">
        <v>130</v>
      </c>
      <c r="D11" s="8" t="s">
        <v>10</v>
      </c>
      <c r="E11" s="8">
        <v>3.5118845842842457</v>
      </c>
    </row>
    <row r="12" spans="1:16" x14ac:dyDescent="0.25">
      <c r="A12" s="20">
        <v>4</v>
      </c>
      <c r="B12" s="20">
        <v>115</v>
      </c>
      <c r="D12" s="8" t="s">
        <v>11</v>
      </c>
      <c r="E12" s="8">
        <v>122.5</v>
      </c>
      <c r="G12" s="77" t="s">
        <v>39</v>
      </c>
      <c r="H12" s="77"/>
      <c r="I12" s="77"/>
      <c r="J12" s="77"/>
      <c r="K12" s="77"/>
      <c r="L12" s="77"/>
      <c r="M12" s="77"/>
      <c r="N12" s="77"/>
    </row>
    <row r="13" spans="1:16" ht="15.75" x14ac:dyDescent="0.25">
      <c r="A13" s="20">
        <v>5</v>
      </c>
      <c r="B13" s="20">
        <v>125</v>
      </c>
      <c r="D13" s="8" t="s">
        <v>12</v>
      </c>
      <c r="E13" s="8">
        <v>115</v>
      </c>
      <c r="G13" s="83">
        <f>VAR(B9:B18)</f>
        <v>123.33333333333333</v>
      </c>
      <c r="H13" s="83"/>
      <c r="I13" s="83"/>
      <c r="J13" s="83"/>
      <c r="K13" s="83"/>
      <c r="L13" s="83"/>
      <c r="M13" s="83"/>
      <c r="N13" s="83"/>
    </row>
    <row r="14" spans="1:16" x14ac:dyDescent="0.25">
      <c r="A14" s="20">
        <v>6</v>
      </c>
      <c r="B14" s="20">
        <v>105</v>
      </c>
      <c r="D14" s="8" t="s">
        <v>13</v>
      </c>
      <c r="E14" s="9">
        <v>11.105554165971787</v>
      </c>
    </row>
    <row r="15" spans="1:16" x14ac:dyDescent="0.25">
      <c r="A15" s="20">
        <v>7</v>
      </c>
      <c r="B15" s="20">
        <v>135</v>
      </c>
      <c r="D15" s="8" t="s">
        <v>14</v>
      </c>
      <c r="E15" s="9">
        <v>123.33333333333333</v>
      </c>
      <c r="G15" s="77" t="s">
        <v>40</v>
      </c>
      <c r="H15" s="77"/>
      <c r="I15" s="77"/>
      <c r="J15" s="77"/>
      <c r="K15" s="77"/>
      <c r="L15" s="77"/>
      <c r="M15" s="77"/>
      <c r="N15" s="77"/>
      <c r="O15" s="77"/>
      <c r="P15" s="77"/>
    </row>
    <row r="16" spans="1:16" ht="15.75" x14ac:dyDescent="0.25">
      <c r="A16" s="20">
        <v>8</v>
      </c>
      <c r="B16" s="20">
        <v>115</v>
      </c>
      <c r="D16" s="8" t="s">
        <v>15</v>
      </c>
      <c r="E16" s="8">
        <v>-0.79711468224981585</v>
      </c>
      <c r="G16" s="82">
        <f>STDEV(B9:B18)</f>
        <v>11.105554165971787</v>
      </c>
      <c r="H16" s="82"/>
      <c r="I16" s="82"/>
      <c r="J16" s="82"/>
      <c r="K16" s="82"/>
      <c r="L16" s="82"/>
      <c r="M16" s="82"/>
      <c r="N16" s="82"/>
      <c r="O16" s="82"/>
      <c r="P16" s="82"/>
    </row>
    <row r="17" spans="1:11" x14ac:dyDescent="0.25">
      <c r="A17" s="20">
        <v>9</v>
      </c>
      <c r="B17" s="20">
        <v>125</v>
      </c>
      <c r="D17" s="8" t="s">
        <v>16</v>
      </c>
      <c r="E17" s="8">
        <v>0.12776660198250986</v>
      </c>
    </row>
    <row r="18" spans="1:11" x14ac:dyDescent="0.25">
      <c r="A18" s="20">
        <v>10</v>
      </c>
      <c r="B18" s="20">
        <v>140</v>
      </c>
      <c r="D18" s="8" t="s">
        <v>17</v>
      </c>
      <c r="E18" s="9">
        <v>35</v>
      </c>
    </row>
    <row r="19" spans="1:11" x14ac:dyDescent="0.25">
      <c r="D19" s="8" t="s">
        <v>18</v>
      </c>
      <c r="E19" s="8">
        <v>105</v>
      </c>
    </row>
    <row r="20" spans="1:11" x14ac:dyDescent="0.25">
      <c r="D20" s="8" t="s">
        <v>19</v>
      </c>
      <c r="E20" s="8">
        <v>140</v>
      </c>
    </row>
    <row r="21" spans="1:11" x14ac:dyDescent="0.25">
      <c r="D21" s="8" t="s">
        <v>20</v>
      </c>
      <c r="E21" s="8">
        <v>1220</v>
      </c>
    </row>
    <row r="22" spans="1:11" x14ac:dyDescent="0.25">
      <c r="D22" s="8" t="s">
        <v>21</v>
      </c>
      <c r="E22" s="8">
        <v>10</v>
      </c>
    </row>
    <row r="23" spans="1:11" s="23" customFormat="1" ht="5.25" customHeight="1" x14ac:dyDescent="0.25"/>
    <row r="24" spans="1:11" x14ac:dyDescent="0.25">
      <c r="A24" s="60" t="s">
        <v>41</v>
      </c>
      <c r="B24" s="61"/>
      <c r="C24" s="61"/>
      <c r="D24" s="61"/>
      <c r="E24" s="61"/>
      <c r="F24" s="61"/>
      <c r="G24" s="61"/>
    </row>
    <row r="25" spans="1:11" x14ac:dyDescent="0.25">
      <c r="A25" s="61"/>
      <c r="B25" s="61"/>
      <c r="C25" s="61"/>
      <c r="D25" s="61"/>
      <c r="E25" s="61"/>
      <c r="F25" s="61"/>
      <c r="G25" s="61"/>
    </row>
    <row r="26" spans="1:11" x14ac:dyDescent="0.25">
      <c r="A26" s="61"/>
      <c r="B26" s="61"/>
      <c r="C26" s="61"/>
      <c r="D26" s="61"/>
      <c r="E26" s="61"/>
      <c r="F26" s="61"/>
      <c r="G26" s="61"/>
    </row>
    <row r="28" spans="1:11" x14ac:dyDescent="0.25">
      <c r="A28" s="81" t="s">
        <v>42</v>
      </c>
      <c r="B28" s="81"/>
      <c r="C28" s="81"/>
      <c r="D28" s="81"/>
      <c r="E28" s="81"/>
      <c r="F28" s="81"/>
    </row>
    <row r="30" spans="1:11" ht="15.75" x14ac:dyDescent="0.25">
      <c r="A30" s="21" t="s">
        <v>43</v>
      </c>
      <c r="C30" s="64" t="s">
        <v>43</v>
      </c>
      <c r="D30" s="64"/>
      <c r="H30" s="78" t="s">
        <v>4</v>
      </c>
      <c r="I30" s="78"/>
    </row>
    <row r="31" spans="1:11" x14ac:dyDescent="0.25">
      <c r="A31" s="20">
        <v>500</v>
      </c>
      <c r="C31" s="8"/>
      <c r="D31" s="8"/>
      <c r="G31" s="77" t="s">
        <v>44</v>
      </c>
      <c r="H31" s="77"/>
      <c r="I31" s="77"/>
      <c r="J31" s="77"/>
      <c r="K31" s="77"/>
    </row>
    <row r="32" spans="1:11" x14ac:dyDescent="0.25">
      <c r="A32" s="20">
        <v>700</v>
      </c>
      <c r="C32" s="8" t="s">
        <v>9</v>
      </c>
      <c r="D32" s="8">
        <v>595</v>
      </c>
      <c r="G32" s="76">
        <f>MAX(A31:A60) - MIN(A31:A60)</f>
        <v>400</v>
      </c>
      <c r="H32" s="76"/>
      <c r="I32" s="76"/>
      <c r="J32" s="76"/>
      <c r="K32" s="76"/>
    </row>
    <row r="33" spans="1:12" x14ac:dyDescent="0.25">
      <c r="A33" s="20">
        <v>400</v>
      </c>
      <c r="C33" s="8" t="s">
        <v>10</v>
      </c>
      <c r="D33" s="8">
        <v>20.947388941065562</v>
      </c>
    </row>
    <row r="34" spans="1:12" x14ac:dyDescent="0.25">
      <c r="A34" s="20">
        <v>600</v>
      </c>
      <c r="C34" s="8" t="s">
        <v>11</v>
      </c>
      <c r="D34" s="8">
        <v>600</v>
      </c>
      <c r="G34" s="77" t="s">
        <v>45</v>
      </c>
      <c r="H34" s="77"/>
      <c r="I34" s="77"/>
      <c r="J34" s="77"/>
      <c r="K34" s="77"/>
    </row>
    <row r="35" spans="1:12" x14ac:dyDescent="0.25">
      <c r="A35" s="20">
        <v>550</v>
      </c>
      <c r="C35" s="8" t="s">
        <v>12</v>
      </c>
      <c r="D35" s="8">
        <v>550</v>
      </c>
      <c r="G35" s="76">
        <f>VAR(A31:A60)</f>
        <v>13163.793103448275</v>
      </c>
      <c r="H35" s="76"/>
      <c r="I35" s="76"/>
      <c r="J35" s="76"/>
      <c r="K35" s="76"/>
    </row>
    <row r="36" spans="1:12" x14ac:dyDescent="0.25">
      <c r="A36" s="20">
        <v>750</v>
      </c>
      <c r="C36" s="8" t="s">
        <v>13</v>
      </c>
      <c r="D36" s="9">
        <v>114.73357443855863</v>
      </c>
    </row>
    <row r="37" spans="1:12" x14ac:dyDescent="0.25">
      <c r="A37" s="20">
        <v>650</v>
      </c>
      <c r="C37" s="8" t="s">
        <v>14</v>
      </c>
      <c r="D37" s="9">
        <v>13163.793103448275</v>
      </c>
      <c r="F37" s="77" t="s">
        <v>46</v>
      </c>
      <c r="G37" s="77"/>
      <c r="H37" s="77"/>
      <c r="I37" s="77"/>
      <c r="J37" s="77"/>
      <c r="K37" s="77"/>
      <c r="L37" s="77"/>
    </row>
    <row r="38" spans="1:12" x14ac:dyDescent="0.25">
      <c r="A38" s="20">
        <v>500</v>
      </c>
      <c r="C38" s="8" t="s">
        <v>15</v>
      </c>
      <c r="D38" s="8">
        <v>-0.69693490681521419</v>
      </c>
      <c r="F38" s="76">
        <f>STDEV(A31:A60)</f>
        <v>114.73357443855863</v>
      </c>
      <c r="G38" s="76"/>
      <c r="H38" s="76"/>
      <c r="I38" s="76"/>
      <c r="J38" s="76"/>
      <c r="K38" s="76"/>
      <c r="L38" s="76"/>
    </row>
    <row r="39" spans="1:12" x14ac:dyDescent="0.25">
      <c r="A39" s="20">
        <v>600</v>
      </c>
      <c r="C39" s="8" t="s">
        <v>16</v>
      </c>
      <c r="D39" s="8">
        <v>7.5954805899607541E-2</v>
      </c>
    </row>
    <row r="40" spans="1:12" x14ac:dyDescent="0.25">
      <c r="A40" s="20">
        <v>550</v>
      </c>
      <c r="C40" s="8" t="s">
        <v>17</v>
      </c>
      <c r="D40" s="9">
        <v>400</v>
      </c>
    </row>
    <row r="41" spans="1:12" x14ac:dyDescent="0.25">
      <c r="A41" s="20">
        <v>800</v>
      </c>
      <c r="C41" s="8" t="s">
        <v>18</v>
      </c>
      <c r="D41" s="8">
        <v>400</v>
      </c>
    </row>
    <row r="42" spans="1:12" x14ac:dyDescent="0.25">
      <c r="A42" s="20">
        <v>450</v>
      </c>
      <c r="C42" s="8" t="s">
        <v>19</v>
      </c>
      <c r="D42" s="8">
        <v>800</v>
      </c>
    </row>
    <row r="43" spans="1:12" x14ac:dyDescent="0.25">
      <c r="A43" s="20">
        <v>700</v>
      </c>
      <c r="C43" s="8" t="s">
        <v>20</v>
      </c>
      <c r="D43" s="8">
        <v>17850</v>
      </c>
    </row>
    <row r="44" spans="1:12" x14ac:dyDescent="0.25">
      <c r="A44" s="20">
        <v>550</v>
      </c>
      <c r="C44" s="8" t="s">
        <v>21</v>
      </c>
      <c r="D44" s="8">
        <v>30</v>
      </c>
    </row>
    <row r="45" spans="1:12" x14ac:dyDescent="0.25">
      <c r="A45" s="20">
        <v>600</v>
      </c>
    </row>
    <row r="46" spans="1:12" x14ac:dyDescent="0.25">
      <c r="A46" s="20">
        <v>400</v>
      </c>
    </row>
    <row r="47" spans="1:12" x14ac:dyDescent="0.25">
      <c r="A47" s="20">
        <v>650</v>
      </c>
    </row>
    <row r="48" spans="1:12" x14ac:dyDescent="0.25">
      <c r="A48" s="20">
        <v>500</v>
      </c>
    </row>
    <row r="49" spans="1:6" x14ac:dyDescent="0.25">
      <c r="A49" s="20">
        <v>750</v>
      </c>
    </row>
    <row r="50" spans="1:6" x14ac:dyDescent="0.25">
      <c r="A50" s="20">
        <v>550</v>
      </c>
    </row>
    <row r="51" spans="1:6" x14ac:dyDescent="0.25">
      <c r="A51" s="20">
        <v>700</v>
      </c>
    </row>
    <row r="52" spans="1:6" x14ac:dyDescent="0.25">
      <c r="A52" s="20">
        <v>600</v>
      </c>
    </row>
    <row r="53" spans="1:6" x14ac:dyDescent="0.25">
      <c r="A53" s="20">
        <v>500</v>
      </c>
    </row>
    <row r="54" spans="1:6" x14ac:dyDescent="0.25">
      <c r="A54" s="20">
        <v>800</v>
      </c>
    </row>
    <row r="55" spans="1:6" x14ac:dyDescent="0.25">
      <c r="A55" s="20">
        <v>550</v>
      </c>
    </row>
    <row r="56" spans="1:6" x14ac:dyDescent="0.25">
      <c r="A56" s="20">
        <v>650</v>
      </c>
    </row>
    <row r="57" spans="1:6" x14ac:dyDescent="0.25">
      <c r="A57" s="20">
        <v>400</v>
      </c>
    </row>
    <row r="58" spans="1:6" x14ac:dyDescent="0.25">
      <c r="A58" s="20">
        <v>600</v>
      </c>
    </row>
    <row r="59" spans="1:6" x14ac:dyDescent="0.25">
      <c r="A59" s="20">
        <v>750</v>
      </c>
    </row>
    <row r="60" spans="1:6" x14ac:dyDescent="0.25">
      <c r="A60" s="20">
        <v>550</v>
      </c>
    </row>
    <row r="61" spans="1:6" s="23" customFormat="1" ht="5.25" customHeight="1" x14ac:dyDescent="0.25"/>
    <row r="62" spans="1:6" x14ac:dyDescent="0.25">
      <c r="A62" s="79" t="s">
        <v>47</v>
      </c>
      <c r="B62" s="80"/>
      <c r="C62" s="80"/>
      <c r="D62" s="80"/>
      <c r="E62" s="80"/>
      <c r="F62" s="80"/>
    </row>
    <row r="63" spans="1:6" x14ac:dyDescent="0.25">
      <c r="A63" s="80"/>
      <c r="B63" s="80"/>
      <c r="C63" s="80"/>
      <c r="D63" s="80"/>
      <c r="E63" s="80"/>
      <c r="F63" s="80"/>
    </row>
    <row r="64" spans="1:6" x14ac:dyDescent="0.25">
      <c r="A64" s="80"/>
      <c r="B64" s="80"/>
      <c r="C64" s="80"/>
      <c r="D64" s="80"/>
      <c r="E64" s="80"/>
      <c r="F64" s="80"/>
    </row>
    <row r="66" spans="1:12" x14ac:dyDescent="0.25">
      <c r="A66" s="24" t="s">
        <v>48</v>
      </c>
      <c r="B66" s="24"/>
      <c r="C66" s="24"/>
      <c r="D66" s="24"/>
      <c r="E66" s="24"/>
      <c r="F66" s="24"/>
    </row>
    <row r="68" spans="1:12" ht="15.75" x14ac:dyDescent="0.25">
      <c r="A68" s="21" t="s">
        <v>37</v>
      </c>
      <c r="C68" s="64" t="s">
        <v>37</v>
      </c>
      <c r="D68" s="64"/>
      <c r="G68" s="78" t="s">
        <v>4</v>
      </c>
      <c r="H68" s="78"/>
    </row>
    <row r="69" spans="1:12" x14ac:dyDescent="0.25">
      <c r="A69" s="20">
        <v>3</v>
      </c>
      <c r="C69" s="8"/>
      <c r="D69" s="8"/>
      <c r="F69" s="77" t="s">
        <v>49</v>
      </c>
      <c r="G69" s="77"/>
      <c r="H69" s="77"/>
      <c r="I69" s="77"/>
      <c r="J69" s="77"/>
    </row>
    <row r="70" spans="1:12" x14ac:dyDescent="0.25">
      <c r="A70" s="20">
        <v>5</v>
      </c>
      <c r="C70" s="8" t="s">
        <v>9</v>
      </c>
      <c r="D70" s="8">
        <v>3.52</v>
      </c>
      <c r="F70" s="76">
        <f>MAX(A69:A118)-MIN((A69:A118))</f>
        <v>6</v>
      </c>
      <c r="G70" s="76"/>
      <c r="H70" s="76"/>
      <c r="I70" s="76"/>
      <c r="J70" s="76"/>
    </row>
    <row r="71" spans="1:12" x14ac:dyDescent="0.25">
      <c r="A71" s="20">
        <v>2</v>
      </c>
      <c r="C71" s="8" t="s">
        <v>10</v>
      </c>
      <c r="D71" s="8">
        <v>0.21616320365003128</v>
      </c>
    </row>
    <row r="72" spans="1:12" x14ac:dyDescent="0.25">
      <c r="A72" s="20">
        <v>4</v>
      </c>
      <c r="C72" s="8" t="s">
        <v>11</v>
      </c>
      <c r="D72" s="8">
        <v>3</v>
      </c>
      <c r="F72" s="77" t="s">
        <v>50</v>
      </c>
      <c r="G72" s="77"/>
      <c r="H72" s="77"/>
      <c r="I72" s="77"/>
      <c r="J72" s="77"/>
      <c r="K72" s="77"/>
    </row>
    <row r="73" spans="1:12" x14ac:dyDescent="0.25">
      <c r="A73" s="20">
        <v>6</v>
      </c>
      <c r="C73" s="8" t="s">
        <v>12</v>
      </c>
      <c r="D73" s="8">
        <v>2</v>
      </c>
      <c r="F73" s="76">
        <f>VAR(A69:A118)</f>
        <v>2.3363265306122454</v>
      </c>
      <c r="G73" s="76"/>
      <c r="H73" s="76"/>
      <c r="I73" s="76"/>
      <c r="J73" s="76"/>
      <c r="K73" s="76"/>
    </row>
    <row r="74" spans="1:12" x14ac:dyDescent="0.25">
      <c r="A74" s="20">
        <v>2</v>
      </c>
      <c r="C74" s="8" t="s">
        <v>13</v>
      </c>
      <c r="D74" s="9">
        <v>1.5285046714394579</v>
      </c>
    </row>
    <row r="75" spans="1:12" x14ac:dyDescent="0.25">
      <c r="A75" s="20">
        <v>3</v>
      </c>
      <c r="C75" s="8" t="s">
        <v>14</v>
      </c>
      <c r="D75" s="25">
        <v>2.3363265306122454</v>
      </c>
      <c r="E75" s="77" t="s">
        <v>51</v>
      </c>
      <c r="F75" s="77"/>
      <c r="G75" s="77"/>
      <c r="H75" s="77"/>
      <c r="I75" s="77"/>
      <c r="J75" s="77"/>
      <c r="K75" s="77"/>
      <c r="L75" s="77"/>
    </row>
    <row r="76" spans="1:12" x14ac:dyDescent="0.25">
      <c r="A76" s="20">
        <v>4</v>
      </c>
      <c r="C76" s="8" t="s">
        <v>15</v>
      </c>
      <c r="D76" s="26">
        <v>-0.50951156518463137</v>
      </c>
      <c r="E76" s="76">
        <f>STDEV((A69:A118))</f>
        <v>1.5285046714394579</v>
      </c>
      <c r="F76" s="76"/>
      <c r="G76" s="76"/>
      <c r="H76" s="76"/>
      <c r="I76" s="76"/>
      <c r="J76" s="76"/>
      <c r="K76" s="76"/>
      <c r="L76" s="76"/>
    </row>
    <row r="77" spans="1:12" x14ac:dyDescent="0.25">
      <c r="A77" s="20">
        <v>2</v>
      </c>
      <c r="C77" s="8" t="s">
        <v>16</v>
      </c>
      <c r="D77" s="8">
        <v>0.51422075031506975</v>
      </c>
    </row>
    <row r="78" spans="1:12" x14ac:dyDescent="0.25">
      <c r="A78" s="20">
        <v>5</v>
      </c>
      <c r="C78" s="8" t="s">
        <v>17</v>
      </c>
      <c r="D78" s="9">
        <v>6</v>
      </c>
    </row>
    <row r="79" spans="1:12" x14ac:dyDescent="0.25">
      <c r="A79" s="20">
        <v>7</v>
      </c>
      <c r="C79" s="8" t="s">
        <v>18</v>
      </c>
      <c r="D79" s="8">
        <v>1</v>
      </c>
    </row>
    <row r="80" spans="1:12" x14ac:dyDescent="0.25">
      <c r="A80" s="20">
        <v>2</v>
      </c>
      <c r="C80" s="8" t="s">
        <v>19</v>
      </c>
      <c r="D80" s="8">
        <v>7</v>
      </c>
    </row>
    <row r="81" spans="1:4" x14ac:dyDescent="0.25">
      <c r="A81" s="20">
        <v>3</v>
      </c>
      <c r="C81" s="8" t="s">
        <v>20</v>
      </c>
      <c r="D81" s="8">
        <v>176</v>
      </c>
    </row>
    <row r="82" spans="1:4" x14ac:dyDescent="0.25">
      <c r="A82" s="20">
        <v>4</v>
      </c>
      <c r="C82" s="8" t="s">
        <v>21</v>
      </c>
      <c r="D82" s="8">
        <v>50</v>
      </c>
    </row>
    <row r="83" spans="1:4" x14ac:dyDescent="0.25">
      <c r="A83" s="20">
        <v>2</v>
      </c>
    </row>
    <row r="84" spans="1:4" x14ac:dyDescent="0.25">
      <c r="A84" s="20">
        <v>4</v>
      </c>
    </row>
    <row r="85" spans="1:4" x14ac:dyDescent="0.25">
      <c r="A85" s="20">
        <v>2</v>
      </c>
    </row>
    <row r="86" spans="1:4" x14ac:dyDescent="0.25">
      <c r="A86" s="20">
        <v>3</v>
      </c>
    </row>
    <row r="87" spans="1:4" x14ac:dyDescent="0.25">
      <c r="A87" s="20">
        <v>5</v>
      </c>
    </row>
    <row r="88" spans="1:4" x14ac:dyDescent="0.25">
      <c r="A88" s="20">
        <v>6</v>
      </c>
    </row>
    <row r="89" spans="1:4" x14ac:dyDescent="0.25">
      <c r="A89" s="20">
        <v>3</v>
      </c>
    </row>
    <row r="90" spans="1:4" x14ac:dyDescent="0.25">
      <c r="A90" s="20">
        <v>2</v>
      </c>
    </row>
    <row r="91" spans="1:4" x14ac:dyDescent="0.25">
      <c r="A91" s="20">
        <v>1</v>
      </c>
    </row>
    <row r="92" spans="1:4" x14ac:dyDescent="0.25">
      <c r="A92" s="20">
        <v>4</v>
      </c>
    </row>
    <row r="93" spans="1:4" x14ac:dyDescent="0.25">
      <c r="A93" s="20">
        <v>2</v>
      </c>
    </row>
    <row r="94" spans="1:4" x14ac:dyDescent="0.25">
      <c r="A94" s="20">
        <v>4</v>
      </c>
    </row>
    <row r="95" spans="1:4" x14ac:dyDescent="0.25">
      <c r="A95" s="20">
        <v>5</v>
      </c>
    </row>
    <row r="96" spans="1:4" x14ac:dyDescent="0.25">
      <c r="A96" s="20">
        <v>3</v>
      </c>
    </row>
    <row r="97" spans="1:1" x14ac:dyDescent="0.25">
      <c r="A97" s="20">
        <v>2</v>
      </c>
    </row>
    <row r="98" spans="1:1" x14ac:dyDescent="0.25">
      <c r="A98" s="20">
        <v>7</v>
      </c>
    </row>
    <row r="99" spans="1:1" x14ac:dyDescent="0.25">
      <c r="A99" s="20">
        <v>2</v>
      </c>
    </row>
    <row r="100" spans="1:1" x14ac:dyDescent="0.25">
      <c r="A100" s="20">
        <v>3</v>
      </c>
    </row>
    <row r="101" spans="1:1" x14ac:dyDescent="0.25">
      <c r="A101" s="20">
        <v>4</v>
      </c>
    </row>
    <row r="102" spans="1:1" x14ac:dyDescent="0.25">
      <c r="A102" s="20">
        <v>5</v>
      </c>
    </row>
    <row r="103" spans="1:1" x14ac:dyDescent="0.25">
      <c r="A103" s="20">
        <v>1</v>
      </c>
    </row>
    <row r="104" spans="1:1" x14ac:dyDescent="0.25">
      <c r="A104" s="20">
        <v>6</v>
      </c>
    </row>
    <row r="105" spans="1:1" x14ac:dyDescent="0.25">
      <c r="A105" s="20">
        <v>2</v>
      </c>
    </row>
    <row r="106" spans="1:1" x14ac:dyDescent="0.25">
      <c r="A106" s="20">
        <v>4</v>
      </c>
    </row>
    <row r="107" spans="1:1" x14ac:dyDescent="0.25">
      <c r="A107" s="20">
        <v>3</v>
      </c>
    </row>
    <row r="108" spans="1:1" x14ac:dyDescent="0.25">
      <c r="A108" s="20">
        <v>5</v>
      </c>
    </row>
    <row r="109" spans="1:1" x14ac:dyDescent="0.25">
      <c r="A109" s="20">
        <v>3</v>
      </c>
    </row>
    <row r="110" spans="1:1" x14ac:dyDescent="0.25">
      <c r="A110" s="20">
        <v>2</v>
      </c>
    </row>
    <row r="111" spans="1:1" x14ac:dyDescent="0.25">
      <c r="A111" s="20">
        <v>4</v>
      </c>
    </row>
    <row r="112" spans="1:1" x14ac:dyDescent="0.25">
      <c r="A112" s="20">
        <v>2</v>
      </c>
    </row>
    <row r="113" spans="1:9" x14ac:dyDescent="0.25">
      <c r="A113" s="20">
        <v>6</v>
      </c>
    </row>
    <row r="114" spans="1:9" x14ac:dyDescent="0.25">
      <c r="A114" s="20">
        <v>3</v>
      </c>
    </row>
    <row r="115" spans="1:9" x14ac:dyDescent="0.25">
      <c r="A115" s="20">
        <v>2</v>
      </c>
    </row>
    <row r="116" spans="1:9" x14ac:dyDescent="0.25">
      <c r="A116" s="20">
        <v>4</v>
      </c>
    </row>
    <row r="117" spans="1:9" x14ac:dyDescent="0.25">
      <c r="A117" s="20">
        <v>5</v>
      </c>
    </row>
    <row r="118" spans="1:9" x14ac:dyDescent="0.25">
      <c r="A118" s="20">
        <v>3</v>
      </c>
    </row>
    <row r="119" spans="1:9" s="23" customFormat="1" ht="5.25" customHeight="1" x14ac:dyDescent="0.25"/>
    <row r="120" spans="1:9" x14ac:dyDescent="0.25">
      <c r="A120" s="60" t="s">
        <v>52</v>
      </c>
      <c r="B120" s="61"/>
      <c r="C120" s="61"/>
      <c r="D120" s="61"/>
      <c r="E120" s="61"/>
      <c r="F120" s="61"/>
    </row>
    <row r="121" spans="1:9" x14ac:dyDescent="0.25">
      <c r="A121" s="61"/>
      <c r="B121" s="61"/>
      <c r="C121" s="61"/>
      <c r="D121" s="61"/>
      <c r="E121" s="61"/>
      <c r="F121" s="61"/>
    </row>
    <row r="122" spans="1:9" x14ac:dyDescent="0.25">
      <c r="A122" s="61"/>
      <c r="B122" s="61"/>
      <c r="C122" s="61"/>
      <c r="D122" s="61"/>
      <c r="E122" s="61"/>
      <c r="F122" s="61"/>
    </row>
    <row r="124" spans="1:9" x14ac:dyDescent="0.25">
      <c r="A124" s="24" t="s">
        <v>53</v>
      </c>
      <c r="B124" s="24"/>
      <c r="C124" s="24"/>
      <c r="D124" s="24"/>
      <c r="E124" s="24"/>
      <c r="F124" s="24"/>
      <c r="G124" s="24"/>
    </row>
    <row r="126" spans="1:9" ht="15.75" x14ac:dyDescent="0.25">
      <c r="A126" s="28" t="s">
        <v>54</v>
      </c>
      <c r="D126" s="78" t="s">
        <v>4</v>
      </c>
      <c r="E126" s="78"/>
    </row>
    <row r="127" spans="1:9" x14ac:dyDescent="0.25">
      <c r="A127" s="27">
        <v>120</v>
      </c>
      <c r="C127" s="77" t="s">
        <v>55</v>
      </c>
      <c r="D127" s="77"/>
      <c r="E127" s="77"/>
      <c r="F127" s="77"/>
      <c r="G127" s="77"/>
      <c r="H127" s="77"/>
      <c r="I127" s="77"/>
    </row>
    <row r="128" spans="1:9" ht="15.75" x14ac:dyDescent="0.25">
      <c r="A128" s="27">
        <v>150</v>
      </c>
      <c r="C128" s="84">
        <f>AVERAGE(A127:A138)</f>
        <v>132.5</v>
      </c>
      <c r="D128" s="84"/>
      <c r="E128" s="84"/>
      <c r="F128" s="84"/>
      <c r="G128" s="84"/>
      <c r="H128" s="84"/>
      <c r="I128" s="84"/>
    </row>
    <row r="129" spans="1:9" x14ac:dyDescent="0.25">
      <c r="A129" s="27">
        <v>110</v>
      </c>
    </row>
    <row r="130" spans="1:9" x14ac:dyDescent="0.25">
      <c r="A130" s="27">
        <v>135</v>
      </c>
      <c r="C130" s="77" t="s">
        <v>56</v>
      </c>
      <c r="D130" s="77"/>
      <c r="E130" s="77"/>
      <c r="F130" s="77"/>
      <c r="G130" s="77"/>
      <c r="H130" s="77"/>
    </row>
    <row r="131" spans="1:9" ht="15.75" x14ac:dyDescent="0.25">
      <c r="A131" s="27">
        <v>125</v>
      </c>
      <c r="C131" s="84">
        <f>MAX(A127:A138) - MIN(A127:A138)</f>
        <v>45</v>
      </c>
      <c r="D131" s="84"/>
      <c r="E131" s="84"/>
      <c r="F131" s="84"/>
      <c r="G131" s="84"/>
      <c r="H131" s="84"/>
    </row>
    <row r="132" spans="1:9" x14ac:dyDescent="0.25">
      <c r="A132" s="27">
        <v>140</v>
      </c>
    </row>
    <row r="133" spans="1:9" x14ac:dyDescent="0.25">
      <c r="A133" s="27">
        <v>130</v>
      </c>
    </row>
    <row r="134" spans="1:9" x14ac:dyDescent="0.25">
      <c r="A134" s="27">
        <v>155</v>
      </c>
    </row>
    <row r="135" spans="1:9" x14ac:dyDescent="0.25">
      <c r="A135" s="27">
        <v>115</v>
      </c>
    </row>
    <row r="136" spans="1:9" x14ac:dyDescent="0.25">
      <c r="A136" s="27">
        <v>145</v>
      </c>
    </row>
    <row r="137" spans="1:9" x14ac:dyDescent="0.25">
      <c r="A137" s="27">
        <v>135</v>
      </c>
    </row>
    <row r="138" spans="1:9" x14ac:dyDescent="0.25">
      <c r="A138" s="27">
        <v>130</v>
      </c>
    </row>
    <row r="139" spans="1:9" s="23" customFormat="1" ht="5.25" customHeight="1" x14ac:dyDescent="0.25"/>
    <row r="140" spans="1:9" x14ac:dyDescent="0.25">
      <c r="A140" s="60" t="s">
        <v>57</v>
      </c>
      <c r="B140" s="61"/>
      <c r="C140" s="61"/>
      <c r="D140" s="61"/>
      <c r="E140" s="61"/>
      <c r="F140" s="61"/>
    </row>
    <row r="141" spans="1:9" ht="24.75" customHeight="1" x14ac:dyDescent="0.25">
      <c r="A141" s="61"/>
      <c r="B141" s="61"/>
      <c r="C141" s="61"/>
      <c r="D141" s="61"/>
      <c r="E141" s="61"/>
      <c r="F141" s="61"/>
    </row>
    <row r="143" spans="1:9" x14ac:dyDescent="0.25">
      <c r="A143" s="24" t="s">
        <v>58</v>
      </c>
      <c r="B143" s="24"/>
      <c r="C143" s="24"/>
      <c r="D143" s="24"/>
    </row>
    <row r="144" spans="1:9" ht="15.75" x14ac:dyDescent="0.25">
      <c r="H144" s="78" t="s">
        <v>4</v>
      </c>
      <c r="I144" s="78"/>
    </row>
    <row r="145" spans="1:13" x14ac:dyDescent="0.25">
      <c r="A145" s="21" t="s">
        <v>59</v>
      </c>
      <c r="C145" s="85" t="s">
        <v>59</v>
      </c>
      <c r="D145" s="86"/>
      <c r="F145" s="77" t="s">
        <v>60</v>
      </c>
      <c r="G145" s="77"/>
      <c r="H145" s="77"/>
      <c r="I145" s="77"/>
      <c r="J145" s="77"/>
      <c r="K145" s="77"/>
      <c r="L145" s="77"/>
    </row>
    <row r="146" spans="1:13" x14ac:dyDescent="0.25">
      <c r="A146" s="20">
        <v>8</v>
      </c>
      <c r="C146" s="8"/>
      <c r="D146" s="8"/>
      <c r="F146" s="76">
        <f>AVERAGE(A146:A195)</f>
        <v>7.5</v>
      </c>
      <c r="G146" s="76"/>
      <c r="H146" s="76"/>
      <c r="I146" s="76"/>
      <c r="J146" s="76"/>
      <c r="K146" s="76"/>
      <c r="L146" s="76"/>
    </row>
    <row r="147" spans="1:13" x14ac:dyDescent="0.25">
      <c r="A147" s="20">
        <v>7</v>
      </c>
      <c r="C147" s="8" t="s">
        <v>9</v>
      </c>
      <c r="D147" s="9">
        <v>7.5</v>
      </c>
    </row>
    <row r="148" spans="1:13" x14ac:dyDescent="0.25">
      <c r="A148" s="20">
        <v>9</v>
      </c>
      <c r="C148" s="8" t="s">
        <v>10</v>
      </c>
      <c r="D148" s="26">
        <v>0.14638501094227996</v>
      </c>
      <c r="E148" s="77" t="s">
        <v>61</v>
      </c>
      <c r="F148" s="77"/>
      <c r="G148" s="77"/>
      <c r="H148" s="77"/>
      <c r="I148" s="77"/>
      <c r="J148" s="77"/>
      <c r="K148" s="77"/>
      <c r="L148" s="77"/>
      <c r="M148" s="77"/>
    </row>
    <row r="149" spans="1:13" x14ac:dyDescent="0.25">
      <c r="A149" s="20">
        <v>6</v>
      </c>
      <c r="C149" s="8" t="s">
        <v>11</v>
      </c>
      <c r="D149" s="26">
        <v>7.5</v>
      </c>
      <c r="E149" s="76">
        <f>STDEV(A146:A195)</f>
        <v>1.0350983390135313</v>
      </c>
      <c r="F149" s="76"/>
      <c r="G149" s="76"/>
      <c r="H149" s="76"/>
      <c r="I149" s="76"/>
      <c r="J149" s="76"/>
      <c r="K149" s="76"/>
      <c r="L149" s="76"/>
      <c r="M149" s="76"/>
    </row>
    <row r="150" spans="1:13" x14ac:dyDescent="0.25">
      <c r="A150" s="20">
        <v>7</v>
      </c>
      <c r="C150" s="8" t="s">
        <v>12</v>
      </c>
      <c r="D150" s="8">
        <v>8</v>
      </c>
    </row>
    <row r="151" spans="1:13" x14ac:dyDescent="0.25">
      <c r="A151" s="20">
        <v>8</v>
      </c>
      <c r="C151" s="8" t="s">
        <v>13</v>
      </c>
      <c r="D151" s="9">
        <v>1.0350983390135313</v>
      </c>
    </row>
    <row r="152" spans="1:13" x14ac:dyDescent="0.25">
      <c r="A152" s="20">
        <v>9</v>
      </c>
      <c r="C152" s="8" t="s">
        <v>14</v>
      </c>
      <c r="D152" s="8">
        <v>1.0714285714285714</v>
      </c>
    </row>
    <row r="153" spans="1:13" x14ac:dyDescent="0.25">
      <c r="A153" s="20">
        <v>8</v>
      </c>
      <c r="C153" s="8" t="s">
        <v>15</v>
      </c>
      <c r="D153" s="8">
        <v>-1.1205673758865267</v>
      </c>
    </row>
    <row r="154" spans="1:13" x14ac:dyDescent="0.25">
      <c r="A154" s="20">
        <v>7</v>
      </c>
      <c r="C154" s="8" t="s">
        <v>16</v>
      </c>
      <c r="D154" s="8">
        <v>0</v>
      </c>
    </row>
    <row r="155" spans="1:13" x14ac:dyDescent="0.25">
      <c r="A155" s="20">
        <v>6</v>
      </c>
      <c r="C155" s="8" t="s">
        <v>17</v>
      </c>
      <c r="D155" s="8">
        <v>3</v>
      </c>
    </row>
    <row r="156" spans="1:13" x14ac:dyDescent="0.25">
      <c r="A156" s="20">
        <v>8</v>
      </c>
      <c r="C156" s="8" t="s">
        <v>18</v>
      </c>
      <c r="D156" s="8">
        <v>6</v>
      </c>
    </row>
    <row r="157" spans="1:13" x14ac:dyDescent="0.25">
      <c r="A157" s="20">
        <v>9</v>
      </c>
      <c r="C157" s="8" t="s">
        <v>19</v>
      </c>
      <c r="D157" s="8">
        <v>9</v>
      </c>
    </row>
    <row r="158" spans="1:13" x14ac:dyDescent="0.25">
      <c r="A158" s="20">
        <v>7</v>
      </c>
      <c r="C158" s="8" t="s">
        <v>20</v>
      </c>
      <c r="D158" s="8">
        <v>375</v>
      </c>
    </row>
    <row r="159" spans="1:13" x14ac:dyDescent="0.25">
      <c r="A159" s="20">
        <v>8</v>
      </c>
      <c r="C159" s="8" t="s">
        <v>21</v>
      </c>
      <c r="D159" s="8">
        <v>50</v>
      </c>
    </row>
    <row r="160" spans="1:13" x14ac:dyDescent="0.25">
      <c r="A160" s="20">
        <v>7</v>
      </c>
    </row>
    <row r="161" spans="1:1" x14ac:dyDescent="0.25">
      <c r="A161" s="20">
        <v>6</v>
      </c>
    </row>
    <row r="162" spans="1:1" x14ac:dyDescent="0.25">
      <c r="A162" s="20">
        <v>8</v>
      </c>
    </row>
    <row r="163" spans="1:1" x14ac:dyDescent="0.25">
      <c r="A163" s="20">
        <v>9</v>
      </c>
    </row>
    <row r="164" spans="1:1" x14ac:dyDescent="0.25">
      <c r="A164" s="20">
        <v>6</v>
      </c>
    </row>
    <row r="165" spans="1:1" x14ac:dyDescent="0.25">
      <c r="A165" s="20">
        <v>7</v>
      </c>
    </row>
    <row r="166" spans="1:1" x14ac:dyDescent="0.25">
      <c r="A166" s="20">
        <v>8</v>
      </c>
    </row>
    <row r="167" spans="1:1" x14ac:dyDescent="0.25">
      <c r="A167" s="20">
        <v>9</v>
      </c>
    </row>
    <row r="168" spans="1:1" x14ac:dyDescent="0.25">
      <c r="A168" s="20">
        <v>7</v>
      </c>
    </row>
    <row r="169" spans="1:1" x14ac:dyDescent="0.25">
      <c r="A169" s="20">
        <v>6</v>
      </c>
    </row>
    <row r="170" spans="1:1" x14ac:dyDescent="0.25">
      <c r="A170" s="20">
        <v>7</v>
      </c>
    </row>
    <row r="171" spans="1:1" x14ac:dyDescent="0.25">
      <c r="A171" s="20">
        <v>8</v>
      </c>
    </row>
    <row r="172" spans="1:1" x14ac:dyDescent="0.25">
      <c r="A172" s="20">
        <v>9</v>
      </c>
    </row>
    <row r="173" spans="1:1" x14ac:dyDescent="0.25">
      <c r="A173" s="20">
        <v>8</v>
      </c>
    </row>
    <row r="174" spans="1:1" x14ac:dyDescent="0.25">
      <c r="A174" s="20">
        <v>7</v>
      </c>
    </row>
    <row r="175" spans="1:1" x14ac:dyDescent="0.25">
      <c r="A175" s="20">
        <v>6</v>
      </c>
    </row>
    <row r="176" spans="1:1" x14ac:dyDescent="0.25">
      <c r="A176" s="20">
        <v>9</v>
      </c>
    </row>
    <row r="177" spans="1:1" x14ac:dyDescent="0.25">
      <c r="A177" s="20">
        <v>8</v>
      </c>
    </row>
    <row r="178" spans="1:1" x14ac:dyDescent="0.25">
      <c r="A178" s="20">
        <v>7</v>
      </c>
    </row>
    <row r="179" spans="1:1" x14ac:dyDescent="0.25">
      <c r="A179" s="20">
        <v>6</v>
      </c>
    </row>
    <row r="180" spans="1:1" x14ac:dyDescent="0.25">
      <c r="A180" s="20">
        <v>8</v>
      </c>
    </row>
    <row r="181" spans="1:1" x14ac:dyDescent="0.25">
      <c r="A181" s="20">
        <v>9</v>
      </c>
    </row>
    <row r="182" spans="1:1" x14ac:dyDescent="0.25">
      <c r="A182" s="20">
        <v>7</v>
      </c>
    </row>
    <row r="183" spans="1:1" x14ac:dyDescent="0.25">
      <c r="A183" s="20">
        <v>8</v>
      </c>
    </row>
    <row r="184" spans="1:1" x14ac:dyDescent="0.25">
      <c r="A184" s="20">
        <v>7</v>
      </c>
    </row>
    <row r="185" spans="1:1" x14ac:dyDescent="0.25">
      <c r="A185" s="20">
        <v>6</v>
      </c>
    </row>
    <row r="186" spans="1:1" x14ac:dyDescent="0.25">
      <c r="A186" s="20">
        <v>9</v>
      </c>
    </row>
    <row r="187" spans="1:1" x14ac:dyDescent="0.25">
      <c r="A187" s="20">
        <v>8</v>
      </c>
    </row>
    <row r="188" spans="1:1" x14ac:dyDescent="0.25">
      <c r="A188" s="20">
        <v>7</v>
      </c>
    </row>
    <row r="189" spans="1:1" x14ac:dyDescent="0.25">
      <c r="A189" s="20">
        <v>6</v>
      </c>
    </row>
    <row r="190" spans="1:1" x14ac:dyDescent="0.25">
      <c r="A190" s="20">
        <v>7</v>
      </c>
    </row>
    <row r="191" spans="1:1" x14ac:dyDescent="0.25">
      <c r="A191" s="20">
        <v>8</v>
      </c>
    </row>
    <row r="192" spans="1:1" x14ac:dyDescent="0.25">
      <c r="A192" s="20">
        <v>9</v>
      </c>
    </row>
    <row r="193" spans="1:14" x14ac:dyDescent="0.25">
      <c r="A193" s="20">
        <v>8</v>
      </c>
    </row>
    <row r="194" spans="1:14" x14ac:dyDescent="0.25">
      <c r="A194" s="20">
        <v>7</v>
      </c>
    </row>
    <row r="195" spans="1:14" x14ac:dyDescent="0.25">
      <c r="A195" s="20">
        <v>6</v>
      </c>
    </row>
    <row r="196" spans="1:14" s="23" customFormat="1" ht="5.25" customHeight="1" x14ac:dyDescent="0.25"/>
    <row r="197" spans="1:14" x14ac:dyDescent="0.25">
      <c r="A197" s="79" t="s">
        <v>62</v>
      </c>
      <c r="B197" s="80"/>
      <c r="C197" s="80"/>
      <c r="D197" s="80"/>
      <c r="E197" s="80"/>
      <c r="F197" s="80"/>
    </row>
    <row r="198" spans="1:14" x14ac:dyDescent="0.25">
      <c r="A198" s="80"/>
      <c r="B198" s="80"/>
      <c r="C198" s="80"/>
      <c r="D198" s="80"/>
      <c r="E198" s="80"/>
      <c r="F198" s="80"/>
    </row>
    <row r="199" spans="1:14" x14ac:dyDescent="0.25">
      <c r="A199" s="80"/>
      <c r="B199" s="80"/>
      <c r="C199" s="80"/>
      <c r="D199" s="80"/>
      <c r="E199" s="80"/>
      <c r="F199" s="80"/>
    </row>
    <row r="201" spans="1:14" x14ac:dyDescent="0.25">
      <c r="A201" s="24" t="s">
        <v>63</v>
      </c>
      <c r="B201" s="24"/>
      <c r="C201" s="24"/>
      <c r="D201" s="24"/>
      <c r="E201" s="24"/>
      <c r="F201" s="24"/>
      <c r="G201" s="24"/>
      <c r="H201" s="24"/>
    </row>
    <row r="203" spans="1:14" ht="15.75" x14ac:dyDescent="0.25">
      <c r="A203" s="21" t="s">
        <v>64</v>
      </c>
      <c r="C203" s="64" t="s">
        <v>64</v>
      </c>
      <c r="D203" s="64"/>
      <c r="H203" s="78" t="s">
        <v>4</v>
      </c>
      <c r="I203" s="78"/>
    </row>
    <row r="204" spans="1:14" x14ac:dyDescent="0.25">
      <c r="A204" s="20">
        <v>10</v>
      </c>
      <c r="C204" s="8"/>
      <c r="D204" s="26"/>
      <c r="E204" s="77" t="s">
        <v>65</v>
      </c>
      <c r="F204" s="77"/>
      <c r="G204" s="77"/>
      <c r="H204" s="77"/>
      <c r="I204" s="77"/>
      <c r="J204" s="77"/>
      <c r="K204" s="77"/>
      <c r="L204" s="77"/>
      <c r="M204" s="77"/>
      <c r="N204" s="77"/>
    </row>
    <row r="205" spans="1:14" ht="15.75" x14ac:dyDescent="0.25">
      <c r="A205" s="20">
        <v>15</v>
      </c>
      <c r="C205" s="8" t="s">
        <v>9</v>
      </c>
      <c r="D205" s="25">
        <v>16.739999999999998</v>
      </c>
      <c r="E205" s="84">
        <f>AVERAGE(A204:A303)</f>
        <v>16.739999999999998</v>
      </c>
      <c r="F205" s="84"/>
      <c r="G205" s="84"/>
      <c r="H205" s="84"/>
      <c r="I205" s="84"/>
      <c r="J205" s="84"/>
      <c r="K205" s="84"/>
      <c r="L205" s="84"/>
      <c r="M205" s="84"/>
      <c r="N205" s="84"/>
    </row>
    <row r="206" spans="1:14" x14ac:dyDescent="0.25">
      <c r="A206" s="20">
        <v>12</v>
      </c>
      <c r="C206" s="8" t="s">
        <v>10</v>
      </c>
      <c r="D206" s="8">
        <v>0.41429506881014672</v>
      </c>
    </row>
    <row r="207" spans="1:14" x14ac:dyDescent="0.25">
      <c r="A207" s="20">
        <v>18</v>
      </c>
      <c r="C207" s="8" t="s">
        <v>11</v>
      </c>
      <c r="D207" s="8">
        <v>16</v>
      </c>
      <c r="F207" s="77" t="s">
        <v>66</v>
      </c>
      <c r="G207" s="77"/>
      <c r="H207" s="77"/>
      <c r="I207" s="77"/>
      <c r="J207" s="77"/>
      <c r="K207" s="77"/>
      <c r="L207" s="77"/>
      <c r="M207" s="77"/>
      <c r="N207" s="77"/>
    </row>
    <row r="208" spans="1:14" ht="15.75" x14ac:dyDescent="0.25">
      <c r="A208" s="20">
        <v>20</v>
      </c>
      <c r="C208" s="8" t="s">
        <v>12</v>
      </c>
      <c r="D208" s="8">
        <v>16</v>
      </c>
      <c r="F208" s="84">
        <f>MAX(A204:A303) - MIN(A204:A303)</f>
        <v>19</v>
      </c>
      <c r="G208" s="84"/>
      <c r="H208" s="84"/>
      <c r="I208" s="84"/>
      <c r="J208" s="84"/>
      <c r="K208" s="84"/>
      <c r="L208" s="84"/>
      <c r="M208" s="84"/>
      <c r="N208" s="84"/>
    </row>
    <row r="209" spans="1:15" x14ac:dyDescent="0.25">
      <c r="A209" s="20">
        <v>25</v>
      </c>
      <c r="C209" s="8" t="s">
        <v>13</v>
      </c>
      <c r="D209" s="9">
        <v>4.1429506881014673</v>
      </c>
    </row>
    <row r="210" spans="1:15" x14ac:dyDescent="0.25">
      <c r="A210" s="20">
        <v>8</v>
      </c>
      <c r="C210" s="8" t="s">
        <v>14</v>
      </c>
      <c r="D210" s="26">
        <v>17.164040404040421</v>
      </c>
      <c r="E210" s="77" t="s">
        <v>67</v>
      </c>
      <c r="F210" s="77"/>
      <c r="G210" s="77"/>
      <c r="H210" s="77"/>
      <c r="I210" s="77"/>
      <c r="J210" s="77"/>
      <c r="K210" s="77"/>
      <c r="L210" s="77"/>
      <c r="M210" s="77"/>
      <c r="N210" s="77"/>
      <c r="O210" s="77"/>
    </row>
    <row r="211" spans="1:15" ht="15.75" x14ac:dyDescent="0.25">
      <c r="A211" s="20">
        <v>14</v>
      </c>
      <c r="C211" s="8" t="s">
        <v>15</v>
      </c>
      <c r="D211" s="26">
        <v>-0.47484034315675361</v>
      </c>
      <c r="E211" s="84">
        <f>STDEV(A204:A303)</f>
        <v>4.1429506881014673</v>
      </c>
      <c r="F211" s="84"/>
      <c r="G211" s="84"/>
      <c r="H211" s="84"/>
      <c r="I211" s="84"/>
      <c r="J211" s="84"/>
      <c r="K211" s="84"/>
      <c r="L211" s="84"/>
      <c r="M211" s="84"/>
      <c r="N211" s="84"/>
      <c r="O211" s="84"/>
    </row>
    <row r="212" spans="1:15" x14ac:dyDescent="0.25">
      <c r="A212" s="20">
        <v>16</v>
      </c>
      <c r="C212" s="8" t="s">
        <v>16</v>
      </c>
      <c r="D212" s="8">
        <v>0.27208953553457915</v>
      </c>
    </row>
    <row r="213" spans="1:15" x14ac:dyDescent="0.25">
      <c r="A213" s="20">
        <v>22</v>
      </c>
      <c r="C213" s="8" t="s">
        <v>17</v>
      </c>
      <c r="D213" s="9">
        <v>19</v>
      </c>
    </row>
    <row r="214" spans="1:15" x14ac:dyDescent="0.25">
      <c r="A214" s="20">
        <v>9</v>
      </c>
      <c r="C214" s="8" t="s">
        <v>18</v>
      </c>
      <c r="D214" s="8">
        <v>8</v>
      </c>
    </row>
    <row r="215" spans="1:15" x14ac:dyDescent="0.25">
      <c r="A215" s="20">
        <v>17</v>
      </c>
      <c r="C215" s="8" t="s">
        <v>19</v>
      </c>
      <c r="D215" s="8">
        <v>27</v>
      </c>
    </row>
    <row r="216" spans="1:15" x14ac:dyDescent="0.25">
      <c r="A216" s="20">
        <v>11</v>
      </c>
      <c r="C216" s="8" t="s">
        <v>20</v>
      </c>
      <c r="D216" s="8">
        <v>1674</v>
      </c>
    </row>
    <row r="217" spans="1:15" x14ac:dyDescent="0.25">
      <c r="A217" s="20">
        <v>13</v>
      </c>
      <c r="C217" s="8" t="s">
        <v>21</v>
      </c>
      <c r="D217" s="8">
        <v>100</v>
      </c>
    </row>
    <row r="218" spans="1:15" x14ac:dyDescent="0.25">
      <c r="A218" s="20">
        <v>19</v>
      </c>
    </row>
    <row r="219" spans="1:15" x14ac:dyDescent="0.25">
      <c r="A219" s="20">
        <v>23</v>
      </c>
    </row>
    <row r="220" spans="1:15" x14ac:dyDescent="0.25">
      <c r="A220" s="20">
        <v>21</v>
      </c>
    </row>
    <row r="221" spans="1:15" x14ac:dyDescent="0.25">
      <c r="A221" s="20">
        <v>16</v>
      </c>
    </row>
    <row r="222" spans="1:15" x14ac:dyDescent="0.25">
      <c r="A222" s="20">
        <v>24</v>
      </c>
    </row>
    <row r="223" spans="1:15" x14ac:dyDescent="0.25">
      <c r="A223" s="20">
        <v>27</v>
      </c>
    </row>
    <row r="224" spans="1:15" x14ac:dyDescent="0.25">
      <c r="A224" s="20">
        <v>13</v>
      </c>
    </row>
    <row r="225" spans="1:1" x14ac:dyDescent="0.25">
      <c r="A225" s="20">
        <v>10</v>
      </c>
    </row>
    <row r="226" spans="1:1" x14ac:dyDescent="0.25">
      <c r="A226" s="20">
        <v>18</v>
      </c>
    </row>
    <row r="227" spans="1:1" x14ac:dyDescent="0.25">
      <c r="A227" s="20">
        <v>16</v>
      </c>
    </row>
    <row r="228" spans="1:1" x14ac:dyDescent="0.25">
      <c r="A228" s="20">
        <v>12</v>
      </c>
    </row>
    <row r="229" spans="1:1" x14ac:dyDescent="0.25">
      <c r="A229" s="20">
        <v>14</v>
      </c>
    </row>
    <row r="230" spans="1:1" x14ac:dyDescent="0.25">
      <c r="A230" s="20">
        <v>19</v>
      </c>
    </row>
    <row r="231" spans="1:1" x14ac:dyDescent="0.25">
      <c r="A231" s="20">
        <v>21</v>
      </c>
    </row>
    <row r="232" spans="1:1" x14ac:dyDescent="0.25">
      <c r="A232" s="20">
        <v>11</v>
      </c>
    </row>
    <row r="233" spans="1:1" x14ac:dyDescent="0.25">
      <c r="A233" s="20">
        <v>17</v>
      </c>
    </row>
    <row r="234" spans="1:1" x14ac:dyDescent="0.25">
      <c r="A234" s="20">
        <v>15</v>
      </c>
    </row>
    <row r="235" spans="1:1" x14ac:dyDescent="0.25">
      <c r="A235" s="20">
        <v>20</v>
      </c>
    </row>
    <row r="236" spans="1:1" x14ac:dyDescent="0.25">
      <c r="A236" s="20">
        <v>26</v>
      </c>
    </row>
    <row r="237" spans="1:1" x14ac:dyDescent="0.25">
      <c r="A237" s="20">
        <v>13</v>
      </c>
    </row>
    <row r="238" spans="1:1" x14ac:dyDescent="0.25">
      <c r="A238" s="20">
        <v>12</v>
      </c>
    </row>
    <row r="239" spans="1:1" x14ac:dyDescent="0.25">
      <c r="A239" s="20">
        <v>14</v>
      </c>
    </row>
    <row r="240" spans="1:1" x14ac:dyDescent="0.25">
      <c r="A240" s="20">
        <v>22</v>
      </c>
    </row>
    <row r="241" spans="1:1" x14ac:dyDescent="0.25">
      <c r="A241" s="20">
        <v>19</v>
      </c>
    </row>
    <row r="242" spans="1:1" x14ac:dyDescent="0.25">
      <c r="A242" s="20">
        <v>16</v>
      </c>
    </row>
    <row r="243" spans="1:1" x14ac:dyDescent="0.25">
      <c r="A243" s="20">
        <v>11</v>
      </c>
    </row>
    <row r="244" spans="1:1" x14ac:dyDescent="0.25">
      <c r="A244" s="20">
        <v>25</v>
      </c>
    </row>
    <row r="245" spans="1:1" x14ac:dyDescent="0.25">
      <c r="A245" s="20">
        <v>18</v>
      </c>
    </row>
    <row r="246" spans="1:1" x14ac:dyDescent="0.25">
      <c r="A246" s="20">
        <v>16</v>
      </c>
    </row>
    <row r="247" spans="1:1" x14ac:dyDescent="0.25">
      <c r="A247" s="20">
        <v>13</v>
      </c>
    </row>
    <row r="248" spans="1:1" x14ac:dyDescent="0.25">
      <c r="A248" s="20">
        <v>21</v>
      </c>
    </row>
    <row r="249" spans="1:1" x14ac:dyDescent="0.25">
      <c r="A249" s="20">
        <v>20</v>
      </c>
    </row>
    <row r="250" spans="1:1" x14ac:dyDescent="0.25">
      <c r="A250" s="20">
        <v>15</v>
      </c>
    </row>
    <row r="251" spans="1:1" x14ac:dyDescent="0.25">
      <c r="A251" s="20">
        <v>12</v>
      </c>
    </row>
    <row r="252" spans="1:1" x14ac:dyDescent="0.25">
      <c r="A252" s="20">
        <v>19</v>
      </c>
    </row>
    <row r="253" spans="1:1" x14ac:dyDescent="0.25">
      <c r="A253" s="20">
        <v>17</v>
      </c>
    </row>
    <row r="254" spans="1:1" x14ac:dyDescent="0.25">
      <c r="A254" s="20">
        <v>14</v>
      </c>
    </row>
    <row r="255" spans="1:1" x14ac:dyDescent="0.25">
      <c r="A255" s="20">
        <v>16</v>
      </c>
    </row>
    <row r="256" spans="1:1" x14ac:dyDescent="0.25">
      <c r="A256" s="20">
        <v>23</v>
      </c>
    </row>
    <row r="257" spans="1:1" x14ac:dyDescent="0.25">
      <c r="A257" s="20">
        <v>18</v>
      </c>
    </row>
    <row r="258" spans="1:1" x14ac:dyDescent="0.25">
      <c r="A258" s="20">
        <v>15</v>
      </c>
    </row>
    <row r="259" spans="1:1" x14ac:dyDescent="0.25">
      <c r="A259" s="20">
        <v>11</v>
      </c>
    </row>
    <row r="260" spans="1:1" x14ac:dyDescent="0.25">
      <c r="A260" s="20">
        <v>19</v>
      </c>
    </row>
    <row r="261" spans="1:1" x14ac:dyDescent="0.25">
      <c r="A261" s="20">
        <v>22</v>
      </c>
    </row>
    <row r="262" spans="1:1" x14ac:dyDescent="0.25">
      <c r="A262" s="20">
        <v>17</v>
      </c>
    </row>
    <row r="263" spans="1:1" x14ac:dyDescent="0.25">
      <c r="A263" s="20">
        <v>12</v>
      </c>
    </row>
    <row r="264" spans="1:1" x14ac:dyDescent="0.25">
      <c r="A264" s="20">
        <v>16</v>
      </c>
    </row>
    <row r="265" spans="1:1" x14ac:dyDescent="0.25">
      <c r="A265" s="20">
        <v>14</v>
      </c>
    </row>
    <row r="266" spans="1:1" x14ac:dyDescent="0.25">
      <c r="A266" s="20">
        <v>18</v>
      </c>
    </row>
    <row r="267" spans="1:1" x14ac:dyDescent="0.25">
      <c r="A267" s="20">
        <v>20</v>
      </c>
    </row>
    <row r="268" spans="1:1" x14ac:dyDescent="0.25">
      <c r="A268" s="20">
        <v>25</v>
      </c>
    </row>
    <row r="269" spans="1:1" x14ac:dyDescent="0.25">
      <c r="A269" s="20">
        <v>13</v>
      </c>
    </row>
    <row r="270" spans="1:1" x14ac:dyDescent="0.25">
      <c r="A270" s="20">
        <v>11</v>
      </c>
    </row>
    <row r="271" spans="1:1" x14ac:dyDescent="0.25">
      <c r="A271" s="20">
        <v>22</v>
      </c>
    </row>
    <row r="272" spans="1:1" x14ac:dyDescent="0.25">
      <c r="A272" s="20">
        <v>19</v>
      </c>
    </row>
    <row r="273" spans="1:1" x14ac:dyDescent="0.25">
      <c r="A273" s="20">
        <v>17</v>
      </c>
    </row>
    <row r="274" spans="1:1" x14ac:dyDescent="0.25">
      <c r="A274" s="20">
        <v>15</v>
      </c>
    </row>
    <row r="275" spans="1:1" x14ac:dyDescent="0.25">
      <c r="A275" s="20">
        <v>16</v>
      </c>
    </row>
    <row r="276" spans="1:1" x14ac:dyDescent="0.25">
      <c r="A276" s="20">
        <v>13</v>
      </c>
    </row>
    <row r="277" spans="1:1" x14ac:dyDescent="0.25">
      <c r="A277" s="20">
        <v>14</v>
      </c>
    </row>
    <row r="278" spans="1:1" x14ac:dyDescent="0.25">
      <c r="A278" s="20">
        <v>18</v>
      </c>
    </row>
    <row r="279" spans="1:1" x14ac:dyDescent="0.25">
      <c r="A279" s="20">
        <v>20</v>
      </c>
    </row>
    <row r="280" spans="1:1" x14ac:dyDescent="0.25">
      <c r="A280" s="20">
        <v>19</v>
      </c>
    </row>
    <row r="281" spans="1:1" x14ac:dyDescent="0.25">
      <c r="A281" s="20">
        <v>21</v>
      </c>
    </row>
    <row r="282" spans="1:1" x14ac:dyDescent="0.25">
      <c r="A282" s="20">
        <v>17</v>
      </c>
    </row>
    <row r="283" spans="1:1" x14ac:dyDescent="0.25">
      <c r="A283" s="20">
        <v>12</v>
      </c>
    </row>
    <row r="284" spans="1:1" x14ac:dyDescent="0.25">
      <c r="A284" s="20">
        <v>15</v>
      </c>
    </row>
    <row r="285" spans="1:1" x14ac:dyDescent="0.25">
      <c r="A285" s="20">
        <v>13</v>
      </c>
    </row>
    <row r="286" spans="1:1" x14ac:dyDescent="0.25">
      <c r="A286" s="20">
        <v>16</v>
      </c>
    </row>
    <row r="287" spans="1:1" x14ac:dyDescent="0.25">
      <c r="A287" s="20">
        <v>14</v>
      </c>
    </row>
    <row r="288" spans="1:1" x14ac:dyDescent="0.25">
      <c r="A288" s="20">
        <v>22</v>
      </c>
    </row>
    <row r="289" spans="1:1" x14ac:dyDescent="0.25">
      <c r="A289" s="20">
        <v>21</v>
      </c>
    </row>
    <row r="290" spans="1:1" x14ac:dyDescent="0.25">
      <c r="A290" s="20">
        <v>19</v>
      </c>
    </row>
    <row r="291" spans="1:1" x14ac:dyDescent="0.25">
      <c r="A291" s="20">
        <v>18</v>
      </c>
    </row>
    <row r="292" spans="1:1" x14ac:dyDescent="0.25">
      <c r="A292" s="20">
        <v>16</v>
      </c>
    </row>
    <row r="293" spans="1:1" x14ac:dyDescent="0.25">
      <c r="A293" s="20">
        <v>11</v>
      </c>
    </row>
    <row r="294" spans="1:1" x14ac:dyDescent="0.25">
      <c r="A294" s="20">
        <v>17</v>
      </c>
    </row>
    <row r="295" spans="1:1" x14ac:dyDescent="0.25">
      <c r="A295" s="20">
        <v>14</v>
      </c>
    </row>
    <row r="296" spans="1:1" x14ac:dyDescent="0.25">
      <c r="A296" s="20">
        <v>12</v>
      </c>
    </row>
    <row r="297" spans="1:1" x14ac:dyDescent="0.25">
      <c r="A297" s="20">
        <v>20</v>
      </c>
    </row>
    <row r="298" spans="1:1" x14ac:dyDescent="0.25">
      <c r="A298" s="20">
        <v>23</v>
      </c>
    </row>
    <row r="299" spans="1:1" x14ac:dyDescent="0.25">
      <c r="A299" s="20">
        <v>19</v>
      </c>
    </row>
    <row r="300" spans="1:1" x14ac:dyDescent="0.25">
      <c r="A300" s="20">
        <v>15</v>
      </c>
    </row>
    <row r="301" spans="1:1" x14ac:dyDescent="0.25">
      <c r="A301" s="20">
        <v>16</v>
      </c>
    </row>
    <row r="302" spans="1:1" x14ac:dyDescent="0.25">
      <c r="A302" s="20">
        <v>13</v>
      </c>
    </row>
    <row r="303" spans="1:1" x14ac:dyDescent="0.25">
      <c r="A303" s="20">
        <v>18</v>
      </c>
    </row>
    <row r="304" spans="1:1" s="23" customFormat="1" ht="5.25" customHeight="1" x14ac:dyDescent="0.25"/>
    <row r="305" spans="1:18" x14ac:dyDescent="0.25">
      <c r="A305" s="60" t="s">
        <v>68</v>
      </c>
      <c r="B305" s="61"/>
      <c r="C305" s="61"/>
      <c r="D305" s="61"/>
      <c r="E305" s="61"/>
      <c r="F305" s="61"/>
    </row>
    <row r="306" spans="1:18" x14ac:dyDescent="0.25">
      <c r="A306" s="61"/>
      <c r="B306" s="61"/>
      <c r="C306" s="61"/>
      <c r="D306" s="61"/>
      <c r="E306" s="61"/>
      <c r="F306" s="61"/>
    </row>
    <row r="307" spans="1:18" x14ac:dyDescent="0.25">
      <c r="A307" s="61"/>
      <c r="B307" s="61"/>
      <c r="C307" s="61"/>
      <c r="D307" s="61"/>
      <c r="E307" s="61"/>
      <c r="F307" s="61"/>
    </row>
    <row r="309" spans="1:18" ht="15.75" x14ac:dyDescent="0.25">
      <c r="A309" s="24" t="s">
        <v>69</v>
      </c>
      <c r="B309" s="24"/>
      <c r="C309" s="24"/>
      <c r="D309" s="24"/>
      <c r="E309" s="24"/>
      <c r="F309" s="24"/>
      <c r="G309" s="24"/>
      <c r="M309" s="78" t="s">
        <v>4</v>
      </c>
      <c r="N309" s="78"/>
    </row>
    <row r="310" spans="1:18" x14ac:dyDescent="0.25">
      <c r="J310" s="77" t="s">
        <v>75</v>
      </c>
      <c r="K310" s="77"/>
      <c r="L310" s="77"/>
      <c r="M310" s="77"/>
      <c r="N310" s="77"/>
      <c r="O310" s="77"/>
      <c r="P310" s="77"/>
      <c r="Q310" s="77"/>
      <c r="R310" s="77"/>
    </row>
    <row r="311" spans="1:18" x14ac:dyDescent="0.25">
      <c r="A311" s="29" t="s">
        <v>70</v>
      </c>
      <c r="B311" s="29" t="s">
        <v>71</v>
      </c>
      <c r="C311" s="29" t="s">
        <v>72</v>
      </c>
      <c r="D311" s="29" t="s">
        <v>73</v>
      </c>
      <c r="E311" s="29" t="s">
        <v>74</v>
      </c>
      <c r="J311" s="76" t="s">
        <v>80</v>
      </c>
      <c r="K311" s="76"/>
      <c r="L311" s="76"/>
      <c r="M311" s="76"/>
      <c r="N311" s="76"/>
      <c r="O311" s="76"/>
      <c r="P311" s="76"/>
      <c r="Q311" s="76"/>
      <c r="R311" s="76"/>
    </row>
    <row r="312" spans="1:18" x14ac:dyDescent="0.25">
      <c r="A312" s="30">
        <v>30</v>
      </c>
      <c r="B312" s="30">
        <v>25</v>
      </c>
      <c r="C312" s="30">
        <v>22</v>
      </c>
      <c r="D312" s="30">
        <v>18</v>
      </c>
      <c r="E312" s="30">
        <v>35</v>
      </c>
    </row>
    <row r="313" spans="1:18" x14ac:dyDescent="0.25">
      <c r="A313" s="30">
        <v>32</v>
      </c>
      <c r="B313" s="30">
        <v>27</v>
      </c>
      <c r="C313" s="30">
        <v>23</v>
      </c>
      <c r="D313" s="30">
        <v>17</v>
      </c>
      <c r="E313" s="30">
        <v>36</v>
      </c>
      <c r="J313" s="77" t="s">
        <v>76</v>
      </c>
      <c r="K313" s="77"/>
      <c r="L313" s="77"/>
      <c r="M313" s="77"/>
      <c r="N313" s="77"/>
      <c r="O313" s="77"/>
      <c r="P313" s="77"/>
      <c r="Q313" s="77"/>
      <c r="R313" s="77"/>
    </row>
    <row r="314" spans="1:18" x14ac:dyDescent="0.25">
      <c r="A314" s="30">
        <v>33</v>
      </c>
      <c r="B314" s="30">
        <v>26</v>
      </c>
      <c r="C314" s="30">
        <v>20</v>
      </c>
      <c r="D314" s="30">
        <v>19</v>
      </c>
      <c r="E314" s="30">
        <v>34</v>
      </c>
      <c r="J314" s="76" t="s">
        <v>79</v>
      </c>
      <c r="K314" s="76"/>
      <c r="L314" s="76"/>
      <c r="M314" s="76"/>
      <c r="N314" s="76"/>
      <c r="O314" s="76"/>
      <c r="P314" s="76"/>
      <c r="Q314" s="76"/>
      <c r="R314" s="76"/>
    </row>
    <row r="315" spans="1:18" x14ac:dyDescent="0.25">
      <c r="A315" s="30">
        <v>28</v>
      </c>
      <c r="B315" s="30">
        <v>23</v>
      </c>
      <c r="C315" s="30">
        <v>25</v>
      </c>
      <c r="D315" s="30">
        <v>20</v>
      </c>
      <c r="E315" s="30">
        <v>35</v>
      </c>
    </row>
    <row r="316" spans="1:18" x14ac:dyDescent="0.25">
      <c r="A316" s="30">
        <v>31</v>
      </c>
      <c r="B316" s="30">
        <v>28</v>
      </c>
      <c r="C316" s="30">
        <v>21</v>
      </c>
      <c r="D316" s="30">
        <v>21</v>
      </c>
      <c r="E316" s="30">
        <v>33</v>
      </c>
      <c r="J316" s="77" t="s">
        <v>77</v>
      </c>
      <c r="K316" s="77"/>
      <c r="L316" s="77"/>
      <c r="M316" s="77"/>
      <c r="N316" s="77"/>
      <c r="O316" s="77"/>
      <c r="P316" s="77"/>
      <c r="Q316" s="77"/>
      <c r="R316" s="77"/>
    </row>
    <row r="317" spans="1:18" x14ac:dyDescent="0.25">
      <c r="A317" s="30">
        <v>30</v>
      </c>
      <c r="B317" s="30">
        <v>24</v>
      </c>
      <c r="C317" s="30">
        <v>24</v>
      </c>
      <c r="D317" s="30">
        <v>18</v>
      </c>
      <c r="E317" s="30">
        <v>34</v>
      </c>
      <c r="J317" s="76" t="s">
        <v>78</v>
      </c>
      <c r="K317" s="76"/>
      <c r="L317" s="76"/>
      <c r="M317" s="76"/>
      <c r="N317" s="76"/>
      <c r="O317" s="76"/>
      <c r="P317" s="76"/>
      <c r="Q317" s="76"/>
      <c r="R317" s="76"/>
    </row>
    <row r="318" spans="1:18" x14ac:dyDescent="0.25">
      <c r="A318" s="30">
        <v>29</v>
      </c>
      <c r="B318" s="30">
        <v>26</v>
      </c>
      <c r="C318" s="30">
        <v>23</v>
      </c>
      <c r="D318" s="30">
        <v>19</v>
      </c>
      <c r="E318" s="30">
        <v>32</v>
      </c>
    </row>
    <row r="319" spans="1:18" x14ac:dyDescent="0.25">
      <c r="A319" s="30">
        <v>30</v>
      </c>
      <c r="B319" s="30">
        <v>25</v>
      </c>
      <c r="C319" s="30">
        <v>22</v>
      </c>
      <c r="D319" s="30">
        <v>17</v>
      </c>
      <c r="E319" s="30">
        <v>33</v>
      </c>
    </row>
    <row r="320" spans="1:18" x14ac:dyDescent="0.25">
      <c r="A320" s="30">
        <v>32</v>
      </c>
      <c r="B320" s="30">
        <v>27</v>
      </c>
      <c r="C320" s="30">
        <v>25</v>
      </c>
      <c r="D320" s="30">
        <v>20</v>
      </c>
      <c r="E320" s="30">
        <v>36</v>
      </c>
    </row>
    <row r="321" spans="1:14" x14ac:dyDescent="0.25">
      <c r="A321" s="30">
        <v>31</v>
      </c>
      <c r="B321" s="30">
        <v>28</v>
      </c>
      <c r="C321" s="30">
        <v>24</v>
      </c>
      <c r="D321" s="30">
        <v>19</v>
      </c>
      <c r="E321" s="30">
        <v>34</v>
      </c>
    </row>
    <row r="325" spans="1:14" x14ac:dyDescent="0.25">
      <c r="A325" s="87" t="s">
        <v>70</v>
      </c>
      <c r="B325" s="87"/>
      <c r="D325" s="87" t="s">
        <v>71</v>
      </c>
      <c r="E325" s="87"/>
      <c r="G325" s="87" t="s">
        <v>72</v>
      </c>
      <c r="H325" s="87"/>
      <c r="J325" s="87" t="s">
        <v>73</v>
      </c>
      <c r="K325" s="87"/>
      <c r="M325" s="87" t="s">
        <v>74</v>
      </c>
      <c r="N325" s="87"/>
    </row>
    <row r="326" spans="1:14" x14ac:dyDescent="0.25">
      <c r="A326" s="8"/>
      <c r="B326" s="8"/>
      <c r="D326" s="8"/>
      <c r="E326" s="8"/>
      <c r="G326" s="8"/>
      <c r="H326" s="8"/>
      <c r="J326" s="8"/>
      <c r="K326" s="8"/>
      <c r="M326" s="8"/>
      <c r="N326" s="8"/>
    </row>
    <row r="327" spans="1:14" x14ac:dyDescent="0.25">
      <c r="A327" s="8" t="s">
        <v>9</v>
      </c>
      <c r="B327" s="31">
        <v>30.6</v>
      </c>
      <c r="D327" s="8" t="s">
        <v>9</v>
      </c>
      <c r="E327" s="31">
        <v>25.9</v>
      </c>
      <c r="G327" s="8" t="s">
        <v>9</v>
      </c>
      <c r="H327" s="31">
        <v>22.9</v>
      </c>
      <c r="J327" s="8" t="s">
        <v>9</v>
      </c>
      <c r="K327" s="31">
        <v>18.8</v>
      </c>
      <c r="M327" s="8" t="s">
        <v>9</v>
      </c>
      <c r="N327" s="31">
        <v>34.200000000000003</v>
      </c>
    </row>
    <row r="328" spans="1:14" x14ac:dyDescent="0.25">
      <c r="A328" s="8" t="s">
        <v>17</v>
      </c>
      <c r="B328" s="8">
        <v>5</v>
      </c>
      <c r="D328" s="8" t="s">
        <v>17</v>
      </c>
      <c r="E328" s="8">
        <v>5</v>
      </c>
      <c r="G328" s="8" t="s">
        <v>17</v>
      </c>
      <c r="H328" s="8">
        <v>5</v>
      </c>
      <c r="J328" s="8" t="s">
        <v>17</v>
      </c>
      <c r="K328" s="8">
        <v>4</v>
      </c>
      <c r="M328" s="8" t="s">
        <v>17</v>
      </c>
      <c r="N328" s="8">
        <v>4</v>
      </c>
    </row>
    <row r="329" spans="1:14" x14ac:dyDescent="0.25">
      <c r="A329" s="8" t="s">
        <v>14</v>
      </c>
      <c r="B329" s="32">
        <v>2.2666666666666675</v>
      </c>
      <c r="D329" s="8" t="s">
        <v>14</v>
      </c>
      <c r="E329" s="32">
        <v>2.7666666666666675</v>
      </c>
      <c r="G329" s="8" t="s">
        <v>14</v>
      </c>
      <c r="H329" s="32">
        <v>2.7666666666666675</v>
      </c>
      <c r="J329" s="8" t="s">
        <v>14</v>
      </c>
      <c r="K329" s="32">
        <v>1.7333333333333332</v>
      </c>
      <c r="M329" s="8" t="s">
        <v>14</v>
      </c>
      <c r="N329" s="32">
        <v>1.7333333333333332</v>
      </c>
    </row>
    <row r="330" spans="1:14" s="23" customFormat="1" ht="5.25" customHeight="1" x14ac:dyDescent="0.25"/>
  </sheetData>
  <mergeCells count="64">
    <mergeCell ref="J314:R314"/>
    <mergeCell ref="J316:R316"/>
    <mergeCell ref="J317:R317"/>
    <mergeCell ref="A325:B325"/>
    <mergeCell ref="M325:N325"/>
    <mergeCell ref="J325:K325"/>
    <mergeCell ref="G325:H325"/>
    <mergeCell ref="D325:E325"/>
    <mergeCell ref="A305:F307"/>
    <mergeCell ref="M309:N309"/>
    <mergeCell ref="J310:R310"/>
    <mergeCell ref="J311:R311"/>
    <mergeCell ref="J313:R313"/>
    <mergeCell ref="E210:O210"/>
    <mergeCell ref="F208:N208"/>
    <mergeCell ref="E211:O211"/>
    <mergeCell ref="A197:F199"/>
    <mergeCell ref="C145:D145"/>
    <mergeCell ref="C203:D203"/>
    <mergeCell ref="H203:I203"/>
    <mergeCell ref="E204:N204"/>
    <mergeCell ref="E205:N205"/>
    <mergeCell ref="F207:N207"/>
    <mergeCell ref="H144:I144"/>
    <mergeCell ref="F145:L145"/>
    <mergeCell ref="F146:L146"/>
    <mergeCell ref="E148:M148"/>
    <mergeCell ref="E149:M149"/>
    <mergeCell ref="C131:H131"/>
    <mergeCell ref="A140:F141"/>
    <mergeCell ref="A120:F122"/>
    <mergeCell ref="D126:E126"/>
    <mergeCell ref="C127:I127"/>
    <mergeCell ref="C128:I128"/>
    <mergeCell ref="C130:H130"/>
    <mergeCell ref="A28:F28"/>
    <mergeCell ref="A2:H4"/>
    <mergeCell ref="A1:H1"/>
    <mergeCell ref="A6:K6"/>
    <mergeCell ref="I8:J8"/>
    <mergeCell ref="G9:M9"/>
    <mergeCell ref="G10:M10"/>
    <mergeCell ref="G12:N12"/>
    <mergeCell ref="G13:N13"/>
    <mergeCell ref="G15:P15"/>
    <mergeCell ref="G16:P16"/>
    <mergeCell ref="A24:G26"/>
    <mergeCell ref="F69:J69"/>
    <mergeCell ref="C30:D30"/>
    <mergeCell ref="H30:I30"/>
    <mergeCell ref="G31:K31"/>
    <mergeCell ref="G32:K32"/>
    <mergeCell ref="G34:K34"/>
    <mergeCell ref="G35:K35"/>
    <mergeCell ref="F37:L37"/>
    <mergeCell ref="F38:L38"/>
    <mergeCell ref="A62:F64"/>
    <mergeCell ref="C68:D68"/>
    <mergeCell ref="G68:H68"/>
    <mergeCell ref="F70:J70"/>
    <mergeCell ref="F72:K72"/>
    <mergeCell ref="F73:K73"/>
    <mergeCell ref="E75:L75"/>
    <mergeCell ref="E76:L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1D8A7-7EC7-403B-BA4C-8956C4DCAADD}">
  <sheetPr>
    <tabColor rgb="FF92D050"/>
  </sheetPr>
  <dimension ref="A1:R508"/>
  <sheetViews>
    <sheetView topLeftCell="A496" workbookViewId="0">
      <selection activeCell="M199" sqref="M199"/>
    </sheetView>
  </sheetViews>
  <sheetFormatPr defaultRowHeight="15" x14ac:dyDescent="0.25"/>
  <cols>
    <col min="3" max="3" width="13.5703125" bestFit="1" customWidth="1"/>
    <col min="10" max="10" width="10.5703125" bestFit="1" customWidth="1"/>
    <col min="11" max="11" width="13.5703125" bestFit="1" customWidth="1"/>
    <col min="17" max="17" width="13.5703125" bestFit="1" customWidth="1"/>
  </cols>
  <sheetData>
    <row r="1" spans="1:15" x14ac:dyDescent="0.25">
      <c r="A1" s="79" t="s">
        <v>81</v>
      </c>
      <c r="B1" s="80"/>
      <c r="C1" s="80"/>
      <c r="D1" s="80"/>
      <c r="E1" s="80"/>
      <c r="F1" s="80"/>
      <c r="G1" s="80"/>
    </row>
    <row r="2" spans="1:15" x14ac:dyDescent="0.25">
      <c r="A2" s="80"/>
      <c r="B2" s="80"/>
      <c r="C2" s="80"/>
      <c r="D2" s="80"/>
      <c r="E2" s="80"/>
      <c r="F2" s="80"/>
      <c r="G2" s="80"/>
    </row>
    <row r="3" spans="1:15" x14ac:dyDescent="0.25">
      <c r="A3" s="80"/>
      <c r="B3" s="80"/>
      <c r="C3" s="80"/>
      <c r="D3" s="80"/>
      <c r="E3" s="80"/>
      <c r="F3" s="80"/>
      <c r="G3" s="80"/>
    </row>
    <row r="5" spans="1:15" ht="15.75" x14ac:dyDescent="0.25">
      <c r="A5" s="81" t="s">
        <v>82</v>
      </c>
      <c r="B5" s="81"/>
      <c r="C5" s="81"/>
      <c r="D5" s="81"/>
      <c r="E5" s="81"/>
      <c r="J5" s="78" t="s">
        <v>4</v>
      </c>
      <c r="K5" s="78"/>
    </row>
    <row r="6" spans="1:15" x14ac:dyDescent="0.25">
      <c r="G6" s="77" t="s">
        <v>87</v>
      </c>
      <c r="H6" s="77"/>
      <c r="I6" s="77"/>
      <c r="J6" s="77"/>
      <c r="K6" s="77"/>
      <c r="L6" s="77"/>
      <c r="M6" s="77"/>
      <c r="N6" s="77"/>
      <c r="O6" s="77"/>
    </row>
    <row r="7" spans="1:15" x14ac:dyDescent="0.25">
      <c r="A7" s="21" t="s">
        <v>83</v>
      </c>
      <c r="B7" s="29" t="s">
        <v>84</v>
      </c>
      <c r="D7" s="35" t="s">
        <v>84</v>
      </c>
      <c r="E7" s="35" t="s">
        <v>86</v>
      </c>
      <c r="G7" s="76" t="s">
        <v>91</v>
      </c>
      <c r="H7" s="76"/>
      <c r="I7" s="76"/>
      <c r="J7" s="76"/>
      <c r="K7" s="76"/>
      <c r="L7" s="76"/>
      <c r="M7" s="76"/>
      <c r="N7" s="76"/>
      <c r="O7" s="76"/>
    </row>
    <row r="8" spans="1:15" x14ac:dyDescent="0.25">
      <c r="A8" s="20">
        <v>28</v>
      </c>
      <c r="B8" s="30">
        <v>28</v>
      </c>
      <c r="D8" s="36">
        <v>28</v>
      </c>
      <c r="E8" s="36">
        <v>8</v>
      </c>
    </row>
    <row r="9" spans="1:15" x14ac:dyDescent="0.25">
      <c r="A9" s="20">
        <v>32</v>
      </c>
      <c r="B9" s="30">
        <v>29</v>
      </c>
      <c r="D9" s="36">
        <v>29</v>
      </c>
      <c r="E9" s="36">
        <v>7</v>
      </c>
      <c r="H9" s="77" t="s">
        <v>88</v>
      </c>
      <c r="I9" s="77"/>
      <c r="J9" s="77"/>
      <c r="K9" s="77"/>
      <c r="L9" s="77"/>
      <c r="M9" s="77"/>
      <c r="N9" s="77"/>
    </row>
    <row r="10" spans="1:15" x14ac:dyDescent="0.25">
      <c r="A10" s="20">
        <v>35</v>
      </c>
      <c r="B10" s="30">
        <v>30</v>
      </c>
      <c r="D10" s="36">
        <v>30</v>
      </c>
      <c r="E10" s="36">
        <v>6</v>
      </c>
      <c r="H10" s="76">
        <f>MODE(A8:A107)</f>
        <v>31</v>
      </c>
      <c r="I10" s="76"/>
      <c r="J10" s="76"/>
      <c r="K10" s="76"/>
      <c r="L10" s="76"/>
      <c r="M10" s="76"/>
      <c r="N10" s="76"/>
    </row>
    <row r="11" spans="1:15" x14ac:dyDescent="0.25">
      <c r="A11" s="20">
        <v>40</v>
      </c>
      <c r="B11" s="30">
        <v>31</v>
      </c>
      <c r="D11" s="36">
        <v>31</v>
      </c>
      <c r="E11" s="36">
        <v>10</v>
      </c>
    </row>
    <row r="12" spans="1:15" x14ac:dyDescent="0.25">
      <c r="A12" s="20">
        <v>42</v>
      </c>
      <c r="B12" s="30">
        <v>32</v>
      </c>
      <c r="D12" s="36">
        <v>32</v>
      </c>
      <c r="E12" s="36">
        <v>5</v>
      </c>
      <c r="H12" s="77" t="s">
        <v>89</v>
      </c>
      <c r="I12" s="77"/>
      <c r="J12" s="77"/>
      <c r="K12" s="77"/>
      <c r="L12" s="77"/>
      <c r="M12" s="77"/>
    </row>
    <row r="13" spans="1:15" x14ac:dyDescent="0.25">
      <c r="A13" s="20">
        <v>28</v>
      </c>
      <c r="B13" s="30">
        <v>33</v>
      </c>
      <c r="D13" s="36">
        <v>33</v>
      </c>
      <c r="E13" s="36">
        <v>7</v>
      </c>
      <c r="H13" s="76">
        <f>MEDIAN(A8:A107)</f>
        <v>35</v>
      </c>
      <c r="I13" s="76"/>
      <c r="J13" s="76"/>
      <c r="K13" s="76"/>
      <c r="L13" s="76"/>
      <c r="M13" s="76"/>
    </row>
    <row r="14" spans="1:15" x14ac:dyDescent="0.25">
      <c r="A14" s="20">
        <v>33</v>
      </c>
      <c r="B14" s="30">
        <v>34</v>
      </c>
      <c r="D14" s="36">
        <v>34</v>
      </c>
      <c r="E14" s="36">
        <v>3</v>
      </c>
    </row>
    <row r="15" spans="1:15" x14ac:dyDescent="0.25">
      <c r="A15" s="20">
        <v>38</v>
      </c>
      <c r="B15" s="30">
        <v>35</v>
      </c>
      <c r="D15" s="36">
        <v>35</v>
      </c>
      <c r="E15" s="36">
        <v>9</v>
      </c>
      <c r="H15" s="77" t="s">
        <v>90</v>
      </c>
      <c r="I15" s="77"/>
      <c r="J15" s="77"/>
      <c r="K15" s="77"/>
      <c r="L15" s="77"/>
      <c r="M15" s="77"/>
    </row>
    <row r="16" spans="1:15" x14ac:dyDescent="0.25">
      <c r="A16" s="20">
        <v>30</v>
      </c>
      <c r="B16" s="30">
        <v>36</v>
      </c>
      <c r="D16" s="36">
        <v>36</v>
      </c>
      <c r="E16" s="36">
        <v>7</v>
      </c>
      <c r="H16" s="76">
        <f>MAX(A8:A107) - MIN(A8:A107)</f>
        <v>18</v>
      </c>
      <c r="I16" s="76"/>
      <c r="J16" s="76"/>
      <c r="K16" s="76"/>
      <c r="L16" s="76"/>
      <c r="M16" s="76"/>
    </row>
    <row r="17" spans="1:5" x14ac:dyDescent="0.25">
      <c r="A17" s="20">
        <v>41</v>
      </c>
      <c r="B17" s="30">
        <v>37</v>
      </c>
      <c r="D17" s="36">
        <v>37</v>
      </c>
      <c r="E17" s="36">
        <v>5</v>
      </c>
    </row>
    <row r="18" spans="1:5" x14ac:dyDescent="0.25">
      <c r="A18" s="20">
        <v>37</v>
      </c>
      <c r="B18" s="30">
        <v>38</v>
      </c>
      <c r="D18" s="36">
        <v>38</v>
      </c>
      <c r="E18" s="36">
        <v>6</v>
      </c>
    </row>
    <row r="19" spans="1:5" x14ac:dyDescent="0.25">
      <c r="A19" s="20">
        <v>31</v>
      </c>
      <c r="B19" s="30">
        <v>39</v>
      </c>
      <c r="D19" s="36">
        <v>39</v>
      </c>
      <c r="E19" s="36">
        <v>7</v>
      </c>
    </row>
    <row r="20" spans="1:5" x14ac:dyDescent="0.25">
      <c r="A20" s="20">
        <v>34</v>
      </c>
      <c r="B20" s="30">
        <v>40</v>
      </c>
      <c r="D20" s="36">
        <v>40</v>
      </c>
      <c r="E20" s="36">
        <v>6</v>
      </c>
    </row>
    <row r="21" spans="1:5" x14ac:dyDescent="0.25">
      <c r="A21" s="20">
        <v>29</v>
      </c>
      <c r="B21" s="30">
        <v>41</v>
      </c>
      <c r="D21" s="36">
        <v>41</v>
      </c>
      <c r="E21" s="36">
        <v>4</v>
      </c>
    </row>
    <row r="22" spans="1:5" x14ac:dyDescent="0.25">
      <c r="A22" s="20">
        <v>36</v>
      </c>
      <c r="B22" s="30">
        <v>42</v>
      </c>
      <c r="D22" s="36">
        <v>42</v>
      </c>
      <c r="E22" s="36">
        <v>2</v>
      </c>
    </row>
    <row r="23" spans="1:5" x14ac:dyDescent="0.25">
      <c r="A23" s="20">
        <v>43</v>
      </c>
      <c r="B23" s="30">
        <v>43</v>
      </c>
      <c r="D23" s="36">
        <v>43</v>
      </c>
      <c r="E23" s="36">
        <v>3</v>
      </c>
    </row>
    <row r="24" spans="1:5" x14ac:dyDescent="0.25">
      <c r="A24" s="20">
        <v>39</v>
      </c>
      <c r="B24" s="30">
        <v>44</v>
      </c>
      <c r="D24" s="36">
        <v>44</v>
      </c>
      <c r="E24" s="36">
        <v>3</v>
      </c>
    </row>
    <row r="25" spans="1:5" x14ac:dyDescent="0.25">
      <c r="A25" s="20">
        <v>27</v>
      </c>
      <c r="B25" s="30">
        <v>45</v>
      </c>
      <c r="D25" s="36">
        <v>45</v>
      </c>
      <c r="E25" s="36">
        <v>2</v>
      </c>
    </row>
    <row r="26" spans="1:5" x14ac:dyDescent="0.25">
      <c r="A26" s="20">
        <v>35</v>
      </c>
      <c r="D26" s="36" t="s">
        <v>85</v>
      </c>
      <c r="E26" s="36">
        <v>0</v>
      </c>
    </row>
    <row r="27" spans="1:5" x14ac:dyDescent="0.25">
      <c r="A27" s="20">
        <v>31</v>
      </c>
    </row>
    <row r="28" spans="1:5" x14ac:dyDescent="0.25">
      <c r="A28" s="20">
        <v>39</v>
      </c>
    </row>
    <row r="29" spans="1:5" x14ac:dyDescent="0.25">
      <c r="A29" s="20">
        <v>45</v>
      </c>
    </row>
    <row r="30" spans="1:5" x14ac:dyDescent="0.25">
      <c r="A30" s="20">
        <v>29</v>
      </c>
    </row>
    <row r="31" spans="1:5" x14ac:dyDescent="0.25">
      <c r="A31" s="20">
        <v>33</v>
      </c>
    </row>
    <row r="32" spans="1:5" x14ac:dyDescent="0.25">
      <c r="A32" s="20">
        <v>37</v>
      </c>
    </row>
    <row r="33" spans="1:1" x14ac:dyDescent="0.25">
      <c r="A33" s="20">
        <v>40</v>
      </c>
    </row>
    <row r="34" spans="1:1" x14ac:dyDescent="0.25">
      <c r="A34" s="20">
        <v>36</v>
      </c>
    </row>
    <row r="35" spans="1:1" x14ac:dyDescent="0.25">
      <c r="A35" s="20">
        <v>29</v>
      </c>
    </row>
    <row r="36" spans="1:1" x14ac:dyDescent="0.25">
      <c r="A36" s="20">
        <v>31</v>
      </c>
    </row>
    <row r="37" spans="1:1" x14ac:dyDescent="0.25">
      <c r="A37" s="20">
        <v>38</v>
      </c>
    </row>
    <row r="38" spans="1:1" x14ac:dyDescent="0.25">
      <c r="A38" s="20">
        <v>35</v>
      </c>
    </row>
    <row r="39" spans="1:1" x14ac:dyDescent="0.25">
      <c r="A39" s="20">
        <v>44</v>
      </c>
    </row>
    <row r="40" spans="1:1" x14ac:dyDescent="0.25">
      <c r="A40" s="20">
        <v>32</v>
      </c>
    </row>
    <row r="41" spans="1:1" x14ac:dyDescent="0.25">
      <c r="A41" s="20">
        <v>39</v>
      </c>
    </row>
    <row r="42" spans="1:1" x14ac:dyDescent="0.25">
      <c r="A42" s="20">
        <v>36</v>
      </c>
    </row>
    <row r="43" spans="1:1" x14ac:dyDescent="0.25">
      <c r="A43" s="20">
        <v>30</v>
      </c>
    </row>
    <row r="44" spans="1:1" x14ac:dyDescent="0.25">
      <c r="A44" s="20">
        <v>33</v>
      </c>
    </row>
    <row r="45" spans="1:1" x14ac:dyDescent="0.25">
      <c r="A45" s="20">
        <v>28</v>
      </c>
    </row>
    <row r="46" spans="1:1" x14ac:dyDescent="0.25">
      <c r="A46" s="20">
        <v>41</v>
      </c>
    </row>
    <row r="47" spans="1:1" x14ac:dyDescent="0.25">
      <c r="A47" s="20">
        <v>35</v>
      </c>
    </row>
    <row r="48" spans="1:1" x14ac:dyDescent="0.25">
      <c r="A48" s="20">
        <v>31</v>
      </c>
    </row>
    <row r="49" spans="1:1" x14ac:dyDescent="0.25">
      <c r="A49" s="20">
        <v>37</v>
      </c>
    </row>
    <row r="50" spans="1:1" x14ac:dyDescent="0.25">
      <c r="A50" s="20">
        <v>42</v>
      </c>
    </row>
    <row r="51" spans="1:1" x14ac:dyDescent="0.25">
      <c r="A51" s="20">
        <v>29</v>
      </c>
    </row>
    <row r="52" spans="1:1" x14ac:dyDescent="0.25">
      <c r="A52" s="20">
        <v>34</v>
      </c>
    </row>
    <row r="53" spans="1:1" x14ac:dyDescent="0.25">
      <c r="A53" s="20">
        <v>40</v>
      </c>
    </row>
    <row r="54" spans="1:1" x14ac:dyDescent="0.25">
      <c r="A54" s="20">
        <v>31</v>
      </c>
    </row>
    <row r="55" spans="1:1" x14ac:dyDescent="0.25">
      <c r="A55" s="20">
        <v>33</v>
      </c>
    </row>
    <row r="56" spans="1:1" x14ac:dyDescent="0.25">
      <c r="A56" s="20">
        <v>38</v>
      </c>
    </row>
    <row r="57" spans="1:1" x14ac:dyDescent="0.25">
      <c r="A57" s="20">
        <v>36</v>
      </c>
    </row>
    <row r="58" spans="1:1" x14ac:dyDescent="0.25">
      <c r="A58" s="20">
        <v>39</v>
      </c>
    </row>
    <row r="59" spans="1:1" x14ac:dyDescent="0.25">
      <c r="A59" s="20">
        <v>27</v>
      </c>
    </row>
    <row r="60" spans="1:1" x14ac:dyDescent="0.25">
      <c r="A60" s="20">
        <v>35</v>
      </c>
    </row>
    <row r="61" spans="1:1" x14ac:dyDescent="0.25">
      <c r="A61" s="20">
        <v>30</v>
      </c>
    </row>
    <row r="62" spans="1:1" x14ac:dyDescent="0.25">
      <c r="A62" s="20">
        <v>43</v>
      </c>
    </row>
    <row r="63" spans="1:1" x14ac:dyDescent="0.25">
      <c r="A63" s="20">
        <v>29</v>
      </c>
    </row>
    <row r="64" spans="1:1" x14ac:dyDescent="0.25">
      <c r="A64" s="20">
        <v>32</v>
      </c>
    </row>
    <row r="65" spans="1:1" x14ac:dyDescent="0.25">
      <c r="A65" s="20">
        <v>36</v>
      </c>
    </row>
    <row r="66" spans="1:1" x14ac:dyDescent="0.25">
      <c r="A66" s="20">
        <v>31</v>
      </c>
    </row>
    <row r="67" spans="1:1" x14ac:dyDescent="0.25">
      <c r="A67" s="20">
        <v>40</v>
      </c>
    </row>
    <row r="68" spans="1:1" x14ac:dyDescent="0.25">
      <c r="A68" s="20">
        <v>38</v>
      </c>
    </row>
    <row r="69" spans="1:1" x14ac:dyDescent="0.25">
      <c r="A69" s="20">
        <v>44</v>
      </c>
    </row>
    <row r="70" spans="1:1" x14ac:dyDescent="0.25">
      <c r="A70" s="20">
        <v>37</v>
      </c>
    </row>
    <row r="71" spans="1:1" x14ac:dyDescent="0.25">
      <c r="A71" s="20">
        <v>33</v>
      </c>
    </row>
    <row r="72" spans="1:1" x14ac:dyDescent="0.25">
      <c r="A72" s="20">
        <v>35</v>
      </c>
    </row>
    <row r="73" spans="1:1" x14ac:dyDescent="0.25">
      <c r="A73" s="20">
        <v>41</v>
      </c>
    </row>
    <row r="74" spans="1:1" x14ac:dyDescent="0.25">
      <c r="A74" s="20">
        <v>30</v>
      </c>
    </row>
    <row r="75" spans="1:1" x14ac:dyDescent="0.25">
      <c r="A75" s="20">
        <v>31</v>
      </c>
    </row>
    <row r="76" spans="1:1" x14ac:dyDescent="0.25">
      <c r="A76" s="20">
        <v>39</v>
      </c>
    </row>
    <row r="77" spans="1:1" x14ac:dyDescent="0.25">
      <c r="A77" s="20">
        <v>28</v>
      </c>
    </row>
    <row r="78" spans="1:1" x14ac:dyDescent="0.25">
      <c r="A78" s="20">
        <v>45</v>
      </c>
    </row>
    <row r="79" spans="1:1" x14ac:dyDescent="0.25">
      <c r="A79" s="20">
        <v>29</v>
      </c>
    </row>
    <row r="80" spans="1:1" x14ac:dyDescent="0.25">
      <c r="A80" s="20">
        <v>33</v>
      </c>
    </row>
    <row r="81" spans="1:1" x14ac:dyDescent="0.25">
      <c r="A81" s="20">
        <v>38</v>
      </c>
    </row>
    <row r="82" spans="1:1" x14ac:dyDescent="0.25">
      <c r="A82" s="20">
        <v>34</v>
      </c>
    </row>
    <row r="83" spans="1:1" x14ac:dyDescent="0.25">
      <c r="A83" s="20">
        <v>32</v>
      </c>
    </row>
    <row r="84" spans="1:1" x14ac:dyDescent="0.25">
      <c r="A84" s="20">
        <v>35</v>
      </c>
    </row>
    <row r="85" spans="1:1" x14ac:dyDescent="0.25">
      <c r="A85" s="20">
        <v>31</v>
      </c>
    </row>
    <row r="86" spans="1:1" x14ac:dyDescent="0.25">
      <c r="A86" s="20">
        <v>40</v>
      </c>
    </row>
    <row r="87" spans="1:1" x14ac:dyDescent="0.25">
      <c r="A87" s="20">
        <v>36</v>
      </c>
    </row>
    <row r="88" spans="1:1" x14ac:dyDescent="0.25">
      <c r="A88" s="20">
        <v>39</v>
      </c>
    </row>
    <row r="89" spans="1:1" x14ac:dyDescent="0.25">
      <c r="A89" s="20">
        <v>27</v>
      </c>
    </row>
    <row r="90" spans="1:1" x14ac:dyDescent="0.25">
      <c r="A90" s="20">
        <v>35</v>
      </c>
    </row>
    <row r="91" spans="1:1" x14ac:dyDescent="0.25">
      <c r="A91" s="20">
        <v>30</v>
      </c>
    </row>
    <row r="92" spans="1:1" x14ac:dyDescent="0.25">
      <c r="A92" s="20">
        <v>43</v>
      </c>
    </row>
    <row r="93" spans="1:1" x14ac:dyDescent="0.25">
      <c r="A93" s="20">
        <v>29</v>
      </c>
    </row>
    <row r="94" spans="1:1" x14ac:dyDescent="0.25">
      <c r="A94" s="20">
        <v>32</v>
      </c>
    </row>
    <row r="95" spans="1:1" x14ac:dyDescent="0.25">
      <c r="A95" s="20">
        <v>36</v>
      </c>
    </row>
    <row r="96" spans="1:1" x14ac:dyDescent="0.25">
      <c r="A96" s="20">
        <v>31</v>
      </c>
    </row>
    <row r="97" spans="1:7" x14ac:dyDescent="0.25">
      <c r="A97" s="20">
        <v>40</v>
      </c>
    </row>
    <row r="98" spans="1:7" x14ac:dyDescent="0.25">
      <c r="A98" s="20">
        <v>38</v>
      </c>
    </row>
    <row r="99" spans="1:7" x14ac:dyDescent="0.25">
      <c r="A99" s="20">
        <v>44</v>
      </c>
    </row>
    <row r="100" spans="1:7" x14ac:dyDescent="0.25">
      <c r="A100" s="20">
        <v>37</v>
      </c>
    </row>
    <row r="101" spans="1:7" x14ac:dyDescent="0.25">
      <c r="A101" s="20">
        <v>33</v>
      </c>
    </row>
    <row r="102" spans="1:7" x14ac:dyDescent="0.25">
      <c r="A102" s="20">
        <v>35</v>
      </c>
    </row>
    <row r="103" spans="1:7" x14ac:dyDescent="0.25">
      <c r="A103" s="20">
        <v>41</v>
      </c>
    </row>
    <row r="104" spans="1:7" x14ac:dyDescent="0.25">
      <c r="A104" s="20">
        <v>30</v>
      </c>
    </row>
    <row r="105" spans="1:7" x14ac:dyDescent="0.25">
      <c r="A105" s="20">
        <v>31</v>
      </c>
    </row>
    <row r="106" spans="1:7" x14ac:dyDescent="0.25">
      <c r="A106" s="20">
        <v>39</v>
      </c>
    </row>
    <row r="107" spans="1:7" x14ac:dyDescent="0.25">
      <c r="A107" s="20">
        <v>28</v>
      </c>
    </row>
    <row r="108" spans="1:7" s="23" customFormat="1" ht="5.25" customHeight="1" x14ac:dyDescent="0.25"/>
    <row r="109" spans="1:7" x14ac:dyDescent="0.25">
      <c r="A109" s="79" t="s">
        <v>92</v>
      </c>
      <c r="B109" s="80"/>
      <c r="C109" s="80"/>
      <c r="D109" s="80"/>
      <c r="E109" s="80"/>
      <c r="F109" s="80"/>
      <c r="G109" s="80"/>
    </row>
    <row r="110" spans="1:7" x14ac:dyDescent="0.25">
      <c r="A110" s="80"/>
      <c r="B110" s="80"/>
      <c r="C110" s="80"/>
      <c r="D110" s="80"/>
      <c r="E110" s="80"/>
      <c r="F110" s="80"/>
      <c r="G110" s="80"/>
    </row>
    <row r="111" spans="1:7" x14ac:dyDescent="0.25">
      <c r="A111" s="80"/>
      <c r="B111" s="80"/>
      <c r="C111" s="80"/>
      <c r="D111" s="80"/>
      <c r="E111" s="80"/>
      <c r="F111" s="80"/>
      <c r="G111" s="80"/>
    </row>
    <row r="113" spans="1:15" x14ac:dyDescent="0.25">
      <c r="A113" s="24" t="s">
        <v>93</v>
      </c>
      <c r="B113" s="24"/>
      <c r="C113" s="24"/>
      <c r="D113" s="24"/>
      <c r="E113" s="24"/>
      <c r="F113" s="24"/>
      <c r="G113" s="24"/>
      <c r="H113" s="24"/>
    </row>
    <row r="115" spans="1:15" ht="15.75" x14ac:dyDescent="0.25">
      <c r="A115" s="21" t="s">
        <v>94</v>
      </c>
      <c r="B115" s="29" t="s">
        <v>84</v>
      </c>
      <c r="D115" s="37" t="s">
        <v>84</v>
      </c>
      <c r="E115" s="37" t="s">
        <v>86</v>
      </c>
      <c r="J115" s="78" t="s">
        <v>4</v>
      </c>
      <c r="K115" s="78"/>
    </row>
    <row r="116" spans="1:15" x14ac:dyDescent="0.25">
      <c r="A116" s="20">
        <v>56</v>
      </c>
      <c r="B116" s="30">
        <v>28</v>
      </c>
      <c r="D116" s="38">
        <v>28</v>
      </c>
      <c r="E116" s="38">
        <v>1</v>
      </c>
      <c r="G116" s="77" t="s">
        <v>95</v>
      </c>
      <c r="H116" s="77"/>
      <c r="I116" s="77"/>
      <c r="J116" s="77"/>
      <c r="K116" s="77"/>
      <c r="L116" s="77"/>
      <c r="M116" s="77"/>
      <c r="N116" s="77"/>
      <c r="O116" s="77"/>
    </row>
    <row r="117" spans="1:15" x14ac:dyDescent="0.25">
      <c r="A117" s="20">
        <v>40</v>
      </c>
      <c r="B117" s="30">
        <v>29</v>
      </c>
      <c r="D117" s="38">
        <v>29</v>
      </c>
      <c r="E117" s="38">
        <v>0</v>
      </c>
      <c r="G117" s="76" t="s">
        <v>99</v>
      </c>
      <c r="H117" s="76"/>
      <c r="I117" s="76"/>
      <c r="J117" s="76"/>
      <c r="K117" s="76"/>
      <c r="L117" s="76"/>
      <c r="M117" s="76"/>
      <c r="N117" s="76"/>
      <c r="O117" s="76"/>
    </row>
    <row r="118" spans="1:15" x14ac:dyDescent="0.25">
      <c r="A118" s="20">
        <v>28</v>
      </c>
      <c r="B118" s="30">
        <v>30</v>
      </c>
      <c r="D118" s="38">
        <v>30</v>
      </c>
      <c r="E118" s="38">
        <v>0</v>
      </c>
    </row>
    <row r="119" spans="1:15" x14ac:dyDescent="0.25">
      <c r="A119" s="20">
        <v>73</v>
      </c>
      <c r="B119" s="30">
        <v>31</v>
      </c>
      <c r="D119" s="38">
        <v>31</v>
      </c>
      <c r="E119" s="38">
        <v>0</v>
      </c>
      <c r="G119" s="77" t="s">
        <v>96</v>
      </c>
      <c r="H119" s="77"/>
      <c r="I119" s="77"/>
      <c r="J119" s="77"/>
      <c r="K119" s="77"/>
      <c r="L119" s="77"/>
      <c r="M119" s="77"/>
      <c r="N119" s="77"/>
      <c r="O119" s="77"/>
    </row>
    <row r="120" spans="1:15" x14ac:dyDescent="0.25">
      <c r="A120" s="20">
        <v>52</v>
      </c>
      <c r="B120" s="30">
        <v>32</v>
      </c>
      <c r="D120" s="38">
        <v>32</v>
      </c>
      <c r="E120" s="38">
        <v>0</v>
      </c>
      <c r="G120" s="76">
        <f>MODE(A116:A165)</f>
        <v>40</v>
      </c>
      <c r="H120" s="76"/>
      <c r="I120" s="76"/>
      <c r="J120" s="76"/>
      <c r="K120" s="76"/>
      <c r="L120" s="76"/>
      <c r="M120" s="76"/>
      <c r="N120" s="76"/>
      <c r="O120" s="76"/>
    </row>
    <row r="121" spans="1:15" x14ac:dyDescent="0.25">
      <c r="A121" s="20">
        <v>61</v>
      </c>
      <c r="B121" s="30">
        <v>33</v>
      </c>
      <c r="D121" s="38">
        <v>33</v>
      </c>
      <c r="E121" s="38">
        <v>0</v>
      </c>
    </row>
    <row r="122" spans="1:15" x14ac:dyDescent="0.25">
      <c r="A122" s="20">
        <v>35</v>
      </c>
      <c r="B122" s="30">
        <v>34</v>
      </c>
      <c r="D122" s="38">
        <v>34</v>
      </c>
      <c r="E122" s="38">
        <v>0</v>
      </c>
      <c r="G122" s="77" t="s">
        <v>97</v>
      </c>
      <c r="H122" s="77"/>
      <c r="I122" s="77"/>
      <c r="J122" s="77"/>
      <c r="K122" s="77"/>
      <c r="L122" s="77"/>
      <c r="M122" s="77"/>
    </row>
    <row r="123" spans="1:15" x14ac:dyDescent="0.25">
      <c r="A123" s="20">
        <v>40</v>
      </c>
      <c r="B123" s="30">
        <v>35</v>
      </c>
      <c r="D123" s="38">
        <v>35</v>
      </c>
      <c r="E123" s="38">
        <v>1</v>
      </c>
      <c r="G123" s="76">
        <f>MEDIAN(A116:A165)</f>
        <v>50</v>
      </c>
      <c r="H123" s="76"/>
      <c r="I123" s="76"/>
      <c r="J123" s="76"/>
      <c r="K123" s="76"/>
      <c r="L123" s="76"/>
      <c r="M123" s="76"/>
    </row>
    <row r="124" spans="1:15" x14ac:dyDescent="0.25">
      <c r="A124" s="20">
        <v>47</v>
      </c>
      <c r="B124" s="30">
        <v>36</v>
      </c>
      <c r="D124" s="38">
        <v>36</v>
      </c>
      <c r="E124" s="38">
        <v>1</v>
      </c>
    </row>
    <row r="125" spans="1:15" x14ac:dyDescent="0.25">
      <c r="A125" s="20">
        <v>65</v>
      </c>
      <c r="B125" s="30">
        <v>37</v>
      </c>
      <c r="D125" s="38">
        <v>37</v>
      </c>
      <c r="E125" s="38">
        <v>0</v>
      </c>
      <c r="G125" s="77" t="s">
        <v>98</v>
      </c>
      <c r="H125" s="77"/>
      <c r="I125" s="77"/>
      <c r="J125" s="77"/>
      <c r="K125" s="77"/>
      <c r="L125" s="77"/>
      <c r="M125" s="77"/>
      <c r="N125" s="77"/>
    </row>
    <row r="126" spans="1:15" x14ac:dyDescent="0.25">
      <c r="A126" s="20">
        <v>52</v>
      </c>
      <c r="B126" s="30">
        <v>38</v>
      </c>
      <c r="D126" s="38">
        <v>38</v>
      </c>
      <c r="E126" s="38">
        <v>1</v>
      </c>
      <c r="G126" s="76">
        <f>QUARTILE(A116:A165,3) - QUARTILE(A116:A165,1)</f>
        <v>15.75</v>
      </c>
      <c r="H126" s="76"/>
      <c r="I126" s="76"/>
      <c r="J126" s="76"/>
      <c r="K126" s="76"/>
      <c r="L126" s="76"/>
      <c r="M126" s="76"/>
      <c r="N126" s="76"/>
    </row>
    <row r="127" spans="1:15" x14ac:dyDescent="0.25">
      <c r="A127" s="20">
        <v>44</v>
      </c>
      <c r="B127" s="30">
        <v>39</v>
      </c>
      <c r="D127" s="38">
        <v>39</v>
      </c>
      <c r="E127" s="38">
        <v>2</v>
      </c>
    </row>
    <row r="128" spans="1:15" x14ac:dyDescent="0.25">
      <c r="A128" s="20">
        <v>38</v>
      </c>
      <c r="B128" s="30">
        <v>40</v>
      </c>
      <c r="D128" s="38">
        <v>40</v>
      </c>
      <c r="E128" s="38">
        <v>3</v>
      </c>
    </row>
    <row r="129" spans="1:5" x14ac:dyDescent="0.25">
      <c r="A129" s="20">
        <v>60</v>
      </c>
      <c r="B129" s="30">
        <v>41</v>
      </c>
      <c r="D129" s="38">
        <v>41</v>
      </c>
      <c r="E129" s="38">
        <v>2</v>
      </c>
    </row>
    <row r="130" spans="1:5" x14ac:dyDescent="0.25">
      <c r="A130" s="20">
        <v>56</v>
      </c>
      <c r="B130" s="30">
        <v>42</v>
      </c>
      <c r="D130" s="38">
        <v>42</v>
      </c>
      <c r="E130" s="38">
        <v>2</v>
      </c>
    </row>
    <row r="131" spans="1:5" x14ac:dyDescent="0.25">
      <c r="A131" s="20">
        <v>40</v>
      </c>
      <c r="B131" s="30">
        <v>43</v>
      </c>
      <c r="D131" s="38">
        <v>43</v>
      </c>
      <c r="E131" s="38">
        <v>1</v>
      </c>
    </row>
    <row r="132" spans="1:5" x14ac:dyDescent="0.25">
      <c r="A132" s="20">
        <v>36</v>
      </c>
      <c r="B132" s="30">
        <v>44</v>
      </c>
      <c r="D132" s="38">
        <v>44</v>
      </c>
      <c r="E132" s="38">
        <v>1</v>
      </c>
    </row>
    <row r="133" spans="1:5" x14ac:dyDescent="0.25">
      <c r="A133" s="20">
        <v>49</v>
      </c>
      <c r="B133" s="30">
        <v>45</v>
      </c>
      <c r="D133" s="38">
        <v>45</v>
      </c>
      <c r="E133" s="38">
        <v>2</v>
      </c>
    </row>
    <row r="134" spans="1:5" x14ac:dyDescent="0.25">
      <c r="A134" s="20">
        <v>68</v>
      </c>
      <c r="B134" s="30">
        <v>46</v>
      </c>
      <c r="D134" s="38">
        <v>46</v>
      </c>
      <c r="E134" s="38">
        <v>0</v>
      </c>
    </row>
    <row r="135" spans="1:5" x14ac:dyDescent="0.25">
      <c r="A135" s="20">
        <v>57</v>
      </c>
      <c r="B135" s="30">
        <v>47</v>
      </c>
      <c r="D135" s="38">
        <v>47</v>
      </c>
      <c r="E135" s="38">
        <v>3</v>
      </c>
    </row>
    <row r="136" spans="1:5" x14ac:dyDescent="0.25">
      <c r="A136" s="20">
        <v>52</v>
      </c>
      <c r="B136" s="30">
        <v>48</v>
      </c>
      <c r="D136" s="38">
        <v>48</v>
      </c>
      <c r="E136" s="38">
        <v>2</v>
      </c>
    </row>
    <row r="137" spans="1:5" x14ac:dyDescent="0.25">
      <c r="A137" s="20">
        <v>63</v>
      </c>
      <c r="B137" s="30">
        <v>49</v>
      </c>
      <c r="D137" s="38">
        <v>49</v>
      </c>
      <c r="E137" s="38">
        <v>3</v>
      </c>
    </row>
    <row r="138" spans="1:5" x14ac:dyDescent="0.25">
      <c r="A138" s="20">
        <v>41</v>
      </c>
      <c r="B138" s="30">
        <v>50</v>
      </c>
      <c r="D138" s="38">
        <v>50</v>
      </c>
      <c r="E138" s="38">
        <v>0</v>
      </c>
    </row>
    <row r="139" spans="1:5" x14ac:dyDescent="0.25">
      <c r="A139" s="20">
        <v>48</v>
      </c>
      <c r="B139" s="30">
        <v>51</v>
      </c>
      <c r="D139" s="38">
        <v>51</v>
      </c>
      <c r="E139" s="38">
        <v>2</v>
      </c>
    </row>
    <row r="140" spans="1:5" x14ac:dyDescent="0.25">
      <c r="A140" s="20">
        <v>55</v>
      </c>
      <c r="B140" s="30">
        <v>52</v>
      </c>
      <c r="D140" s="38">
        <v>52</v>
      </c>
      <c r="E140" s="38">
        <v>3</v>
      </c>
    </row>
    <row r="141" spans="1:5" x14ac:dyDescent="0.25">
      <c r="A141" s="20">
        <v>42</v>
      </c>
      <c r="B141" s="30">
        <v>53</v>
      </c>
      <c r="D141" s="38">
        <v>53</v>
      </c>
      <c r="E141" s="38">
        <v>0</v>
      </c>
    </row>
    <row r="142" spans="1:5" x14ac:dyDescent="0.25">
      <c r="A142" s="20">
        <v>39</v>
      </c>
      <c r="B142" s="30">
        <v>54</v>
      </c>
      <c r="D142" s="38">
        <v>54</v>
      </c>
      <c r="E142" s="38">
        <v>0</v>
      </c>
    </row>
    <row r="143" spans="1:5" x14ac:dyDescent="0.25">
      <c r="A143" s="20">
        <v>58</v>
      </c>
      <c r="B143" s="30">
        <v>55</v>
      </c>
      <c r="D143" s="38">
        <v>55</v>
      </c>
      <c r="E143" s="38">
        <v>2</v>
      </c>
    </row>
    <row r="144" spans="1:5" x14ac:dyDescent="0.25">
      <c r="A144" s="20">
        <v>62</v>
      </c>
      <c r="B144" s="30">
        <v>56</v>
      </c>
      <c r="D144" s="38">
        <v>56</v>
      </c>
      <c r="E144" s="38">
        <v>2</v>
      </c>
    </row>
    <row r="145" spans="1:5" x14ac:dyDescent="0.25">
      <c r="A145" s="20">
        <v>49</v>
      </c>
      <c r="B145" s="30">
        <v>57</v>
      </c>
      <c r="D145" s="38">
        <v>57</v>
      </c>
      <c r="E145" s="38">
        <v>1</v>
      </c>
    </row>
    <row r="146" spans="1:5" x14ac:dyDescent="0.25">
      <c r="A146" s="20">
        <v>59</v>
      </c>
      <c r="B146" s="30">
        <v>58</v>
      </c>
      <c r="D146" s="38">
        <v>58</v>
      </c>
      <c r="E146" s="38">
        <v>3</v>
      </c>
    </row>
    <row r="147" spans="1:5" x14ac:dyDescent="0.25">
      <c r="A147" s="20">
        <v>45</v>
      </c>
      <c r="B147" s="30">
        <v>59</v>
      </c>
      <c r="D147" s="38">
        <v>59</v>
      </c>
      <c r="E147" s="38">
        <v>2</v>
      </c>
    </row>
    <row r="148" spans="1:5" x14ac:dyDescent="0.25">
      <c r="A148" s="20">
        <v>47</v>
      </c>
      <c r="B148" s="30">
        <v>60</v>
      </c>
      <c r="D148" s="38">
        <v>60</v>
      </c>
      <c r="E148" s="38">
        <v>1</v>
      </c>
    </row>
    <row r="149" spans="1:5" x14ac:dyDescent="0.25">
      <c r="A149" s="20">
        <v>51</v>
      </c>
      <c r="B149" s="30">
        <v>61</v>
      </c>
      <c r="D149" s="38">
        <v>61</v>
      </c>
      <c r="E149" s="38">
        <v>1</v>
      </c>
    </row>
    <row r="150" spans="1:5" x14ac:dyDescent="0.25">
      <c r="A150" s="20">
        <v>65</v>
      </c>
      <c r="B150" s="30">
        <v>62</v>
      </c>
      <c r="D150" s="38">
        <v>62</v>
      </c>
      <c r="E150" s="38">
        <v>2</v>
      </c>
    </row>
    <row r="151" spans="1:5" x14ac:dyDescent="0.25">
      <c r="A151" s="20">
        <v>41</v>
      </c>
      <c r="B151" s="30">
        <v>63</v>
      </c>
      <c r="D151" s="38">
        <v>63</v>
      </c>
      <c r="E151" s="38">
        <v>1</v>
      </c>
    </row>
    <row r="152" spans="1:5" x14ac:dyDescent="0.25">
      <c r="A152" s="20">
        <v>48</v>
      </c>
      <c r="B152" s="30">
        <v>64</v>
      </c>
      <c r="D152" s="38">
        <v>64</v>
      </c>
      <c r="E152" s="38">
        <v>0</v>
      </c>
    </row>
    <row r="153" spans="1:5" x14ac:dyDescent="0.25">
      <c r="A153" s="20">
        <v>55</v>
      </c>
      <c r="B153" s="30">
        <v>65</v>
      </c>
      <c r="D153" s="38">
        <v>65</v>
      </c>
      <c r="E153" s="38">
        <v>3</v>
      </c>
    </row>
    <row r="154" spans="1:5" x14ac:dyDescent="0.25">
      <c r="A154" s="20">
        <v>42</v>
      </c>
      <c r="B154" s="30">
        <v>66</v>
      </c>
      <c r="D154" s="38">
        <v>66</v>
      </c>
      <c r="E154" s="38">
        <v>0</v>
      </c>
    </row>
    <row r="155" spans="1:5" x14ac:dyDescent="0.25">
      <c r="A155" s="20">
        <v>39</v>
      </c>
      <c r="B155" s="30">
        <v>67</v>
      </c>
      <c r="D155" s="38">
        <v>67</v>
      </c>
      <c r="E155" s="38">
        <v>0</v>
      </c>
    </row>
    <row r="156" spans="1:5" x14ac:dyDescent="0.25">
      <c r="A156" s="20">
        <v>58</v>
      </c>
      <c r="B156" s="30">
        <v>68</v>
      </c>
      <c r="D156" s="38">
        <v>68</v>
      </c>
      <c r="E156" s="38">
        <v>1</v>
      </c>
    </row>
    <row r="157" spans="1:5" x14ac:dyDescent="0.25">
      <c r="A157" s="20">
        <v>62</v>
      </c>
      <c r="B157" s="30">
        <v>69</v>
      </c>
      <c r="D157" s="38">
        <v>69</v>
      </c>
      <c r="E157" s="38">
        <v>0</v>
      </c>
    </row>
    <row r="158" spans="1:5" x14ac:dyDescent="0.25">
      <c r="A158" s="20">
        <v>49</v>
      </c>
      <c r="B158" s="30">
        <v>70</v>
      </c>
      <c r="D158" s="38">
        <v>70</v>
      </c>
      <c r="E158" s="38">
        <v>0</v>
      </c>
    </row>
    <row r="159" spans="1:5" x14ac:dyDescent="0.25">
      <c r="A159" s="20">
        <v>59</v>
      </c>
      <c r="B159" s="30">
        <v>71</v>
      </c>
      <c r="D159" s="38">
        <v>71</v>
      </c>
      <c r="E159" s="38">
        <v>0</v>
      </c>
    </row>
    <row r="160" spans="1:5" x14ac:dyDescent="0.25">
      <c r="A160" s="20">
        <v>45</v>
      </c>
      <c r="B160" s="30">
        <v>72</v>
      </c>
      <c r="D160" s="38">
        <v>72</v>
      </c>
      <c r="E160" s="38">
        <v>0</v>
      </c>
    </row>
    <row r="161" spans="1:14" x14ac:dyDescent="0.25">
      <c r="A161" s="20">
        <v>47</v>
      </c>
      <c r="B161" s="30">
        <v>73</v>
      </c>
      <c r="D161" s="38">
        <v>73</v>
      </c>
      <c r="E161" s="38">
        <v>1</v>
      </c>
    </row>
    <row r="162" spans="1:14" x14ac:dyDescent="0.25">
      <c r="A162" s="20">
        <v>51</v>
      </c>
      <c r="B162" s="30">
        <v>74</v>
      </c>
      <c r="D162" s="38">
        <v>74</v>
      </c>
      <c r="E162" s="38">
        <v>0</v>
      </c>
    </row>
    <row r="163" spans="1:14" x14ac:dyDescent="0.25">
      <c r="A163" s="20">
        <v>65</v>
      </c>
      <c r="B163" s="30">
        <v>75</v>
      </c>
      <c r="D163" s="38">
        <v>75</v>
      </c>
      <c r="E163" s="38">
        <v>0</v>
      </c>
    </row>
    <row r="164" spans="1:14" x14ac:dyDescent="0.25">
      <c r="A164" s="20">
        <v>43</v>
      </c>
      <c r="D164" s="38" t="s">
        <v>85</v>
      </c>
      <c r="E164" s="38">
        <v>0</v>
      </c>
    </row>
    <row r="165" spans="1:14" x14ac:dyDescent="0.25">
      <c r="A165" s="20">
        <v>58</v>
      </c>
    </row>
    <row r="166" spans="1:14" s="23" customFormat="1" ht="5.25" customHeight="1" x14ac:dyDescent="0.25"/>
    <row r="167" spans="1:14" x14ac:dyDescent="0.25">
      <c r="A167" s="60" t="s">
        <v>100</v>
      </c>
      <c r="B167" s="61"/>
      <c r="C167" s="61"/>
      <c r="D167" s="61"/>
      <c r="E167" s="61"/>
      <c r="F167" s="61"/>
      <c r="G167" s="61"/>
      <c r="H167" s="61"/>
    </row>
    <row r="168" spans="1:14" x14ac:dyDescent="0.25">
      <c r="A168" s="61"/>
      <c r="B168" s="61"/>
      <c r="C168" s="61"/>
      <c r="D168" s="61"/>
      <c r="E168" s="61"/>
      <c r="F168" s="61"/>
      <c r="G168" s="61"/>
      <c r="H168" s="61"/>
    </row>
    <row r="169" spans="1:14" x14ac:dyDescent="0.25">
      <c r="A169" s="61"/>
      <c r="B169" s="61"/>
      <c r="C169" s="61"/>
      <c r="D169" s="61"/>
      <c r="E169" s="61"/>
      <c r="F169" s="61"/>
      <c r="G169" s="61"/>
      <c r="H169" s="61"/>
    </row>
    <row r="171" spans="1:14" x14ac:dyDescent="0.25">
      <c r="A171" s="24" t="s">
        <v>101</v>
      </c>
      <c r="B171" s="24"/>
      <c r="C171" s="24"/>
      <c r="D171" s="24"/>
      <c r="E171" s="24"/>
      <c r="F171" s="24"/>
      <c r="G171" s="24"/>
      <c r="H171" s="24"/>
      <c r="I171" s="24"/>
      <c r="J171" s="24"/>
      <c r="K171" s="24"/>
      <c r="L171" s="24"/>
    </row>
    <row r="173" spans="1:14" ht="15.75" x14ac:dyDescent="0.25">
      <c r="A173" s="90" t="s">
        <v>102</v>
      </c>
      <c r="B173" s="91"/>
      <c r="C173" s="92" t="s">
        <v>86</v>
      </c>
      <c r="D173" s="93"/>
      <c r="E173" s="33" t="s">
        <v>84</v>
      </c>
      <c r="J173" s="78" t="s">
        <v>4</v>
      </c>
      <c r="K173" s="78"/>
    </row>
    <row r="174" spans="1:14" x14ac:dyDescent="0.25">
      <c r="A174" s="94" t="s">
        <v>103</v>
      </c>
      <c r="B174" s="95"/>
      <c r="C174" s="88">
        <v>30</v>
      </c>
      <c r="D174" s="89"/>
      <c r="E174" s="7">
        <v>10</v>
      </c>
      <c r="G174" s="77" t="s">
        <v>148</v>
      </c>
      <c r="H174" s="77"/>
      <c r="I174" s="77"/>
      <c r="J174" s="77"/>
      <c r="K174" s="77"/>
      <c r="L174" s="77"/>
      <c r="M174" s="77"/>
      <c r="N174" s="77"/>
    </row>
    <row r="175" spans="1:14" x14ac:dyDescent="0.25">
      <c r="A175" s="94" t="s">
        <v>104</v>
      </c>
      <c r="B175" s="95"/>
      <c r="C175" s="88">
        <v>40</v>
      </c>
      <c r="D175" s="89"/>
      <c r="E175" s="7">
        <v>20</v>
      </c>
    </row>
    <row r="176" spans="1:14" x14ac:dyDescent="0.25">
      <c r="A176" s="94" t="s">
        <v>105</v>
      </c>
      <c r="B176" s="95"/>
      <c r="C176" s="88">
        <v>20</v>
      </c>
      <c r="D176" s="89"/>
      <c r="E176" s="7">
        <v>30</v>
      </c>
    </row>
    <row r="177" spans="1:13" x14ac:dyDescent="0.25">
      <c r="A177" s="94" t="s">
        <v>106</v>
      </c>
      <c r="B177" s="95"/>
      <c r="C177" s="88">
        <v>10</v>
      </c>
      <c r="D177" s="89"/>
      <c r="E177" s="7">
        <v>40</v>
      </c>
    </row>
    <row r="178" spans="1:13" x14ac:dyDescent="0.25">
      <c r="A178" s="94" t="s">
        <v>107</v>
      </c>
      <c r="B178" s="95"/>
      <c r="C178" s="88">
        <v>45</v>
      </c>
      <c r="D178" s="89"/>
      <c r="E178" s="7"/>
    </row>
    <row r="179" spans="1:13" x14ac:dyDescent="0.25">
      <c r="A179" s="94" t="s">
        <v>108</v>
      </c>
      <c r="B179" s="95"/>
      <c r="C179" s="88">
        <v>25</v>
      </c>
      <c r="D179" s="89"/>
    </row>
    <row r="180" spans="1:13" x14ac:dyDescent="0.25">
      <c r="A180" s="94" t="s">
        <v>109</v>
      </c>
      <c r="B180" s="95"/>
      <c r="C180" s="88">
        <v>30</v>
      </c>
      <c r="D180" s="89"/>
    </row>
    <row r="191" spans="1:13" x14ac:dyDescent="0.25">
      <c r="G191" s="77" t="s">
        <v>149</v>
      </c>
      <c r="H191" s="77"/>
      <c r="I191" s="77"/>
      <c r="J191" s="77"/>
      <c r="K191" s="77"/>
      <c r="L191" s="77"/>
      <c r="M191" s="77"/>
    </row>
    <row r="192" spans="1:13" x14ac:dyDescent="0.25">
      <c r="G192" s="76">
        <f>MODE(C174:D180)</f>
        <v>30</v>
      </c>
      <c r="H192" s="76"/>
      <c r="I192" s="76"/>
      <c r="J192" s="76"/>
      <c r="K192" s="76"/>
      <c r="L192" s="76"/>
      <c r="M192" s="76"/>
    </row>
    <row r="194" spans="1:13" ht="15.75" thickBot="1" x14ac:dyDescent="0.3">
      <c r="G194" s="77" t="s">
        <v>150</v>
      </c>
      <c r="H194" s="77"/>
      <c r="I194" s="77"/>
      <c r="J194" s="77"/>
      <c r="K194" s="77"/>
      <c r="L194" s="77"/>
      <c r="M194" s="77"/>
    </row>
    <row r="195" spans="1:13" x14ac:dyDescent="0.25">
      <c r="I195" s="51" t="s">
        <v>84</v>
      </c>
      <c r="J195" s="51" t="s">
        <v>86</v>
      </c>
      <c r="K195" s="51" t="s">
        <v>147</v>
      </c>
    </row>
    <row r="196" spans="1:13" x14ac:dyDescent="0.25">
      <c r="I196" s="52">
        <v>10</v>
      </c>
      <c r="J196" s="52">
        <v>1</v>
      </c>
      <c r="K196" s="53">
        <v>0.14285714285714285</v>
      </c>
    </row>
    <row r="197" spans="1:13" x14ac:dyDescent="0.25">
      <c r="I197" s="52">
        <v>20</v>
      </c>
      <c r="J197" s="52">
        <v>1</v>
      </c>
      <c r="K197" s="53">
        <v>0.2857142857142857</v>
      </c>
    </row>
    <row r="198" spans="1:13" x14ac:dyDescent="0.25">
      <c r="I198" s="52">
        <v>30</v>
      </c>
      <c r="J198" s="52">
        <v>3</v>
      </c>
      <c r="K198" s="53">
        <v>0.7142857142857143</v>
      </c>
    </row>
    <row r="199" spans="1:13" x14ac:dyDescent="0.25">
      <c r="I199" s="52">
        <v>40</v>
      </c>
      <c r="J199" s="52">
        <v>1</v>
      </c>
      <c r="K199" s="53">
        <v>0.8571428571428571</v>
      </c>
    </row>
    <row r="200" spans="1:13" ht="15.75" thickBot="1" x14ac:dyDescent="0.3">
      <c r="I200" s="54" t="s">
        <v>85</v>
      </c>
      <c r="J200" s="54">
        <v>1</v>
      </c>
      <c r="K200" s="55">
        <v>1</v>
      </c>
    </row>
    <row r="202" spans="1:13" s="23" customFormat="1" ht="5.25" customHeight="1" x14ac:dyDescent="0.25"/>
    <row r="203" spans="1:13" x14ac:dyDescent="0.25">
      <c r="A203" s="74" t="s">
        <v>110</v>
      </c>
      <c r="B203" s="67"/>
      <c r="C203" s="67"/>
      <c r="D203" s="67"/>
      <c r="E203" s="67"/>
      <c r="F203" s="67"/>
      <c r="G203" s="67"/>
      <c r="H203" s="67"/>
      <c r="I203" s="67"/>
    </row>
    <row r="204" spans="1:13" x14ac:dyDescent="0.25">
      <c r="A204" s="67"/>
      <c r="B204" s="67"/>
      <c r="C204" s="67"/>
      <c r="D204" s="67"/>
      <c r="E204" s="67"/>
      <c r="F204" s="67"/>
      <c r="G204" s="67"/>
      <c r="H204" s="67"/>
      <c r="I204" s="67"/>
    </row>
    <row r="205" spans="1:13" x14ac:dyDescent="0.25">
      <c r="A205" s="67"/>
      <c r="B205" s="67"/>
      <c r="C205" s="67"/>
      <c r="D205" s="67"/>
      <c r="E205" s="67"/>
      <c r="F205" s="67"/>
      <c r="G205" s="67"/>
      <c r="H205" s="67"/>
      <c r="I205" s="67"/>
    </row>
    <row r="207" spans="1:13" x14ac:dyDescent="0.25">
      <c r="A207" s="24" t="s">
        <v>111</v>
      </c>
      <c r="B207" s="24"/>
      <c r="C207" s="24"/>
      <c r="D207" s="24"/>
      <c r="E207" s="24"/>
      <c r="F207" s="24"/>
      <c r="G207" s="24"/>
    </row>
    <row r="208" spans="1:13" ht="15.75" x14ac:dyDescent="0.25">
      <c r="I208" s="78" t="s">
        <v>4</v>
      </c>
      <c r="J208" s="78"/>
    </row>
    <row r="209" spans="1:14" x14ac:dyDescent="0.25">
      <c r="A209" s="42" t="s">
        <v>112</v>
      </c>
      <c r="B209" s="43" t="s">
        <v>84</v>
      </c>
      <c r="D209" s="10" t="s">
        <v>84</v>
      </c>
      <c r="E209" s="10" t="s">
        <v>86</v>
      </c>
      <c r="G209" s="77" t="s">
        <v>113</v>
      </c>
      <c r="H209" s="77"/>
      <c r="I209" s="77"/>
      <c r="J209" s="77"/>
      <c r="K209" s="77"/>
      <c r="L209" s="77"/>
      <c r="M209" s="77"/>
      <c r="N209" s="77"/>
    </row>
    <row r="210" spans="1:14" x14ac:dyDescent="0.25">
      <c r="A210" s="41">
        <v>4</v>
      </c>
      <c r="B210" s="44">
        <v>1</v>
      </c>
      <c r="D210" s="8">
        <v>1</v>
      </c>
      <c r="E210" s="8">
        <v>0</v>
      </c>
    </row>
    <row r="211" spans="1:14" x14ac:dyDescent="0.25">
      <c r="A211" s="41">
        <v>5</v>
      </c>
      <c r="B211" s="44">
        <v>2</v>
      </c>
      <c r="D211" s="8">
        <v>2</v>
      </c>
      <c r="E211" s="8">
        <v>8</v>
      </c>
    </row>
    <row r="212" spans="1:14" x14ac:dyDescent="0.25">
      <c r="A212" s="41">
        <v>3</v>
      </c>
      <c r="B212" s="44">
        <v>3</v>
      </c>
      <c r="D212" s="8">
        <v>3</v>
      </c>
      <c r="E212" s="8">
        <v>30</v>
      </c>
    </row>
    <row r="213" spans="1:14" x14ac:dyDescent="0.25">
      <c r="A213" s="41">
        <v>4</v>
      </c>
      <c r="B213" s="44">
        <v>4</v>
      </c>
      <c r="D213" s="8">
        <v>4</v>
      </c>
      <c r="E213" s="8">
        <v>39</v>
      </c>
    </row>
    <row r="214" spans="1:14" x14ac:dyDescent="0.25">
      <c r="A214" s="41">
        <v>4</v>
      </c>
      <c r="B214" s="44">
        <v>5</v>
      </c>
      <c r="D214" s="8">
        <v>5</v>
      </c>
      <c r="E214" s="8">
        <v>23</v>
      </c>
    </row>
    <row r="215" spans="1:14" x14ac:dyDescent="0.25">
      <c r="A215" s="41">
        <v>3</v>
      </c>
      <c r="D215" s="8" t="s">
        <v>85</v>
      </c>
      <c r="E215" s="8">
        <v>0</v>
      </c>
    </row>
    <row r="216" spans="1:14" x14ac:dyDescent="0.25">
      <c r="A216" s="41">
        <v>2</v>
      </c>
    </row>
    <row r="217" spans="1:14" x14ac:dyDescent="0.25">
      <c r="A217" s="41">
        <v>5</v>
      </c>
    </row>
    <row r="218" spans="1:14" x14ac:dyDescent="0.25">
      <c r="A218" s="41">
        <v>4</v>
      </c>
    </row>
    <row r="219" spans="1:14" x14ac:dyDescent="0.25">
      <c r="A219" s="41">
        <v>3</v>
      </c>
    </row>
    <row r="220" spans="1:14" x14ac:dyDescent="0.25">
      <c r="A220" s="41">
        <v>5</v>
      </c>
    </row>
    <row r="221" spans="1:14" x14ac:dyDescent="0.25">
      <c r="A221" s="41">
        <v>4</v>
      </c>
    </row>
    <row r="222" spans="1:14" x14ac:dyDescent="0.25">
      <c r="A222" s="41">
        <v>2</v>
      </c>
    </row>
    <row r="223" spans="1:14" x14ac:dyDescent="0.25">
      <c r="A223" s="41">
        <v>3</v>
      </c>
    </row>
    <row r="224" spans="1:14" x14ac:dyDescent="0.25">
      <c r="A224" s="41">
        <v>4</v>
      </c>
      <c r="H224" s="77" t="s">
        <v>114</v>
      </c>
      <c r="I224" s="77"/>
      <c r="J224" s="77"/>
      <c r="K224" s="77"/>
      <c r="L224" s="77"/>
      <c r="M224" s="77"/>
    </row>
    <row r="225" spans="1:14" x14ac:dyDescent="0.25">
      <c r="A225" s="41">
        <v>5</v>
      </c>
      <c r="H225" s="76">
        <f>MODE(A210:A309)</f>
        <v>4</v>
      </c>
      <c r="I225" s="76"/>
      <c r="J225" s="76"/>
      <c r="K225" s="76"/>
      <c r="L225" s="76"/>
      <c r="M225" s="76"/>
    </row>
    <row r="226" spans="1:14" x14ac:dyDescent="0.25">
      <c r="A226" s="41">
        <v>3</v>
      </c>
    </row>
    <row r="227" spans="1:14" x14ac:dyDescent="0.25">
      <c r="A227" s="41">
        <v>4</v>
      </c>
    </row>
    <row r="228" spans="1:14" x14ac:dyDescent="0.25">
      <c r="A228" s="41">
        <v>5</v>
      </c>
      <c r="G228" s="77" t="s">
        <v>115</v>
      </c>
      <c r="H228" s="77"/>
      <c r="I228" s="77"/>
      <c r="J228" s="77"/>
      <c r="K228" s="77"/>
      <c r="L228" s="77"/>
      <c r="M228" s="77"/>
      <c r="N228" s="77"/>
    </row>
    <row r="229" spans="1:14" x14ac:dyDescent="0.25">
      <c r="A229" s="41">
        <v>3</v>
      </c>
    </row>
    <row r="230" spans="1:14" x14ac:dyDescent="0.25">
      <c r="A230" s="41">
        <v>4</v>
      </c>
    </row>
    <row r="231" spans="1:14" x14ac:dyDescent="0.25">
      <c r="A231" s="41">
        <v>3</v>
      </c>
    </row>
    <row r="232" spans="1:14" x14ac:dyDescent="0.25">
      <c r="A232" s="41">
        <v>2</v>
      </c>
    </row>
    <row r="233" spans="1:14" x14ac:dyDescent="0.25">
      <c r="A233" s="41">
        <v>4</v>
      </c>
    </row>
    <row r="234" spans="1:14" x14ac:dyDescent="0.25">
      <c r="A234" s="41">
        <v>5</v>
      </c>
    </row>
    <row r="235" spans="1:14" x14ac:dyDescent="0.25">
      <c r="A235" s="41">
        <v>3</v>
      </c>
    </row>
    <row r="236" spans="1:14" x14ac:dyDescent="0.25">
      <c r="A236" s="41">
        <v>4</v>
      </c>
    </row>
    <row r="237" spans="1:14" x14ac:dyDescent="0.25">
      <c r="A237" s="41">
        <v>5</v>
      </c>
    </row>
    <row r="238" spans="1:14" x14ac:dyDescent="0.25">
      <c r="A238" s="41">
        <v>4</v>
      </c>
    </row>
    <row r="239" spans="1:14" x14ac:dyDescent="0.25">
      <c r="A239" s="41">
        <v>3</v>
      </c>
    </row>
    <row r="240" spans="1:14" x14ac:dyDescent="0.25">
      <c r="A240" s="41">
        <v>3</v>
      </c>
    </row>
    <row r="241" spans="1:1" x14ac:dyDescent="0.25">
      <c r="A241" s="41">
        <v>4</v>
      </c>
    </row>
    <row r="242" spans="1:1" x14ac:dyDescent="0.25">
      <c r="A242" s="41">
        <v>5</v>
      </c>
    </row>
    <row r="243" spans="1:1" x14ac:dyDescent="0.25">
      <c r="A243" s="41">
        <v>2</v>
      </c>
    </row>
    <row r="244" spans="1:1" x14ac:dyDescent="0.25">
      <c r="A244" s="41">
        <v>3</v>
      </c>
    </row>
    <row r="245" spans="1:1" x14ac:dyDescent="0.25">
      <c r="A245" s="41">
        <v>4</v>
      </c>
    </row>
    <row r="246" spans="1:1" x14ac:dyDescent="0.25">
      <c r="A246" s="41">
        <v>4</v>
      </c>
    </row>
    <row r="247" spans="1:1" x14ac:dyDescent="0.25">
      <c r="A247" s="41">
        <v>3</v>
      </c>
    </row>
    <row r="248" spans="1:1" x14ac:dyDescent="0.25">
      <c r="A248" s="41">
        <v>5</v>
      </c>
    </row>
    <row r="249" spans="1:1" x14ac:dyDescent="0.25">
      <c r="A249" s="41">
        <v>4</v>
      </c>
    </row>
    <row r="250" spans="1:1" x14ac:dyDescent="0.25">
      <c r="A250" s="41">
        <v>3</v>
      </c>
    </row>
    <row r="251" spans="1:1" x14ac:dyDescent="0.25">
      <c r="A251" s="41">
        <v>4</v>
      </c>
    </row>
    <row r="252" spans="1:1" x14ac:dyDescent="0.25">
      <c r="A252" s="41">
        <v>5</v>
      </c>
    </row>
    <row r="253" spans="1:1" x14ac:dyDescent="0.25">
      <c r="A253" s="41">
        <v>4</v>
      </c>
    </row>
    <row r="254" spans="1:1" x14ac:dyDescent="0.25">
      <c r="A254" s="41">
        <v>2</v>
      </c>
    </row>
    <row r="255" spans="1:1" x14ac:dyDescent="0.25">
      <c r="A255" s="41">
        <v>3</v>
      </c>
    </row>
    <row r="256" spans="1:1" x14ac:dyDescent="0.25">
      <c r="A256" s="41">
        <v>4</v>
      </c>
    </row>
    <row r="257" spans="1:1" x14ac:dyDescent="0.25">
      <c r="A257" s="41">
        <v>5</v>
      </c>
    </row>
    <row r="258" spans="1:1" x14ac:dyDescent="0.25">
      <c r="A258" s="41">
        <v>3</v>
      </c>
    </row>
    <row r="259" spans="1:1" x14ac:dyDescent="0.25">
      <c r="A259" s="41">
        <v>4</v>
      </c>
    </row>
    <row r="260" spans="1:1" x14ac:dyDescent="0.25">
      <c r="A260" s="41">
        <v>5</v>
      </c>
    </row>
    <row r="261" spans="1:1" x14ac:dyDescent="0.25">
      <c r="A261" s="41">
        <v>4</v>
      </c>
    </row>
    <row r="262" spans="1:1" x14ac:dyDescent="0.25">
      <c r="A262" s="41">
        <v>3</v>
      </c>
    </row>
    <row r="263" spans="1:1" x14ac:dyDescent="0.25">
      <c r="A263" s="41">
        <v>4</v>
      </c>
    </row>
    <row r="264" spans="1:1" x14ac:dyDescent="0.25">
      <c r="A264" s="41">
        <v>5</v>
      </c>
    </row>
    <row r="265" spans="1:1" x14ac:dyDescent="0.25">
      <c r="A265" s="41">
        <v>3</v>
      </c>
    </row>
    <row r="266" spans="1:1" x14ac:dyDescent="0.25">
      <c r="A266" s="41">
        <v>4</v>
      </c>
    </row>
    <row r="267" spans="1:1" x14ac:dyDescent="0.25">
      <c r="A267" s="41">
        <v>5</v>
      </c>
    </row>
    <row r="268" spans="1:1" x14ac:dyDescent="0.25">
      <c r="A268" s="41">
        <v>4</v>
      </c>
    </row>
    <row r="269" spans="1:1" x14ac:dyDescent="0.25">
      <c r="A269" s="41">
        <v>3</v>
      </c>
    </row>
    <row r="270" spans="1:1" x14ac:dyDescent="0.25">
      <c r="A270" s="41">
        <v>3</v>
      </c>
    </row>
    <row r="271" spans="1:1" x14ac:dyDescent="0.25">
      <c r="A271" s="41">
        <v>4</v>
      </c>
    </row>
    <row r="272" spans="1:1" x14ac:dyDescent="0.25">
      <c r="A272" s="41">
        <v>5</v>
      </c>
    </row>
    <row r="273" spans="1:1" x14ac:dyDescent="0.25">
      <c r="A273" s="41">
        <v>2</v>
      </c>
    </row>
    <row r="274" spans="1:1" x14ac:dyDescent="0.25">
      <c r="A274" s="41">
        <v>3</v>
      </c>
    </row>
    <row r="275" spans="1:1" x14ac:dyDescent="0.25">
      <c r="A275" s="41">
        <v>4</v>
      </c>
    </row>
    <row r="276" spans="1:1" x14ac:dyDescent="0.25">
      <c r="A276" s="41">
        <v>4</v>
      </c>
    </row>
    <row r="277" spans="1:1" x14ac:dyDescent="0.25">
      <c r="A277" s="41">
        <v>3</v>
      </c>
    </row>
    <row r="278" spans="1:1" x14ac:dyDescent="0.25">
      <c r="A278" s="41">
        <v>5</v>
      </c>
    </row>
    <row r="279" spans="1:1" x14ac:dyDescent="0.25">
      <c r="A279" s="41">
        <v>4</v>
      </c>
    </row>
    <row r="280" spans="1:1" x14ac:dyDescent="0.25">
      <c r="A280" s="41">
        <v>3</v>
      </c>
    </row>
    <row r="281" spans="1:1" x14ac:dyDescent="0.25">
      <c r="A281" s="41">
        <v>4</v>
      </c>
    </row>
    <row r="282" spans="1:1" x14ac:dyDescent="0.25">
      <c r="A282" s="41">
        <v>5</v>
      </c>
    </row>
    <row r="283" spans="1:1" x14ac:dyDescent="0.25">
      <c r="A283" s="41">
        <v>4</v>
      </c>
    </row>
    <row r="284" spans="1:1" x14ac:dyDescent="0.25">
      <c r="A284" s="41">
        <v>2</v>
      </c>
    </row>
    <row r="285" spans="1:1" x14ac:dyDescent="0.25">
      <c r="A285" s="41">
        <v>3</v>
      </c>
    </row>
    <row r="286" spans="1:1" x14ac:dyDescent="0.25">
      <c r="A286" s="41">
        <v>4</v>
      </c>
    </row>
    <row r="287" spans="1:1" x14ac:dyDescent="0.25">
      <c r="A287" s="41">
        <v>5</v>
      </c>
    </row>
    <row r="288" spans="1:1" x14ac:dyDescent="0.25">
      <c r="A288" s="41">
        <v>3</v>
      </c>
    </row>
    <row r="289" spans="1:1" x14ac:dyDescent="0.25">
      <c r="A289" s="41">
        <v>4</v>
      </c>
    </row>
    <row r="290" spans="1:1" x14ac:dyDescent="0.25">
      <c r="A290" s="41">
        <v>5</v>
      </c>
    </row>
    <row r="291" spans="1:1" x14ac:dyDescent="0.25">
      <c r="A291" s="41">
        <v>4</v>
      </c>
    </row>
    <row r="292" spans="1:1" x14ac:dyDescent="0.25">
      <c r="A292" s="41">
        <v>3</v>
      </c>
    </row>
    <row r="293" spans="1:1" x14ac:dyDescent="0.25">
      <c r="A293" s="41">
        <v>4</v>
      </c>
    </row>
    <row r="294" spans="1:1" x14ac:dyDescent="0.25">
      <c r="A294" s="41">
        <v>5</v>
      </c>
    </row>
    <row r="295" spans="1:1" x14ac:dyDescent="0.25">
      <c r="A295" s="41">
        <v>3</v>
      </c>
    </row>
    <row r="296" spans="1:1" x14ac:dyDescent="0.25">
      <c r="A296" s="41">
        <v>4</v>
      </c>
    </row>
    <row r="297" spans="1:1" x14ac:dyDescent="0.25">
      <c r="A297" s="41">
        <v>5</v>
      </c>
    </row>
    <row r="298" spans="1:1" x14ac:dyDescent="0.25">
      <c r="A298" s="41">
        <v>4</v>
      </c>
    </row>
    <row r="299" spans="1:1" x14ac:dyDescent="0.25">
      <c r="A299" s="41">
        <v>3</v>
      </c>
    </row>
    <row r="300" spans="1:1" x14ac:dyDescent="0.25">
      <c r="A300" s="41">
        <v>3</v>
      </c>
    </row>
    <row r="301" spans="1:1" x14ac:dyDescent="0.25">
      <c r="A301" s="41">
        <v>4</v>
      </c>
    </row>
    <row r="302" spans="1:1" x14ac:dyDescent="0.25">
      <c r="A302" s="41">
        <v>5</v>
      </c>
    </row>
    <row r="303" spans="1:1" x14ac:dyDescent="0.25">
      <c r="A303" s="41">
        <v>2</v>
      </c>
    </row>
    <row r="304" spans="1:1" x14ac:dyDescent="0.25">
      <c r="A304" s="41">
        <v>3</v>
      </c>
    </row>
    <row r="305" spans="1:16" x14ac:dyDescent="0.25">
      <c r="A305" s="41">
        <v>4</v>
      </c>
    </row>
    <row r="306" spans="1:16" x14ac:dyDescent="0.25">
      <c r="A306" s="41">
        <v>4</v>
      </c>
    </row>
    <row r="307" spans="1:16" x14ac:dyDescent="0.25">
      <c r="A307" s="41">
        <v>3</v>
      </c>
    </row>
    <row r="308" spans="1:16" x14ac:dyDescent="0.25">
      <c r="A308" s="41">
        <v>5</v>
      </c>
    </row>
    <row r="309" spans="1:16" x14ac:dyDescent="0.25">
      <c r="A309" s="41">
        <v>4</v>
      </c>
    </row>
    <row r="310" spans="1:16" s="23" customFormat="1" ht="5.25" customHeight="1" x14ac:dyDescent="0.25"/>
    <row r="311" spans="1:16" x14ac:dyDescent="0.25">
      <c r="A311" s="79" t="s">
        <v>116</v>
      </c>
      <c r="B311" s="80"/>
      <c r="C311" s="80"/>
      <c r="D311" s="80"/>
      <c r="E311" s="80"/>
      <c r="F311" s="80"/>
      <c r="G311" s="80"/>
    </row>
    <row r="312" spans="1:16" x14ac:dyDescent="0.25">
      <c r="A312" s="80"/>
      <c r="B312" s="80"/>
      <c r="C312" s="80"/>
      <c r="D312" s="80"/>
      <c r="E312" s="80"/>
      <c r="F312" s="80"/>
      <c r="G312" s="80"/>
    </row>
    <row r="313" spans="1:16" x14ac:dyDescent="0.25">
      <c r="A313" s="80"/>
      <c r="B313" s="80"/>
      <c r="C313" s="80"/>
      <c r="D313" s="80"/>
      <c r="E313" s="80"/>
      <c r="F313" s="80"/>
      <c r="G313" s="80"/>
    </row>
    <row r="315" spans="1:16" x14ac:dyDescent="0.25">
      <c r="A315" s="24" t="s">
        <v>117</v>
      </c>
      <c r="B315" s="24"/>
      <c r="C315" s="24"/>
      <c r="D315" s="24"/>
      <c r="E315" s="24"/>
      <c r="F315" s="24"/>
      <c r="G315" s="24"/>
      <c r="H315" s="24"/>
      <c r="I315" s="24"/>
      <c r="J315" s="24"/>
    </row>
    <row r="316" spans="1:16" ht="15.75" x14ac:dyDescent="0.25">
      <c r="K316" s="78" t="s">
        <v>4</v>
      </c>
      <c r="L316" s="78"/>
    </row>
    <row r="317" spans="1:16" x14ac:dyDescent="0.25">
      <c r="A317" s="21" t="s">
        <v>118</v>
      </c>
      <c r="B317" s="46" t="s">
        <v>84</v>
      </c>
      <c r="D317" s="34" t="s">
        <v>84</v>
      </c>
      <c r="E317" s="34" t="s">
        <v>86</v>
      </c>
      <c r="G317" s="77" t="s">
        <v>119</v>
      </c>
      <c r="H317" s="77"/>
      <c r="I317" s="77"/>
      <c r="J317" s="77"/>
      <c r="K317" s="77"/>
      <c r="L317" s="77"/>
      <c r="M317" s="77"/>
      <c r="N317" s="77"/>
      <c r="O317" s="77"/>
      <c r="P317" s="77"/>
    </row>
    <row r="318" spans="1:16" x14ac:dyDescent="0.25">
      <c r="A318" s="20">
        <v>35</v>
      </c>
      <c r="B318" s="45">
        <v>28</v>
      </c>
      <c r="D318" s="47">
        <v>28</v>
      </c>
      <c r="E318" s="47">
        <v>4</v>
      </c>
    </row>
    <row r="319" spans="1:16" x14ac:dyDescent="0.25">
      <c r="A319" s="20">
        <v>28</v>
      </c>
      <c r="B319" s="45">
        <v>29</v>
      </c>
      <c r="D319" s="47">
        <v>29</v>
      </c>
      <c r="E319" s="47">
        <v>3</v>
      </c>
    </row>
    <row r="320" spans="1:16" x14ac:dyDescent="0.25">
      <c r="A320" s="20">
        <v>32</v>
      </c>
      <c r="B320" s="45">
        <v>30</v>
      </c>
      <c r="D320" s="47">
        <v>30</v>
      </c>
      <c r="E320" s="47">
        <v>3</v>
      </c>
    </row>
    <row r="321" spans="1:15" x14ac:dyDescent="0.25">
      <c r="A321" s="20">
        <v>45</v>
      </c>
      <c r="B321" s="45">
        <v>31</v>
      </c>
      <c r="D321" s="47">
        <v>31</v>
      </c>
      <c r="E321" s="47">
        <v>3</v>
      </c>
    </row>
    <row r="322" spans="1:15" x14ac:dyDescent="0.25">
      <c r="A322" s="20">
        <v>38</v>
      </c>
      <c r="B322" s="45">
        <v>32</v>
      </c>
      <c r="D322" s="47">
        <v>32</v>
      </c>
      <c r="E322" s="47">
        <v>2</v>
      </c>
    </row>
    <row r="323" spans="1:15" x14ac:dyDescent="0.25">
      <c r="A323" s="20">
        <v>29</v>
      </c>
      <c r="B323" s="45">
        <v>33</v>
      </c>
      <c r="D323" s="47">
        <v>33</v>
      </c>
      <c r="E323" s="47">
        <v>3</v>
      </c>
    </row>
    <row r="324" spans="1:15" x14ac:dyDescent="0.25">
      <c r="A324" s="20">
        <v>42</v>
      </c>
      <c r="B324" s="45">
        <v>34</v>
      </c>
      <c r="D324" s="47">
        <v>34</v>
      </c>
      <c r="E324" s="47">
        <v>2</v>
      </c>
    </row>
    <row r="325" spans="1:15" x14ac:dyDescent="0.25">
      <c r="A325" s="20">
        <v>30</v>
      </c>
      <c r="B325" s="45">
        <v>35</v>
      </c>
      <c r="D325" s="47">
        <v>35</v>
      </c>
      <c r="E325" s="47">
        <v>3</v>
      </c>
    </row>
    <row r="326" spans="1:15" x14ac:dyDescent="0.25">
      <c r="A326" s="20">
        <v>36</v>
      </c>
      <c r="B326" s="45">
        <v>36</v>
      </c>
      <c r="D326" s="47">
        <v>36</v>
      </c>
      <c r="E326" s="47">
        <v>3</v>
      </c>
    </row>
    <row r="327" spans="1:15" x14ac:dyDescent="0.25">
      <c r="A327" s="20">
        <v>41</v>
      </c>
      <c r="B327" s="45">
        <v>37</v>
      </c>
      <c r="D327" s="47">
        <v>37</v>
      </c>
      <c r="E327" s="47">
        <v>3</v>
      </c>
    </row>
    <row r="328" spans="1:15" x14ac:dyDescent="0.25">
      <c r="A328" s="20">
        <v>47</v>
      </c>
      <c r="B328" s="45">
        <v>38</v>
      </c>
      <c r="D328" s="47">
        <v>38</v>
      </c>
      <c r="E328" s="47">
        <v>3</v>
      </c>
    </row>
    <row r="329" spans="1:15" x14ac:dyDescent="0.25">
      <c r="A329" s="20">
        <v>31</v>
      </c>
      <c r="B329" s="45">
        <v>39</v>
      </c>
      <c r="D329" s="47">
        <v>39</v>
      </c>
      <c r="E329" s="47">
        <v>4</v>
      </c>
    </row>
    <row r="330" spans="1:15" x14ac:dyDescent="0.25">
      <c r="A330" s="20">
        <v>39</v>
      </c>
      <c r="B330" s="45">
        <v>40</v>
      </c>
      <c r="D330" s="47">
        <v>40</v>
      </c>
      <c r="E330" s="47">
        <v>2</v>
      </c>
    </row>
    <row r="331" spans="1:15" x14ac:dyDescent="0.25">
      <c r="A331" s="20">
        <v>43</v>
      </c>
      <c r="B331" s="45">
        <v>41</v>
      </c>
      <c r="D331" s="47">
        <v>41</v>
      </c>
      <c r="E331" s="47">
        <v>2</v>
      </c>
    </row>
    <row r="332" spans="1:15" x14ac:dyDescent="0.25">
      <c r="A332" s="20">
        <v>37</v>
      </c>
      <c r="B332" s="45">
        <v>42</v>
      </c>
      <c r="D332" s="47">
        <v>42</v>
      </c>
      <c r="E332" s="47">
        <v>3</v>
      </c>
    </row>
    <row r="333" spans="1:15" x14ac:dyDescent="0.25">
      <c r="A333" s="20">
        <v>30</v>
      </c>
      <c r="B333" s="45">
        <v>43</v>
      </c>
      <c r="D333" s="47">
        <v>43</v>
      </c>
      <c r="E333" s="47">
        <v>3</v>
      </c>
    </row>
    <row r="334" spans="1:15" x14ac:dyDescent="0.25">
      <c r="A334" s="20">
        <v>34</v>
      </c>
      <c r="B334" s="45">
        <v>44</v>
      </c>
      <c r="D334" s="47">
        <v>44</v>
      </c>
      <c r="E334" s="47">
        <v>0</v>
      </c>
      <c r="H334" s="77" t="s">
        <v>120</v>
      </c>
      <c r="I334" s="77"/>
      <c r="J334" s="77"/>
      <c r="K334" s="77"/>
      <c r="L334" s="77"/>
      <c r="M334" s="77"/>
      <c r="N334" s="77"/>
      <c r="O334" s="77"/>
    </row>
    <row r="335" spans="1:15" x14ac:dyDescent="0.25">
      <c r="A335" s="20">
        <v>39</v>
      </c>
      <c r="B335" s="45">
        <v>45</v>
      </c>
      <c r="D335" s="47">
        <v>45</v>
      </c>
      <c r="E335" s="47">
        <v>2</v>
      </c>
      <c r="H335" s="76">
        <f>AVERAGE(A318:A367)</f>
        <v>36.14</v>
      </c>
      <c r="I335" s="76"/>
      <c r="J335" s="76"/>
      <c r="K335" s="76"/>
      <c r="L335" s="76"/>
      <c r="M335" s="76"/>
      <c r="N335" s="76"/>
      <c r="O335" s="76"/>
    </row>
    <row r="336" spans="1:15" x14ac:dyDescent="0.25">
      <c r="A336" s="20">
        <v>28</v>
      </c>
      <c r="B336" s="45">
        <v>46</v>
      </c>
      <c r="D336" s="47">
        <v>46</v>
      </c>
      <c r="E336" s="47">
        <v>1</v>
      </c>
    </row>
    <row r="337" spans="1:16" x14ac:dyDescent="0.25">
      <c r="A337" s="20">
        <v>33</v>
      </c>
      <c r="B337" s="45">
        <v>47</v>
      </c>
      <c r="D337" s="47">
        <v>47</v>
      </c>
      <c r="E337" s="47">
        <v>1</v>
      </c>
    </row>
    <row r="338" spans="1:16" x14ac:dyDescent="0.25">
      <c r="A338" s="20">
        <v>36</v>
      </c>
      <c r="D338" s="47" t="s">
        <v>85</v>
      </c>
      <c r="E338" s="47">
        <v>0</v>
      </c>
      <c r="G338" s="77" t="s">
        <v>121</v>
      </c>
      <c r="H338" s="77"/>
      <c r="I338" s="77"/>
      <c r="J338" s="77"/>
      <c r="K338" s="77"/>
      <c r="L338" s="77"/>
      <c r="M338" s="77"/>
      <c r="N338" s="77"/>
      <c r="O338" s="77"/>
      <c r="P338" s="77"/>
    </row>
    <row r="339" spans="1:16" x14ac:dyDescent="0.25">
      <c r="A339" s="20">
        <v>40</v>
      </c>
    </row>
    <row r="340" spans="1:16" x14ac:dyDescent="0.25">
      <c r="A340" s="20">
        <v>42</v>
      </c>
    </row>
    <row r="341" spans="1:16" x14ac:dyDescent="0.25">
      <c r="A341" s="20">
        <v>29</v>
      </c>
    </row>
    <row r="342" spans="1:16" x14ac:dyDescent="0.25">
      <c r="A342" s="20">
        <v>31</v>
      </c>
    </row>
    <row r="343" spans="1:16" x14ac:dyDescent="0.25">
      <c r="A343" s="20">
        <v>45</v>
      </c>
    </row>
    <row r="344" spans="1:16" x14ac:dyDescent="0.25">
      <c r="A344" s="20">
        <v>38</v>
      </c>
    </row>
    <row r="345" spans="1:16" x14ac:dyDescent="0.25">
      <c r="A345" s="20">
        <v>33</v>
      </c>
    </row>
    <row r="346" spans="1:16" x14ac:dyDescent="0.25">
      <c r="A346" s="20">
        <v>41</v>
      </c>
    </row>
    <row r="347" spans="1:16" x14ac:dyDescent="0.25">
      <c r="A347" s="20">
        <v>35</v>
      </c>
    </row>
    <row r="348" spans="1:16" x14ac:dyDescent="0.25">
      <c r="A348" s="20">
        <v>37</v>
      </c>
    </row>
    <row r="349" spans="1:16" x14ac:dyDescent="0.25">
      <c r="A349" s="20">
        <v>34</v>
      </c>
    </row>
    <row r="350" spans="1:16" x14ac:dyDescent="0.25">
      <c r="A350" s="20">
        <v>46</v>
      </c>
    </row>
    <row r="351" spans="1:16" x14ac:dyDescent="0.25">
      <c r="A351" s="20">
        <v>30</v>
      </c>
    </row>
    <row r="352" spans="1:16" x14ac:dyDescent="0.25">
      <c r="A352" s="20">
        <v>39</v>
      </c>
    </row>
    <row r="353" spans="1:1" x14ac:dyDescent="0.25">
      <c r="A353" s="20">
        <v>43</v>
      </c>
    </row>
    <row r="354" spans="1:1" x14ac:dyDescent="0.25">
      <c r="A354" s="20">
        <v>28</v>
      </c>
    </row>
    <row r="355" spans="1:1" x14ac:dyDescent="0.25">
      <c r="A355" s="20">
        <v>32</v>
      </c>
    </row>
    <row r="356" spans="1:1" x14ac:dyDescent="0.25">
      <c r="A356" s="20">
        <v>36</v>
      </c>
    </row>
    <row r="357" spans="1:1" x14ac:dyDescent="0.25">
      <c r="A357" s="20">
        <v>29</v>
      </c>
    </row>
    <row r="358" spans="1:1" x14ac:dyDescent="0.25">
      <c r="A358" s="20">
        <v>31</v>
      </c>
    </row>
    <row r="359" spans="1:1" x14ac:dyDescent="0.25">
      <c r="A359" s="20">
        <v>37</v>
      </c>
    </row>
    <row r="360" spans="1:1" x14ac:dyDescent="0.25">
      <c r="A360" s="20">
        <v>40</v>
      </c>
    </row>
    <row r="361" spans="1:1" x14ac:dyDescent="0.25">
      <c r="A361" s="20">
        <v>42</v>
      </c>
    </row>
    <row r="362" spans="1:1" x14ac:dyDescent="0.25">
      <c r="A362" s="20">
        <v>33</v>
      </c>
    </row>
    <row r="363" spans="1:1" x14ac:dyDescent="0.25">
      <c r="A363" s="20">
        <v>39</v>
      </c>
    </row>
    <row r="364" spans="1:1" x14ac:dyDescent="0.25">
      <c r="A364" s="20">
        <v>28</v>
      </c>
    </row>
    <row r="365" spans="1:1" x14ac:dyDescent="0.25">
      <c r="A365" s="20">
        <v>35</v>
      </c>
    </row>
    <row r="366" spans="1:1" x14ac:dyDescent="0.25">
      <c r="A366" s="20">
        <v>38</v>
      </c>
    </row>
    <row r="367" spans="1:1" x14ac:dyDescent="0.25">
      <c r="A367" s="20">
        <v>43</v>
      </c>
    </row>
    <row r="368" spans="1:1" s="23" customFormat="1" ht="5.25" customHeight="1" x14ac:dyDescent="0.25"/>
    <row r="369" spans="1:15" x14ac:dyDescent="0.25">
      <c r="A369" s="79" t="s">
        <v>122</v>
      </c>
      <c r="B369" s="80"/>
      <c r="C369" s="80"/>
      <c r="D369" s="80"/>
      <c r="E369" s="80"/>
      <c r="F369" s="80"/>
      <c r="G369" s="80"/>
      <c r="H369" s="80"/>
    </row>
    <row r="370" spans="1:15" x14ac:dyDescent="0.25">
      <c r="A370" s="80"/>
      <c r="B370" s="80"/>
      <c r="C370" s="80"/>
      <c r="D370" s="80"/>
      <c r="E370" s="80"/>
      <c r="F370" s="80"/>
      <c r="G370" s="80"/>
      <c r="H370" s="80"/>
    </row>
    <row r="371" spans="1:15" x14ac:dyDescent="0.25">
      <c r="A371" s="80"/>
      <c r="B371" s="80"/>
      <c r="C371" s="80"/>
      <c r="D371" s="80"/>
      <c r="E371" s="80"/>
      <c r="F371" s="80"/>
      <c r="G371" s="80"/>
      <c r="H371" s="80"/>
    </row>
    <row r="373" spans="1:15" x14ac:dyDescent="0.25">
      <c r="A373" s="24" t="s">
        <v>123</v>
      </c>
      <c r="B373" s="24"/>
      <c r="C373" s="24"/>
      <c r="D373" s="24"/>
      <c r="E373" s="24"/>
      <c r="F373" s="24"/>
      <c r="G373" s="24"/>
      <c r="H373" s="24"/>
      <c r="I373" s="24"/>
    </row>
    <row r="375" spans="1:15" ht="15.75" x14ac:dyDescent="0.25">
      <c r="A375" s="21" t="s">
        <v>124</v>
      </c>
      <c r="B375" s="39" t="s">
        <v>84</v>
      </c>
      <c r="E375" s="48" t="s">
        <v>84</v>
      </c>
      <c r="F375" s="48" t="s">
        <v>86</v>
      </c>
      <c r="K375" s="78" t="s">
        <v>4</v>
      </c>
      <c r="L375" s="78"/>
    </row>
    <row r="376" spans="1:15" x14ac:dyDescent="0.25">
      <c r="A376" s="20">
        <v>125</v>
      </c>
      <c r="B376" s="40">
        <v>120</v>
      </c>
      <c r="E376" s="49">
        <v>120</v>
      </c>
      <c r="F376" s="49">
        <v>6</v>
      </c>
      <c r="H376" s="77" t="s">
        <v>125</v>
      </c>
      <c r="I376" s="77"/>
      <c r="J376" s="77"/>
      <c r="K376" s="77"/>
      <c r="L376" s="77"/>
      <c r="M376" s="77"/>
      <c r="N376" s="77"/>
      <c r="O376" s="77"/>
    </row>
    <row r="377" spans="1:15" x14ac:dyDescent="0.25">
      <c r="A377" s="20">
        <v>148</v>
      </c>
      <c r="B377" s="40">
        <v>121</v>
      </c>
      <c r="E377" s="49">
        <v>121</v>
      </c>
      <c r="F377" s="49">
        <v>0</v>
      </c>
    </row>
    <row r="378" spans="1:15" x14ac:dyDescent="0.25">
      <c r="A378" s="20">
        <v>137</v>
      </c>
      <c r="B378" s="40">
        <v>122</v>
      </c>
      <c r="E378" s="49">
        <v>122</v>
      </c>
      <c r="F378" s="49">
        <v>5</v>
      </c>
    </row>
    <row r="379" spans="1:15" x14ac:dyDescent="0.25">
      <c r="A379" s="20">
        <v>120</v>
      </c>
      <c r="B379" s="40">
        <v>123</v>
      </c>
      <c r="E379" s="49">
        <v>123</v>
      </c>
      <c r="F379" s="49">
        <v>1</v>
      </c>
    </row>
    <row r="380" spans="1:15" x14ac:dyDescent="0.25">
      <c r="A380" s="20">
        <v>135</v>
      </c>
      <c r="B380" s="40">
        <v>124</v>
      </c>
      <c r="E380" s="49">
        <v>124</v>
      </c>
      <c r="F380" s="49">
        <v>4</v>
      </c>
    </row>
    <row r="381" spans="1:15" x14ac:dyDescent="0.25">
      <c r="A381" s="20">
        <v>132</v>
      </c>
      <c r="B381" s="40">
        <v>125</v>
      </c>
      <c r="E381" s="49">
        <v>125</v>
      </c>
      <c r="F381" s="49">
        <v>10</v>
      </c>
    </row>
    <row r="382" spans="1:15" x14ac:dyDescent="0.25">
      <c r="A382" s="20">
        <v>145</v>
      </c>
      <c r="B382" s="40">
        <v>126</v>
      </c>
      <c r="E382" s="49">
        <v>126</v>
      </c>
      <c r="F382" s="49">
        <v>5</v>
      </c>
    </row>
    <row r="383" spans="1:15" x14ac:dyDescent="0.25">
      <c r="A383" s="20">
        <v>122</v>
      </c>
      <c r="B383" s="40">
        <v>127</v>
      </c>
      <c r="E383" s="49">
        <v>127</v>
      </c>
      <c r="F383" s="49">
        <v>4</v>
      </c>
    </row>
    <row r="384" spans="1:15" x14ac:dyDescent="0.25">
      <c r="A384" s="20">
        <v>130</v>
      </c>
      <c r="B384" s="40">
        <v>128</v>
      </c>
      <c r="E384" s="49">
        <v>128</v>
      </c>
      <c r="F384" s="49">
        <v>5</v>
      </c>
    </row>
    <row r="385" spans="1:17" x14ac:dyDescent="0.25">
      <c r="A385" s="20">
        <v>141</v>
      </c>
      <c r="B385" s="40">
        <v>129</v>
      </c>
      <c r="E385" s="49">
        <v>129</v>
      </c>
      <c r="F385" s="49">
        <v>1</v>
      </c>
    </row>
    <row r="386" spans="1:17" x14ac:dyDescent="0.25">
      <c r="A386" s="20">
        <v>118</v>
      </c>
      <c r="B386" s="40">
        <v>130</v>
      </c>
      <c r="E386" s="49">
        <v>130</v>
      </c>
      <c r="F386" s="49">
        <v>9</v>
      </c>
    </row>
    <row r="387" spans="1:17" x14ac:dyDescent="0.25">
      <c r="A387" s="20">
        <v>125</v>
      </c>
      <c r="B387" s="40">
        <v>131</v>
      </c>
      <c r="E387" s="49">
        <v>131</v>
      </c>
      <c r="F387" s="49">
        <v>4</v>
      </c>
    </row>
    <row r="388" spans="1:17" x14ac:dyDescent="0.25">
      <c r="A388" s="20">
        <v>132</v>
      </c>
      <c r="B388" s="40">
        <v>132</v>
      </c>
      <c r="E388" s="49">
        <v>132</v>
      </c>
      <c r="F388" s="49">
        <v>7</v>
      </c>
    </row>
    <row r="389" spans="1:17" x14ac:dyDescent="0.25">
      <c r="A389" s="20">
        <v>136</v>
      </c>
      <c r="B389" s="40">
        <v>133</v>
      </c>
      <c r="E389" s="49">
        <v>133</v>
      </c>
      <c r="F389" s="49">
        <v>8</v>
      </c>
    </row>
    <row r="390" spans="1:17" x14ac:dyDescent="0.25">
      <c r="A390" s="20">
        <v>128</v>
      </c>
      <c r="B390" s="40">
        <v>134</v>
      </c>
      <c r="E390" s="49">
        <v>134</v>
      </c>
      <c r="F390" s="49">
        <v>4</v>
      </c>
    </row>
    <row r="391" spans="1:17" x14ac:dyDescent="0.25">
      <c r="A391" s="20">
        <v>123</v>
      </c>
      <c r="B391" s="40">
        <v>135</v>
      </c>
      <c r="E391" s="49">
        <v>135</v>
      </c>
      <c r="F391" s="49">
        <v>5</v>
      </c>
      <c r="H391" s="77" t="s">
        <v>126</v>
      </c>
      <c r="I391" s="77"/>
      <c r="J391" s="77"/>
      <c r="K391" s="77"/>
      <c r="L391" s="77"/>
      <c r="M391" s="77"/>
      <c r="N391" s="77"/>
    </row>
    <row r="392" spans="1:17" x14ac:dyDescent="0.25">
      <c r="A392" s="20">
        <v>132</v>
      </c>
      <c r="B392" s="40">
        <v>136</v>
      </c>
      <c r="E392" s="49">
        <v>136</v>
      </c>
      <c r="F392" s="49">
        <v>9</v>
      </c>
      <c r="H392" s="76">
        <f>MEDIAN(A376:A475)</f>
        <v>130.5</v>
      </c>
      <c r="I392" s="76"/>
      <c r="J392" s="76"/>
      <c r="K392" s="76"/>
      <c r="L392" s="76"/>
      <c r="M392" s="76"/>
      <c r="N392" s="76"/>
    </row>
    <row r="393" spans="1:17" x14ac:dyDescent="0.25">
      <c r="A393" s="20">
        <v>138</v>
      </c>
      <c r="B393" s="40">
        <v>137</v>
      </c>
      <c r="E393" s="49">
        <v>137</v>
      </c>
      <c r="F393" s="49">
        <v>1</v>
      </c>
    </row>
    <row r="394" spans="1:17" x14ac:dyDescent="0.25">
      <c r="A394" s="20">
        <v>126</v>
      </c>
      <c r="B394" s="40">
        <v>138</v>
      </c>
      <c r="E394" s="49">
        <v>138</v>
      </c>
      <c r="F394" s="49">
        <v>1</v>
      </c>
      <c r="H394" s="77" t="s">
        <v>127</v>
      </c>
      <c r="I394" s="77"/>
      <c r="J394" s="77"/>
      <c r="K394" s="77"/>
      <c r="L394" s="77"/>
      <c r="M394" s="77"/>
      <c r="N394" s="77"/>
      <c r="O394" s="77"/>
      <c r="P394" s="77"/>
      <c r="Q394" s="77"/>
    </row>
    <row r="395" spans="1:17" x14ac:dyDescent="0.25">
      <c r="A395" s="20">
        <v>129</v>
      </c>
      <c r="B395" s="40">
        <v>139</v>
      </c>
      <c r="E395" s="49">
        <v>139</v>
      </c>
      <c r="F395" s="49">
        <v>0</v>
      </c>
    </row>
    <row r="396" spans="1:17" x14ac:dyDescent="0.25">
      <c r="A396" s="20">
        <v>136</v>
      </c>
      <c r="B396" s="40">
        <v>140</v>
      </c>
      <c r="E396" s="49">
        <v>140</v>
      </c>
      <c r="F396" s="49">
        <v>4</v>
      </c>
    </row>
    <row r="397" spans="1:17" x14ac:dyDescent="0.25">
      <c r="A397" s="20">
        <v>127</v>
      </c>
      <c r="B397" s="40">
        <v>141</v>
      </c>
      <c r="E397" s="49">
        <v>141</v>
      </c>
      <c r="F397" s="49">
        <v>5</v>
      </c>
    </row>
    <row r="398" spans="1:17" x14ac:dyDescent="0.25">
      <c r="A398" s="20">
        <v>130</v>
      </c>
      <c r="B398" s="40">
        <v>142</v>
      </c>
      <c r="E398" s="49">
        <v>142</v>
      </c>
      <c r="F398" s="49">
        <v>0</v>
      </c>
    </row>
    <row r="399" spans="1:17" x14ac:dyDescent="0.25">
      <c r="A399" s="20">
        <v>122</v>
      </c>
      <c r="B399" s="40">
        <v>143</v>
      </c>
      <c r="E399" s="49">
        <v>143</v>
      </c>
      <c r="F399" s="49">
        <v>0</v>
      </c>
    </row>
    <row r="400" spans="1:17" x14ac:dyDescent="0.25">
      <c r="A400" s="20">
        <v>125</v>
      </c>
      <c r="B400" s="40">
        <v>144</v>
      </c>
      <c r="E400" s="49">
        <v>144</v>
      </c>
      <c r="F400" s="49">
        <v>0</v>
      </c>
    </row>
    <row r="401" spans="1:6" x14ac:dyDescent="0.25">
      <c r="A401" s="20">
        <v>133</v>
      </c>
      <c r="B401" s="40">
        <v>145</v>
      </c>
      <c r="E401" s="49">
        <v>145</v>
      </c>
      <c r="F401" s="49">
        <v>1</v>
      </c>
    </row>
    <row r="402" spans="1:6" x14ac:dyDescent="0.25">
      <c r="A402" s="20">
        <v>140</v>
      </c>
      <c r="B402" s="40">
        <v>146</v>
      </c>
      <c r="E402" s="49">
        <v>146</v>
      </c>
      <c r="F402" s="49">
        <v>0</v>
      </c>
    </row>
    <row r="403" spans="1:6" x14ac:dyDescent="0.25">
      <c r="A403" s="20">
        <v>126</v>
      </c>
      <c r="B403" s="40">
        <v>147</v>
      </c>
      <c r="E403" s="49">
        <v>147</v>
      </c>
      <c r="F403" s="49">
        <v>0</v>
      </c>
    </row>
    <row r="404" spans="1:6" x14ac:dyDescent="0.25">
      <c r="A404" s="20">
        <v>133</v>
      </c>
      <c r="B404" s="40">
        <v>148</v>
      </c>
      <c r="E404" s="49">
        <v>148</v>
      </c>
      <c r="F404" s="49">
        <v>1</v>
      </c>
    </row>
    <row r="405" spans="1:6" x14ac:dyDescent="0.25">
      <c r="A405" s="20">
        <v>135</v>
      </c>
      <c r="E405" s="49" t="s">
        <v>85</v>
      </c>
      <c r="F405" s="49">
        <v>0</v>
      </c>
    </row>
    <row r="406" spans="1:6" x14ac:dyDescent="0.25">
      <c r="A406" s="20">
        <v>130</v>
      </c>
    </row>
    <row r="407" spans="1:6" x14ac:dyDescent="0.25">
      <c r="A407" s="20">
        <v>134</v>
      </c>
    </row>
    <row r="408" spans="1:6" x14ac:dyDescent="0.25">
      <c r="A408" s="20">
        <v>141</v>
      </c>
    </row>
    <row r="409" spans="1:6" x14ac:dyDescent="0.25">
      <c r="A409" s="20">
        <v>119</v>
      </c>
    </row>
    <row r="410" spans="1:6" x14ac:dyDescent="0.25">
      <c r="A410" s="20">
        <v>125</v>
      </c>
    </row>
    <row r="411" spans="1:6" x14ac:dyDescent="0.25">
      <c r="A411" s="20">
        <v>131</v>
      </c>
    </row>
    <row r="412" spans="1:6" x14ac:dyDescent="0.25">
      <c r="A412" s="20">
        <v>136</v>
      </c>
    </row>
    <row r="413" spans="1:6" x14ac:dyDescent="0.25">
      <c r="A413" s="20">
        <v>128</v>
      </c>
    </row>
    <row r="414" spans="1:6" x14ac:dyDescent="0.25">
      <c r="A414" s="20">
        <v>124</v>
      </c>
    </row>
    <row r="415" spans="1:6" x14ac:dyDescent="0.25">
      <c r="A415" s="20">
        <v>132</v>
      </c>
    </row>
    <row r="416" spans="1:6" x14ac:dyDescent="0.25">
      <c r="A416" s="20">
        <v>136</v>
      </c>
    </row>
    <row r="417" spans="1:1" x14ac:dyDescent="0.25">
      <c r="A417" s="20">
        <v>127</v>
      </c>
    </row>
    <row r="418" spans="1:1" x14ac:dyDescent="0.25">
      <c r="A418" s="20">
        <v>130</v>
      </c>
    </row>
    <row r="419" spans="1:1" x14ac:dyDescent="0.25">
      <c r="A419" s="20">
        <v>122</v>
      </c>
    </row>
    <row r="420" spans="1:1" x14ac:dyDescent="0.25">
      <c r="A420" s="20">
        <v>125</v>
      </c>
    </row>
    <row r="421" spans="1:1" x14ac:dyDescent="0.25">
      <c r="A421" s="20">
        <v>133</v>
      </c>
    </row>
    <row r="422" spans="1:1" x14ac:dyDescent="0.25">
      <c r="A422" s="20">
        <v>140</v>
      </c>
    </row>
    <row r="423" spans="1:1" x14ac:dyDescent="0.25">
      <c r="A423" s="20">
        <v>126</v>
      </c>
    </row>
    <row r="424" spans="1:1" x14ac:dyDescent="0.25">
      <c r="A424" s="20">
        <v>133</v>
      </c>
    </row>
    <row r="425" spans="1:1" x14ac:dyDescent="0.25">
      <c r="A425" s="20">
        <v>135</v>
      </c>
    </row>
    <row r="426" spans="1:1" x14ac:dyDescent="0.25">
      <c r="A426" s="20">
        <v>130</v>
      </c>
    </row>
    <row r="427" spans="1:1" x14ac:dyDescent="0.25">
      <c r="A427" s="20">
        <v>134</v>
      </c>
    </row>
    <row r="428" spans="1:1" x14ac:dyDescent="0.25">
      <c r="A428" s="20">
        <v>141</v>
      </c>
    </row>
    <row r="429" spans="1:1" x14ac:dyDescent="0.25">
      <c r="A429" s="20">
        <v>119</v>
      </c>
    </row>
    <row r="430" spans="1:1" x14ac:dyDescent="0.25">
      <c r="A430" s="20">
        <v>125</v>
      </c>
    </row>
    <row r="431" spans="1:1" x14ac:dyDescent="0.25">
      <c r="A431" s="20">
        <v>131</v>
      </c>
    </row>
    <row r="432" spans="1:1" x14ac:dyDescent="0.25">
      <c r="A432" s="20">
        <v>136</v>
      </c>
    </row>
    <row r="433" spans="1:1" x14ac:dyDescent="0.25">
      <c r="A433" s="20">
        <v>128</v>
      </c>
    </row>
    <row r="434" spans="1:1" x14ac:dyDescent="0.25">
      <c r="A434" s="20">
        <v>124</v>
      </c>
    </row>
    <row r="435" spans="1:1" x14ac:dyDescent="0.25">
      <c r="A435" s="20">
        <v>132</v>
      </c>
    </row>
    <row r="436" spans="1:1" x14ac:dyDescent="0.25">
      <c r="A436" s="20">
        <v>136</v>
      </c>
    </row>
    <row r="437" spans="1:1" x14ac:dyDescent="0.25">
      <c r="A437" s="20">
        <v>127</v>
      </c>
    </row>
    <row r="438" spans="1:1" x14ac:dyDescent="0.25">
      <c r="A438" s="20">
        <v>130</v>
      </c>
    </row>
    <row r="439" spans="1:1" x14ac:dyDescent="0.25">
      <c r="A439" s="20">
        <v>122</v>
      </c>
    </row>
    <row r="440" spans="1:1" x14ac:dyDescent="0.25">
      <c r="A440" s="20">
        <v>125</v>
      </c>
    </row>
    <row r="441" spans="1:1" x14ac:dyDescent="0.25">
      <c r="A441" s="20">
        <v>133</v>
      </c>
    </row>
    <row r="442" spans="1:1" x14ac:dyDescent="0.25">
      <c r="A442" s="20">
        <v>140</v>
      </c>
    </row>
    <row r="443" spans="1:1" x14ac:dyDescent="0.25">
      <c r="A443" s="20">
        <v>126</v>
      </c>
    </row>
    <row r="444" spans="1:1" x14ac:dyDescent="0.25">
      <c r="A444" s="20">
        <v>133</v>
      </c>
    </row>
    <row r="445" spans="1:1" x14ac:dyDescent="0.25">
      <c r="A445" s="20">
        <v>135</v>
      </c>
    </row>
    <row r="446" spans="1:1" x14ac:dyDescent="0.25">
      <c r="A446" s="20">
        <v>130</v>
      </c>
    </row>
    <row r="447" spans="1:1" x14ac:dyDescent="0.25">
      <c r="A447" s="20">
        <v>134</v>
      </c>
    </row>
    <row r="448" spans="1:1" x14ac:dyDescent="0.25">
      <c r="A448" s="20">
        <v>141</v>
      </c>
    </row>
    <row r="449" spans="1:1" x14ac:dyDescent="0.25">
      <c r="A449" s="20">
        <v>119</v>
      </c>
    </row>
    <row r="450" spans="1:1" x14ac:dyDescent="0.25">
      <c r="A450" s="20">
        <v>125</v>
      </c>
    </row>
    <row r="451" spans="1:1" x14ac:dyDescent="0.25">
      <c r="A451" s="20">
        <v>131</v>
      </c>
    </row>
    <row r="452" spans="1:1" x14ac:dyDescent="0.25">
      <c r="A452" s="20">
        <v>136</v>
      </c>
    </row>
    <row r="453" spans="1:1" x14ac:dyDescent="0.25">
      <c r="A453" s="20">
        <v>128</v>
      </c>
    </row>
    <row r="454" spans="1:1" x14ac:dyDescent="0.25">
      <c r="A454" s="20">
        <v>124</v>
      </c>
    </row>
    <row r="455" spans="1:1" x14ac:dyDescent="0.25">
      <c r="A455" s="20">
        <v>132</v>
      </c>
    </row>
    <row r="456" spans="1:1" x14ac:dyDescent="0.25">
      <c r="A456" s="20">
        <v>136</v>
      </c>
    </row>
    <row r="457" spans="1:1" x14ac:dyDescent="0.25">
      <c r="A457" s="20">
        <v>127</v>
      </c>
    </row>
    <row r="458" spans="1:1" x14ac:dyDescent="0.25">
      <c r="A458" s="20">
        <v>130</v>
      </c>
    </row>
    <row r="459" spans="1:1" x14ac:dyDescent="0.25">
      <c r="A459" s="20">
        <v>122</v>
      </c>
    </row>
    <row r="460" spans="1:1" x14ac:dyDescent="0.25">
      <c r="A460" s="20">
        <v>125</v>
      </c>
    </row>
    <row r="461" spans="1:1" x14ac:dyDescent="0.25">
      <c r="A461" s="20">
        <v>133</v>
      </c>
    </row>
    <row r="462" spans="1:1" x14ac:dyDescent="0.25">
      <c r="A462" s="20">
        <v>140</v>
      </c>
    </row>
    <row r="463" spans="1:1" x14ac:dyDescent="0.25">
      <c r="A463" s="20">
        <v>126</v>
      </c>
    </row>
    <row r="464" spans="1:1" x14ac:dyDescent="0.25">
      <c r="A464" s="20">
        <v>133</v>
      </c>
    </row>
    <row r="465" spans="1:8" x14ac:dyDescent="0.25">
      <c r="A465" s="20">
        <v>135</v>
      </c>
    </row>
    <row r="466" spans="1:8" x14ac:dyDescent="0.25">
      <c r="A466" s="20">
        <v>130</v>
      </c>
    </row>
    <row r="467" spans="1:8" x14ac:dyDescent="0.25">
      <c r="A467" s="20">
        <v>134</v>
      </c>
    </row>
    <row r="468" spans="1:8" x14ac:dyDescent="0.25">
      <c r="A468" s="20">
        <v>141</v>
      </c>
    </row>
    <row r="469" spans="1:8" x14ac:dyDescent="0.25">
      <c r="A469" s="20">
        <v>119</v>
      </c>
    </row>
    <row r="470" spans="1:8" x14ac:dyDescent="0.25">
      <c r="A470" s="20">
        <v>125</v>
      </c>
    </row>
    <row r="471" spans="1:8" x14ac:dyDescent="0.25">
      <c r="A471" s="20">
        <v>131</v>
      </c>
    </row>
    <row r="472" spans="1:8" x14ac:dyDescent="0.25">
      <c r="A472" s="20">
        <v>136</v>
      </c>
    </row>
    <row r="473" spans="1:8" x14ac:dyDescent="0.25">
      <c r="A473" s="20">
        <v>128</v>
      </c>
    </row>
    <row r="474" spans="1:8" x14ac:dyDescent="0.25">
      <c r="A474" s="20">
        <v>124</v>
      </c>
    </row>
    <row r="475" spans="1:8" x14ac:dyDescent="0.25">
      <c r="A475" s="20">
        <v>132</v>
      </c>
    </row>
    <row r="476" spans="1:8" s="23" customFormat="1" ht="5.25" customHeight="1" x14ac:dyDescent="0.25"/>
    <row r="477" spans="1:8" x14ac:dyDescent="0.25">
      <c r="A477" s="60" t="s">
        <v>128</v>
      </c>
      <c r="B477" s="61"/>
      <c r="C477" s="61"/>
      <c r="D477" s="61"/>
      <c r="E477" s="61"/>
      <c r="F477" s="61"/>
      <c r="G477" s="61"/>
      <c r="H477" s="61"/>
    </row>
    <row r="478" spans="1:8" x14ac:dyDescent="0.25">
      <c r="A478" s="61"/>
      <c r="B478" s="61"/>
      <c r="C478" s="61"/>
      <c r="D478" s="61"/>
      <c r="E478" s="61"/>
      <c r="F478" s="61"/>
      <c r="G478" s="61"/>
      <c r="H478" s="61"/>
    </row>
    <row r="479" spans="1:8" x14ac:dyDescent="0.25">
      <c r="A479" s="61"/>
      <c r="B479" s="61"/>
      <c r="C479" s="61"/>
      <c r="D479" s="61"/>
      <c r="E479" s="61"/>
      <c r="F479" s="61"/>
      <c r="G479" s="61"/>
      <c r="H479" s="61"/>
    </row>
    <row r="481" spans="1:18" x14ac:dyDescent="0.25">
      <c r="A481" s="24" t="s">
        <v>129</v>
      </c>
      <c r="B481" s="24"/>
      <c r="C481" s="24"/>
      <c r="D481" s="24"/>
      <c r="E481" s="24"/>
      <c r="F481" s="24"/>
      <c r="G481" s="24"/>
      <c r="H481" s="24"/>
      <c r="I481" s="24"/>
      <c r="J481" s="24"/>
      <c r="K481" s="24"/>
    </row>
    <row r="483" spans="1:18" ht="15.75" x14ac:dyDescent="0.25">
      <c r="A483" s="41" t="s">
        <v>130</v>
      </c>
      <c r="B483" s="41" t="s">
        <v>131</v>
      </c>
      <c r="C483" s="41" t="s">
        <v>132</v>
      </c>
      <c r="H483" s="78" t="s">
        <v>4</v>
      </c>
      <c r="I483" s="78"/>
    </row>
    <row r="484" spans="1:18" x14ac:dyDescent="0.25">
      <c r="A484" s="41">
        <v>45</v>
      </c>
      <c r="B484" s="41">
        <v>32</v>
      </c>
      <c r="C484" s="41">
        <v>40</v>
      </c>
      <c r="E484" s="77" t="s">
        <v>133</v>
      </c>
      <c r="F484" s="77"/>
      <c r="G484" s="77"/>
      <c r="H484" s="77"/>
      <c r="I484" s="77"/>
      <c r="J484" s="77"/>
      <c r="K484" s="77"/>
      <c r="L484" s="77"/>
    </row>
    <row r="485" spans="1:18" x14ac:dyDescent="0.25">
      <c r="A485" s="41">
        <v>35</v>
      </c>
      <c r="B485" s="41">
        <v>28</v>
      </c>
      <c r="C485" s="41">
        <v>39</v>
      </c>
      <c r="E485" s="76" t="s">
        <v>135</v>
      </c>
      <c r="F485" s="76"/>
      <c r="G485" s="76"/>
      <c r="H485" s="76"/>
      <c r="I485" s="76"/>
      <c r="J485" s="76"/>
      <c r="K485" s="76"/>
      <c r="L485" s="76"/>
    </row>
    <row r="486" spans="1:18" x14ac:dyDescent="0.25">
      <c r="A486" s="41">
        <v>40</v>
      </c>
      <c r="B486" s="41">
        <v>30</v>
      </c>
      <c r="C486" s="41">
        <v>42</v>
      </c>
    </row>
    <row r="487" spans="1:18" x14ac:dyDescent="0.25">
      <c r="A487" s="41">
        <v>38</v>
      </c>
      <c r="B487" s="41">
        <v>34</v>
      </c>
      <c r="C487" s="41">
        <v>41</v>
      </c>
      <c r="E487" s="77" t="s">
        <v>134</v>
      </c>
      <c r="F487" s="77"/>
      <c r="G487" s="77"/>
      <c r="H487" s="77"/>
      <c r="I487" s="77"/>
      <c r="J487" s="77"/>
      <c r="K487" s="77"/>
      <c r="L487" s="77"/>
    </row>
    <row r="488" spans="1:18" x14ac:dyDescent="0.25">
      <c r="A488" s="41">
        <v>42</v>
      </c>
      <c r="B488" s="41">
        <v>33</v>
      </c>
      <c r="C488" s="41">
        <v>38</v>
      </c>
      <c r="E488" s="76" t="s">
        <v>136</v>
      </c>
      <c r="F488" s="76"/>
      <c r="G488" s="76"/>
      <c r="H488" s="76"/>
      <c r="I488" s="76"/>
      <c r="J488" s="76"/>
      <c r="K488" s="76"/>
      <c r="L488" s="76"/>
    </row>
    <row r="489" spans="1:18" x14ac:dyDescent="0.25">
      <c r="A489" s="41">
        <v>37</v>
      </c>
      <c r="B489" s="41">
        <v>35</v>
      </c>
      <c r="C489" s="41">
        <v>43</v>
      </c>
    </row>
    <row r="490" spans="1:18" x14ac:dyDescent="0.25">
      <c r="A490" s="41">
        <v>39</v>
      </c>
      <c r="B490" s="41">
        <v>31</v>
      </c>
      <c r="C490" s="41">
        <v>45</v>
      </c>
    </row>
    <row r="491" spans="1:18" x14ac:dyDescent="0.25">
      <c r="A491" s="41">
        <v>43</v>
      </c>
      <c r="B491" s="41">
        <v>29</v>
      </c>
      <c r="C491" s="41">
        <v>44</v>
      </c>
    </row>
    <row r="492" spans="1:18" x14ac:dyDescent="0.25">
      <c r="A492" s="41">
        <v>44</v>
      </c>
      <c r="B492" s="41">
        <v>36</v>
      </c>
      <c r="C492" s="41">
        <v>41</v>
      </c>
      <c r="J492" s="77" t="s">
        <v>137</v>
      </c>
      <c r="K492" s="77"/>
      <c r="L492" s="77"/>
      <c r="M492" s="77"/>
      <c r="N492" s="77"/>
      <c r="O492" s="77"/>
      <c r="P492" s="77"/>
      <c r="Q492" s="77"/>
      <c r="R492" s="77"/>
    </row>
    <row r="493" spans="1:18" x14ac:dyDescent="0.25">
      <c r="A493" s="41">
        <v>41</v>
      </c>
      <c r="B493" s="41">
        <v>37</v>
      </c>
      <c r="C493" s="41">
        <v>37</v>
      </c>
    </row>
    <row r="495" spans="1:18" x14ac:dyDescent="0.25">
      <c r="A495" s="96" t="s">
        <v>130</v>
      </c>
      <c r="B495" s="96"/>
      <c r="D495" s="96" t="s">
        <v>131</v>
      </c>
      <c r="E495" s="96"/>
      <c r="G495" s="96" t="s">
        <v>132</v>
      </c>
      <c r="H495" s="96"/>
    </row>
    <row r="496" spans="1:18" x14ac:dyDescent="0.25">
      <c r="A496" s="50"/>
      <c r="B496" s="50"/>
      <c r="D496" s="50"/>
      <c r="E496" s="50"/>
      <c r="G496" s="50"/>
      <c r="H496" s="50"/>
    </row>
    <row r="497" spans="1:8" x14ac:dyDescent="0.25">
      <c r="A497" s="50" t="s">
        <v>9</v>
      </c>
      <c r="B497" s="9">
        <v>40.4</v>
      </c>
      <c r="D497" s="50" t="s">
        <v>9</v>
      </c>
      <c r="E497" s="9">
        <v>32.5</v>
      </c>
      <c r="G497" s="50" t="s">
        <v>9</v>
      </c>
      <c r="H497" s="9">
        <v>41</v>
      </c>
    </row>
    <row r="498" spans="1:8" x14ac:dyDescent="0.25">
      <c r="A498" s="50" t="s">
        <v>17</v>
      </c>
      <c r="B498" s="9">
        <v>10</v>
      </c>
      <c r="D498" s="50" t="s">
        <v>17</v>
      </c>
      <c r="E498" s="9">
        <v>9</v>
      </c>
      <c r="G498" s="50" t="s">
        <v>17</v>
      </c>
      <c r="H498" s="9">
        <v>8</v>
      </c>
    </row>
    <row r="508" spans="1:8" s="23" customFormat="1" ht="5.25" customHeight="1" x14ac:dyDescent="0.25"/>
  </sheetData>
  <sortState xmlns:xlrd2="http://schemas.microsoft.com/office/spreadsheetml/2017/richdata2" ref="I196:I199">
    <sortCondition ref="I196"/>
  </sortState>
  <mergeCells count="71">
    <mergeCell ref="J173:K173"/>
    <mergeCell ref="G174:N174"/>
    <mergeCell ref="G191:M191"/>
    <mergeCell ref="G192:M192"/>
    <mergeCell ref="G194:M194"/>
    <mergeCell ref="A477:H479"/>
    <mergeCell ref="G495:H495"/>
    <mergeCell ref="D495:E495"/>
    <mergeCell ref="A495:B495"/>
    <mergeCell ref="H483:I483"/>
    <mergeCell ref="E484:L484"/>
    <mergeCell ref="E485:L485"/>
    <mergeCell ref="E487:L487"/>
    <mergeCell ref="E488:L488"/>
    <mergeCell ref="J492:R492"/>
    <mergeCell ref="H394:Q394"/>
    <mergeCell ref="K316:L316"/>
    <mergeCell ref="G317:P317"/>
    <mergeCell ref="H334:O334"/>
    <mergeCell ref="H335:O335"/>
    <mergeCell ref="G338:P338"/>
    <mergeCell ref="A369:H371"/>
    <mergeCell ref="K375:L375"/>
    <mergeCell ref="H376:O376"/>
    <mergeCell ref="H391:N391"/>
    <mergeCell ref="H392:N392"/>
    <mergeCell ref="H224:M224"/>
    <mergeCell ref="H225:M225"/>
    <mergeCell ref="G228:N228"/>
    <mergeCell ref="A311:G313"/>
    <mergeCell ref="A203:I205"/>
    <mergeCell ref="I208:J208"/>
    <mergeCell ref="G209:N209"/>
    <mergeCell ref="C174:D174"/>
    <mergeCell ref="A173:B173"/>
    <mergeCell ref="C173:D173"/>
    <mergeCell ref="A174:B174"/>
    <mergeCell ref="A180:B180"/>
    <mergeCell ref="A179:B179"/>
    <mergeCell ref="A178:B178"/>
    <mergeCell ref="A177:B177"/>
    <mergeCell ref="A176:B176"/>
    <mergeCell ref="A175:B175"/>
    <mergeCell ref="C180:D180"/>
    <mergeCell ref="C179:D179"/>
    <mergeCell ref="C178:D178"/>
    <mergeCell ref="C177:D177"/>
    <mergeCell ref="C176:D176"/>
    <mergeCell ref="C175:D175"/>
    <mergeCell ref="A167:H169"/>
    <mergeCell ref="J115:K115"/>
    <mergeCell ref="G116:O116"/>
    <mergeCell ref="G117:O117"/>
    <mergeCell ref="G119:O119"/>
    <mergeCell ref="G120:O120"/>
    <mergeCell ref="G122:M122"/>
    <mergeCell ref="G123:M123"/>
    <mergeCell ref="G125:N125"/>
    <mergeCell ref="G126:N126"/>
    <mergeCell ref="A109:G111"/>
    <mergeCell ref="A1:G3"/>
    <mergeCell ref="A5:E5"/>
    <mergeCell ref="J5:K5"/>
    <mergeCell ref="G6:O6"/>
    <mergeCell ref="G7:O7"/>
    <mergeCell ref="H9:N9"/>
    <mergeCell ref="H10:N10"/>
    <mergeCell ref="H12:M12"/>
    <mergeCell ref="H13:M13"/>
    <mergeCell ref="H15:M15"/>
    <mergeCell ref="H16:M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1E124-CB4C-43C8-90F5-2A1C7CB8A2D9}">
  <sheetPr>
    <tabColor theme="2" tint="-0.249977111117893"/>
  </sheetPr>
  <dimension ref="A1:R486"/>
  <sheetViews>
    <sheetView topLeftCell="A418" workbookViewId="0">
      <selection activeCell="C392" sqref="C392"/>
    </sheetView>
  </sheetViews>
  <sheetFormatPr defaultRowHeight="15" x14ac:dyDescent="0.25"/>
  <cols>
    <col min="1" max="1" width="13.140625" customWidth="1"/>
    <col min="3" max="3" width="18.140625" bestFit="1" customWidth="1"/>
    <col min="4" max="4" width="14" customWidth="1"/>
  </cols>
  <sheetData>
    <row r="1" spans="1:14" x14ac:dyDescent="0.25">
      <c r="A1" s="60" t="s">
        <v>138</v>
      </c>
      <c r="B1" s="61"/>
      <c r="C1" s="61"/>
      <c r="D1" s="61"/>
      <c r="E1" s="61"/>
      <c r="F1" s="61"/>
      <c r="G1" s="61"/>
      <c r="H1" s="61"/>
    </row>
    <row r="2" spans="1:14" x14ac:dyDescent="0.25">
      <c r="A2" s="61"/>
      <c r="B2" s="61"/>
      <c r="C2" s="61"/>
      <c r="D2" s="61"/>
      <c r="E2" s="61"/>
      <c r="F2" s="61"/>
      <c r="G2" s="61"/>
      <c r="H2" s="61"/>
    </row>
    <row r="3" spans="1:14" x14ac:dyDescent="0.25">
      <c r="A3" s="61"/>
      <c r="B3" s="61"/>
      <c r="C3" s="61"/>
      <c r="D3" s="61"/>
      <c r="E3" s="61"/>
      <c r="F3" s="61"/>
      <c r="G3" s="61"/>
      <c r="H3" s="61"/>
    </row>
    <row r="5" spans="1:14" x14ac:dyDescent="0.25">
      <c r="A5" s="24" t="s">
        <v>139</v>
      </c>
      <c r="B5" s="24"/>
      <c r="C5" s="24"/>
      <c r="D5" s="24"/>
      <c r="E5" s="24"/>
      <c r="F5" s="24"/>
      <c r="G5" s="24"/>
      <c r="H5" s="24"/>
      <c r="I5" s="24"/>
    </row>
    <row r="7" spans="1:14" ht="15.75" x14ac:dyDescent="0.25">
      <c r="A7" s="21" t="s">
        <v>140</v>
      </c>
      <c r="G7" s="78" t="s">
        <v>4</v>
      </c>
      <c r="H7" s="78"/>
    </row>
    <row r="8" spans="1:14" x14ac:dyDescent="0.25">
      <c r="A8" s="20">
        <v>-2.5</v>
      </c>
      <c r="E8" s="77" t="s">
        <v>141</v>
      </c>
      <c r="F8" s="77"/>
      <c r="G8" s="77"/>
      <c r="H8" s="77"/>
      <c r="I8" s="77"/>
      <c r="J8" s="77"/>
    </row>
    <row r="9" spans="1:14" x14ac:dyDescent="0.25">
      <c r="A9" s="20">
        <v>1.3</v>
      </c>
      <c r="E9" s="76">
        <f>SKEW(A8:A57)</f>
        <v>5.4546017084340551E-2</v>
      </c>
      <c r="F9" s="76"/>
      <c r="G9" s="76"/>
      <c r="H9" s="76"/>
      <c r="I9" s="76"/>
      <c r="J9" s="76"/>
    </row>
    <row r="10" spans="1:14" x14ac:dyDescent="0.25">
      <c r="A10" s="20">
        <v>-0.8</v>
      </c>
    </row>
    <row r="11" spans="1:14" x14ac:dyDescent="0.25">
      <c r="A11" s="20">
        <v>-1.9</v>
      </c>
      <c r="E11" s="77" t="s">
        <v>142</v>
      </c>
      <c r="F11" s="77"/>
      <c r="G11" s="77"/>
      <c r="H11" s="77"/>
      <c r="I11" s="77"/>
      <c r="J11" s="77"/>
    </row>
    <row r="12" spans="1:14" x14ac:dyDescent="0.25">
      <c r="A12" s="20">
        <v>2.1</v>
      </c>
      <c r="E12" s="76">
        <f>KURT(A8:A57)</f>
        <v>-1.3042496425917365</v>
      </c>
      <c r="F12" s="76"/>
      <c r="G12" s="76"/>
      <c r="H12" s="76"/>
      <c r="I12" s="76"/>
      <c r="J12" s="76"/>
    </row>
    <row r="13" spans="1:14" x14ac:dyDescent="0.25">
      <c r="A13" s="20">
        <v>0.5</v>
      </c>
    </row>
    <row r="14" spans="1:14" x14ac:dyDescent="0.25">
      <c r="A14" s="20">
        <v>-1.2</v>
      </c>
      <c r="D14" s="77" t="s">
        <v>143</v>
      </c>
      <c r="E14" s="77"/>
      <c r="F14" s="77"/>
      <c r="G14" s="77"/>
      <c r="H14" s="77"/>
      <c r="I14" s="77"/>
      <c r="J14" s="77"/>
      <c r="K14" s="77"/>
      <c r="L14" s="77"/>
      <c r="M14" s="77"/>
      <c r="N14" s="77"/>
    </row>
    <row r="15" spans="1:14" x14ac:dyDescent="0.25">
      <c r="A15" s="20">
        <v>1.8</v>
      </c>
      <c r="D15" s="76" t="str">
        <f>IF(A8&gt;0.05,"Right - skewed",IF(A8&lt;0.05,"left-skewed","symmetrical"))</f>
        <v>left-skewed</v>
      </c>
      <c r="E15" s="76"/>
      <c r="F15" s="76"/>
      <c r="G15" s="76"/>
      <c r="H15" s="76"/>
      <c r="I15" s="76"/>
      <c r="J15" s="76"/>
      <c r="K15" s="76"/>
      <c r="L15" s="76"/>
      <c r="M15" s="76"/>
      <c r="N15" s="76"/>
    </row>
    <row r="16" spans="1:14" x14ac:dyDescent="0.25">
      <c r="A16" s="20">
        <v>-0.5</v>
      </c>
      <c r="D16" s="76" t="str">
        <f>IF(A9&gt;-1.3,"LEPTOKURTIC",IF(A9&lt;-1.3,"PLAYKURTIC","MESOKURTIC"))</f>
        <v>LEPTOKURTIC</v>
      </c>
      <c r="E16" s="76"/>
      <c r="F16" s="76"/>
      <c r="G16" s="76"/>
      <c r="H16" s="76"/>
      <c r="I16" s="76"/>
      <c r="J16" s="76"/>
      <c r="K16" s="76"/>
      <c r="L16" s="76"/>
      <c r="M16" s="76"/>
      <c r="N16" s="76"/>
    </row>
    <row r="17" spans="1:5" x14ac:dyDescent="0.25">
      <c r="A17" s="20">
        <v>2.2999999999999998</v>
      </c>
    </row>
    <row r="18" spans="1:5" x14ac:dyDescent="0.25">
      <c r="A18" s="20">
        <v>-0.7</v>
      </c>
      <c r="D18" s="64" t="s">
        <v>140</v>
      </c>
      <c r="E18" s="64"/>
    </row>
    <row r="19" spans="1:5" x14ac:dyDescent="0.25">
      <c r="A19" s="20">
        <v>1.2</v>
      </c>
      <c r="D19" s="8"/>
      <c r="E19" s="8"/>
    </row>
    <row r="20" spans="1:5" x14ac:dyDescent="0.25">
      <c r="A20" s="20">
        <v>-1.5</v>
      </c>
      <c r="D20" s="8" t="s">
        <v>9</v>
      </c>
      <c r="E20" s="8">
        <v>0.23599999999999999</v>
      </c>
    </row>
    <row r="21" spans="1:5" x14ac:dyDescent="0.25">
      <c r="A21" s="20">
        <v>-0.3</v>
      </c>
      <c r="D21" s="8" t="s">
        <v>10</v>
      </c>
      <c r="E21" s="8">
        <v>0.21813233205032737</v>
      </c>
    </row>
    <row r="22" spans="1:5" x14ac:dyDescent="0.25">
      <c r="A22" s="20">
        <v>2.6</v>
      </c>
      <c r="D22" s="8" t="s">
        <v>11</v>
      </c>
      <c r="E22" s="8">
        <v>0.1</v>
      </c>
    </row>
    <row r="23" spans="1:5" x14ac:dyDescent="0.25">
      <c r="A23" s="20">
        <v>1.1000000000000001</v>
      </c>
      <c r="D23" s="8" t="s">
        <v>12</v>
      </c>
      <c r="E23" s="8">
        <v>-0.3</v>
      </c>
    </row>
    <row r="24" spans="1:5" x14ac:dyDescent="0.25">
      <c r="A24" s="20">
        <v>-1.7</v>
      </c>
      <c r="D24" s="8" t="s">
        <v>13</v>
      </c>
      <c r="E24" s="8">
        <v>1.5424285118882217</v>
      </c>
    </row>
    <row r="25" spans="1:5" x14ac:dyDescent="0.25">
      <c r="A25" s="20">
        <v>0.9</v>
      </c>
      <c r="D25" s="8" t="s">
        <v>14</v>
      </c>
      <c r="E25" s="8">
        <v>2.3790857142857145</v>
      </c>
    </row>
    <row r="26" spans="1:5" x14ac:dyDescent="0.25">
      <c r="A26" s="20">
        <v>-1.4</v>
      </c>
      <c r="D26" s="8" t="s">
        <v>15</v>
      </c>
      <c r="E26" s="9">
        <v>-1.3042496425917365</v>
      </c>
    </row>
    <row r="27" spans="1:5" x14ac:dyDescent="0.25">
      <c r="A27" s="20">
        <v>0.3</v>
      </c>
      <c r="D27" s="8" t="s">
        <v>16</v>
      </c>
      <c r="E27" s="9">
        <v>5.4546017084340551E-2</v>
      </c>
    </row>
    <row r="28" spans="1:5" x14ac:dyDescent="0.25">
      <c r="A28" s="20">
        <v>1.9</v>
      </c>
      <c r="D28" s="8" t="s">
        <v>17</v>
      </c>
      <c r="E28" s="8">
        <v>5.3</v>
      </c>
    </row>
    <row r="29" spans="1:5" x14ac:dyDescent="0.25">
      <c r="A29" s="20">
        <v>-1.1000000000000001</v>
      </c>
      <c r="D29" s="8" t="s">
        <v>18</v>
      </c>
      <c r="E29" s="8">
        <v>-2.5</v>
      </c>
    </row>
    <row r="30" spans="1:5" x14ac:dyDescent="0.25">
      <c r="A30" s="20">
        <v>-0.4</v>
      </c>
      <c r="D30" s="8" t="s">
        <v>19</v>
      </c>
      <c r="E30" s="8">
        <v>2.8</v>
      </c>
    </row>
    <row r="31" spans="1:5" x14ac:dyDescent="0.25">
      <c r="A31" s="20">
        <v>2.2000000000000002</v>
      </c>
      <c r="D31" s="8" t="s">
        <v>20</v>
      </c>
      <c r="E31" s="8">
        <v>11.799999999999999</v>
      </c>
    </row>
    <row r="32" spans="1:5" x14ac:dyDescent="0.25">
      <c r="A32" s="20">
        <v>-0.9</v>
      </c>
      <c r="D32" s="8" t="s">
        <v>21</v>
      </c>
      <c r="E32" s="8">
        <v>50</v>
      </c>
    </row>
    <row r="33" spans="1:1" x14ac:dyDescent="0.25">
      <c r="A33" s="20">
        <v>1.6</v>
      </c>
    </row>
    <row r="34" spans="1:1" x14ac:dyDescent="0.25">
      <c r="A34" s="20">
        <v>-0.6</v>
      </c>
    </row>
    <row r="35" spans="1:1" x14ac:dyDescent="0.25">
      <c r="A35" s="20">
        <v>-1.3</v>
      </c>
    </row>
    <row r="36" spans="1:1" x14ac:dyDescent="0.25">
      <c r="A36" s="20">
        <v>2.4</v>
      </c>
    </row>
    <row r="37" spans="1:1" x14ac:dyDescent="0.25">
      <c r="A37" s="20">
        <v>0.7</v>
      </c>
    </row>
    <row r="38" spans="1:1" x14ac:dyDescent="0.25">
      <c r="A38" s="20">
        <v>-1.8</v>
      </c>
    </row>
    <row r="39" spans="1:1" x14ac:dyDescent="0.25">
      <c r="A39" s="20">
        <v>1.5</v>
      </c>
    </row>
    <row r="40" spans="1:1" x14ac:dyDescent="0.25">
      <c r="A40" s="20">
        <v>-0.2</v>
      </c>
    </row>
    <row r="41" spans="1:1" x14ac:dyDescent="0.25">
      <c r="A41" s="20">
        <v>-2.1</v>
      </c>
    </row>
    <row r="42" spans="1:1" x14ac:dyDescent="0.25">
      <c r="A42" s="20">
        <v>2.8</v>
      </c>
    </row>
    <row r="43" spans="1:1" x14ac:dyDescent="0.25">
      <c r="A43" s="20">
        <v>0.8</v>
      </c>
    </row>
    <row r="44" spans="1:1" x14ac:dyDescent="0.25">
      <c r="A44" s="20">
        <v>-1.6</v>
      </c>
    </row>
    <row r="45" spans="1:1" x14ac:dyDescent="0.25">
      <c r="A45" s="20">
        <v>1.4</v>
      </c>
    </row>
    <row r="46" spans="1:1" x14ac:dyDescent="0.25">
      <c r="A46" s="20">
        <v>-0.1</v>
      </c>
    </row>
    <row r="47" spans="1:1" x14ac:dyDescent="0.25">
      <c r="A47" s="20">
        <v>2.5</v>
      </c>
    </row>
    <row r="48" spans="1:1" x14ac:dyDescent="0.25">
      <c r="A48" s="20">
        <v>-1</v>
      </c>
    </row>
    <row r="49" spans="1:10" x14ac:dyDescent="0.25">
      <c r="A49" s="20">
        <v>1.7</v>
      </c>
    </row>
    <row r="50" spans="1:10" x14ac:dyDescent="0.25">
      <c r="A50" s="20">
        <v>-0.9</v>
      </c>
    </row>
    <row r="51" spans="1:10" x14ac:dyDescent="0.25">
      <c r="A51" s="20">
        <v>-2</v>
      </c>
    </row>
    <row r="52" spans="1:10" x14ac:dyDescent="0.25">
      <c r="A52" s="20">
        <v>2.7</v>
      </c>
    </row>
    <row r="53" spans="1:10" x14ac:dyDescent="0.25">
      <c r="A53" s="20">
        <v>0.6</v>
      </c>
    </row>
    <row r="54" spans="1:10" x14ac:dyDescent="0.25">
      <c r="A54" s="20">
        <v>-1.4</v>
      </c>
    </row>
    <row r="55" spans="1:10" x14ac:dyDescent="0.25">
      <c r="A55" s="20">
        <v>1.1000000000000001</v>
      </c>
    </row>
    <row r="56" spans="1:10" x14ac:dyDescent="0.25">
      <c r="A56" s="20">
        <v>-0.3</v>
      </c>
    </row>
    <row r="57" spans="1:10" x14ac:dyDescent="0.25">
      <c r="A57" s="20">
        <v>2</v>
      </c>
    </row>
    <row r="58" spans="1:10" s="23" customFormat="1" ht="5.25" customHeight="1" x14ac:dyDescent="0.25"/>
    <row r="59" spans="1:10" x14ac:dyDescent="0.25">
      <c r="A59" s="60" t="s">
        <v>144</v>
      </c>
      <c r="B59" s="61"/>
      <c r="C59" s="61"/>
      <c r="D59" s="61"/>
      <c r="E59" s="61"/>
      <c r="F59" s="61"/>
      <c r="G59" s="61"/>
      <c r="H59" s="61"/>
    </row>
    <row r="60" spans="1:10" x14ac:dyDescent="0.25">
      <c r="A60" s="61"/>
      <c r="B60" s="61"/>
      <c r="C60" s="61"/>
      <c r="D60" s="61"/>
      <c r="E60" s="61"/>
      <c r="F60" s="61"/>
      <c r="G60" s="61"/>
      <c r="H60" s="61"/>
    </row>
    <row r="61" spans="1:10" x14ac:dyDescent="0.25">
      <c r="A61" s="61"/>
      <c r="B61" s="61"/>
      <c r="C61" s="61"/>
      <c r="D61" s="61"/>
      <c r="E61" s="61"/>
      <c r="F61" s="61"/>
      <c r="G61" s="61"/>
      <c r="H61" s="61"/>
    </row>
    <row r="63" spans="1:10" x14ac:dyDescent="0.25">
      <c r="A63" s="24" t="s">
        <v>145</v>
      </c>
      <c r="B63" s="24"/>
      <c r="C63" s="24"/>
      <c r="D63" s="24"/>
      <c r="E63" s="24"/>
      <c r="F63" s="24"/>
      <c r="G63" s="24"/>
      <c r="H63" s="24"/>
      <c r="I63" s="24"/>
      <c r="J63" s="24"/>
    </row>
    <row r="65" spans="1:16" ht="15.75" x14ac:dyDescent="0.25">
      <c r="A65" s="21" t="s">
        <v>146</v>
      </c>
      <c r="C65" s="64" t="s">
        <v>146</v>
      </c>
      <c r="D65" s="64"/>
      <c r="I65" s="78" t="s">
        <v>4</v>
      </c>
      <c r="J65" s="78"/>
    </row>
    <row r="66" spans="1:16" x14ac:dyDescent="0.25">
      <c r="A66" s="20">
        <v>2.5</v>
      </c>
      <c r="C66" s="8"/>
      <c r="D66" s="8"/>
      <c r="G66" s="77" t="s">
        <v>151</v>
      </c>
      <c r="H66" s="77"/>
      <c r="I66" s="77"/>
      <c r="J66" s="77"/>
      <c r="K66" s="77"/>
      <c r="L66" s="77"/>
      <c r="M66" s="77"/>
    </row>
    <row r="67" spans="1:16" x14ac:dyDescent="0.25">
      <c r="A67" s="20">
        <v>4.8</v>
      </c>
      <c r="C67" s="8" t="s">
        <v>9</v>
      </c>
      <c r="D67" s="8">
        <v>3.379166666666666</v>
      </c>
      <c r="G67" s="76">
        <f>SKEW(A65:A161)</f>
        <v>0.22402536454542335</v>
      </c>
      <c r="H67" s="76"/>
      <c r="I67" s="76"/>
      <c r="J67" s="76"/>
      <c r="K67" s="76"/>
      <c r="L67" s="76"/>
      <c r="M67" s="76"/>
    </row>
    <row r="68" spans="1:16" x14ac:dyDescent="0.25">
      <c r="A68" s="20">
        <v>3.2</v>
      </c>
      <c r="C68" s="8" t="s">
        <v>10</v>
      </c>
      <c r="D68" s="8">
        <v>8.0567023785401773E-2</v>
      </c>
    </row>
    <row r="69" spans="1:16" x14ac:dyDescent="0.25">
      <c r="A69" s="20">
        <v>2.1</v>
      </c>
      <c r="C69" s="8" t="s">
        <v>11</v>
      </c>
      <c r="D69" s="8">
        <v>3.3</v>
      </c>
      <c r="G69" s="77" t="s">
        <v>152</v>
      </c>
      <c r="H69" s="77"/>
      <c r="I69" s="77"/>
      <c r="J69" s="77"/>
      <c r="K69" s="77"/>
      <c r="L69" s="77"/>
    </row>
    <row r="70" spans="1:16" x14ac:dyDescent="0.25">
      <c r="A70" s="20">
        <v>4.5</v>
      </c>
      <c r="C70" s="8" t="s">
        <v>12</v>
      </c>
      <c r="D70" s="8">
        <v>3.3</v>
      </c>
      <c r="G70" s="76">
        <f>KURT(A65:A161)</f>
        <v>-0.93120912452529181</v>
      </c>
      <c r="H70" s="76"/>
      <c r="I70" s="76"/>
      <c r="J70" s="76"/>
      <c r="K70" s="76"/>
      <c r="L70" s="76"/>
    </row>
    <row r="71" spans="1:16" x14ac:dyDescent="0.25">
      <c r="A71" s="20">
        <v>2.9</v>
      </c>
      <c r="C71" s="8" t="s">
        <v>13</v>
      </c>
      <c r="D71" s="8">
        <v>0.78939239347563983</v>
      </c>
    </row>
    <row r="72" spans="1:16" x14ac:dyDescent="0.25">
      <c r="A72" s="20">
        <v>2.2999999999999998</v>
      </c>
      <c r="C72" s="8" t="s">
        <v>14</v>
      </c>
      <c r="D72" s="8">
        <v>0.62314035087719943</v>
      </c>
      <c r="F72" s="77" t="s">
        <v>153</v>
      </c>
      <c r="G72" s="77"/>
      <c r="H72" s="77"/>
      <c r="I72" s="77"/>
      <c r="J72" s="77"/>
      <c r="K72" s="77"/>
      <c r="L72" s="77"/>
      <c r="M72" s="77"/>
      <c r="N72" s="77"/>
      <c r="O72" s="77"/>
      <c r="P72" s="77"/>
    </row>
    <row r="73" spans="1:16" x14ac:dyDescent="0.25">
      <c r="A73" s="20">
        <v>3.1</v>
      </c>
      <c r="C73" s="8" t="s">
        <v>15</v>
      </c>
      <c r="D73" s="9">
        <v>-0.93120912452529181</v>
      </c>
      <c r="F73" s="76" t="str">
        <f>IF(A66&gt;0.2,"Right - skewed",IF(A66&lt;0.2,"left-skewed","symmetrical"))</f>
        <v>Right - skewed</v>
      </c>
      <c r="G73" s="76"/>
      <c r="H73" s="76"/>
      <c r="I73" s="76"/>
      <c r="J73" s="76"/>
      <c r="K73" s="76"/>
      <c r="L73" s="76"/>
      <c r="M73" s="76"/>
      <c r="N73" s="76"/>
      <c r="O73" s="76"/>
      <c r="P73" s="76"/>
    </row>
    <row r="74" spans="1:16" x14ac:dyDescent="0.25">
      <c r="A74" s="20">
        <v>4.2</v>
      </c>
      <c r="C74" s="8" t="s">
        <v>16</v>
      </c>
      <c r="D74" s="9">
        <v>0.22402536454542335</v>
      </c>
      <c r="F74" s="76" t="str">
        <f>IF(A67&gt;-0.9,"LEPTOKURTIC",IF(A67&lt;-0.9,"PLAYKURTIC","MESOKURTIC"))</f>
        <v>LEPTOKURTIC</v>
      </c>
      <c r="G74" s="76"/>
      <c r="H74" s="76"/>
      <c r="I74" s="76"/>
      <c r="J74" s="76"/>
      <c r="K74" s="76"/>
      <c r="L74" s="76"/>
      <c r="M74" s="76"/>
      <c r="N74" s="76"/>
      <c r="O74" s="76"/>
      <c r="P74" s="76"/>
    </row>
    <row r="75" spans="1:16" x14ac:dyDescent="0.25">
      <c r="A75" s="20">
        <v>3.9</v>
      </c>
      <c r="C75" s="8" t="s">
        <v>17</v>
      </c>
      <c r="D75" s="8">
        <v>2.9000000000000004</v>
      </c>
    </row>
    <row r="76" spans="1:16" x14ac:dyDescent="0.25">
      <c r="A76" s="20">
        <v>2.8</v>
      </c>
      <c r="C76" s="8" t="s">
        <v>18</v>
      </c>
      <c r="D76" s="8">
        <v>2</v>
      </c>
    </row>
    <row r="77" spans="1:16" x14ac:dyDescent="0.25">
      <c r="A77" s="20">
        <v>4.0999999999999996</v>
      </c>
      <c r="C77" s="8" t="s">
        <v>19</v>
      </c>
      <c r="D77" s="8">
        <v>4.9000000000000004</v>
      </c>
    </row>
    <row r="78" spans="1:16" x14ac:dyDescent="0.25">
      <c r="A78" s="20">
        <v>2.6</v>
      </c>
      <c r="C78" s="8" t="s">
        <v>20</v>
      </c>
      <c r="D78" s="8">
        <v>324.39999999999992</v>
      </c>
    </row>
    <row r="79" spans="1:16" x14ac:dyDescent="0.25">
      <c r="A79" s="20">
        <v>2.4</v>
      </c>
      <c r="C79" s="8" t="s">
        <v>21</v>
      </c>
      <c r="D79" s="8">
        <v>96</v>
      </c>
    </row>
    <row r="80" spans="1:16" x14ac:dyDescent="0.25">
      <c r="A80" s="20">
        <v>4.7</v>
      </c>
    </row>
    <row r="81" spans="1:1" x14ac:dyDescent="0.25">
      <c r="A81" s="20">
        <v>3.3</v>
      </c>
    </row>
    <row r="82" spans="1:1" x14ac:dyDescent="0.25">
      <c r="A82" s="20">
        <v>2.7</v>
      </c>
    </row>
    <row r="83" spans="1:1" x14ac:dyDescent="0.25">
      <c r="A83" s="20">
        <v>3</v>
      </c>
    </row>
    <row r="84" spans="1:1" x14ac:dyDescent="0.25">
      <c r="A84" s="20">
        <v>4.3</v>
      </c>
    </row>
    <row r="85" spans="1:1" x14ac:dyDescent="0.25">
      <c r="A85" s="20">
        <v>3.7</v>
      </c>
    </row>
    <row r="86" spans="1:1" x14ac:dyDescent="0.25">
      <c r="A86" s="20">
        <v>2.2000000000000002</v>
      </c>
    </row>
    <row r="87" spans="1:1" x14ac:dyDescent="0.25">
      <c r="A87" s="20">
        <v>3.6</v>
      </c>
    </row>
    <row r="88" spans="1:1" x14ac:dyDescent="0.25">
      <c r="A88" s="20">
        <v>4</v>
      </c>
    </row>
    <row r="89" spans="1:1" x14ac:dyDescent="0.25">
      <c r="A89" s="20">
        <v>2.7</v>
      </c>
    </row>
    <row r="90" spans="1:1" x14ac:dyDescent="0.25">
      <c r="A90" s="20">
        <v>3.8</v>
      </c>
    </row>
    <row r="91" spans="1:1" x14ac:dyDescent="0.25">
      <c r="A91" s="20">
        <v>3.5</v>
      </c>
    </row>
    <row r="92" spans="1:1" x14ac:dyDescent="0.25">
      <c r="A92" s="20">
        <v>3.2</v>
      </c>
    </row>
    <row r="93" spans="1:1" x14ac:dyDescent="0.25">
      <c r="A93" s="20">
        <v>4.4000000000000004</v>
      </c>
    </row>
    <row r="94" spans="1:1" x14ac:dyDescent="0.25">
      <c r="A94" s="20">
        <v>2</v>
      </c>
    </row>
    <row r="95" spans="1:1" x14ac:dyDescent="0.25">
      <c r="A95" s="20">
        <v>3.4</v>
      </c>
    </row>
    <row r="96" spans="1:1" x14ac:dyDescent="0.25">
      <c r="A96" s="20">
        <v>3.1</v>
      </c>
    </row>
    <row r="97" spans="1:1" x14ac:dyDescent="0.25">
      <c r="A97" s="20">
        <v>2.9</v>
      </c>
    </row>
    <row r="98" spans="1:1" x14ac:dyDescent="0.25">
      <c r="A98" s="20">
        <v>4.5999999999999996</v>
      </c>
    </row>
    <row r="99" spans="1:1" x14ac:dyDescent="0.25">
      <c r="A99" s="20">
        <v>3.3</v>
      </c>
    </row>
    <row r="100" spans="1:1" x14ac:dyDescent="0.25">
      <c r="A100" s="20">
        <v>2.5</v>
      </c>
    </row>
    <row r="101" spans="1:1" x14ac:dyDescent="0.25">
      <c r="A101" s="20">
        <v>4.9000000000000004</v>
      </c>
    </row>
    <row r="102" spans="1:1" x14ac:dyDescent="0.25">
      <c r="A102" s="20">
        <v>2.8</v>
      </c>
    </row>
    <row r="103" spans="1:1" x14ac:dyDescent="0.25">
      <c r="A103" s="20">
        <v>3</v>
      </c>
    </row>
    <row r="104" spans="1:1" x14ac:dyDescent="0.25">
      <c r="A104" s="20">
        <v>4.2</v>
      </c>
    </row>
    <row r="105" spans="1:1" x14ac:dyDescent="0.25">
      <c r="A105" s="20">
        <v>3.9</v>
      </c>
    </row>
    <row r="106" spans="1:1" x14ac:dyDescent="0.25">
      <c r="A106" s="20">
        <v>2.8</v>
      </c>
    </row>
    <row r="107" spans="1:1" x14ac:dyDescent="0.25">
      <c r="A107" s="20">
        <v>4.0999999999999996</v>
      </c>
    </row>
    <row r="108" spans="1:1" x14ac:dyDescent="0.25">
      <c r="A108" s="20">
        <v>2.6</v>
      </c>
    </row>
    <row r="109" spans="1:1" x14ac:dyDescent="0.25">
      <c r="A109" s="20">
        <v>2.4</v>
      </c>
    </row>
    <row r="110" spans="1:1" x14ac:dyDescent="0.25">
      <c r="A110" s="20">
        <v>4.7</v>
      </c>
    </row>
    <row r="111" spans="1:1" x14ac:dyDescent="0.25">
      <c r="A111" s="20">
        <v>3.3</v>
      </c>
    </row>
    <row r="112" spans="1:1" x14ac:dyDescent="0.25">
      <c r="A112" s="20">
        <v>2.7</v>
      </c>
    </row>
    <row r="113" spans="1:1" x14ac:dyDescent="0.25">
      <c r="A113" s="20">
        <v>3</v>
      </c>
    </row>
    <row r="114" spans="1:1" x14ac:dyDescent="0.25">
      <c r="A114" s="20">
        <v>4.3</v>
      </c>
    </row>
    <row r="115" spans="1:1" x14ac:dyDescent="0.25">
      <c r="A115" s="20">
        <v>3.7</v>
      </c>
    </row>
    <row r="116" spans="1:1" x14ac:dyDescent="0.25">
      <c r="A116" s="20">
        <v>2.2000000000000002</v>
      </c>
    </row>
    <row r="117" spans="1:1" x14ac:dyDescent="0.25">
      <c r="A117" s="20">
        <v>3.6</v>
      </c>
    </row>
    <row r="118" spans="1:1" x14ac:dyDescent="0.25">
      <c r="A118" s="20">
        <v>4</v>
      </c>
    </row>
    <row r="119" spans="1:1" x14ac:dyDescent="0.25">
      <c r="A119" s="20">
        <v>2.7</v>
      </c>
    </row>
    <row r="120" spans="1:1" x14ac:dyDescent="0.25">
      <c r="A120" s="20">
        <v>3.8</v>
      </c>
    </row>
    <row r="121" spans="1:1" x14ac:dyDescent="0.25">
      <c r="A121" s="20">
        <v>3.5</v>
      </c>
    </row>
    <row r="122" spans="1:1" x14ac:dyDescent="0.25">
      <c r="A122" s="20">
        <v>3.2</v>
      </c>
    </row>
    <row r="123" spans="1:1" x14ac:dyDescent="0.25">
      <c r="A123" s="20">
        <v>4.4000000000000004</v>
      </c>
    </row>
    <row r="124" spans="1:1" x14ac:dyDescent="0.25">
      <c r="A124" s="20">
        <v>2</v>
      </c>
    </row>
    <row r="125" spans="1:1" x14ac:dyDescent="0.25">
      <c r="A125" s="20">
        <v>3.4</v>
      </c>
    </row>
    <row r="126" spans="1:1" x14ac:dyDescent="0.25">
      <c r="A126" s="20">
        <v>3.1</v>
      </c>
    </row>
    <row r="127" spans="1:1" x14ac:dyDescent="0.25">
      <c r="A127" s="20">
        <v>2.9</v>
      </c>
    </row>
    <row r="128" spans="1:1" x14ac:dyDescent="0.25">
      <c r="A128" s="20">
        <v>4.5999999999999996</v>
      </c>
    </row>
    <row r="129" spans="1:1" x14ac:dyDescent="0.25">
      <c r="A129" s="20">
        <v>3.3</v>
      </c>
    </row>
    <row r="130" spans="1:1" x14ac:dyDescent="0.25">
      <c r="A130" s="20">
        <v>2.5</v>
      </c>
    </row>
    <row r="131" spans="1:1" x14ac:dyDescent="0.25">
      <c r="A131" s="20">
        <v>4.9000000000000004</v>
      </c>
    </row>
    <row r="132" spans="1:1" x14ac:dyDescent="0.25">
      <c r="A132" s="20">
        <v>2.8</v>
      </c>
    </row>
    <row r="133" spans="1:1" x14ac:dyDescent="0.25">
      <c r="A133" s="20">
        <v>3</v>
      </c>
    </row>
    <row r="134" spans="1:1" x14ac:dyDescent="0.25">
      <c r="A134" s="20">
        <v>4.2</v>
      </c>
    </row>
    <row r="135" spans="1:1" x14ac:dyDescent="0.25">
      <c r="A135" s="20">
        <v>3.9</v>
      </c>
    </row>
    <row r="136" spans="1:1" x14ac:dyDescent="0.25">
      <c r="A136" s="20">
        <v>2.8</v>
      </c>
    </row>
    <row r="137" spans="1:1" x14ac:dyDescent="0.25">
      <c r="A137" s="20">
        <v>4.0999999999999996</v>
      </c>
    </row>
    <row r="138" spans="1:1" x14ac:dyDescent="0.25">
      <c r="A138" s="20">
        <v>2.6</v>
      </c>
    </row>
    <row r="139" spans="1:1" x14ac:dyDescent="0.25">
      <c r="A139" s="20">
        <v>2.4</v>
      </c>
    </row>
    <row r="140" spans="1:1" x14ac:dyDescent="0.25">
      <c r="A140" s="20">
        <v>4.7</v>
      </c>
    </row>
    <row r="141" spans="1:1" x14ac:dyDescent="0.25">
      <c r="A141" s="20">
        <v>3.3</v>
      </c>
    </row>
    <row r="142" spans="1:1" x14ac:dyDescent="0.25">
      <c r="A142" s="20">
        <v>2.7</v>
      </c>
    </row>
    <row r="143" spans="1:1" x14ac:dyDescent="0.25">
      <c r="A143" s="20">
        <v>3</v>
      </c>
    </row>
    <row r="144" spans="1:1" x14ac:dyDescent="0.25">
      <c r="A144" s="20">
        <v>4.3</v>
      </c>
    </row>
    <row r="145" spans="1:1" x14ac:dyDescent="0.25">
      <c r="A145" s="20">
        <v>3.7</v>
      </c>
    </row>
    <row r="146" spans="1:1" x14ac:dyDescent="0.25">
      <c r="A146" s="20">
        <v>2.2000000000000002</v>
      </c>
    </row>
    <row r="147" spans="1:1" x14ac:dyDescent="0.25">
      <c r="A147" s="20">
        <v>3.6</v>
      </c>
    </row>
    <row r="148" spans="1:1" x14ac:dyDescent="0.25">
      <c r="A148" s="20">
        <v>4</v>
      </c>
    </row>
    <row r="149" spans="1:1" x14ac:dyDescent="0.25">
      <c r="A149" s="20">
        <v>2.7</v>
      </c>
    </row>
    <row r="150" spans="1:1" x14ac:dyDescent="0.25">
      <c r="A150" s="20">
        <v>3.8</v>
      </c>
    </row>
    <row r="151" spans="1:1" x14ac:dyDescent="0.25">
      <c r="A151" s="20">
        <v>3.5</v>
      </c>
    </row>
    <row r="152" spans="1:1" x14ac:dyDescent="0.25">
      <c r="A152" s="20">
        <v>3.2</v>
      </c>
    </row>
    <row r="153" spans="1:1" x14ac:dyDescent="0.25">
      <c r="A153" s="20">
        <v>4.4000000000000004</v>
      </c>
    </row>
    <row r="154" spans="1:1" x14ac:dyDescent="0.25">
      <c r="A154" s="20">
        <v>2</v>
      </c>
    </row>
    <row r="155" spans="1:1" x14ac:dyDescent="0.25">
      <c r="A155" s="20">
        <v>3.4</v>
      </c>
    </row>
    <row r="156" spans="1:1" x14ac:dyDescent="0.25">
      <c r="A156" s="20">
        <v>3.1</v>
      </c>
    </row>
    <row r="157" spans="1:1" x14ac:dyDescent="0.25">
      <c r="A157" s="20">
        <v>2.9</v>
      </c>
    </row>
    <row r="158" spans="1:1" x14ac:dyDescent="0.25">
      <c r="A158" s="20">
        <v>4.5999999999999996</v>
      </c>
    </row>
    <row r="159" spans="1:1" x14ac:dyDescent="0.25">
      <c r="A159" s="20">
        <v>3.3</v>
      </c>
    </row>
    <row r="160" spans="1:1" x14ac:dyDescent="0.25">
      <c r="A160" s="20">
        <v>2.5</v>
      </c>
    </row>
    <row r="161" spans="1:18" x14ac:dyDescent="0.25">
      <c r="A161" s="20">
        <v>4.9000000000000004</v>
      </c>
    </row>
    <row r="162" spans="1:18" s="23" customFormat="1" ht="5.25" customHeight="1" x14ac:dyDescent="0.25"/>
    <row r="163" spans="1:18" x14ac:dyDescent="0.25">
      <c r="A163" s="74" t="s">
        <v>154</v>
      </c>
      <c r="B163" s="67"/>
      <c r="C163" s="67"/>
      <c r="D163" s="67"/>
      <c r="E163" s="67"/>
      <c r="F163" s="67"/>
      <c r="G163" s="67"/>
    </row>
    <row r="164" spans="1:18" x14ac:dyDescent="0.25">
      <c r="A164" s="67"/>
      <c r="B164" s="67"/>
      <c r="C164" s="67"/>
      <c r="D164" s="67"/>
      <c r="E164" s="67"/>
      <c r="F164" s="67"/>
      <c r="G164" s="67"/>
    </row>
    <row r="165" spans="1:18" x14ac:dyDescent="0.25">
      <c r="A165" s="67"/>
      <c r="B165" s="67"/>
      <c r="C165" s="67"/>
      <c r="D165" s="67"/>
      <c r="E165" s="67"/>
      <c r="F165" s="67"/>
      <c r="G165" s="67"/>
    </row>
    <row r="167" spans="1:18" x14ac:dyDescent="0.25">
      <c r="A167" s="24" t="s">
        <v>155</v>
      </c>
      <c r="B167" s="24"/>
      <c r="C167" s="24"/>
      <c r="D167" s="24"/>
      <c r="E167" s="24"/>
    </row>
    <row r="168" spans="1:18" ht="15.75" x14ac:dyDescent="0.25">
      <c r="I168" s="78" t="s">
        <v>4</v>
      </c>
      <c r="J168" s="78"/>
    </row>
    <row r="169" spans="1:18" x14ac:dyDescent="0.25">
      <c r="A169" s="56" t="s">
        <v>156</v>
      </c>
      <c r="C169" s="64" t="s">
        <v>156</v>
      </c>
      <c r="D169" s="64"/>
      <c r="G169" s="97" t="s">
        <v>157</v>
      </c>
      <c r="H169" s="97"/>
      <c r="I169" s="97"/>
      <c r="J169" s="97"/>
      <c r="K169" s="97"/>
      <c r="L169" s="97"/>
      <c r="M169" s="97"/>
    </row>
    <row r="170" spans="1:18" x14ac:dyDescent="0.25">
      <c r="A170" s="20">
        <v>4</v>
      </c>
      <c r="C170" s="8"/>
      <c r="D170" s="8"/>
      <c r="G170" s="76">
        <f>SKEW(A169:A269)</f>
        <v>-0.21090973977304461</v>
      </c>
      <c r="H170" s="76"/>
      <c r="I170" s="76"/>
      <c r="J170" s="76"/>
      <c r="K170" s="76"/>
      <c r="L170" s="76"/>
      <c r="M170" s="76"/>
    </row>
    <row r="171" spans="1:18" x14ac:dyDescent="0.25">
      <c r="A171" s="20">
        <v>5</v>
      </c>
      <c r="C171" s="8" t="s">
        <v>9</v>
      </c>
      <c r="D171" s="8">
        <v>3.77</v>
      </c>
    </row>
    <row r="172" spans="1:18" x14ac:dyDescent="0.25">
      <c r="A172" s="20">
        <v>3</v>
      </c>
      <c r="C172" s="8" t="s">
        <v>10</v>
      </c>
      <c r="D172" s="8">
        <v>8.9730235436641728E-2</v>
      </c>
      <c r="G172" s="97" t="s">
        <v>158</v>
      </c>
      <c r="H172" s="97"/>
      <c r="I172" s="97"/>
      <c r="J172" s="97"/>
      <c r="K172" s="97"/>
      <c r="L172" s="97"/>
    </row>
    <row r="173" spans="1:18" x14ac:dyDescent="0.25">
      <c r="A173" s="20">
        <v>4</v>
      </c>
      <c r="C173" s="8" t="s">
        <v>11</v>
      </c>
      <c r="D173" s="8">
        <v>4</v>
      </c>
      <c r="G173" s="76">
        <f>KURT(A169:A269)</f>
        <v>-0.74525627211662515</v>
      </c>
      <c r="H173" s="76"/>
      <c r="I173" s="76"/>
      <c r="J173" s="76"/>
      <c r="K173" s="76"/>
      <c r="L173" s="76"/>
    </row>
    <row r="174" spans="1:18" x14ac:dyDescent="0.25">
      <c r="A174" s="20">
        <v>4</v>
      </c>
      <c r="C174" s="8" t="s">
        <v>12</v>
      </c>
      <c r="D174" s="8">
        <v>4</v>
      </c>
    </row>
    <row r="175" spans="1:18" x14ac:dyDescent="0.25">
      <c r="A175" s="20">
        <v>3</v>
      </c>
      <c r="C175" s="8" t="s">
        <v>13</v>
      </c>
      <c r="D175" s="8">
        <v>0.89730235436641725</v>
      </c>
      <c r="F175" s="97" t="s">
        <v>159</v>
      </c>
      <c r="G175" s="97"/>
      <c r="H175" s="97"/>
      <c r="I175" s="97"/>
      <c r="J175" s="97"/>
      <c r="K175" s="97"/>
      <c r="L175" s="97"/>
      <c r="M175" s="97"/>
      <c r="N175" s="97"/>
      <c r="O175" s="97"/>
      <c r="P175" s="97"/>
      <c r="Q175" s="97"/>
      <c r="R175" s="97"/>
    </row>
    <row r="176" spans="1:18" x14ac:dyDescent="0.25">
      <c r="A176" s="20">
        <v>2</v>
      </c>
      <c r="C176" s="8" t="s">
        <v>14</v>
      </c>
      <c r="D176" s="8">
        <v>0.80515151515151551</v>
      </c>
      <c r="F176" s="76" t="str">
        <f>IF(A170&gt;-0.2,"RIGHT - SKEWED",IF(A170&lt;-0.2,"LEFT - SKEWED","SYMMETRICAL"))</f>
        <v>RIGHT - SKEWED</v>
      </c>
      <c r="G176" s="76"/>
      <c r="H176" s="76"/>
      <c r="I176" s="76"/>
      <c r="J176" s="76"/>
      <c r="K176" s="76"/>
      <c r="L176" s="76"/>
      <c r="M176" s="76"/>
      <c r="N176" s="76"/>
      <c r="O176" s="76"/>
      <c r="P176" s="76"/>
      <c r="Q176" s="76"/>
      <c r="R176" s="76"/>
    </row>
    <row r="177" spans="1:18" x14ac:dyDescent="0.25">
      <c r="A177" s="20">
        <v>5</v>
      </c>
      <c r="C177" s="8" t="s">
        <v>15</v>
      </c>
      <c r="D177" s="9">
        <v>-0.74525627211662515</v>
      </c>
      <c r="F177" s="76" t="str">
        <f>IF(A171&gt;-0.7,"LEPTOKURTIC",IF(A171&lt;-0.7,"PLATYKURTIC","MESOKURTIC"))</f>
        <v>LEPTOKURTIC</v>
      </c>
      <c r="G177" s="76"/>
      <c r="H177" s="76"/>
      <c r="I177" s="76"/>
      <c r="J177" s="76"/>
      <c r="K177" s="76"/>
      <c r="L177" s="76"/>
      <c r="M177" s="76"/>
      <c r="N177" s="76"/>
      <c r="O177" s="76"/>
      <c r="P177" s="76"/>
      <c r="Q177" s="76"/>
      <c r="R177" s="76"/>
    </row>
    <row r="178" spans="1:18" x14ac:dyDescent="0.25">
      <c r="A178" s="20">
        <v>4</v>
      </c>
      <c r="C178" s="8" t="s">
        <v>16</v>
      </c>
      <c r="D178" s="9">
        <v>-0.21090973977304461</v>
      </c>
    </row>
    <row r="179" spans="1:18" x14ac:dyDescent="0.25">
      <c r="A179" s="20">
        <v>3</v>
      </c>
      <c r="C179" s="8" t="s">
        <v>17</v>
      </c>
      <c r="D179" s="8">
        <v>3</v>
      </c>
    </row>
    <row r="180" spans="1:18" x14ac:dyDescent="0.25">
      <c r="A180" s="20">
        <v>5</v>
      </c>
      <c r="C180" s="8" t="s">
        <v>18</v>
      </c>
      <c r="D180" s="8">
        <v>2</v>
      </c>
    </row>
    <row r="181" spans="1:18" x14ac:dyDescent="0.25">
      <c r="A181" s="20">
        <v>4</v>
      </c>
      <c r="C181" s="8" t="s">
        <v>19</v>
      </c>
      <c r="D181" s="8">
        <v>5</v>
      </c>
    </row>
    <row r="182" spans="1:18" x14ac:dyDescent="0.25">
      <c r="A182" s="20">
        <v>2</v>
      </c>
      <c r="C182" s="8" t="s">
        <v>20</v>
      </c>
      <c r="D182" s="8">
        <v>377</v>
      </c>
    </row>
    <row r="183" spans="1:18" x14ac:dyDescent="0.25">
      <c r="A183" s="20">
        <v>3</v>
      </c>
      <c r="C183" s="8" t="s">
        <v>21</v>
      </c>
      <c r="D183" s="8">
        <v>100</v>
      </c>
    </row>
    <row r="184" spans="1:18" x14ac:dyDescent="0.25">
      <c r="A184" s="20">
        <v>4</v>
      </c>
    </row>
    <row r="185" spans="1:18" x14ac:dyDescent="0.25">
      <c r="A185" s="20">
        <v>5</v>
      </c>
    </row>
    <row r="186" spans="1:18" x14ac:dyDescent="0.25">
      <c r="A186" s="20">
        <v>3</v>
      </c>
    </row>
    <row r="187" spans="1:18" x14ac:dyDescent="0.25">
      <c r="A187" s="20">
        <v>4</v>
      </c>
    </row>
    <row r="188" spans="1:18" x14ac:dyDescent="0.25">
      <c r="A188" s="20">
        <v>5</v>
      </c>
    </row>
    <row r="189" spans="1:18" x14ac:dyDescent="0.25">
      <c r="A189" s="20">
        <v>3</v>
      </c>
    </row>
    <row r="190" spans="1:18" x14ac:dyDescent="0.25">
      <c r="A190" s="20">
        <v>4</v>
      </c>
    </row>
    <row r="191" spans="1:18" x14ac:dyDescent="0.25">
      <c r="A191" s="20">
        <v>3</v>
      </c>
    </row>
    <row r="192" spans="1:18" x14ac:dyDescent="0.25">
      <c r="A192" s="20">
        <v>2</v>
      </c>
    </row>
    <row r="193" spans="1:1" x14ac:dyDescent="0.25">
      <c r="A193" s="20">
        <v>4</v>
      </c>
    </row>
    <row r="194" spans="1:1" x14ac:dyDescent="0.25">
      <c r="A194" s="20">
        <v>5</v>
      </c>
    </row>
    <row r="195" spans="1:1" x14ac:dyDescent="0.25">
      <c r="A195" s="20">
        <v>3</v>
      </c>
    </row>
    <row r="196" spans="1:1" x14ac:dyDescent="0.25">
      <c r="A196" s="20">
        <v>4</v>
      </c>
    </row>
    <row r="197" spans="1:1" x14ac:dyDescent="0.25">
      <c r="A197" s="20">
        <v>5</v>
      </c>
    </row>
    <row r="198" spans="1:1" x14ac:dyDescent="0.25">
      <c r="A198" s="20">
        <v>4</v>
      </c>
    </row>
    <row r="199" spans="1:1" x14ac:dyDescent="0.25">
      <c r="A199" s="20">
        <v>3</v>
      </c>
    </row>
    <row r="200" spans="1:1" x14ac:dyDescent="0.25">
      <c r="A200" s="20">
        <v>3</v>
      </c>
    </row>
    <row r="201" spans="1:1" x14ac:dyDescent="0.25">
      <c r="A201" s="20">
        <v>4</v>
      </c>
    </row>
    <row r="202" spans="1:1" x14ac:dyDescent="0.25">
      <c r="A202" s="20">
        <v>5</v>
      </c>
    </row>
    <row r="203" spans="1:1" x14ac:dyDescent="0.25">
      <c r="A203" s="20">
        <v>2</v>
      </c>
    </row>
    <row r="204" spans="1:1" x14ac:dyDescent="0.25">
      <c r="A204" s="20">
        <v>3</v>
      </c>
    </row>
    <row r="205" spans="1:1" x14ac:dyDescent="0.25">
      <c r="A205" s="20">
        <v>4</v>
      </c>
    </row>
    <row r="206" spans="1:1" x14ac:dyDescent="0.25">
      <c r="A206" s="20">
        <v>4</v>
      </c>
    </row>
    <row r="207" spans="1:1" x14ac:dyDescent="0.25">
      <c r="A207" s="20">
        <v>3</v>
      </c>
    </row>
    <row r="208" spans="1:1" x14ac:dyDescent="0.25">
      <c r="A208" s="20">
        <v>5</v>
      </c>
    </row>
    <row r="209" spans="1:1" x14ac:dyDescent="0.25">
      <c r="A209" s="20">
        <v>4</v>
      </c>
    </row>
    <row r="210" spans="1:1" x14ac:dyDescent="0.25">
      <c r="A210" s="20">
        <v>3</v>
      </c>
    </row>
    <row r="211" spans="1:1" x14ac:dyDescent="0.25">
      <c r="A211" s="20">
        <v>4</v>
      </c>
    </row>
    <row r="212" spans="1:1" x14ac:dyDescent="0.25">
      <c r="A212" s="20">
        <v>5</v>
      </c>
    </row>
    <row r="213" spans="1:1" x14ac:dyDescent="0.25">
      <c r="A213" s="20">
        <v>4</v>
      </c>
    </row>
    <row r="214" spans="1:1" x14ac:dyDescent="0.25">
      <c r="A214" s="20">
        <v>2</v>
      </c>
    </row>
    <row r="215" spans="1:1" x14ac:dyDescent="0.25">
      <c r="A215" s="20">
        <v>3</v>
      </c>
    </row>
    <row r="216" spans="1:1" x14ac:dyDescent="0.25">
      <c r="A216" s="20">
        <v>4</v>
      </c>
    </row>
    <row r="217" spans="1:1" x14ac:dyDescent="0.25">
      <c r="A217" s="20">
        <v>5</v>
      </c>
    </row>
    <row r="218" spans="1:1" x14ac:dyDescent="0.25">
      <c r="A218" s="20">
        <v>3</v>
      </c>
    </row>
    <row r="219" spans="1:1" x14ac:dyDescent="0.25">
      <c r="A219" s="20">
        <v>4</v>
      </c>
    </row>
    <row r="220" spans="1:1" x14ac:dyDescent="0.25">
      <c r="A220" s="20">
        <v>5</v>
      </c>
    </row>
    <row r="221" spans="1:1" x14ac:dyDescent="0.25">
      <c r="A221" s="20">
        <v>4</v>
      </c>
    </row>
    <row r="222" spans="1:1" x14ac:dyDescent="0.25">
      <c r="A222" s="20">
        <v>3</v>
      </c>
    </row>
    <row r="223" spans="1:1" x14ac:dyDescent="0.25">
      <c r="A223" s="20">
        <v>4</v>
      </c>
    </row>
    <row r="224" spans="1:1" x14ac:dyDescent="0.25">
      <c r="A224" s="20">
        <v>5</v>
      </c>
    </row>
    <row r="225" spans="1:1" x14ac:dyDescent="0.25">
      <c r="A225" s="20">
        <v>3</v>
      </c>
    </row>
    <row r="226" spans="1:1" x14ac:dyDescent="0.25">
      <c r="A226" s="20">
        <v>4</v>
      </c>
    </row>
    <row r="227" spans="1:1" x14ac:dyDescent="0.25">
      <c r="A227" s="20">
        <v>5</v>
      </c>
    </row>
    <row r="228" spans="1:1" x14ac:dyDescent="0.25">
      <c r="A228" s="20">
        <v>4</v>
      </c>
    </row>
    <row r="229" spans="1:1" x14ac:dyDescent="0.25">
      <c r="A229" s="20">
        <v>3</v>
      </c>
    </row>
    <row r="230" spans="1:1" x14ac:dyDescent="0.25">
      <c r="A230" s="20">
        <v>3</v>
      </c>
    </row>
    <row r="231" spans="1:1" x14ac:dyDescent="0.25">
      <c r="A231" s="20">
        <v>4</v>
      </c>
    </row>
    <row r="232" spans="1:1" x14ac:dyDescent="0.25">
      <c r="A232" s="20">
        <v>5</v>
      </c>
    </row>
    <row r="233" spans="1:1" x14ac:dyDescent="0.25">
      <c r="A233" s="20">
        <v>2</v>
      </c>
    </row>
    <row r="234" spans="1:1" x14ac:dyDescent="0.25">
      <c r="A234" s="20">
        <v>3</v>
      </c>
    </row>
    <row r="235" spans="1:1" x14ac:dyDescent="0.25">
      <c r="A235" s="20">
        <v>4</v>
      </c>
    </row>
    <row r="236" spans="1:1" x14ac:dyDescent="0.25">
      <c r="A236" s="20">
        <v>4</v>
      </c>
    </row>
    <row r="237" spans="1:1" x14ac:dyDescent="0.25">
      <c r="A237" s="20">
        <v>3</v>
      </c>
    </row>
    <row r="238" spans="1:1" x14ac:dyDescent="0.25">
      <c r="A238" s="20">
        <v>5</v>
      </c>
    </row>
    <row r="239" spans="1:1" x14ac:dyDescent="0.25">
      <c r="A239" s="20">
        <v>4</v>
      </c>
    </row>
    <row r="240" spans="1:1" x14ac:dyDescent="0.25">
      <c r="A240" s="20">
        <v>3</v>
      </c>
    </row>
    <row r="241" spans="1:1" x14ac:dyDescent="0.25">
      <c r="A241" s="20">
        <v>4</v>
      </c>
    </row>
    <row r="242" spans="1:1" x14ac:dyDescent="0.25">
      <c r="A242" s="20">
        <v>5</v>
      </c>
    </row>
    <row r="243" spans="1:1" x14ac:dyDescent="0.25">
      <c r="A243" s="20">
        <v>4</v>
      </c>
    </row>
    <row r="244" spans="1:1" x14ac:dyDescent="0.25">
      <c r="A244" s="20">
        <v>2</v>
      </c>
    </row>
    <row r="245" spans="1:1" x14ac:dyDescent="0.25">
      <c r="A245" s="20">
        <v>3</v>
      </c>
    </row>
    <row r="246" spans="1:1" x14ac:dyDescent="0.25">
      <c r="A246" s="20">
        <v>4</v>
      </c>
    </row>
    <row r="247" spans="1:1" x14ac:dyDescent="0.25">
      <c r="A247" s="20">
        <v>5</v>
      </c>
    </row>
    <row r="248" spans="1:1" x14ac:dyDescent="0.25">
      <c r="A248" s="20">
        <v>3</v>
      </c>
    </row>
    <row r="249" spans="1:1" x14ac:dyDescent="0.25">
      <c r="A249" s="20">
        <v>4</v>
      </c>
    </row>
    <row r="250" spans="1:1" x14ac:dyDescent="0.25">
      <c r="A250" s="20">
        <v>5</v>
      </c>
    </row>
    <row r="251" spans="1:1" x14ac:dyDescent="0.25">
      <c r="A251" s="20">
        <v>4</v>
      </c>
    </row>
    <row r="252" spans="1:1" x14ac:dyDescent="0.25">
      <c r="A252" s="20">
        <v>3</v>
      </c>
    </row>
    <row r="253" spans="1:1" x14ac:dyDescent="0.25">
      <c r="A253" s="20">
        <v>4</v>
      </c>
    </row>
    <row r="254" spans="1:1" x14ac:dyDescent="0.25">
      <c r="A254" s="20">
        <v>5</v>
      </c>
    </row>
    <row r="255" spans="1:1" x14ac:dyDescent="0.25">
      <c r="A255" s="20">
        <v>3</v>
      </c>
    </row>
    <row r="256" spans="1:1" x14ac:dyDescent="0.25">
      <c r="A256" s="20">
        <v>4</v>
      </c>
    </row>
    <row r="257" spans="1:7" x14ac:dyDescent="0.25">
      <c r="A257" s="20">
        <v>5</v>
      </c>
    </row>
    <row r="258" spans="1:7" x14ac:dyDescent="0.25">
      <c r="A258" s="20">
        <v>4</v>
      </c>
    </row>
    <row r="259" spans="1:7" x14ac:dyDescent="0.25">
      <c r="A259" s="20">
        <v>3</v>
      </c>
    </row>
    <row r="260" spans="1:7" x14ac:dyDescent="0.25">
      <c r="A260" s="20">
        <v>3</v>
      </c>
    </row>
    <row r="261" spans="1:7" x14ac:dyDescent="0.25">
      <c r="A261" s="20">
        <v>4</v>
      </c>
    </row>
    <row r="262" spans="1:7" x14ac:dyDescent="0.25">
      <c r="A262" s="20">
        <v>5</v>
      </c>
    </row>
    <row r="263" spans="1:7" x14ac:dyDescent="0.25">
      <c r="A263" s="20">
        <v>2</v>
      </c>
    </row>
    <row r="264" spans="1:7" x14ac:dyDescent="0.25">
      <c r="A264" s="20">
        <v>3</v>
      </c>
    </row>
    <row r="265" spans="1:7" x14ac:dyDescent="0.25">
      <c r="A265" s="20">
        <v>4</v>
      </c>
    </row>
    <row r="266" spans="1:7" x14ac:dyDescent="0.25">
      <c r="A266" s="20">
        <v>4</v>
      </c>
    </row>
    <row r="267" spans="1:7" x14ac:dyDescent="0.25">
      <c r="A267" s="20">
        <v>3</v>
      </c>
    </row>
    <row r="268" spans="1:7" x14ac:dyDescent="0.25">
      <c r="A268" s="20">
        <v>5</v>
      </c>
    </row>
    <row r="269" spans="1:7" x14ac:dyDescent="0.25">
      <c r="A269" s="20">
        <v>4</v>
      </c>
    </row>
    <row r="270" spans="1:7" s="23" customFormat="1" ht="5.25" customHeight="1" x14ac:dyDescent="0.25"/>
    <row r="271" spans="1:7" x14ac:dyDescent="0.25">
      <c r="A271" s="74" t="s">
        <v>160</v>
      </c>
      <c r="B271" s="67"/>
      <c r="C271" s="67"/>
      <c r="D271" s="67"/>
      <c r="E271" s="67"/>
      <c r="F271" s="67"/>
      <c r="G271" s="67"/>
    </row>
    <row r="272" spans="1:7" x14ac:dyDescent="0.25">
      <c r="A272" s="67"/>
      <c r="B272" s="67"/>
      <c r="C272" s="67"/>
      <c r="D272" s="67"/>
      <c r="E272" s="67"/>
      <c r="F272" s="67"/>
      <c r="G272" s="67"/>
    </row>
    <row r="273" spans="1:17" x14ac:dyDescent="0.25">
      <c r="A273" s="67"/>
      <c r="B273" s="67"/>
      <c r="C273" s="67"/>
      <c r="D273" s="67"/>
      <c r="E273" s="67"/>
      <c r="F273" s="67"/>
      <c r="G273" s="67"/>
    </row>
    <row r="275" spans="1:17" x14ac:dyDescent="0.25">
      <c r="A275" s="24" t="s">
        <v>161</v>
      </c>
      <c r="B275" s="24"/>
      <c r="C275" s="24"/>
      <c r="D275" s="24"/>
      <c r="E275" s="24"/>
      <c r="F275" s="24"/>
      <c r="G275" s="24"/>
      <c r="H275" s="24"/>
    </row>
    <row r="276" spans="1:17" ht="15.75" x14ac:dyDescent="0.25">
      <c r="I276" s="78" t="s">
        <v>4</v>
      </c>
      <c r="J276" s="78"/>
    </row>
    <row r="277" spans="1:17" x14ac:dyDescent="0.25">
      <c r="A277" s="21" t="s">
        <v>162</v>
      </c>
      <c r="C277" s="64" t="s">
        <v>162</v>
      </c>
      <c r="D277" s="64"/>
      <c r="G277" s="97" t="s">
        <v>163</v>
      </c>
      <c r="H277" s="97"/>
      <c r="I277" s="97"/>
      <c r="J277" s="97"/>
      <c r="K277" s="97"/>
      <c r="L277" s="97"/>
      <c r="M277" s="97"/>
    </row>
    <row r="278" spans="1:17" x14ac:dyDescent="0.25">
      <c r="A278" s="20">
        <v>280</v>
      </c>
      <c r="C278" s="8"/>
      <c r="D278" s="8"/>
      <c r="G278" s="76">
        <f>SKEW(A277:A377)</f>
        <v>0.2092186247974063</v>
      </c>
      <c r="H278" s="76"/>
      <c r="I278" s="76"/>
      <c r="J278" s="76"/>
      <c r="K278" s="76"/>
      <c r="L278" s="76"/>
      <c r="M278" s="76"/>
    </row>
    <row r="279" spans="1:17" x14ac:dyDescent="0.25">
      <c r="A279" s="20">
        <v>350</v>
      </c>
      <c r="C279" s="8" t="s">
        <v>9</v>
      </c>
      <c r="D279" s="8">
        <v>317.7</v>
      </c>
    </row>
    <row r="280" spans="1:17" x14ac:dyDescent="0.25">
      <c r="A280" s="20">
        <v>310</v>
      </c>
      <c r="C280" s="8" t="s">
        <v>10</v>
      </c>
      <c r="D280" s="8">
        <v>3.234457786355724</v>
      </c>
      <c r="G280" s="97" t="s">
        <v>164</v>
      </c>
      <c r="H280" s="97"/>
      <c r="I280" s="97"/>
      <c r="J280" s="97"/>
      <c r="K280" s="97"/>
      <c r="L280" s="97"/>
      <c r="M280" s="97"/>
    </row>
    <row r="281" spans="1:17" x14ac:dyDescent="0.25">
      <c r="A281" s="20">
        <v>270</v>
      </c>
      <c r="C281" s="8" t="s">
        <v>11</v>
      </c>
      <c r="D281" s="8">
        <v>315</v>
      </c>
      <c r="G281" s="76">
        <f>KURT(A277:A377)</f>
        <v>-1.0374244845101974</v>
      </c>
      <c r="H281" s="76"/>
      <c r="I281" s="76"/>
      <c r="J281" s="76"/>
      <c r="K281" s="76"/>
      <c r="L281" s="76"/>
      <c r="M281" s="76"/>
    </row>
    <row r="282" spans="1:17" x14ac:dyDescent="0.25">
      <c r="A282" s="20">
        <v>390</v>
      </c>
      <c r="C282" s="8" t="s">
        <v>12</v>
      </c>
      <c r="D282" s="8">
        <v>350</v>
      </c>
    </row>
    <row r="283" spans="1:17" x14ac:dyDescent="0.25">
      <c r="A283" s="20">
        <v>320</v>
      </c>
      <c r="C283" s="8" t="s">
        <v>13</v>
      </c>
      <c r="D283" s="8">
        <v>32.344577863557241</v>
      </c>
      <c r="F283" s="97" t="s">
        <v>165</v>
      </c>
      <c r="G283" s="97"/>
      <c r="H283" s="97"/>
      <c r="I283" s="97"/>
      <c r="J283" s="97"/>
      <c r="K283" s="97"/>
      <c r="L283" s="97"/>
      <c r="M283" s="97"/>
      <c r="N283" s="97"/>
      <c r="O283" s="97"/>
      <c r="P283" s="97"/>
      <c r="Q283" s="97"/>
    </row>
    <row r="284" spans="1:17" x14ac:dyDescent="0.25">
      <c r="A284" s="20">
        <v>290</v>
      </c>
      <c r="C284" s="8" t="s">
        <v>14</v>
      </c>
      <c r="D284" s="8">
        <v>1046.1717171717171</v>
      </c>
      <c r="F284" s="76" t="str">
        <f>IF(A278&gt;0.21,"right - skewed",IF(A278&lt;0.21,"left - skewed","symmetrical"))</f>
        <v>right - skewed</v>
      </c>
      <c r="G284" s="76"/>
      <c r="H284" s="76"/>
      <c r="I284" s="76"/>
      <c r="J284" s="76"/>
      <c r="K284" s="76"/>
      <c r="L284" s="76"/>
      <c r="M284" s="76"/>
      <c r="N284" s="76"/>
      <c r="O284" s="76"/>
      <c r="P284" s="76"/>
      <c r="Q284" s="76"/>
    </row>
    <row r="285" spans="1:17" x14ac:dyDescent="0.25">
      <c r="A285" s="20">
        <v>340</v>
      </c>
      <c r="C285" s="8" t="s">
        <v>15</v>
      </c>
      <c r="D285" s="9">
        <v>-1.0374244845101974</v>
      </c>
      <c r="F285" s="76" t="str">
        <f>IF(A279&gt;-1.04,"Leptokurtic",IF(A279&lt;-1.04,"Platykurtic","Mesokurtic"))</f>
        <v>Leptokurtic</v>
      </c>
      <c r="G285" s="76"/>
      <c r="H285" s="76"/>
      <c r="I285" s="76"/>
      <c r="J285" s="76"/>
      <c r="K285" s="76"/>
      <c r="L285" s="76"/>
      <c r="M285" s="76"/>
      <c r="N285" s="76"/>
      <c r="O285" s="76"/>
      <c r="P285" s="76"/>
      <c r="Q285" s="76"/>
    </row>
    <row r="286" spans="1:17" x14ac:dyDescent="0.25">
      <c r="A286" s="20">
        <v>310</v>
      </c>
      <c r="C286" s="8" t="s">
        <v>16</v>
      </c>
      <c r="D286" s="9">
        <v>0.2092186247974063</v>
      </c>
    </row>
    <row r="287" spans="1:17" x14ac:dyDescent="0.25">
      <c r="A287" s="20">
        <v>380</v>
      </c>
      <c r="C287" s="8" t="s">
        <v>17</v>
      </c>
      <c r="D287" s="8">
        <v>120</v>
      </c>
    </row>
    <row r="288" spans="1:17" x14ac:dyDescent="0.25">
      <c r="A288" s="20">
        <v>270</v>
      </c>
      <c r="C288" s="8" t="s">
        <v>18</v>
      </c>
      <c r="D288" s="8">
        <v>270</v>
      </c>
    </row>
    <row r="289" spans="1:4" x14ac:dyDescent="0.25">
      <c r="A289" s="20">
        <v>350</v>
      </c>
      <c r="C289" s="8" t="s">
        <v>19</v>
      </c>
      <c r="D289" s="8">
        <v>390</v>
      </c>
    </row>
    <row r="290" spans="1:4" x14ac:dyDescent="0.25">
      <c r="A290" s="20">
        <v>300</v>
      </c>
      <c r="C290" s="8" t="s">
        <v>20</v>
      </c>
      <c r="D290" s="8">
        <v>31770</v>
      </c>
    </row>
    <row r="291" spans="1:4" x14ac:dyDescent="0.25">
      <c r="A291" s="20">
        <v>330</v>
      </c>
      <c r="C291" s="8" t="s">
        <v>21</v>
      </c>
      <c r="D291" s="8">
        <v>100</v>
      </c>
    </row>
    <row r="292" spans="1:4" x14ac:dyDescent="0.25">
      <c r="A292" s="20">
        <v>370</v>
      </c>
    </row>
    <row r="293" spans="1:4" x14ac:dyDescent="0.25">
      <c r="A293" s="20">
        <v>310</v>
      </c>
    </row>
    <row r="294" spans="1:4" x14ac:dyDescent="0.25">
      <c r="A294" s="20">
        <v>280</v>
      </c>
    </row>
    <row r="295" spans="1:4" x14ac:dyDescent="0.25">
      <c r="A295" s="20">
        <v>320</v>
      </c>
    </row>
    <row r="296" spans="1:4" x14ac:dyDescent="0.25">
      <c r="A296" s="20">
        <v>350</v>
      </c>
    </row>
    <row r="297" spans="1:4" x14ac:dyDescent="0.25">
      <c r="A297" s="20">
        <v>290</v>
      </c>
    </row>
    <row r="298" spans="1:4" x14ac:dyDescent="0.25">
      <c r="A298" s="20">
        <v>270</v>
      </c>
    </row>
    <row r="299" spans="1:4" x14ac:dyDescent="0.25">
      <c r="A299" s="20">
        <v>350</v>
      </c>
    </row>
    <row r="300" spans="1:4" x14ac:dyDescent="0.25">
      <c r="A300" s="20">
        <v>300</v>
      </c>
    </row>
    <row r="301" spans="1:4" x14ac:dyDescent="0.25">
      <c r="A301" s="20">
        <v>330</v>
      </c>
    </row>
    <row r="302" spans="1:4" x14ac:dyDescent="0.25">
      <c r="A302" s="20">
        <v>370</v>
      </c>
    </row>
    <row r="303" spans="1:4" x14ac:dyDescent="0.25">
      <c r="A303" s="20">
        <v>310</v>
      </c>
    </row>
    <row r="304" spans="1:4" x14ac:dyDescent="0.25">
      <c r="A304" s="20">
        <v>280</v>
      </c>
    </row>
    <row r="305" spans="1:1" x14ac:dyDescent="0.25">
      <c r="A305" s="20">
        <v>320</v>
      </c>
    </row>
    <row r="306" spans="1:1" x14ac:dyDescent="0.25">
      <c r="A306" s="20">
        <v>350</v>
      </c>
    </row>
    <row r="307" spans="1:1" x14ac:dyDescent="0.25">
      <c r="A307" s="20">
        <v>290</v>
      </c>
    </row>
    <row r="308" spans="1:1" x14ac:dyDescent="0.25">
      <c r="A308" s="20">
        <v>270</v>
      </c>
    </row>
    <row r="309" spans="1:1" x14ac:dyDescent="0.25">
      <c r="A309" s="20">
        <v>350</v>
      </c>
    </row>
    <row r="310" spans="1:1" x14ac:dyDescent="0.25">
      <c r="A310" s="20">
        <v>300</v>
      </c>
    </row>
    <row r="311" spans="1:1" x14ac:dyDescent="0.25">
      <c r="A311" s="20">
        <v>330</v>
      </c>
    </row>
    <row r="312" spans="1:1" x14ac:dyDescent="0.25">
      <c r="A312" s="20">
        <v>370</v>
      </c>
    </row>
    <row r="313" spans="1:1" x14ac:dyDescent="0.25">
      <c r="A313" s="20">
        <v>310</v>
      </c>
    </row>
    <row r="314" spans="1:1" x14ac:dyDescent="0.25">
      <c r="A314" s="20">
        <v>280</v>
      </c>
    </row>
    <row r="315" spans="1:1" x14ac:dyDescent="0.25">
      <c r="A315" s="20">
        <v>320</v>
      </c>
    </row>
    <row r="316" spans="1:1" x14ac:dyDescent="0.25">
      <c r="A316" s="20">
        <v>350</v>
      </c>
    </row>
    <row r="317" spans="1:1" x14ac:dyDescent="0.25">
      <c r="A317" s="20">
        <v>290</v>
      </c>
    </row>
    <row r="318" spans="1:1" x14ac:dyDescent="0.25">
      <c r="A318" s="20">
        <v>270</v>
      </c>
    </row>
    <row r="319" spans="1:1" x14ac:dyDescent="0.25">
      <c r="A319" s="20">
        <v>350</v>
      </c>
    </row>
    <row r="320" spans="1:1" x14ac:dyDescent="0.25">
      <c r="A320" s="20">
        <v>300</v>
      </c>
    </row>
    <row r="321" spans="1:1" x14ac:dyDescent="0.25">
      <c r="A321" s="20">
        <v>330</v>
      </c>
    </row>
    <row r="322" spans="1:1" x14ac:dyDescent="0.25">
      <c r="A322" s="20">
        <v>370</v>
      </c>
    </row>
    <row r="323" spans="1:1" x14ac:dyDescent="0.25">
      <c r="A323" s="20">
        <v>310</v>
      </c>
    </row>
    <row r="324" spans="1:1" x14ac:dyDescent="0.25">
      <c r="A324" s="20">
        <v>280</v>
      </c>
    </row>
    <row r="325" spans="1:1" x14ac:dyDescent="0.25">
      <c r="A325" s="20">
        <v>320</v>
      </c>
    </row>
    <row r="326" spans="1:1" x14ac:dyDescent="0.25">
      <c r="A326" s="20">
        <v>350</v>
      </c>
    </row>
    <row r="327" spans="1:1" x14ac:dyDescent="0.25">
      <c r="A327" s="20">
        <v>290</v>
      </c>
    </row>
    <row r="328" spans="1:1" x14ac:dyDescent="0.25">
      <c r="A328" s="20">
        <v>270</v>
      </c>
    </row>
    <row r="329" spans="1:1" x14ac:dyDescent="0.25">
      <c r="A329" s="20">
        <v>350</v>
      </c>
    </row>
    <row r="330" spans="1:1" x14ac:dyDescent="0.25">
      <c r="A330" s="20">
        <v>300</v>
      </c>
    </row>
    <row r="331" spans="1:1" x14ac:dyDescent="0.25">
      <c r="A331" s="20">
        <v>330</v>
      </c>
    </row>
    <row r="332" spans="1:1" x14ac:dyDescent="0.25">
      <c r="A332" s="20">
        <v>370</v>
      </c>
    </row>
    <row r="333" spans="1:1" x14ac:dyDescent="0.25">
      <c r="A333" s="20">
        <v>310</v>
      </c>
    </row>
    <row r="334" spans="1:1" x14ac:dyDescent="0.25">
      <c r="A334" s="20">
        <v>280</v>
      </c>
    </row>
    <row r="335" spans="1:1" x14ac:dyDescent="0.25">
      <c r="A335" s="20">
        <v>320</v>
      </c>
    </row>
    <row r="336" spans="1:1" x14ac:dyDescent="0.25">
      <c r="A336" s="20">
        <v>350</v>
      </c>
    </row>
    <row r="337" spans="1:1" x14ac:dyDescent="0.25">
      <c r="A337" s="20">
        <v>290</v>
      </c>
    </row>
    <row r="338" spans="1:1" x14ac:dyDescent="0.25">
      <c r="A338" s="20">
        <v>270</v>
      </c>
    </row>
    <row r="339" spans="1:1" x14ac:dyDescent="0.25">
      <c r="A339" s="20">
        <v>350</v>
      </c>
    </row>
    <row r="340" spans="1:1" x14ac:dyDescent="0.25">
      <c r="A340" s="20">
        <v>300</v>
      </c>
    </row>
    <row r="341" spans="1:1" x14ac:dyDescent="0.25">
      <c r="A341" s="20">
        <v>330</v>
      </c>
    </row>
    <row r="342" spans="1:1" x14ac:dyDescent="0.25">
      <c r="A342" s="20">
        <v>370</v>
      </c>
    </row>
    <row r="343" spans="1:1" x14ac:dyDescent="0.25">
      <c r="A343" s="20">
        <v>310</v>
      </c>
    </row>
    <row r="344" spans="1:1" x14ac:dyDescent="0.25">
      <c r="A344" s="20">
        <v>280</v>
      </c>
    </row>
    <row r="345" spans="1:1" x14ac:dyDescent="0.25">
      <c r="A345" s="20">
        <v>320</v>
      </c>
    </row>
    <row r="346" spans="1:1" x14ac:dyDescent="0.25">
      <c r="A346" s="20">
        <v>350</v>
      </c>
    </row>
    <row r="347" spans="1:1" x14ac:dyDescent="0.25">
      <c r="A347" s="20">
        <v>290</v>
      </c>
    </row>
    <row r="348" spans="1:1" x14ac:dyDescent="0.25">
      <c r="A348" s="20">
        <v>270</v>
      </c>
    </row>
    <row r="349" spans="1:1" x14ac:dyDescent="0.25">
      <c r="A349" s="20">
        <v>350</v>
      </c>
    </row>
    <row r="350" spans="1:1" x14ac:dyDescent="0.25">
      <c r="A350" s="20">
        <v>300</v>
      </c>
    </row>
    <row r="351" spans="1:1" x14ac:dyDescent="0.25">
      <c r="A351" s="20">
        <v>330</v>
      </c>
    </row>
    <row r="352" spans="1:1" x14ac:dyDescent="0.25">
      <c r="A352" s="20">
        <v>370</v>
      </c>
    </row>
    <row r="353" spans="1:1" x14ac:dyDescent="0.25">
      <c r="A353" s="20">
        <v>310</v>
      </c>
    </row>
    <row r="354" spans="1:1" x14ac:dyDescent="0.25">
      <c r="A354" s="20">
        <v>280</v>
      </c>
    </row>
    <row r="355" spans="1:1" x14ac:dyDescent="0.25">
      <c r="A355" s="20">
        <v>320</v>
      </c>
    </row>
    <row r="356" spans="1:1" x14ac:dyDescent="0.25">
      <c r="A356" s="20">
        <v>350</v>
      </c>
    </row>
    <row r="357" spans="1:1" x14ac:dyDescent="0.25">
      <c r="A357" s="20">
        <v>290</v>
      </c>
    </row>
    <row r="358" spans="1:1" x14ac:dyDescent="0.25">
      <c r="A358" s="20">
        <v>270</v>
      </c>
    </row>
    <row r="359" spans="1:1" x14ac:dyDescent="0.25">
      <c r="A359" s="20">
        <v>350</v>
      </c>
    </row>
    <row r="360" spans="1:1" x14ac:dyDescent="0.25">
      <c r="A360" s="20">
        <v>300</v>
      </c>
    </row>
    <row r="361" spans="1:1" x14ac:dyDescent="0.25">
      <c r="A361" s="20">
        <v>330</v>
      </c>
    </row>
    <row r="362" spans="1:1" x14ac:dyDescent="0.25">
      <c r="A362" s="20">
        <v>370</v>
      </c>
    </row>
    <row r="363" spans="1:1" x14ac:dyDescent="0.25">
      <c r="A363" s="20">
        <v>310</v>
      </c>
    </row>
    <row r="364" spans="1:1" x14ac:dyDescent="0.25">
      <c r="A364" s="20">
        <v>280</v>
      </c>
    </row>
    <row r="365" spans="1:1" x14ac:dyDescent="0.25">
      <c r="A365" s="20">
        <v>320</v>
      </c>
    </row>
    <row r="366" spans="1:1" x14ac:dyDescent="0.25">
      <c r="A366" s="20">
        <v>350</v>
      </c>
    </row>
    <row r="367" spans="1:1" x14ac:dyDescent="0.25">
      <c r="A367" s="20">
        <v>290</v>
      </c>
    </row>
    <row r="368" spans="1:1" x14ac:dyDescent="0.25">
      <c r="A368" s="20">
        <v>270</v>
      </c>
    </row>
    <row r="369" spans="1:9" x14ac:dyDescent="0.25">
      <c r="A369" s="20">
        <v>350</v>
      </c>
    </row>
    <row r="370" spans="1:9" x14ac:dyDescent="0.25">
      <c r="A370" s="20">
        <v>300</v>
      </c>
    </row>
    <row r="371" spans="1:9" x14ac:dyDescent="0.25">
      <c r="A371" s="20">
        <v>330</v>
      </c>
    </row>
    <row r="372" spans="1:9" x14ac:dyDescent="0.25">
      <c r="A372" s="20">
        <v>370</v>
      </c>
    </row>
    <row r="373" spans="1:9" x14ac:dyDescent="0.25">
      <c r="A373" s="20">
        <v>310</v>
      </c>
    </row>
    <row r="374" spans="1:9" x14ac:dyDescent="0.25">
      <c r="A374" s="20">
        <v>280</v>
      </c>
    </row>
    <row r="375" spans="1:9" x14ac:dyDescent="0.25">
      <c r="A375" s="20">
        <v>320</v>
      </c>
    </row>
    <row r="376" spans="1:9" x14ac:dyDescent="0.25">
      <c r="A376" s="20">
        <v>350</v>
      </c>
    </row>
    <row r="377" spans="1:9" x14ac:dyDescent="0.25">
      <c r="A377" s="20">
        <v>290</v>
      </c>
    </row>
    <row r="378" spans="1:9" s="23" customFormat="1" ht="5.25" customHeight="1" x14ac:dyDescent="0.25"/>
    <row r="379" spans="1:9" x14ac:dyDescent="0.25">
      <c r="A379" s="60" t="s">
        <v>166</v>
      </c>
      <c r="B379" s="61"/>
      <c r="C379" s="61"/>
      <c r="D379" s="61"/>
      <c r="E379" s="61"/>
      <c r="F379" s="61"/>
      <c r="G379" s="61"/>
    </row>
    <row r="380" spans="1:9" x14ac:dyDescent="0.25">
      <c r="A380" s="61"/>
      <c r="B380" s="61"/>
      <c r="C380" s="61"/>
      <c r="D380" s="61"/>
      <c r="E380" s="61"/>
      <c r="F380" s="61"/>
      <c r="G380" s="61"/>
    </row>
    <row r="381" spans="1:9" x14ac:dyDescent="0.25">
      <c r="A381" s="61"/>
      <c r="B381" s="61"/>
      <c r="C381" s="61"/>
      <c r="D381" s="61"/>
      <c r="E381" s="61"/>
      <c r="F381" s="61"/>
      <c r="G381" s="61"/>
    </row>
    <row r="383" spans="1:9" x14ac:dyDescent="0.25">
      <c r="A383" s="24" t="s">
        <v>167</v>
      </c>
      <c r="B383" s="24"/>
      <c r="C383" s="24"/>
      <c r="D383" s="24"/>
      <c r="E383" s="24"/>
      <c r="F383" s="24"/>
      <c r="G383" s="24"/>
    </row>
    <row r="384" spans="1:9" ht="15.75" x14ac:dyDescent="0.25">
      <c r="H384" s="78" t="s">
        <v>4</v>
      </c>
      <c r="I384" s="78"/>
    </row>
    <row r="385" spans="1:17" x14ac:dyDescent="0.25">
      <c r="A385" s="21" t="s">
        <v>168</v>
      </c>
      <c r="C385" s="64" t="s">
        <v>168</v>
      </c>
      <c r="D385" s="64"/>
      <c r="F385" s="97" t="s">
        <v>169</v>
      </c>
      <c r="G385" s="97"/>
      <c r="H385" s="97"/>
      <c r="I385" s="97"/>
      <c r="J385" s="97"/>
      <c r="K385" s="97"/>
      <c r="L385" s="97"/>
    </row>
    <row r="386" spans="1:17" x14ac:dyDescent="0.25">
      <c r="A386" s="20">
        <v>12</v>
      </c>
      <c r="C386" s="8"/>
      <c r="D386" s="8"/>
      <c r="F386" s="76">
        <f>SKEW(A385:A485)</f>
        <v>-0.3350128722188207</v>
      </c>
      <c r="G386" s="76"/>
      <c r="H386" s="76"/>
      <c r="I386" s="76"/>
      <c r="J386" s="76"/>
      <c r="K386" s="76"/>
      <c r="L386" s="76"/>
    </row>
    <row r="387" spans="1:17" x14ac:dyDescent="0.25">
      <c r="A387" s="20">
        <v>18</v>
      </c>
      <c r="C387" s="8" t="s">
        <v>9</v>
      </c>
      <c r="D387" s="8">
        <v>18.09</v>
      </c>
    </row>
    <row r="388" spans="1:17" x14ac:dyDescent="0.25">
      <c r="A388" s="20">
        <v>15</v>
      </c>
      <c r="C388" s="8" t="s">
        <v>10</v>
      </c>
      <c r="D388" s="8">
        <v>0.29166709956677805</v>
      </c>
      <c r="F388" s="97" t="s">
        <v>170</v>
      </c>
      <c r="G388" s="97"/>
      <c r="H388" s="97"/>
      <c r="I388" s="97"/>
      <c r="J388" s="97"/>
      <c r="K388" s="97"/>
      <c r="L388" s="97"/>
    </row>
    <row r="389" spans="1:17" x14ac:dyDescent="0.25">
      <c r="A389" s="20">
        <v>22</v>
      </c>
      <c r="C389" s="8" t="s">
        <v>11</v>
      </c>
      <c r="D389" s="8">
        <v>18</v>
      </c>
      <c r="F389" s="76">
        <f>KURT(A385:A485)</f>
        <v>-0.88101144669010489</v>
      </c>
      <c r="G389" s="76"/>
      <c r="H389" s="76"/>
      <c r="I389" s="76"/>
      <c r="J389" s="76"/>
      <c r="K389" s="76"/>
      <c r="L389" s="76"/>
    </row>
    <row r="390" spans="1:17" x14ac:dyDescent="0.25">
      <c r="A390" s="20">
        <v>20</v>
      </c>
      <c r="C390" s="8" t="s">
        <v>12</v>
      </c>
      <c r="D390" s="8">
        <v>22</v>
      </c>
    </row>
    <row r="391" spans="1:17" x14ac:dyDescent="0.25">
      <c r="A391" s="20">
        <v>14</v>
      </c>
      <c r="C391" s="8" t="s">
        <v>13</v>
      </c>
      <c r="D391" s="8">
        <v>2.9166709956677805</v>
      </c>
      <c r="F391" s="97" t="s">
        <v>171</v>
      </c>
      <c r="G391" s="97"/>
      <c r="H391" s="97"/>
      <c r="I391" s="97"/>
      <c r="J391" s="97"/>
      <c r="K391" s="97"/>
      <c r="L391" s="97"/>
      <c r="M391" s="97"/>
      <c r="N391" s="97"/>
      <c r="O391" s="97"/>
      <c r="P391" s="97"/>
      <c r="Q391" s="97"/>
    </row>
    <row r="392" spans="1:17" x14ac:dyDescent="0.25">
      <c r="A392" s="20">
        <v>16</v>
      </c>
      <c r="C392" s="8" t="s">
        <v>14</v>
      </c>
      <c r="D392" s="8">
        <v>8.5069696969696835</v>
      </c>
      <c r="F392" s="76" t="str">
        <f>IF(A386&gt;-0.3,"Right-skewed",IF(A386&lt;-0.3,"Left-skewed","Symmetrical"))</f>
        <v>Right-skewed</v>
      </c>
      <c r="G392" s="76"/>
      <c r="H392" s="76"/>
      <c r="I392" s="76"/>
      <c r="J392" s="76"/>
      <c r="K392" s="76"/>
      <c r="L392" s="76"/>
      <c r="M392" s="76"/>
      <c r="N392" s="76"/>
      <c r="O392" s="76"/>
      <c r="P392" s="76"/>
      <c r="Q392" s="76"/>
    </row>
    <row r="393" spans="1:17" x14ac:dyDescent="0.25">
      <c r="A393" s="20">
        <v>21</v>
      </c>
      <c r="C393" s="8" t="s">
        <v>15</v>
      </c>
      <c r="D393" s="9">
        <v>-0.88101144669010489</v>
      </c>
      <c r="F393" s="76" t="str">
        <f>IF(A386&gt;-0.9,"Leptokurtic",IF(A386&lt;-0.9,"Platykurtic","Mesokurtic"))</f>
        <v>Leptokurtic</v>
      </c>
      <c r="G393" s="76"/>
      <c r="H393" s="76"/>
      <c r="I393" s="76"/>
      <c r="J393" s="76"/>
      <c r="K393" s="76"/>
      <c r="L393" s="76"/>
      <c r="M393" s="76"/>
      <c r="N393" s="76"/>
      <c r="O393" s="76"/>
      <c r="P393" s="76"/>
      <c r="Q393" s="76"/>
    </row>
    <row r="394" spans="1:17" x14ac:dyDescent="0.25">
      <c r="A394" s="20">
        <v>19</v>
      </c>
      <c r="C394" s="8" t="s">
        <v>16</v>
      </c>
      <c r="D394" s="9">
        <v>-0.3350128722188207</v>
      </c>
    </row>
    <row r="395" spans="1:17" x14ac:dyDescent="0.25">
      <c r="A395" s="20">
        <v>17</v>
      </c>
      <c r="C395" s="8" t="s">
        <v>17</v>
      </c>
      <c r="D395" s="8">
        <v>10</v>
      </c>
    </row>
    <row r="396" spans="1:17" x14ac:dyDescent="0.25">
      <c r="A396" s="20">
        <v>22</v>
      </c>
      <c r="C396" s="8" t="s">
        <v>18</v>
      </c>
      <c r="D396" s="8">
        <v>12</v>
      </c>
    </row>
    <row r="397" spans="1:17" x14ac:dyDescent="0.25">
      <c r="A397" s="20">
        <v>19</v>
      </c>
      <c r="C397" s="8" t="s">
        <v>19</v>
      </c>
      <c r="D397" s="8">
        <v>22</v>
      </c>
    </row>
    <row r="398" spans="1:17" x14ac:dyDescent="0.25">
      <c r="A398" s="20">
        <v>13</v>
      </c>
      <c r="C398" s="8" t="s">
        <v>20</v>
      </c>
      <c r="D398" s="8">
        <v>1809</v>
      </c>
    </row>
    <row r="399" spans="1:17" x14ac:dyDescent="0.25">
      <c r="A399" s="20">
        <v>16</v>
      </c>
      <c r="C399" s="8" t="s">
        <v>21</v>
      </c>
      <c r="D399" s="8">
        <v>100</v>
      </c>
    </row>
    <row r="400" spans="1:17" x14ac:dyDescent="0.25">
      <c r="A400" s="20">
        <v>21</v>
      </c>
    </row>
    <row r="401" spans="1:1" x14ac:dyDescent="0.25">
      <c r="A401" s="20">
        <v>22</v>
      </c>
    </row>
    <row r="402" spans="1:1" x14ac:dyDescent="0.25">
      <c r="A402" s="20">
        <v>17</v>
      </c>
    </row>
    <row r="403" spans="1:1" x14ac:dyDescent="0.25">
      <c r="A403" s="20">
        <v>19</v>
      </c>
    </row>
    <row r="404" spans="1:1" x14ac:dyDescent="0.25">
      <c r="A404" s="20">
        <v>22</v>
      </c>
    </row>
    <row r="405" spans="1:1" x14ac:dyDescent="0.25">
      <c r="A405" s="20">
        <v>18</v>
      </c>
    </row>
    <row r="406" spans="1:1" x14ac:dyDescent="0.25">
      <c r="A406" s="20">
        <v>14</v>
      </c>
    </row>
    <row r="407" spans="1:1" x14ac:dyDescent="0.25">
      <c r="A407" s="20">
        <v>20</v>
      </c>
    </row>
    <row r="408" spans="1:1" x14ac:dyDescent="0.25">
      <c r="A408" s="20">
        <v>19</v>
      </c>
    </row>
    <row r="409" spans="1:1" x14ac:dyDescent="0.25">
      <c r="A409" s="20">
        <v>17</v>
      </c>
    </row>
    <row r="410" spans="1:1" x14ac:dyDescent="0.25">
      <c r="A410" s="20">
        <v>22</v>
      </c>
    </row>
    <row r="411" spans="1:1" x14ac:dyDescent="0.25">
      <c r="A411" s="20">
        <v>18</v>
      </c>
    </row>
    <row r="412" spans="1:1" x14ac:dyDescent="0.25">
      <c r="A412" s="20">
        <v>15</v>
      </c>
    </row>
    <row r="413" spans="1:1" x14ac:dyDescent="0.25">
      <c r="A413" s="20">
        <v>21</v>
      </c>
    </row>
    <row r="414" spans="1:1" x14ac:dyDescent="0.25">
      <c r="A414" s="20">
        <v>20</v>
      </c>
    </row>
    <row r="415" spans="1:1" x14ac:dyDescent="0.25">
      <c r="A415" s="20">
        <v>16</v>
      </c>
    </row>
    <row r="416" spans="1:1" x14ac:dyDescent="0.25">
      <c r="A416" s="20">
        <v>12</v>
      </c>
    </row>
    <row r="417" spans="1:1" x14ac:dyDescent="0.25">
      <c r="A417" s="20">
        <v>18</v>
      </c>
    </row>
    <row r="418" spans="1:1" x14ac:dyDescent="0.25">
      <c r="A418" s="20">
        <v>15</v>
      </c>
    </row>
    <row r="419" spans="1:1" x14ac:dyDescent="0.25">
      <c r="A419" s="20">
        <v>22</v>
      </c>
    </row>
    <row r="420" spans="1:1" x14ac:dyDescent="0.25">
      <c r="A420" s="20">
        <v>20</v>
      </c>
    </row>
    <row r="421" spans="1:1" x14ac:dyDescent="0.25">
      <c r="A421" s="20">
        <v>14</v>
      </c>
    </row>
    <row r="422" spans="1:1" x14ac:dyDescent="0.25">
      <c r="A422" s="20">
        <v>16</v>
      </c>
    </row>
    <row r="423" spans="1:1" x14ac:dyDescent="0.25">
      <c r="A423" s="20">
        <v>21</v>
      </c>
    </row>
    <row r="424" spans="1:1" x14ac:dyDescent="0.25">
      <c r="A424" s="20">
        <v>19</v>
      </c>
    </row>
    <row r="425" spans="1:1" x14ac:dyDescent="0.25">
      <c r="A425" s="20">
        <v>17</v>
      </c>
    </row>
    <row r="426" spans="1:1" x14ac:dyDescent="0.25">
      <c r="A426" s="20">
        <v>22</v>
      </c>
    </row>
    <row r="427" spans="1:1" x14ac:dyDescent="0.25">
      <c r="A427" s="20">
        <v>19</v>
      </c>
    </row>
    <row r="428" spans="1:1" x14ac:dyDescent="0.25">
      <c r="A428" s="20">
        <v>13</v>
      </c>
    </row>
    <row r="429" spans="1:1" x14ac:dyDescent="0.25">
      <c r="A429" s="20">
        <v>16</v>
      </c>
    </row>
    <row r="430" spans="1:1" x14ac:dyDescent="0.25">
      <c r="A430" s="20">
        <v>21</v>
      </c>
    </row>
    <row r="431" spans="1:1" x14ac:dyDescent="0.25">
      <c r="A431" s="20">
        <v>22</v>
      </c>
    </row>
    <row r="432" spans="1:1" x14ac:dyDescent="0.25">
      <c r="A432" s="20">
        <v>17</v>
      </c>
    </row>
    <row r="433" spans="1:1" x14ac:dyDescent="0.25">
      <c r="A433" s="20">
        <v>19</v>
      </c>
    </row>
    <row r="434" spans="1:1" x14ac:dyDescent="0.25">
      <c r="A434" s="20">
        <v>22</v>
      </c>
    </row>
    <row r="435" spans="1:1" x14ac:dyDescent="0.25">
      <c r="A435" s="20">
        <v>18</v>
      </c>
    </row>
    <row r="436" spans="1:1" x14ac:dyDescent="0.25">
      <c r="A436" s="20">
        <v>14</v>
      </c>
    </row>
    <row r="437" spans="1:1" x14ac:dyDescent="0.25">
      <c r="A437" s="20">
        <v>20</v>
      </c>
    </row>
    <row r="438" spans="1:1" x14ac:dyDescent="0.25">
      <c r="A438" s="20">
        <v>19</v>
      </c>
    </row>
    <row r="439" spans="1:1" x14ac:dyDescent="0.25">
      <c r="A439" s="20">
        <v>17</v>
      </c>
    </row>
    <row r="440" spans="1:1" x14ac:dyDescent="0.25">
      <c r="A440" s="20">
        <v>22</v>
      </c>
    </row>
    <row r="441" spans="1:1" x14ac:dyDescent="0.25">
      <c r="A441" s="20">
        <v>18</v>
      </c>
    </row>
    <row r="442" spans="1:1" x14ac:dyDescent="0.25">
      <c r="A442" s="20">
        <v>15</v>
      </c>
    </row>
    <row r="443" spans="1:1" x14ac:dyDescent="0.25">
      <c r="A443" s="20">
        <v>21</v>
      </c>
    </row>
    <row r="444" spans="1:1" x14ac:dyDescent="0.25">
      <c r="A444" s="20">
        <v>20</v>
      </c>
    </row>
    <row r="445" spans="1:1" x14ac:dyDescent="0.25">
      <c r="A445" s="20">
        <v>16</v>
      </c>
    </row>
    <row r="446" spans="1:1" x14ac:dyDescent="0.25">
      <c r="A446" s="20">
        <v>12</v>
      </c>
    </row>
    <row r="447" spans="1:1" x14ac:dyDescent="0.25">
      <c r="A447" s="20">
        <v>18</v>
      </c>
    </row>
    <row r="448" spans="1:1" x14ac:dyDescent="0.25">
      <c r="A448" s="20">
        <v>15</v>
      </c>
    </row>
    <row r="449" spans="1:1" x14ac:dyDescent="0.25">
      <c r="A449" s="20">
        <v>22</v>
      </c>
    </row>
    <row r="450" spans="1:1" x14ac:dyDescent="0.25">
      <c r="A450" s="20">
        <v>20</v>
      </c>
    </row>
    <row r="451" spans="1:1" x14ac:dyDescent="0.25">
      <c r="A451" s="20">
        <v>14</v>
      </c>
    </row>
    <row r="452" spans="1:1" x14ac:dyDescent="0.25">
      <c r="A452" s="20">
        <v>16</v>
      </c>
    </row>
    <row r="453" spans="1:1" x14ac:dyDescent="0.25">
      <c r="A453" s="20">
        <v>21</v>
      </c>
    </row>
    <row r="454" spans="1:1" x14ac:dyDescent="0.25">
      <c r="A454" s="20">
        <v>19</v>
      </c>
    </row>
    <row r="455" spans="1:1" x14ac:dyDescent="0.25">
      <c r="A455" s="20">
        <v>17</v>
      </c>
    </row>
    <row r="456" spans="1:1" x14ac:dyDescent="0.25">
      <c r="A456" s="20">
        <v>22</v>
      </c>
    </row>
    <row r="457" spans="1:1" x14ac:dyDescent="0.25">
      <c r="A457" s="20">
        <v>19</v>
      </c>
    </row>
    <row r="458" spans="1:1" x14ac:dyDescent="0.25">
      <c r="A458" s="20">
        <v>13</v>
      </c>
    </row>
    <row r="459" spans="1:1" x14ac:dyDescent="0.25">
      <c r="A459" s="20">
        <v>16</v>
      </c>
    </row>
    <row r="460" spans="1:1" x14ac:dyDescent="0.25">
      <c r="A460" s="20">
        <v>21</v>
      </c>
    </row>
    <row r="461" spans="1:1" x14ac:dyDescent="0.25">
      <c r="A461" s="20">
        <v>22</v>
      </c>
    </row>
    <row r="462" spans="1:1" x14ac:dyDescent="0.25">
      <c r="A462" s="20">
        <v>17</v>
      </c>
    </row>
    <row r="463" spans="1:1" x14ac:dyDescent="0.25">
      <c r="A463" s="20">
        <v>19</v>
      </c>
    </row>
    <row r="464" spans="1:1" x14ac:dyDescent="0.25">
      <c r="A464" s="20">
        <v>22</v>
      </c>
    </row>
    <row r="465" spans="1:1" x14ac:dyDescent="0.25">
      <c r="A465" s="20">
        <v>18</v>
      </c>
    </row>
    <row r="466" spans="1:1" x14ac:dyDescent="0.25">
      <c r="A466" s="20">
        <v>14</v>
      </c>
    </row>
    <row r="467" spans="1:1" x14ac:dyDescent="0.25">
      <c r="A467" s="20">
        <v>20</v>
      </c>
    </row>
    <row r="468" spans="1:1" x14ac:dyDescent="0.25">
      <c r="A468" s="20">
        <v>19</v>
      </c>
    </row>
    <row r="469" spans="1:1" x14ac:dyDescent="0.25">
      <c r="A469" s="20">
        <v>17</v>
      </c>
    </row>
    <row r="470" spans="1:1" x14ac:dyDescent="0.25">
      <c r="A470" s="20">
        <v>22</v>
      </c>
    </row>
    <row r="471" spans="1:1" x14ac:dyDescent="0.25">
      <c r="A471" s="20">
        <v>18</v>
      </c>
    </row>
    <row r="472" spans="1:1" x14ac:dyDescent="0.25">
      <c r="A472" s="20">
        <v>15</v>
      </c>
    </row>
    <row r="473" spans="1:1" x14ac:dyDescent="0.25">
      <c r="A473" s="20">
        <v>21</v>
      </c>
    </row>
    <row r="474" spans="1:1" x14ac:dyDescent="0.25">
      <c r="A474" s="20">
        <v>20</v>
      </c>
    </row>
    <row r="475" spans="1:1" x14ac:dyDescent="0.25">
      <c r="A475" s="20">
        <v>16</v>
      </c>
    </row>
    <row r="476" spans="1:1" x14ac:dyDescent="0.25">
      <c r="A476" s="20">
        <v>12</v>
      </c>
    </row>
    <row r="477" spans="1:1" x14ac:dyDescent="0.25">
      <c r="A477" s="20">
        <v>18</v>
      </c>
    </row>
    <row r="478" spans="1:1" x14ac:dyDescent="0.25">
      <c r="A478" s="20">
        <v>15</v>
      </c>
    </row>
    <row r="479" spans="1:1" x14ac:dyDescent="0.25">
      <c r="A479" s="20">
        <v>22</v>
      </c>
    </row>
    <row r="480" spans="1:1" x14ac:dyDescent="0.25">
      <c r="A480" s="20">
        <v>20</v>
      </c>
    </row>
    <row r="481" spans="1:1" x14ac:dyDescent="0.25">
      <c r="A481" s="20">
        <v>14</v>
      </c>
    </row>
    <row r="482" spans="1:1" x14ac:dyDescent="0.25">
      <c r="A482" s="20">
        <v>16</v>
      </c>
    </row>
    <row r="483" spans="1:1" x14ac:dyDescent="0.25">
      <c r="A483" s="20">
        <v>21</v>
      </c>
    </row>
    <row r="484" spans="1:1" x14ac:dyDescent="0.25">
      <c r="A484" s="20">
        <v>19</v>
      </c>
    </row>
    <row r="485" spans="1:1" x14ac:dyDescent="0.25">
      <c r="A485" s="20">
        <v>17</v>
      </c>
    </row>
    <row r="486" spans="1:1" s="23" customFormat="1" ht="5.25" customHeight="1" x14ac:dyDescent="0.25"/>
  </sheetData>
  <mergeCells count="50">
    <mergeCell ref="F393:Q393"/>
    <mergeCell ref="F386:L386"/>
    <mergeCell ref="F388:L388"/>
    <mergeCell ref="F389:L389"/>
    <mergeCell ref="F391:Q391"/>
    <mergeCell ref="F392:Q392"/>
    <mergeCell ref="F285:Q285"/>
    <mergeCell ref="A379:G381"/>
    <mergeCell ref="C385:D385"/>
    <mergeCell ref="H384:I384"/>
    <mergeCell ref="F385:L385"/>
    <mergeCell ref="G278:M278"/>
    <mergeCell ref="G280:M280"/>
    <mergeCell ref="G281:M281"/>
    <mergeCell ref="F283:Q283"/>
    <mergeCell ref="F284:Q284"/>
    <mergeCell ref="F177:R177"/>
    <mergeCell ref="A271:G273"/>
    <mergeCell ref="C277:D277"/>
    <mergeCell ref="I276:J276"/>
    <mergeCell ref="G277:M277"/>
    <mergeCell ref="G172:L172"/>
    <mergeCell ref="G173:L173"/>
    <mergeCell ref="F175:R175"/>
    <mergeCell ref="F176:R176"/>
    <mergeCell ref="I168:J168"/>
    <mergeCell ref="C169:D169"/>
    <mergeCell ref="G169:M169"/>
    <mergeCell ref="G170:M170"/>
    <mergeCell ref="G70:L70"/>
    <mergeCell ref="F72:P72"/>
    <mergeCell ref="F73:P73"/>
    <mergeCell ref="F74:P74"/>
    <mergeCell ref="A163:G165"/>
    <mergeCell ref="I65:J65"/>
    <mergeCell ref="C65:D65"/>
    <mergeCell ref="G66:M66"/>
    <mergeCell ref="G67:M67"/>
    <mergeCell ref="G69:L69"/>
    <mergeCell ref="E12:J12"/>
    <mergeCell ref="D14:N14"/>
    <mergeCell ref="D15:N15"/>
    <mergeCell ref="A59:H61"/>
    <mergeCell ref="A1:H3"/>
    <mergeCell ref="G7:H7"/>
    <mergeCell ref="E8:J8"/>
    <mergeCell ref="E9:J9"/>
    <mergeCell ref="E11:J11"/>
    <mergeCell ref="D18:E18"/>
    <mergeCell ref="D16:N1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DC44-53DF-4F57-BFB8-F8F5255FD7C1}">
  <sheetPr>
    <tabColor theme="7" tint="0.79998168889431442"/>
  </sheetPr>
  <dimension ref="A1:T591"/>
  <sheetViews>
    <sheetView topLeftCell="A76" zoomScaleNormal="100" workbookViewId="0">
      <selection activeCell="R7" sqref="R7"/>
    </sheetView>
  </sheetViews>
  <sheetFormatPr defaultRowHeight="15" x14ac:dyDescent="0.25"/>
  <sheetData>
    <row r="1" spans="1:14" x14ac:dyDescent="0.25">
      <c r="A1" s="79" t="s">
        <v>172</v>
      </c>
      <c r="B1" s="80"/>
      <c r="C1" s="80"/>
      <c r="D1" s="80"/>
      <c r="E1" s="80"/>
      <c r="F1" s="80"/>
      <c r="G1" s="80"/>
      <c r="H1" s="80"/>
    </row>
    <row r="2" spans="1:14" x14ac:dyDescent="0.25">
      <c r="A2" s="80"/>
      <c r="B2" s="80"/>
      <c r="C2" s="80"/>
      <c r="D2" s="80"/>
      <c r="E2" s="80"/>
      <c r="F2" s="80"/>
      <c r="G2" s="80"/>
      <c r="H2" s="80"/>
    </row>
    <row r="3" spans="1:14" x14ac:dyDescent="0.25">
      <c r="A3" s="80"/>
      <c r="B3" s="80"/>
      <c r="C3" s="80"/>
      <c r="D3" s="80"/>
      <c r="E3" s="80"/>
      <c r="F3" s="80"/>
      <c r="G3" s="80"/>
      <c r="H3" s="80"/>
    </row>
    <row r="5" spans="1:14" x14ac:dyDescent="0.25">
      <c r="A5" s="24" t="s">
        <v>173</v>
      </c>
      <c r="B5" s="24"/>
      <c r="C5" s="24"/>
      <c r="D5" s="24"/>
      <c r="E5" s="24"/>
      <c r="F5" s="24"/>
      <c r="G5" s="24"/>
      <c r="H5" s="24"/>
      <c r="I5" s="24"/>
      <c r="J5" s="24"/>
    </row>
    <row r="7" spans="1:14" ht="15.75" x14ac:dyDescent="0.25">
      <c r="A7" s="21" t="s">
        <v>174</v>
      </c>
      <c r="F7" s="78" t="s">
        <v>4</v>
      </c>
      <c r="G7" s="78"/>
    </row>
    <row r="8" spans="1:14" x14ac:dyDescent="0.25">
      <c r="A8" s="20">
        <v>40</v>
      </c>
      <c r="C8" s="77" t="s">
        <v>175</v>
      </c>
      <c r="D8" s="77"/>
      <c r="E8" s="77"/>
      <c r="F8" s="77"/>
      <c r="G8" s="77"/>
      <c r="H8" s="77"/>
      <c r="I8" s="77"/>
      <c r="J8" s="77"/>
      <c r="K8" s="77"/>
      <c r="L8" s="77"/>
      <c r="M8" s="77"/>
    </row>
    <row r="9" spans="1:14" ht="15.75" x14ac:dyDescent="0.25">
      <c r="A9" s="20">
        <v>45</v>
      </c>
      <c r="C9" s="99" t="s">
        <v>177</v>
      </c>
      <c r="D9" s="100"/>
      <c r="E9" s="98">
        <f>QUARTILE(A7:A107,1)</f>
        <v>128.75</v>
      </c>
      <c r="F9" s="98"/>
      <c r="G9" s="98"/>
      <c r="H9" s="98"/>
      <c r="I9" s="98"/>
      <c r="J9" s="98"/>
      <c r="K9" s="98"/>
      <c r="L9" s="98"/>
      <c r="M9" s="98"/>
    </row>
    <row r="10" spans="1:14" ht="15.75" x14ac:dyDescent="0.25">
      <c r="A10" s="20">
        <v>50</v>
      </c>
      <c r="C10" s="99" t="s">
        <v>178</v>
      </c>
      <c r="D10" s="100"/>
      <c r="E10" s="98">
        <f>QUARTILE(A7:A107,2)</f>
        <v>252.5</v>
      </c>
      <c r="F10" s="98"/>
      <c r="G10" s="98"/>
      <c r="H10" s="98"/>
      <c r="I10" s="98"/>
      <c r="J10" s="98"/>
      <c r="K10" s="98"/>
      <c r="L10" s="98"/>
      <c r="M10" s="98"/>
    </row>
    <row r="11" spans="1:14" ht="15.75" x14ac:dyDescent="0.25">
      <c r="A11" s="20">
        <v>55</v>
      </c>
      <c r="C11" s="99" t="s">
        <v>179</v>
      </c>
      <c r="D11" s="100"/>
      <c r="E11" s="98">
        <f>QUARTILE(A7:A107,3)</f>
        <v>376.25</v>
      </c>
      <c r="F11" s="98"/>
      <c r="G11" s="98"/>
      <c r="H11" s="98"/>
      <c r="I11" s="98"/>
      <c r="J11" s="98"/>
      <c r="K11" s="98"/>
      <c r="L11" s="98"/>
      <c r="M11" s="98"/>
    </row>
    <row r="12" spans="1:14" x14ac:dyDescent="0.25">
      <c r="A12" s="20">
        <v>60</v>
      </c>
      <c r="F12" s="57"/>
    </row>
    <row r="13" spans="1:14" x14ac:dyDescent="0.25">
      <c r="A13" s="20">
        <v>62</v>
      </c>
      <c r="C13" s="77" t="s">
        <v>176</v>
      </c>
      <c r="D13" s="77"/>
      <c r="E13" s="77"/>
      <c r="F13" s="77"/>
      <c r="G13" s="77"/>
      <c r="H13" s="77"/>
      <c r="I13" s="77"/>
      <c r="J13" s="77"/>
      <c r="K13" s="77"/>
      <c r="L13" s="77"/>
      <c r="M13" s="77"/>
      <c r="N13" s="77"/>
    </row>
    <row r="14" spans="1:14" ht="15.75" x14ac:dyDescent="0.25">
      <c r="A14" s="20">
        <v>65</v>
      </c>
      <c r="C14" s="101" t="s">
        <v>180</v>
      </c>
      <c r="D14" s="101"/>
      <c r="E14" s="98">
        <f>PERCENTILE(A7:A107,0.1)</f>
        <v>74.7</v>
      </c>
      <c r="F14" s="98"/>
      <c r="G14" s="98"/>
      <c r="H14" s="98"/>
      <c r="I14" s="98"/>
      <c r="J14" s="98"/>
      <c r="K14" s="98"/>
      <c r="L14" s="98"/>
      <c r="M14" s="98"/>
      <c r="N14" s="98"/>
    </row>
    <row r="15" spans="1:14" ht="15.75" x14ac:dyDescent="0.25">
      <c r="A15" s="20">
        <v>68</v>
      </c>
      <c r="C15" s="101" t="s">
        <v>181</v>
      </c>
      <c r="D15" s="101"/>
      <c r="E15" s="98">
        <f>PERCENTILE(A7:A107,0.25)</f>
        <v>128.75</v>
      </c>
      <c r="F15" s="98"/>
      <c r="G15" s="98"/>
      <c r="H15" s="98"/>
      <c r="I15" s="98"/>
      <c r="J15" s="98"/>
      <c r="K15" s="98"/>
      <c r="L15" s="98"/>
      <c r="M15" s="98"/>
      <c r="N15" s="98"/>
    </row>
    <row r="16" spans="1:14" ht="15.75" x14ac:dyDescent="0.25">
      <c r="A16" s="20">
        <v>70</v>
      </c>
      <c r="C16" s="101" t="s">
        <v>182</v>
      </c>
      <c r="D16" s="101"/>
      <c r="E16" s="98">
        <f>PERCENTILE(A7:A107,0.75)</f>
        <v>376.25</v>
      </c>
      <c r="F16" s="98"/>
      <c r="G16" s="98"/>
      <c r="H16" s="98"/>
      <c r="I16" s="98"/>
      <c r="J16" s="98"/>
      <c r="K16" s="98"/>
      <c r="L16" s="98"/>
      <c r="M16" s="98"/>
      <c r="N16" s="98"/>
    </row>
    <row r="17" spans="1:20" ht="15.75" x14ac:dyDescent="0.25">
      <c r="A17" s="20">
        <v>72</v>
      </c>
      <c r="C17" s="101" t="s">
        <v>183</v>
      </c>
      <c r="D17" s="101"/>
      <c r="E17" s="98">
        <f>PERCENTILE(A7:A107,0.9)</f>
        <v>450.50000000000006</v>
      </c>
      <c r="F17" s="98"/>
      <c r="G17" s="98"/>
      <c r="H17" s="98"/>
      <c r="I17" s="98"/>
      <c r="J17" s="98"/>
      <c r="K17" s="98"/>
      <c r="L17" s="98"/>
      <c r="M17" s="98"/>
      <c r="N17" s="98"/>
    </row>
    <row r="18" spans="1:20" x14ac:dyDescent="0.25">
      <c r="A18" s="20">
        <v>75</v>
      </c>
      <c r="F18" s="57"/>
    </row>
    <row r="19" spans="1:20" x14ac:dyDescent="0.25">
      <c r="A19" s="20">
        <v>78</v>
      </c>
      <c r="C19" s="77" t="s">
        <v>184</v>
      </c>
      <c r="D19" s="77"/>
      <c r="E19" s="77"/>
      <c r="F19" s="77"/>
      <c r="G19" s="77"/>
      <c r="H19" s="77"/>
      <c r="I19" s="77"/>
      <c r="J19" s="77"/>
      <c r="K19" s="77"/>
      <c r="L19" s="77"/>
      <c r="M19" s="77"/>
      <c r="N19" s="77"/>
      <c r="O19" s="77"/>
    </row>
    <row r="20" spans="1:20" x14ac:dyDescent="0.25">
      <c r="A20" s="20">
        <v>80</v>
      </c>
      <c r="F20" s="57"/>
    </row>
    <row r="21" spans="1:20" ht="15.75" customHeight="1" x14ac:dyDescent="0.25">
      <c r="A21" s="20">
        <v>82</v>
      </c>
      <c r="E21" s="139" t="s">
        <v>238</v>
      </c>
      <c r="F21" s="139"/>
      <c r="G21" s="139"/>
      <c r="H21" s="139"/>
      <c r="I21" s="139"/>
      <c r="J21" s="139"/>
      <c r="K21" s="139"/>
      <c r="L21" s="139"/>
      <c r="M21" s="139"/>
      <c r="N21" s="139"/>
      <c r="O21" s="139"/>
    </row>
    <row r="22" spans="1:20" x14ac:dyDescent="0.25">
      <c r="A22" s="20">
        <v>85</v>
      </c>
      <c r="C22" s="137" t="s">
        <v>237</v>
      </c>
      <c r="D22" s="137"/>
      <c r="E22" s="139"/>
      <c r="F22" s="139"/>
      <c r="G22" s="139"/>
      <c r="H22" s="139"/>
      <c r="I22" s="139"/>
      <c r="J22" s="139"/>
      <c r="K22" s="139"/>
      <c r="L22" s="139"/>
      <c r="M22" s="139"/>
      <c r="N22" s="139"/>
      <c r="O22" s="139"/>
    </row>
    <row r="23" spans="1:20" ht="17.25" customHeight="1" x14ac:dyDescent="0.25">
      <c r="A23" s="20">
        <v>88</v>
      </c>
      <c r="E23" s="139"/>
      <c r="F23" s="139"/>
      <c r="G23" s="139"/>
      <c r="H23" s="139"/>
      <c r="I23" s="139"/>
      <c r="J23" s="139"/>
      <c r="K23" s="139"/>
      <c r="L23" s="139"/>
      <c r="M23" s="139"/>
      <c r="N23" s="139"/>
      <c r="O23" s="139"/>
    </row>
    <row r="24" spans="1:20" x14ac:dyDescent="0.25">
      <c r="A24" s="20">
        <v>90</v>
      </c>
      <c r="F24" s="57"/>
      <c r="J24" s="138"/>
      <c r="K24" s="138"/>
      <c r="L24" s="138"/>
      <c r="M24" s="138"/>
      <c r="N24" s="138"/>
      <c r="O24" s="138"/>
      <c r="P24" s="138"/>
      <c r="Q24" s="138"/>
      <c r="R24" s="138"/>
      <c r="S24" s="138"/>
      <c r="T24" s="138"/>
    </row>
    <row r="25" spans="1:20" x14ac:dyDescent="0.25">
      <c r="A25" s="20">
        <v>92</v>
      </c>
      <c r="E25" s="140" t="s">
        <v>239</v>
      </c>
      <c r="F25" s="140"/>
      <c r="G25" s="140"/>
      <c r="H25" s="140"/>
      <c r="I25" s="140"/>
      <c r="J25" s="140"/>
      <c r="K25" s="140"/>
      <c r="L25" s="140"/>
      <c r="M25" s="140"/>
      <c r="N25" s="140"/>
      <c r="O25" s="140"/>
      <c r="P25" s="138"/>
      <c r="Q25" s="138"/>
      <c r="R25" s="138"/>
      <c r="S25" s="138"/>
      <c r="T25" s="138"/>
    </row>
    <row r="26" spans="1:20" x14ac:dyDescent="0.25">
      <c r="A26" s="20">
        <v>95</v>
      </c>
      <c r="C26" s="137" t="s">
        <v>16</v>
      </c>
      <c r="D26" s="137"/>
      <c r="E26" s="140"/>
      <c r="F26" s="140"/>
      <c r="G26" s="140"/>
      <c r="H26" s="140"/>
      <c r="I26" s="140"/>
      <c r="J26" s="140"/>
      <c r="K26" s="140"/>
      <c r="L26" s="140"/>
      <c r="M26" s="140"/>
      <c r="N26" s="140"/>
      <c r="O26" s="140"/>
    </row>
    <row r="27" spans="1:20" x14ac:dyDescent="0.25">
      <c r="A27" s="20">
        <v>100</v>
      </c>
      <c r="E27" s="140"/>
      <c r="F27" s="140"/>
      <c r="G27" s="140"/>
      <c r="H27" s="140"/>
      <c r="I27" s="140"/>
      <c r="J27" s="140"/>
      <c r="K27" s="140"/>
      <c r="L27" s="140"/>
      <c r="M27" s="140"/>
      <c r="N27" s="140"/>
      <c r="O27" s="140"/>
    </row>
    <row r="28" spans="1:20" x14ac:dyDescent="0.25">
      <c r="A28" s="20">
        <v>105</v>
      </c>
      <c r="F28" s="57"/>
    </row>
    <row r="29" spans="1:20" x14ac:dyDescent="0.25">
      <c r="A29" s="20">
        <v>110</v>
      </c>
      <c r="E29" s="141" t="s">
        <v>241</v>
      </c>
      <c r="F29" s="141"/>
      <c r="G29" s="141"/>
      <c r="H29" s="141"/>
      <c r="I29" s="141"/>
      <c r="J29" s="141"/>
      <c r="K29" s="141"/>
      <c r="L29" s="141"/>
      <c r="M29" s="141"/>
      <c r="N29" s="141"/>
      <c r="O29" s="141"/>
    </row>
    <row r="30" spans="1:20" x14ac:dyDescent="0.25">
      <c r="A30" s="20">
        <v>115</v>
      </c>
      <c r="C30" s="137" t="s">
        <v>240</v>
      </c>
      <c r="D30" s="137"/>
      <c r="E30" s="141"/>
      <c r="F30" s="141"/>
      <c r="G30" s="141"/>
      <c r="H30" s="141"/>
      <c r="I30" s="141"/>
      <c r="J30" s="141"/>
      <c r="K30" s="141"/>
      <c r="L30" s="141"/>
      <c r="M30" s="141"/>
      <c r="N30" s="141"/>
      <c r="O30" s="141"/>
    </row>
    <row r="31" spans="1:20" x14ac:dyDescent="0.25">
      <c r="A31" s="20">
        <v>120</v>
      </c>
      <c r="E31" s="141"/>
      <c r="F31" s="141"/>
      <c r="G31" s="141"/>
      <c r="H31" s="141"/>
      <c r="I31" s="141"/>
      <c r="J31" s="141"/>
      <c r="K31" s="141"/>
      <c r="L31" s="141"/>
      <c r="M31" s="141"/>
      <c r="N31" s="141"/>
      <c r="O31" s="141"/>
    </row>
    <row r="32" spans="1:20" x14ac:dyDescent="0.25">
      <c r="A32" s="20">
        <v>125</v>
      </c>
      <c r="F32" s="57"/>
    </row>
    <row r="33" spans="1:6" x14ac:dyDescent="0.25">
      <c r="A33" s="20">
        <v>130</v>
      </c>
      <c r="F33" s="57"/>
    </row>
    <row r="34" spans="1:6" x14ac:dyDescent="0.25">
      <c r="A34" s="20">
        <v>135</v>
      </c>
      <c r="F34" s="57"/>
    </row>
    <row r="35" spans="1:6" x14ac:dyDescent="0.25">
      <c r="A35" s="20">
        <v>140</v>
      </c>
      <c r="F35" s="57"/>
    </row>
    <row r="36" spans="1:6" x14ac:dyDescent="0.25">
      <c r="A36" s="20">
        <v>145</v>
      </c>
      <c r="F36" s="57"/>
    </row>
    <row r="37" spans="1:6" x14ac:dyDescent="0.25">
      <c r="A37" s="20">
        <v>150</v>
      </c>
      <c r="F37" s="57"/>
    </row>
    <row r="38" spans="1:6" x14ac:dyDescent="0.25">
      <c r="A38" s="20">
        <v>155</v>
      </c>
      <c r="F38" s="57"/>
    </row>
    <row r="39" spans="1:6" x14ac:dyDescent="0.25">
      <c r="A39" s="20">
        <v>160</v>
      </c>
      <c r="F39" s="57"/>
    </row>
    <row r="40" spans="1:6" x14ac:dyDescent="0.25">
      <c r="A40" s="20">
        <v>165</v>
      </c>
      <c r="F40" s="57"/>
    </row>
    <row r="41" spans="1:6" x14ac:dyDescent="0.25">
      <c r="A41" s="20">
        <v>170</v>
      </c>
      <c r="F41" s="57"/>
    </row>
    <row r="42" spans="1:6" x14ac:dyDescent="0.25">
      <c r="A42" s="20">
        <v>175</v>
      </c>
      <c r="F42" s="57"/>
    </row>
    <row r="43" spans="1:6" x14ac:dyDescent="0.25">
      <c r="A43" s="20">
        <v>180</v>
      </c>
      <c r="F43" s="57"/>
    </row>
    <row r="44" spans="1:6" x14ac:dyDescent="0.25">
      <c r="A44" s="20">
        <v>185</v>
      </c>
      <c r="F44" s="57"/>
    </row>
    <row r="45" spans="1:6" x14ac:dyDescent="0.25">
      <c r="A45" s="20">
        <v>190</v>
      </c>
      <c r="F45" s="57"/>
    </row>
    <row r="46" spans="1:6" x14ac:dyDescent="0.25">
      <c r="A46" s="20">
        <v>195</v>
      </c>
      <c r="F46" s="57"/>
    </row>
    <row r="47" spans="1:6" x14ac:dyDescent="0.25">
      <c r="A47" s="20">
        <v>200</v>
      </c>
      <c r="F47" s="57"/>
    </row>
    <row r="48" spans="1:6" x14ac:dyDescent="0.25">
      <c r="A48" s="20">
        <v>205</v>
      </c>
      <c r="F48" s="57"/>
    </row>
    <row r="49" spans="1:6" x14ac:dyDescent="0.25">
      <c r="A49" s="20">
        <v>210</v>
      </c>
      <c r="F49" s="57"/>
    </row>
    <row r="50" spans="1:6" x14ac:dyDescent="0.25">
      <c r="A50" s="20">
        <v>215</v>
      </c>
      <c r="F50" s="57"/>
    </row>
    <row r="51" spans="1:6" x14ac:dyDescent="0.25">
      <c r="A51" s="20">
        <v>220</v>
      </c>
      <c r="F51" s="57"/>
    </row>
    <row r="52" spans="1:6" x14ac:dyDescent="0.25">
      <c r="A52" s="20">
        <v>225</v>
      </c>
      <c r="F52" s="57"/>
    </row>
    <row r="53" spans="1:6" x14ac:dyDescent="0.25">
      <c r="A53" s="20">
        <v>230</v>
      </c>
      <c r="F53" s="57"/>
    </row>
    <row r="54" spans="1:6" x14ac:dyDescent="0.25">
      <c r="A54" s="20">
        <v>235</v>
      </c>
      <c r="F54" s="57"/>
    </row>
    <row r="55" spans="1:6" x14ac:dyDescent="0.25">
      <c r="A55" s="20">
        <v>240</v>
      </c>
      <c r="F55" s="57"/>
    </row>
    <row r="56" spans="1:6" x14ac:dyDescent="0.25">
      <c r="A56" s="20">
        <v>245</v>
      </c>
      <c r="F56" s="57"/>
    </row>
    <row r="57" spans="1:6" x14ac:dyDescent="0.25">
      <c r="A57" s="20">
        <v>250</v>
      </c>
      <c r="F57" s="57"/>
    </row>
    <row r="58" spans="1:6" x14ac:dyDescent="0.25">
      <c r="A58" s="20">
        <v>255</v>
      </c>
      <c r="F58" s="57"/>
    </row>
    <row r="59" spans="1:6" x14ac:dyDescent="0.25">
      <c r="A59" s="20">
        <v>260</v>
      </c>
      <c r="F59" s="57"/>
    </row>
    <row r="60" spans="1:6" x14ac:dyDescent="0.25">
      <c r="A60" s="20">
        <v>265</v>
      </c>
      <c r="F60" s="57"/>
    </row>
    <row r="61" spans="1:6" x14ac:dyDescent="0.25">
      <c r="A61" s="20">
        <v>270</v>
      </c>
      <c r="F61" s="57"/>
    </row>
    <row r="62" spans="1:6" x14ac:dyDescent="0.25">
      <c r="A62" s="20">
        <v>275</v>
      </c>
      <c r="F62" s="57"/>
    </row>
    <row r="63" spans="1:6" x14ac:dyDescent="0.25">
      <c r="A63" s="20">
        <v>280</v>
      </c>
      <c r="F63" s="57"/>
    </row>
    <row r="64" spans="1:6" x14ac:dyDescent="0.25">
      <c r="A64" s="20">
        <v>285</v>
      </c>
      <c r="F64" s="57"/>
    </row>
    <row r="65" spans="1:6" x14ac:dyDescent="0.25">
      <c r="A65" s="20">
        <v>290</v>
      </c>
      <c r="F65" s="57"/>
    </row>
    <row r="66" spans="1:6" x14ac:dyDescent="0.25">
      <c r="A66" s="20">
        <v>295</v>
      </c>
      <c r="F66" s="57"/>
    </row>
    <row r="67" spans="1:6" x14ac:dyDescent="0.25">
      <c r="A67" s="20">
        <v>300</v>
      </c>
      <c r="F67" s="57"/>
    </row>
    <row r="68" spans="1:6" x14ac:dyDescent="0.25">
      <c r="A68" s="20">
        <v>305</v>
      </c>
      <c r="F68" s="57"/>
    </row>
    <row r="69" spans="1:6" x14ac:dyDescent="0.25">
      <c r="A69" s="20">
        <v>310</v>
      </c>
      <c r="F69" s="57"/>
    </row>
    <row r="70" spans="1:6" x14ac:dyDescent="0.25">
      <c r="A70" s="20">
        <v>315</v>
      </c>
      <c r="F70" s="57"/>
    </row>
    <row r="71" spans="1:6" x14ac:dyDescent="0.25">
      <c r="A71" s="20">
        <v>320</v>
      </c>
      <c r="F71" s="57"/>
    </row>
    <row r="72" spans="1:6" x14ac:dyDescent="0.25">
      <c r="A72" s="20">
        <v>325</v>
      </c>
      <c r="F72" s="57"/>
    </row>
    <row r="73" spans="1:6" x14ac:dyDescent="0.25">
      <c r="A73" s="20">
        <v>330</v>
      </c>
      <c r="F73" s="57"/>
    </row>
    <row r="74" spans="1:6" x14ac:dyDescent="0.25">
      <c r="A74" s="20">
        <v>335</v>
      </c>
      <c r="F74" s="57"/>
    </row>
    <row r="75" spans="1:6" x14ac:dyDescent="0.25">
      <c r="A75" s="20">
        <v>340</v>
      </c>
      <c r="F75" s="57"/>
    </row>
    <row r="76" spans="1:6" x14ac:dyDescent="0.25">
      <c r="A76" s="20">
        <v>345</v>
      </c>
      <c r="F76" s="57"/>
    </row>
    <row r="77" spans="1:6" x14ac:dyDescent="0.25">
      <c r="A77" s="20">
        <v>350</v>
      </c>
      <c r="F77" s="57"/>
    </row>
    <row r="78" spans="1:6" x14ac:dyDescent="0.25">
      <c r="A78" s="20">
        <v>355</v>
      </c>
      <c r="F78" s="57"/>
    </row>
    <row r="79" spans="1:6" x14ac:dyDescent="0.25">
      <c r="A79" s="20">
        <v>360</v>
      </c>
      <c r="F79" s="57"/>
    </row>
    <row r="80" spans="1:6" x14ac:dyDescent="0.25">
      <c r="A80" s="20">
        <v>365</v>
      </c>
      <c r="F80" s="57"/>
    </row>
    <row r="81" spans="1:6" x14ac:dyDescent="0.25">
      <c r="A81" s="20">
        <v>370</v>
      </c>
      <c r="F81" s="57"/>
    </row>
    <row r="82" spans="1:6" x14ac:dyDescent="0.25">
      <c r="A82" s="20">
        <v>375</v>
      </c>
      <c r="F82" s="57"/>
    </row>
    <row r="83" spans="1:6" x14ac:dyDescent="0.25">
      <c r="A83" s="20">
        <v>380</v>
      </c>
      <c r="F83" s="57"/>
    </row>
    <row r="84" spans="1:6" x14ac:dyDescent="0.25">
      <c r="A84" s="20">
        <v>385</v>
      </c>
      <c r="F84" s="57"/>
    </row>
    <row r="85" spans="1:6" x14ac:dyDescent="0.25">
      <c r="A85" s="20">
        <v>390</v>
      </c>
      <c r="F85" s="57"/>
    </row>
    <row r="86" spans="1:6" x14ac:dyDescent="0.25">
      <c r="A86" s="20">
        <v>395</v>
      </c>
      <c r="F86" s="57"/>
    </row>
    <row r="87" spans="1:6" x14ac:dyDescent="0.25">
      <c r="A87" s="20">
        <v>400</v>
      </c>
      <c r="F87" s="57"/>
    </row>
    <row r="88" spans="1:6" x14ac:dyDescent="0.25">
      <c r="A88" s="20">
        <v>405</v>
      </c>
      <c r="F88" s="57"/>
    </row>
    <row r="89" spans="1:6" x14ac:dyDescent="0.25">
      <c r="A89" s="20">
        <v>410</v>
      </c>
      <c r="F89" s="57"/>
    </row>
    <row r="90" spans="1:6" x14ac:dyDescent="0.25">
      <c r="A90" s="20">
        <v>415</v>
      </c>
      <c r="F90" s="57"/>
    </row>
    <row r="91" spans="1:6" x14ac:dyDescent="0.25">
      <c r="A91" s="20">
        <v>420</v>
      </c>
      <c r="F91" s="57"/>
    </row>
    <row r="92" spans="1:6" x14ac:dyDescent="0.25">
      <c r="A92" s="20">
        <v>425</v>
      </c>
      <c r="F92" s="57"/>
    </row>
    <row r="93" spans="1:6" x14ac:dyDescent="0.25">
      <c r="A93" s="20">
        <v>430</v>
      </c>
      <c r="F93" s="57"/>
    </row>
    <row r="94" spans="1:6" x14ac:dyDescent="0.25">
      <c r="A94" s="20">
        <v>435</v>
      </c>
      <c r="F94" s="57"/>
    </row>
    <row r="95" spans="1:6" x14ac:dyDescent="0.25">
      <c r="A95" s="20">
        <v>440</v>
      </c>
      <c r="F95" s="57"/>
    </row>
    <row r="96" spans="1:6" x14ac:dyDescent="0.25">
      <c r="A96" s="20">
        <v>445</v>
      </c>
      <c r="F96" s="57"/>
    </row>
    <row r="97" spans="1:8" x14ac:dyDescent="0.25">
      <c r="A97" s="20">
        <v>450</v>
      </c>
      <c r="F97" s="57"/>
    </row>
    <row r="98" spans="1:8" x14ac:dyDescent="0.25">
      <c r="A98" s="20">
        <v>455</v>
      </c>
      <c r="F98" s="57"/>
    </row>
    <row r="99" spans="1:8" x14ac:dyDescent="0.25">
      <c r="A99" s="20">
        <v>460</v>
      </c>
      <c r="F99" s="57"/>
    </row>
    <row r="100" spans="1:8" x14ac:dyDescent="0.25">
      <c r="A100" s="20">
        <v>465</v>
      </c>
      <c r="F100" s="57"/>
    </row>
    <row r="101" spans="1:8" x14ac:dyDescent="0.25">
      <c r="A101" s="20">
        <v>470</v>
      </c>
      <c r="F101" s="57"/>
    </row>
    <row r="102" spans="1:8" x14ac:dyDescent="0.25">
      <c r="A102" s="20">
        <v>475</v>
      </c>
      <c r="F102" s="57"/>
    </row>
    <row r="103" spans="1:8" x14ac:dyDescent="0.25">
      <c r="A103" s="20">
        <v>480</v>
      </c>
      <c r="F103" s="57"/>
    </row>
    <row r="104" spans="1:8" x14ac:dyDescent="0.25">
      <c r="A104" s="20">
        <v>485</v>
      </c>
      <c r="F104" s="57"/>
    </row>
    <row r="105" spans="1:8" x14ac:dyDescent="0.25">
      <c r="A105" s="20">
        <v>490</v>
      </c>
      <c r="F105" s="57"/>
    </row>
    <row r="106" spans="1:8" x14ac:dyDescent="0.25">
      <c r="A106" s="20">
        <v>495</v>
      </c>
    </row>
    <row r="107" spans="1:8" x14ac:dyDescent="0.25">
      <c r="A107" s="20">
        <v>500</v>
      </c>
    </row>
    <row r="108" spans="1:8" s="23" customFormat="1" ht="5.25" customHeight="1" x14ac:dyDescent="0.25"/>
    <row r="109" spans="1:8" x14ac:dyDescent="0.25">
      <c r="A109" s="79" t="s">
        <v>185</v>
      </c>
      <c r="B109" s="80"/>
      <c r="C109" s="80"/>
      <c r="D109" s="80"/>
      <c r="E109" s="80"/>
      <c r="F109" s="80"/>
      <c r="G109" s="80"/>
      <c r="H109" s="80"/>
    </row>
    <row r="110" spans="1:8" x14ac:dyDescent="0.25">
      <c r="A110" s="80"/>
      <c r="B110" s="80"/>
      <c r="C110" s="80"/>
      <c r="D110" s="80"/>
      <c r="E110" s="80"/>
      <c r="F110" s="80"/>
      <c r="G110" s="80"/>
      <c r="H110" s="80"/>
    </row>
    <row r="111" spans="1:8" x14ac:dyDescent="0.25">
      <c r="A111" s="80"/>
      <c r="B111" s="80"/>
      <c r="C111" s="80"/>
      <c r="D111" s="80"/>
      <c r="E111" s="80"/>
      <c r="F111" s="80"/>
      <c r="G111" s="80"/>
      <c r="H111" s="80"/>
    </row>
    <row r="113" spans="1:16" x14ac:dyDescent="0.25">
      <c r="A113" s="24" t="s">
        <v>186</v>
      </c>
      <c r="B113" s="24"/>
      <c r="C113" s="24"/>
      <c r="D113" s="24"/>
      <c r="E113" s="24"/>
      <c r="F113" s="24"/>
      <c r="G113" s="24"/>
      <c r="H113" s="24"/>
    </row>
    <row r="115" spans="1:16" ht="15.75" x14ac:dyDescent="0.25">
      <c r="A115" s="21" t="s">
        <v>187</v>
      </c>
      <c r="H115" s="78" t="s">
        <v>4</v>
      </c>
      <c r="I115" s="78"/>
    </row>
    <row r="116" spans="1:16" x14ac:dyDescent="0.25">
      <c r="A116" s="20">
        <v>55</v>
      </c>
      <c r="D116" s="77" t="s">
        <v>188</v>
      </c>
      <c r="E116" s="77"/>
      <c r="F116" s="77"/>
      <c r="G116" s="77"/>
      <c r="H116" s="77"/>
      <c r="I116" s="77"/>
      <c r="J116" s="77"/>
      <c r="K116" s="77"/>
      <c r="L116" s="77"/>
      <c r="M116" s="77"/>
      <c r="N116" s="77"/>
    </row>
    <row r="117" spans="1:16" ht="15.75" x14ac:dyDescent="0.25">
      <c r="A117" s="20">
        <v>60</v>
      </c>
      <c r="D117" s="107" t="s">
        <v>177</v>
      </c>
      <c r="E117" s="108"/>
      <c r="F117" s="98">
        <f>QUARTILE(A115:A215,1)</f>
        <v>143.75</v>
      </c>
      <c r="G117" s="98"/>
      <c r="H117" s="98"/>
      <c r="I117" s="98"/>
      <c r="J117" s="98"/>
      <c r="K117" s="98"/>
      <c r="L117" s="98"/>
      <c r="M117" s="98"/>
      <c r="N117" s="98"/>
    </row>
    <row r="118" spans="1:16" ht="15.75" x14ac:dyDescent="0.25">
      <c r="A118" s="20">
        <v>62</v>
      </c>
      <c r="D118" s="107" t="s">
        <v>178</v>
      </c>
      <c r="E118" s="108"/>
      <c r="F118" s="98">
        <f>QUARTILE(A115:A215,2)</f>
        <v>267.5</v>
      </c>
      <c r="G118" s="98"/>
      <c r="H118" s="98"/>
      <c r="I118" s="98"/>
      <c r="J118" s="98"/>
      <c r="K118" s="98"/>
      <c r="L118" s="98"/>
      <c r="M118" s="98"/>
      <c r="N118" s="98"/>
    </row>
    <row r="119" spans="1:16" ht="15.75" x14ac:dyDescent="0.25">
      <c r="A119" s="20">
        <v>65</v>
      </c>
      <c r="D119" s="107" t="s">
        <v>179</v>
      </c>
      <c r="E119" s="108"/>
      <c r="F119" s="98">
        <f>QUARTILE(A115:A215,3)</f>
        <v>391.25</v>
      </c>
      <c r="G119" s="98"/>
      <c r="H119" s="98"/>
      <c r="I119" s="98"/>
      <c r="J119" s="98"/>
      <c r="K119" s="98"/>
      <c r="L119" s="98"/>
      <c r="M119" s="98"/>
      <c r="N119" s="98"/>
    </row>
    <row r="120" spans="1:16" x14ac:dyDescent="0.25">
      <c r="A120" s="20">
        <v>68</v>
      </c>
    </row>
    <row r="121" spans="1:16" x14ac:dyDescent="0.25">
      <c r="A121" s="20">
        <v>70</v>
      </c>
      <c r="D121" s="77" t="s">
        <v>189</v>
      </c>
      <c r="E121" s="77"/>
      <c r="F121" s="77"/>
      <c r="G121" s="77"/>
      <c r="H121" s="77"/>
      <c r="I121" s="77"/>
      <c r="J121" s="77"/>
      <c r="K121" s="77"/>
      <c r="L121" s="77"/>
      <c r="M121" s="77"/>
      <c r="N121" s="77"/>
    </row>
    <row r="122" spans="1:16" ht="15.75" x14ac:dyDescent="0.25">
      <c r="A122" s="20">
        <v>72</v>
      </c>
      <c r="D122" s="107" t="s">
        <v>191</v>
      </c>
      <c r="E122" s="108"/>
      <c r="F122" s="98">
        <f>PERCENTILE(A115:A215,0.15)</f>
        <v>94.55</v>
      </c>
      <c r="G122" s="98"/>
      <c r="H122" s="98"/>
      <c r="I122" s="98"/>
      <c r="J122" s="98"/>
      <c r="K122" s="98"/>
      <c r="L122" s="98"/>
      <c r="M122" s="98"/>
      <c r="N122" s="98"/>
    </row>
    <row r="123" spans="1:16" ht="15.75" x14ac:dyDescent="0.25">
      <c r="A123" s="20">
        <v>75</v>
      </c>
      <c r="D123" s="107" t="s">
        <v>192</v>
      </c>
      <c r="E123" s="108"/>
      <c r="F123" s="98">
        <f>PERCENTILE(A115:A215,0.5)</f>
        <v>267.5</v>
      </c>
      <c r="G123" s="98"/>
      <c r="H123" s="98"/>
      <c r="I123" s="98"/>
      <c r="J123" s="98"/>
      <c r="K123" s="98"/>
      <c r="L123" s="98"/>
      <c r="M123" s="98"/>
      <c r="N123" s="98"/>
    </row>
    <row r="124" spans="1:16" ht="15.75" x14ac:dyDescent="0.25">
      <c r="A124" s="20">
        <v>78</v>
      </c>
      <c r="D124" s="107" t="s">
        <v>193</v>
      </c>
      <c r="E124" s="108"/>
      <c r="F124" s="98">
        <f>PERCENTILE(A115:A215,0.85)</f>
        <v>440.74999999999994</v>
      </c>
      <c r="G124" s="98"/>
      <c r="H124" s="98"/>
      <c r="I124" s="98"/>
      <c r="J124" s="98"/>
      <c r="K124" s="98"/>
      <c r="L124" s="98"/>
      <c r="M124" s="98"/>
      <c r="N124" s="98"/>
    </row>
    <row r="125" spans="1:16" x14ac:dyDescent="0.25">
      <c r="A125" s="20">
        <v>80</v>
      </c>
    </row>
    <row r="126" spans="1:16" x14ac:dyDescent="0.25">
      <c r="A126" s="20">
        <v>82</v>
      </c>
      <c r="D126" s="77" t="s">
        <v>190</v>
      </c>
      <c r="E126" s="77"/>
      <c r="F126" s="77"/>
      <c r="G126" s="77"/>
      <c r="H126" s="77"/>
      <c r="I126" s="77"/>
      <c r="J126" s="77"/>
      <c r="K126" s="77"/>
      <c r="L126" s="77"/>
      <c r="M126" s="77"/>
      <c r="N126" s="77"/>
      <c r="O126" s="77"/>
      <c r="P126" s="77"/>
    </row>
    <row r="127" spans="1:16" x14ac:dyDescent="0.25">
      <c r="A127" s="20">
        <v>85</v>
      </c>
      <c r="D127" s="102"/>
      <c r="E127" s="102"/>
      <c r="F127" s="102"/>
      <c r="G127" s="102"/>
      <c r="H127" s="102"/>
      <c r="I127" s="102"/>
      <c r="J127" s="102"/>
      <c r="K127" s="102"/>
      <c r="L127" s="102"/>
      <c r="M127" s="102"/>
      <c r="N127" s="102"/>
      <c r="O127" s="102"/>
      <c r="P127" s="102"/>
    </row>
    <row r="128" spans="1:16" x14ac:dyDescent="0.25">
      <c r="A128" s="20">
        <v>88</v>
      </c>
      <c r="F128" s="141" t="s">
        <v>246</v>
      </c>
      <c r="G128" s="141"/>
      <c r="H128" s="141"/>
      <c r="I128" s="141"/>
      <c r="J128" s="141"/>
      <c r="K128" s="141"/>
      <c r="L128" s="141"/>
      <c r="M128" s="141"/>
      <c r="N128" s="141"/>
      <c r="O128" s="141"/>
      <c r="P128" s="141"/>
    </row>
    <row r="129" spans="1:16" ht="15" customHeight="1" x14ac:dyDescent="0.25">
      <c r="A129" s="20">
        <v>90</v>
      </c>
      <c r="D129" s="137" t="s">
        <v>242</v>
      </c>
      <c r="E129" s="137"/>
      <c r="F129" s="141"/>
      <c r="G129" s="141"/>
      <c r="H129" s="141"/>
      <c r="I129" s="141"/>
      <c r="J129" s="141"/>
      <c r="K129" s="141"/>
      <c r="L129" s="141"/>
      <c r="M129" s="141"/>
      <c r="N129" s="141"/>
      <c r="O129" s="141"/>
      <c r="P129" s="141"/>
    </row>
    <row r="130" spans="1:16" ht="17.25" customHeight="1" x14ac:dyDescent="0.25">
      <c r="A130" s="20">
        <v>92</v>
      </c>
      <c r="F130" s="141"/>
      <c r="G130" s="141"/>
      <c r="H130" s="141"/>
      <c r="I130" s="141"/>
      <c r="J130" s="141"/>
      <c r="K130" s="141"/>
      <c r="L130" s="141"/>
      <c r="M130" s="141"/>
      <c r="N130" s="141"/>
      <c r="O130" s="141"/>
      <c r="P130" s="141"/>
    </row>
    <row r="131" spans="1:16" x14ac:dyDescent="0.25">
      <c r="A131" s="20">
        <v>95</v>
      </c>
      <c r="G131" s="57"/>
      <c r="K131" s="138"/>
      <c r="L131" s="138"/>
      <c r="M131" s="138"/>
      <c r="N131" s="138"/>
      <c r="O131" s="138"/>
      <c r="P131" s="138"/>
    </row>
    <row r="132" spans="1:16" x14ac:dyDescent="0.25">
      <c r="A132" s="20">
        <v>100</v>
      </c>
      <c r="F132" s="144" t="s">
        <v>247</v>
      </c>
      <c r="G132" s="144"/>
      <c r="H132" s="144"/>
      <c r="I132" s="144"/>
      <c r="J132" s="144"/>
      <c r="K132" s="144"/>
      <c r="L132" s="144"/>
      <c r="M132" s="144"/>
      <c r="N132" s="144"/>
      <c r="O132" s="144"/>
      <c r="P132" s="144"/>
    </row>
    <row r="133" spans="1:16" ht="15" customHeight="1" x14ac:dyDescent="0.25">
      <c r="A133" s="20">
        <v>105</v>
      </c>
      <c r="D133" s="137" t="s">
        <v>243</v>
      </c>
      <c r="E133" s="137"/>
      <c r="F133" s="144"/>
      <c r="G133" s="144"/>
      <c r="H133" s="144"/>
      <c r="I133" s="144"/>
      <c r="J133" s="144"/>
      <c r="K133" s="144"/>
      <c r="L133" s="144"/>
      <c r="M133" s="144"/>
      <c r="N133" s="144"/>
      <c r="O133" s="144"/>
      <c r="P133" s="144"/>
    </row>
    <row r="134" spans="1:16" x14ac:dyDescent="0.25">
      <c r="A134" s="20">
        <v>110</v>
      </c>
      <c r="F134" s="144"/>
      <c r="G134" s="144"/>
      <c r="H134" s="144"/>
      <c r="I134" s="144"/>
      <c r="J134" s="144"/>
      <c r="K134" s="144"/>
      <c r="L134" s="144"/>
      <c r="M134" s="144"/>
      <c r="N134" s="144"/>
      <c r="O134" s="144"/>
      <c r="P134" s="144"/>
    </row>
    <row r="135" spans="1:16" x14ac:dyDescent="0.25">
      <c r="A135" s="20">
        <v>115</v>
      </c>
      <c r="G135" s="57"/>
    </row>
    <row r="136" spans="1:16" ht="15" customHeight="1" x14ac:dyDescent="0.25">
      <c r="A136" s="20">
        <v>120</v>
      </c>
      <c r="F136" s="145" t="s">
        <v>248</v>
      </c>
      <c r="G136" s="145"/>
      <c r="H136" s="145"/>
      <c r="I136" s="145"/>
      <c r="J136" s="145"/>
      <c r="K136" s="145"/>
      <c r="L136" s="145"/>
      <c r="M136" s="145"/>
      <c r="N136" s="145"/>
      <c r="O136" s="145"/>
      <c r="P136" s="145"/>
    </row>
    <row r="137" spans="1:16" ht="15" customHeight="1" x14ac:dyDescent="0.25">
      <c r="A137" s="20">
        <v>125</v>
      </c>
      <c r="D137" s="142" t="s">
        <v>244</v>
      </c>
      <c r="E137" s="143"/>
      <c r="F137" s="145"/>
      <c r="G137" s="145"/>
      <c r="H137" s="145"/>
      <c r="I137" s="145"/>
      <c r="J137" s="145"/>
      <c r="K137" s="145"/>
      <c r="L137" s="145"/>
      <c r="M137" s="145"/>
      <c r="N137" s="145"/>
      <c r="O137" s="145"/>
      <c r="P137" s="145"/>
    </row>
    <row r="138" spans="1:16" x14ac:dyDescent="0.25">
      <c r="A138" s="20">
        <v>130</v>
      </c>
      <c r="D138" s="142"/>
      <c r="E138" s="143"/>
      <c r="F138" s="145"/>
      <c r="G138" s="145"/>
      <c r="H138" s="145"/>
      <c r="I138" s="145"/>
      <c r="J138" s="145"/>
      <c r="K138" s="145"/>
      <c r="L138" s="145"/>
      <c r="M138" s="145"/>
      <c r="N138" s="145"/>
      <c r="O138" s="145"/>
      <c r="P138" s="145"/>
    </row>
    <row r="139" spans="1:16" x14ac:dyDescent="0.25">
      <c r="A139" s="20">
        <v>135</v>
      </c>
      <c r="F139" s="145"/>
      <c r="G139" s="145"/>
      <c r="H139" s="145"/>
      <c r="I139" s="145"/>
      <c r="J139" s="145"/>
      <c r="K139" s="145"/>
      <c r="L139" s="145"/>
      <c r="M139" s="145"/>
      <c r="N139" s="145"/>
      <c r="O139" s="145"/>
      <c r="P139" s="145"/>
    </row>
    <row r="140" spans="1:16" x14ac:dyDescent="0.25">
      <c r="A140" s="20">
        <v>140</v>
      </c>
    </row>
    <row r="141" spans="1:16" x14ac:dyDescent="0.25">
      <c r="A141" s="20">
        <v>145</v>
      </c>
      <c r="F141" s="146" t="s">
        <v>249</v>
      </c>
      <c r="G141" s="146"/>
      <c r="H141" s="146"/>
      <c r="I141" s="146"/>
      <c r="J141" s="146"/>
      <c r="K141" s="146"/>
      <c r="L141" s="146"/>
      <c r="M141" s="146"/>
      <c r="N141" s="146"/>
      <c r="O141" s="146"/>
      <c r="P141" s="146"/>
    </row>
    <row r="142" spans="1:16" x14ac:dyDescent="0.25">
      <c r="A142" s="20">
        <v>150</v>
      </c>
      <c r="D142" s="142" t="s">
        <v>245</v>
      </c>
      <c r="E142" s="143"/>
      <c r="F142" s="146"/>
      <c r="G142" s="146"/>
      <c r="H142" s="146"/>
      <c r="I142" s="146"/>
      <c r="J142" s="146"/>
      <c r="K142" s="146"/>
      <c r="L142" s="146"/>
      <c r="M142" s="146"/>
      <c r="N142" s="146"/>
      <c r="O142" s="146"/>
      <c r="P142" s="146"/>
    </row>
    <row r="143" spans="1:16" x14ac:dyDescent="0.25">
      <c r="A143" s="20">
        <v>155</v>
      </c>
      <c r="D143" s="142"/>
      <c r="E143" s="143"/>
      <c r="F143" s="146"/>
      <c r="G143" s="146"/>
      <c r="H143" s="146"/>
      <c r="I143" s="146"/>
      <c r="J143" s="146"/>
      <c r="K143" s="146"/>
      <c r="L143" s="146"/>
      <c r="M143" s="146"/>
      <c r="N143" s="146"/>
      <c r="O143" s="146"/>
      <c r="P143" s="146"/>
    </row>
    <row r="144" spans="1:16" x14ac:dyDescent="0.25">
      <c r="A144" s="20">
        <v>160</v>
      </c>
      <c r="F144" s="146"/>
      <c r="G144" s="146"/>
      <c r="H144" s="146"/>
      <c r="I144" s="146"/>
      <c r="J144" s="146"/>
      <c r="K144" s="146"/>
      <c r="L144" s="146"/>
      <c r="M144" s="146"/>
      <c r="N144" s="146"/>
      <c r="O144" s="146"/>
      <c r="P144" s="146"/>
    </row>
    <row r="145" spans="1:1" x14ac:dyDescent="0.25">
      <c r="A145" s="20">
        <v>165</v>
      </c>
    </row>
    <row r="146" spans="1:1" x14ac:dyDescent="0.25">
      <c r="A146" s="20">
        <v>170</v>
      </c>
    </row>
    <row r="147" spans="1:1" x14ac:dyDescent="0.25">
      <c r="A147" s="20">
        <v>175</v>
      </c>
    </row>
    <row r="148" spans="1:1" x14ac:dyDescent="0.25">
      <c r="A148" s="20">
        <v>180</v>
      </c>
    </row>
    <row r="149" spans="1:1" x14ac:dyDescent="0.25">
      <c r="A149" s="20">
        <v>185</v>
      </c>
    </row>
    <row r="150" spans="1:1" x14ac:dyDescent="0.25">
      <c r="A150" s="20">
        <v>190</v>
      </c>
    </row>
    <row r="151" spans="1:1" x14ac:dyDescent="0.25">
      <c r="A151" s="20">
        <v>195</v>
      </c>
    </row>
    <row r="152" spans="1:1" x14ac:dyDescent="0.25">
      <c r="A152" s="20">
        <v>200</v>
      </c>
    </row>
    <row r="153" spans="1:1" x14ac:dyDescent="0.25">
      <c r="A153" s="20">
        <v>205</v>
      </c>
    </row>
    <row r="154" spans="1:1" x14ac:dyDescent="0.25">
      <c r="A154" s="20">
        <v>210</v>
      </c>
    </row>
    <row r="155" spans="1:1" x14ac:dyDescent="0.25">
      <c r="A155" s="20">
        <v>215</v>
      </c>
    </row>
    <row r="156" spans="1:1" x14ac:dyDescent="0.25">
      <c r="A156" s="20">
        <v>220</v>
      </c>
    </row>
    <row r="157" spans="1:1" x14ac:dyDescent="0.25">
      <c r="A157" s="20">
        <v>225</v>
      </c>
    </row>
    <row r="158" spans="1:1" x14ac:dyDescent="0.25">
      <c r="A158" s="20">
        <v>230</v>
      </c>
    </row>
    <row r="159" spans="1:1" x14ac:dyDescent="0.25">
      <c r="A159" s="20">
        <v>235</v>
      </c>
    </row>
    <row r="160" spans="1:1" x14ac:dyDescent="0.25">
      <c r="A160" s="20">
        <v>240</v>
      </c>
    </row>
    <row r="161" spans="1:1" x14ac:dyDescent="0.25">
      <c r="A161" s="20">
        <v>245</v>
      </c>
    </row>
    <row r="162" spans="1:1" x14ac:dyDescent="0.25">
      <c r="A162" s="20">
        <v>250</v>
      </c>
    </row>
    <row r="163" spans="1:1" x14ac:dyDescent="0.25">
      <c r="A163" s="20">
        <v>255</v>
      </c>
    </row>
    <row r="164" spans="1:1" x14ac:dyDescent="0.25">
      <c r="A164" s="20">
        <v>260</v>
      </c>
    </row>
    <row r="165" spans="1:1" x14ac:dyDescent="0.25">
      <c r="A165" s="20">
        <v>265</v>
      </c>
    </row>
    <row r="166" spans="1:1" x14ac:dyDescent="0.25">
      <c r="A166" s="20">
        <v>270</v>
      </c>
    </row>
    <row r="167" spans="1:1" x14ac:dyDescent="0.25">
      <c r="A167" s="20">
        <v>275</v>
      </c>
    </row>
    <row r="168" spans="1:1" x14ac:dyDescent="0.25">
      <c r="A168" s="20">
        <v>280</v>
      </c>
    </row>
    <row r="169" spans="1:1" x14ac:dyDescent="0.25">
      <c r="A169" s="20">
        <v>285</v>
      </c>
    </row>
    <row r="170" spans="1:1" x14ac:dyDescent="0.25">
      <c r="A170" s="20">
        <v>290</v>
      </c>
    </row>
    <row r="171" spans="1:1" x14ac:dyDescent="0.25">
      <c r="A171" s="20">
        <v>295</v>
      </c>
    </row>
    <row r="172" spans="1:1" x14ac:dyDescent="0.25">
      <c r="A172" s="20">
        <v>300</v>
      </c>
    </row>
    <row r="173" spans="1:1" x14ac:dyDescent="0.25">
      <c r="A173" s="20">
        <v>305</v>
      </c>
    </row>
    <row r="174" spans="1:1" x14ac:dyDescent="0.25">
      <c r="A174" s="20">
        <v>310</v>
      </c>
    </row>
    <row r="175" spans="1:1" x14ac:dyDescent="0.25">
      <c r="A175" s="20">
        <v>315</v>
      </c>
    </row>
    <row r="176" spans="1:1" x14ac:dyDescent="0.25">
      <c r="A176" s="20">
        <v>320</v>
      </c>
    </row>
    <row r="177" spans="1:1" x14ac:dyDescent="0.25">
      <c r="A177" s="20">
        <v>325</v>
      </c>
    </row>
    <row r="178" spans="1:1" x14ac:dyDescent="0.25">
      <c r="A178" s="20">
        <v>330</v>
      </c>
    </row>
    <row r="179" spans="1:1" x14ac:dyDescent="0.25">
      <c r="A179" s="20">
        <v>335</v>
      </c>
    </row>
    <row r="180" spans="1:1" x14ac:dyDescent="0.25">
      <c r="A180" s="20">
        <v>340</v>
      </c>
    </row>
    <row r="181" spans="1:1" x14ac:dyDescent="0.25">
      <c r="A181" s="20">
        <v>345</v>
      </c>
    </row>
    <row r="182" spans="1:1" x14ac:dyDescent="0.25">
      <c r="A182" s="20">
        <v>350</v>
      </c>
    </row>
    <row r="183" spans="1:1" x14ac:dyDescent="0.25">
      <c r="A183" s="20">
        <v>355</v>
      </c>
    </row>
    <row r="184" spans="1:1" x14ac:dyDescent="0.25">
      <c r="A184" s="20">
        <v>360</v>
      </c>
    </row>
    <row r="185" spans="1:1" x14ac:dyDescent="0.25">
      <c r="A185" s="20">
        <v>365</v>
      </c>
    </row>
    <row r="186" spans="1:1" x14ac:dyDescent="0.25">
      <c r="A186" s="20">
        <v>370</v>
      </c>
    </row>
    <row r="187" spans="1:1" x14ac:dyDescent="0.25">
      <c r="A187" s="20">
        <v>375</v>
      </c>
    </row>
    <row r="188" spans="1:1" x14ac:dyDescent="0.25">
      <c r="A188" s="20">
        <v>380</v>
      </c>
    </row>
    <row r="189" spans="1:1" x14ac:dyDescent="0.25">
      <c r="A189" s="20">
        <v>385</v>
      </c>
    </row>
    <row r="190" spans="1:1" x14ac:dyDescent="0.25">
      <c r="A190" s="20">
        <v>390</v>
      </c>
    </row>
    <row r="191" spans="1:1" x14ac:dyDescent="0.25">
      <c r="A191" s="20">
        <v>395</v>
      </c>
    </row>
    <row r="192" spans="1:1" x14ac:dyDescent="0.25">
      <c r="A192" s="20">
        <v>400</v>
      </c>
    </row>
    <row r="193" spans="1:1" x14ac:dyDescent="0.25">
      <c r="A193" s="20">
        <v>405</v>
      </c>
    </row>
    <row r="194" spans="1:1" x14ac:dyDescent="0.25">
      <c r="A194" s="20">
        <v>410</v>
      </c>
    </row>
    <row r="195" spans="1:1" x14ac:dyDescent="0.25">
      <c r="A195" s="20">
        <v>415</v>
      </c>
    </row>
    <row r="196" spans="1:1" x14ac:dyDescent="0.25">
      <c r="A196" s="20">
        <v>420</v>
      </c>
    </row>
    <row r="197" spans="1:1" x14ac:dyDescent="0.25">
      <c r="A197" s="20">
        <v>425</v>
      </c>
    </row>
    <row r="198" spans="1:1" x14ac:dyDescent="0.25">
      <c r="A198" s="20">
        <v>430</v>
      </c>
    </row>
    <row r="199" spans="1:1" x14ac:dyDescent="0.25">
      <c r="A199" s="20">
        <v>435</v>
      </c>
    </row>
    <row r="200" spans="1:1" x14ac:dyDescent="0.25">
      <c r="A200" s="20">
        <v>440</v>
      </c>
    </row>
    <row r="201" spans="1:1" x14ac:dyDescent="0.25">
      <c r="A201" s="20">
        <v>445</v>
      </c>
    </row>
    <row r="202" spans="1:1" x14ac:dyDescent="0.25">
      <c r="A202" s="20">
        <v>450</v>
      </c>
    </row>
    <row r="203" spans="1:1" x14ac:dyDescent="0.25">
      <c r="A203" s="20">
        <v>455</v>
      </c>
    </row>
    <row r="204" spans="1:1" x14ac:dyDescent="0.25">
      <c r="A204" s="20">
        <v>460</v>
      </c>
    </row>
    <row r="205" spans="1:1" x14ac:dyDescent="0.25">
      <c r="A205" s="20">
        <v>465</v>
      </c>
    </row>
    <row r="206" spans="1:1" x14ac:dyDescent="0.25">
      <c r="A206" s="20">
        <v>470</v>
      </c>
    </row>
    <row r="207" spans="1:1" x14ac:dyDescent="0.25">
      <c r="A207" s="20">
        <v>475</v>
      </c>
    </row>
    <row r="208" spans="1:1" x14ac:dyDescent="0.25">
      <c r="A208" s="20">
        <v>480</v>
      </c>
    </row>
    <row r="209" spans="1:15" x14ac:dyDescent="0.25">
      <c r="A209" s="20">
        <v>485</v>
      </c>
    </row>
    <row r="210" spans="1:15" x14ac:dyDescent="0.25">
      <c r="A210" s="20">
        <v>490</v>
      </c>
    </row>
    <row r="211" spans="1:15" x14ac:dyDescent="0.25">
      <c r="A211" s="20">
        <v>495</v>
      </c>
    </row>
    <row r="212" spans="1:15" x14ac:dyDescent="0.25">
      <c r="A212" s="20">
        <v>500</v>
      </c>
    </row>
    <row r="213" spans="1:15" x14ac:dyDescent="0.25">
      <c r="A213" s="20">
        <v>505</v>
      </c>
    </row>
    <row r="214" spans="1:15" x14ac:dyDescent="0.25">
      <c r="A214" s="20">
        <v>510</v>
      </c>
    </row>
    <row r="215" spans="1:15" x14ac:dyDescent="0.25">
      <c r="A215" s="20">
        <v>515</v>
      </c>
    </row>
    <row r="216" spans="1:15" s="23" customFormat="1" ht="5.25" customHeight="1" x14ac:dyDescent="0.25"/>
    <row r="217" spans="1:15" x14ac:dyDescent="0.25">
      <c r="A217" s="60" t="s">
        <v>194</v>
      </c>
      <c r="B217" s="61"/>
      <c r="C217" s="61"/>
      <c r="D217" s="61"/>
      <c r="E217" s="61"/>
      <c r="F217" s="61"/>
      <c r="G217" s="61"/>
      <c r="H217" s="61"/>
    </row>
    <row r="218" spans="1:15" x14ac:dyDescent="0.25">
      <c r="A218" s="61"/>
      <c r="B218" s="61"/>
      <c r="C218" s="61"/>
      <c r="D218" s="61"/>
      <c r="E218" s="61"/>
      <c r="F218" s="61"/>
      <c r="G218" s="61"/>
      <c r="H218" s="61"/>
    </row>
    <row r="219" spans="1:15" x14ac:dyDescent="0.25">
      <c r="A219" s="61"/>
      <c r="B219" s="61"/>
      <c r="C219" s="61"/>
      <c r="D219" s="61"/>
      <c r="E219" s="61"/>
      <c r="F219" s="61"/>
      <c r="G219" s="61"/>
      <c r="H219" s="61"/>
    </row>
    <row r="221" spans="1:15" x14ac:dyDescent="0.25">
      <c r="A221" s="24" t="s">
        <v>195</v>
      </c>
      <c r="B221" s="24"/>
      <c r="C221" s="24"/>
      <c r="D221" s="24"/>
      <c r="E221" s="24"/>
      <c r="F221" s="24"/>
      <c r="G221" s="24"/>
      <c r="H221" s="24"/>
    </row>
    <row r="223" spans="1:15" ht="15.75" x14ac:dyDescent="0.25">
      <c r="A223" s="21" t="s">
        <v>94</v>
      </c>
      <c r="H223" s="78" t="s">
        <v>4</v>
      </c>
      <c r="I223" s="78"/>
    </row>
    <row r="224" spans="1:15" x14ac:dyDescent="0.25">
      <c r="A224" s="20">
        <v>20</v>
      </c>
      <c r="D224" s="77" t="s">
        <v>196</v>
      </c>
      <c r="E224" s="77"/>
      <c r="F224" s="77"/>
      <c r="G224" s="77"/>
      <c r="H224" s="77"/>
      <c r="I224" s="77"/>
      <c r="J224" s="77"/>
      <c r="K224" s="77"/>
      <c r="L224" s="77"/>
      <c r="M224" s="77"/>
      <c r="N224" s="77"/>
      <c r="O224" s="77"/>
    </row>
    <row r="225" spans="1:16" ht="15.75" x14ac:dyDescent="0.25">
      <c r="A225" s="20">
        <v>25</v>
      </c>
      <c r="D225" s="109" t="s">
        <v>177</v>
      </c>
      <c r="E225" s="109"/>
      <c r="F225" s="104">
        <f>QUARTILE(A223:A333,1)</f>
        <v>156.25</v>
      </c>
      <c r="G225" s="104"/>
      <c r="H225" s="104"/>
      <c r="I225" s="104"/>
      <c r="J225" s="104"/>
      <c r="K225" s="104"/>
      <c r="L225" s="104"/>
      <c r="M225" s="104"/>
      <c r="N225" s="104"/>
      <c r="O225" s="104"/>
    </row>
    <row r="226" spans="1:16" ht="15.75" x14ac:dyDescent="0.25">
      <c r="A226" s="20">
        <v>30</v>
      </c>
      <c r="D226" s="109" t="s">
        <v>178</v>
      </c>
      <c r="E226" s="109"/>
      <c r="F226" s="104">
        <f>QUARTILE(A223:A333,2)</f>
        <v>292.5</v>
      </c>
      <c r="G226" s="104"/>
      <c r="H226" s="104"/>
      <c r="I226" s="104"/>
      <c r="J226" s="104"/>
      <c r="K226" s="104"/>
      <c r="L226" s="104"/>
      <c r="M226" s="104"/>
      <c r="N226" s="104"/>
      <c r="O226" s="104"/>
    </row>
    <row r="227" spans="1:16" ht="15.75" x14ac:dyDescent="0.25">
      <c r="A227" s="20">
        <v>35</v>
      </c>
      <c r="D227" s="109" t="s">
        <v>179</v>
      </c>
      <c r="E227" s="109"/>
      <c r="F227" s="104">
        <f>QUARTILE(A223:A333,3)</f>
        <v>428.75</v>
      </c>
      <c r="G227" s="104"/>
      <c r="H227" s="104"/>
      <c r="I227" s="104"/>
      <c r="J227" s="104"/>
      <c r="K227" s="104"/>
      <c r="L227" s="104"/>
      <c r="M227" s="104"/>
      <c r="N227" s="104"/>
      <c r="O227" s="104"/>
    </row>
    <row r="228" spans="1:16" x14ac:dyDescent="0.25">
      <c r="A228" s="20">
        <v>40</v>
      </c>
    </row>
    <row r="229" spans="1:16" x14ac:dyDescent="0.25">
      <c r="A229" s="20">
        <v>45</v>
      </c>
      <c r="D229" s="77" t="s">
        <v>197</v>
      </c>
      <c r="E229" s="77"/>
      <c r="F229" s="77"/>
      <c r="G229" s="77"/>
      <c r="H229" s="77"/>
      <c r="I229" s="77"/>
      <c r="J229" s="77"/>
      <c r="K229" s="77"/>
      <c r="L229" s="77"/>
      <c r="M229" s="77"/>
      <c r="N229" s="77"/>
      <c r="O229" s="77"/>
    </row>
    <row r="230" spans="1:16" ht="15.75" x14ac:dyDescent="0.25">
      <c r="A230" s="20">
        <v>50</v>
      </c>
      <c r="D230" s="110" t="s">
        <v>199</v>
      </c>
      <c r="E230" s="110"/>
      <c r="F230" s="104">
        <f>PERCENTILE(A223:A333,0.2)</f>
        <v>129</v>
      </c>
      <c r="G230" s="104"/>
      <c r="H230" s="104"/>
      <c r="I230" s="104"/>
      <c r="J230" s="104"/>
      <c r="K230" s="104"/>
      <c r="L230" s="104"/>
      <c r="M230" s="104"/>
      <c r="N230" s="104"/>
      <c r="O230" s="104"/>
    </row>
    <row r="231" spans="1:16" ht="15.75" x14ac:dyDescent="0.25">
      <c r="A231" s="20">
        <v>55</v>
      </c>
      <c r="D231" s="110" t="s">
        <v>198</v>
      </c>
      <c r="E231" s="110"/>
      <c r="F231" s="104">
        <f>PERCENTILE(A223:A333,0.4)</f>
        <v>238</v>
      </c>
      <c r="G231" s="104"/>
      <c r="H231" s="104"/>
      <c r="I231" s="104"/>
      <c r="J231" s="104"/>
      <c r="K231" s="104"/>
      <c r="L231" s="104"/>
      <c r="M231" s="104"/>
      <c r="N231" s="104"/>
      <c r="O231" s="104"/>
    </row>
    <row r="232" spans="1:16" ht="15.75" x14ac:dyDescent="0.25">
      <c r="A232" s="20">
        <v>60</v>
      </c>
      <c r="D232" s="110" t="s">
        <v>200</v>
      </c>
      <c r="E232" s="110"/>
      <c r="F232" s="104">
        <f>PERCENTILE(A223:A333,0.8)</f>
        <v>456</v>
      </c>
      <c r="G232" s="104"/>
      <c r="H232" s="104"/>
      <c r="I232" s="104"/>
      <c r="J232" s="104"/>
      <c r="K232" s="104"/>
      <c r="L232" s="104"/>
      <c r="M232" s="104"/>
      <c r="N232" s="104"/>
      <c r="O232" s="104"/>
    </row>
    <row r="233" spans="1:16" x14ac:dyDescent="0.25">
      <c r="A233" s="20">
        <v>65</v>
      </c>
    </row>
    <row r="234" spans="1:16" x14ac:dyDescent="0.25">
      <c r="A234" s="20">
        <v>70</v>
      </c>
      <c r="D234" s="77" t="s">
        <v>201</v>
      </c>
      <c r="E234" s="77"/>
      <c r="F234" s="77"/>
      <c r="G234" s="77"/>
      <c r="H234" s="77"/>
      <c r="I234" s="77"/>
      <c r="J234" s="77"/>
      <c r="K234" s="77"/>
      <c r="L234" s="77"/>
      <c r="M234" s="77"/>
      <c r="N234" s="77"/>
      <c r="O234" s="77"/>
      <c r="P234" s="77"/>
    </row>
    <row r="235" spans="1:16" x14ac:dyDescent="0.25">
      <c r="A235" s="20">
        <v>75</v>
      </c>
    </row>
    <row r="236" spans="1:16" ht="15" customHeight="1" x14ac:dyDescent="0.25">
      <c r="A236" s="20">
        <v>80</v>
      </c>
      <c r="D236" s="146" t="s">
        <v>250</v>
      </c>
      <c r="E236" s="146"/>
      <c r="F236" s="146"/>
      <c r="G236" s="146"/>
      <c r="H236" s="146"/>
      <c r="I236" s="146"/>
      <c r="J236" s="146"/>
      <c r="K236" s="146"/>
      <c r="L236" s="146"/>
      <c r="M236" s="146"/>
      <c r="N236" s="146"/>
      <c r="O236" s="146"/>
      <c r="P236" s="146"/>
    </row>
    <row r="237" spans="1:16" x14ac:dyDescent="0.25">
      <c r="A237" s="20">
        <v>85</v>
      </c>
      <c r="D237" s="146"/>
      <c r="E237" s="146"/>
      <c r="F237" s="146"/>
      <c r="G237" s="146"/>
      <c r="H237" s="146"/>
      <c r="I237" s="146"/>
      <c r="J237" s="146"/>
      <c r="K237" s="146"/>
      <c r="L237" s="146"/>
      <c r="M237" s="146"/>
      <c r="N237" s="146"/>
      <c r="O237" s="146"/>
      <c r="P237" s="146"/>
    </row>
    <row r="238" spans="1:16" x14ac:dyDescent="0.25">
      <c r="A238" s="20">
        <v>90</v>
      </c>
      <c r="D238" s="146"/>
      <c r="E238" s="146"/>
      <c r="F238" s="146"/>
      <c r="G238" s="146"/>
      <c r="H238" s="146"/>
      <c r="I238" s="146"/>
      <c r="J238" s="146"/>
      <c r="K238" s="146"/>
      <c r="L238" s="146"/>
      <c r="M238" s="146"/>
      <c r="N238" s="146"/>
      <c r="O238" s="146"/>
      <c r="P238" s="146"/>
    </row>
    <row r="239" spans="1:16" x14ac:dyDescent="0.25">
      <c r="A239" s="20">
        <v>95</v>
      </c>
      <c r="G239" s="57"/>
      <c r="K239" s="138"/>
      <c r="L239" s="138"/>
      <c r="M239" s="138"/>
      <c r="N239" s="138"/>
      <c r="O239" s="138"/>
      <c r="P239" s="138"/>
    </row>
    <row r="240" spans="1:16" ht="15" customHeight="1" x14ac:dyDescent="0.25">
      <c r="A240" s="20">
        <v>100</v>
      </c>
      <c r="D240" s="147" t="s">
        <v>251</v>
      </c>
      <c r="E240" s="147"/>
      <c r="F240" s="147"/>
      <c r="G240" s="147"/>
      <c r="H240" s="147"/>
      <c r="I240" s="147"/>
      <c r="J240" s="147"/>
      <c r="K240" s="147"/>
      <c r="L240" s="147"/>
      <c r="M240" s="147"/>
      <c r="N240" s="147"/>
      <c r="O240" s="147"/>
      <c r="P240" s="147"/>
    </row>
    <row r="241" spans="1:16" x14ac:dyDescent="0.25">
      <c r="A241" s="20">
        <v>105</v>
      </c>
      <c r="D241" s="147"/>
      <c r="E241" s="147"/>
      <c r="F241" s="147"/>
      <c r="G241" s="147"/>
      <c r="H241" s="147"/>
      <c r="I241" s="147"/>
      <c r="J241" s="147"/>
      <c r="K241" s="147"/>
      <c r="L241" s="147"/>
      <c r="M241" s="147"/>
      <c r="N241" s="147"/>
      <c r="O241" s="147"/>
      <c r="P241" s="147"/>
    </row>
    <row r="242" spans="1:16" x14ac:dyDescent="0.25">
      <c r="A242" s="20">
        <v>110</v>
      </c>
      <c r="D242" s="147"/>
      <c r="E242" s="147"/>
      <c r="F242" s="147"/>
      <c r="G242" s="147"/>
      <c r="H242" s="147"/>
      <c r="I242" s="147"/>
      <c r="J242" s="147"/>
      <c r="K242" s="147"/>
      <c r="L242" s="147"/>
      <c r="M242" s="147"/>
      <c r="N242" s="147"/>
      <c r="O242" s="147"/>
      <c r="P242" s="147"/>
    </row>
    <row r="243" spans="1:16" x14ac:dyDescent="0.25">
      <c r="A243" s="20">
        <v>115</v>
      </c>
      <c r="G243" s="57"/>
    </row>
    <row r="244" spans="1:16" ht="15" customHeight="1" x14ac:dyDescent="0.25">
      <c r="A244" s="20">
        <v>120</v>
      </c>
      <c r="D244" s="148" t="s">
        <v>252</v>
      </c>
      <c r="E244" s="148"/>
      <c r="F244" s="148"/>
      <c r="G244" s="148"/>
      <c r="H244" s="148"/>
      <c r="I244" s="148"/>
      <c r="J244" s="148"/>
      <c r="K244" s="148"/>
      <c r="L244" s="148"/>
      <c r="M244" s="148"/>
      <c r="N244" s="148"/>
      <c r="O244" s="148"/>
      <c r="P244" s="148"/>
    </row>
    <row r="245" spans="1:16" ht="15" customHeight="1" x14ac:dyDescent="0.25">
      <c r="A245" s="20">
        <v>125</v>
      </c>
      <c r="D245" s="148"/>
      <c r="E245" s="148"/>
      <c r="F245" s="148"/>
      <c r="G245" s="148"/>
      <c r="H245" s="148"/>
      <c r="I245" s="148"/>
      <c r="J245" s="148"/>
      <c r="K245" s="148"/>
      <c r="L245" s="148"/>
      <c r="M245" s="148"/>
      <c r="N245" s="148"/>
      <c r="O245" s="148"/>
      <c r="P245" s="148"/>
    </row>
    <row r="246" spans="1:16" x14ac:dyDescent="0.25">
      <c r="A246" s="20">
        <v>130</v>
      </c>
      <c r="D246" s="148"/>
      <c r="E246" s="148"/>
      <c r="F246" s="148"/>
      <c r="G246" s="148"/>
      <c r="H246" s="148"/>
      <c r="I246" s="148"/>
      <c r="J246" s="148"/>
      <c r="K246" s="148"/>
      <c r="L246" s="148"/>
      <c r="M246" s="148"/>
      <c r="N246" s="148"/>
      <c r="O246" s="148"/>
      <c r="P246" s="148"/>
    </row>
    <row r="247" spans="1:16" x14ac:dyDescent="0.25">
      <c r="A247" s="20">
        <v>135</v>
      </c>
      <c r="D247" s="148"/>
      <c r="E247" s="148"/>
      <c r="F247" s="148"/>
      <c r="G247" s="148"/>
      <c r="H247" s="148"/>
      <c r="I247" s="148"/>
      <c r="J247" s="148"/>
      <c r="K247" s="148"/>
      <c r="L247" s="148"/>
      <c r="M247" s="148"/>
      <c r="N247" s="148"/>
      <c r="O247" s="148"/>
      <c r="P247" s="148"/>
    </row>
    <row r="248" spans="1:16" x14ac:dyDescent="0.25">
      <c r="A248" s="20">
        <v>140</v>
      </c>
    </row>
    <row r="249" spans="1:16" x14ac:dyDescent="0.25">
      <c r="A249" s="20">
        <v>145</v>
      </c>
    </row>
    <row r="250" spans="1:16" x14ac:dyDescent="0.25">
      <c r="A250" s="20">
        <v>150</v>
      </c>
    </row>
    <row r="251" spans="1:16" x14ac:dyDescent="0.25">
      <c r="A251" s="20">
        <v>155</v>
      </c>
    </row>
    <row r="252" spans="1:16" x14ac:dyDescent="0.25">
      <c r="A252" s="20">
        <v>160</v>
      </c>
    </row>
    <row r="253" spans="1:16" x14ac:dyDescent="0.25">
      <c r="A253" s="20">
        <v>165</v>
      </c>
    </row>
    <row r="254" spans="1:16" x14ac:dyDescent="0.25">
      <c r="A254" s="20">
        <v>170</v>
      </c>
    </row>
    <row r="255" spans="1:16" x14ac:dyDescent="0.25">
      <c r="A255" s="20">
        <v>175</v>
      </c>
    </row>
    <row r="256" spans="1:16" x14ac:dyDescent="0.25">
      <c r="A256" s="20">
        <v>180</v>
      </c>
    </row>
    <row r="257" spans="1:1" x14ac:dyDescent="0.25">
      <c r="A257" s="20">
        <v>185</v>
      </c>
    </row>
    <row r="258" spans="1:1" x14ac:dyDescent="0.25">
      <c r="A258" s="20">
        <v>190</v>
      </c>
    </row>
    <row r="259" spans="1:1" x14ac:dyDescent="0.25">
      <c r="A259" s="20">
        <v>195</v>
      </c>
    </row>
    <row r="260" spans="1:1" x14ac:dyDescent="0.25">
      <c r="A260" s="20">
        <v>200</v>
      </c>
    </row>
    <row r="261" spans="1:1" x14ac:dyDescent="0.25">
      <c r="A261" s="20">
        <v>205</v>
      </c>
    </row>
    <row r="262" spans="1:1" x14ac:dyDescent="0.25">
      <c r="A262" s="20">
        <v>210</v>
      </c>
    </row>
    <row r="263" spans="1:1" x14ac:dyDescent="0.25">
      <c r="A263" s="20">
        <v>215</v>
      </c>
    </row>
    <row r="264" spans="1:1" x14ac:dyDescent="0.25">
      <c r="A264" s="20">
        <v>220</v>
      </c>
    </row>
    <row r="265" spans="1:1" x14ac:dyDescent="0.25">
      <c r="A265" s="20">
        <v>225</v>
      </c>
    </row>
    <row r="266" spans="1:1" x14ac:dyDescent="0.25">
      <c r="A266" s="20">
        <v>230</v>
      </c>
    </row>
    <row r="267" spans="1:1" x14ac:dyDescent="0.25">
      <c r="A267" s="20">
        <v>235</v>
      </c>
    </row>
    <row r="268" spans="1:1" x14ac:dyDescent="0.25">
      <c r="A268" s="20">
        <v>240</v>
      </c>
    </row>
    <row r="269" spans="1:1" x14ac:dyDescent="0.25">
      <c r="A269" s="20">
        <v>245</v>
      </c>
    </row>
    <row r="270" spans="1:1" x14ac:dyDescent="0.25">
      <c r="A270" s="20">
        <v>250</v>
      </c>
    </row>
    <row r="271" spans="1:1" x14ac:dyDescent="0.25">
      <c r="A271" s="20">
        <v>255</v>
      </c>
    </row>
    <row r="272" spans="1:1" x14ac:dyDescent="0.25">
      <c r="A272" s="20">
        <v>260</v>
      </c>
    </row>
    <row r="273" spans="1:1" x14ac:dyDescent="0.25">
      <c r="A273" s="20">
        <v>265</v>
      </c>
    </row>
    <row r="274" spans="1:1" x14ac:dyDescent="0.25">
      <c r="A274" s="20">
        <v>270</v>
      </c>
    </row>
    <row r="275" spans="1:1" x14ac:dyDescent="0.25">
      <c r="A275" s="20">
        <v>275</v>
      </c>
    </row>
    <row r="276" spans="1:1" x14ac:dyDescent="0.25">
      <c r="A276" s="20">
        <v>280</v>
      </c>
    </row>
    <row r="277" spans="1:1" x14ac:dyDescent="0.25">
      <c r="A277" s="20">
        <v>285</v>
      </c>
    </row>
    <row r="278" spans="1:1" x14ac:dyDescent="0.25">
      <c r="A278" s="20">
        <v>290</v>
      </c>
    </row>
    <row r="279" spans="1:1" x14ac:dyDescent="0.25">
      <c r="A279" s="20">
        <v>295</v>
      </c>
    </row>
    <row r="280" spans="1:1" x14ac:dyDescent="0.25">
      <c r="A280" s="20">
        <v>300</v>
      </c>
    </row>
    <row r="281" spans="1:1" x14ac:dyDescent="0.25">
      <c r="A281" s="20">
        <v>305</v>
      </c>
    </row>
    <row r="282" spans="1:1" x14ac:dyDescent="0.25">
      <c r="A282" s="20">
        <v>310</v>
      </c>
    </row>
    <row r="283" spans="1:1" x14ac:dyDescent="0.25">
      <c r="A283" s="20">
        <v>315</v>
      </c>
    </row>
    <row r="284" spans="1:1" x14ac:dyDescent="0.25">
      <c r="A284" s="20">
        <v>320</v>
      </c>
    </row>
    <row r="285" spans="1:1" x14ac:dyDescent="0.25">
      <c r="A285" s="20">
        <v>325</v>
      </c>
    </row>
    <row r="286" spans="1:1" x14ac:dyDescent="0.25">
      <c r="A286" s="20">
        <v>330</v>
      </c>
    </row>
    <row r="287" spans="1:1" x14ac:dyDescent="0.25">
      <c r="A287" s="20">
        <v>335</v>
      </c>
    </row>
    <row r="288" spans="1:1" x14ac:dyDescent="0.25">
      <c r="A288" s="20">
        <v>340</v>
      </c>
    </row>
    <row r="289" spans="1:1" x14ac:dyDescent="0.25">
      <c r="A289" s="20">
        <v>345</v>
      </c>
    </row>
    <row r="290" spans="1:1" x14ac:dyDescent="0.25">
      <c r="A290" s="20">
        <v>350</v>
      </c>
    </row>
    <row r="291" spans="1:1" x14ac:dyDescent="0.25">
      <c r="A291" s="20">
        <v>355</v>
      </c>
    </row>
    <row r="292" spans="1:1" x14ac:dyDescent="0.25">
      <c r="A292" s="20">
        <v>360</v>
      </c>
    </row>
    <row r="293" spans="1:1" x14ac:dyDescent="0.25">
      <c r="A293" s="20">
        <v>365</v>
      </c>
    </row>
    <row r="294" spans="1:1" x14ac:dyDescent="0.25">
      <c r="A294" s="20">
        <v>370</v>
      </c>
    </row>
    <row r="295" spans="1:1" x14ac:dyDescent="0.25">
      <c r="A295" s="20">
        <v>375</v>
      </c>
    </row>
    <row r="296" spans="1:1" x14ac:dyDescent="0.25">
      <c r="A296" s="20">
        <v>380</v>
      </c>
    </row>
    <row r="297" spans="1:1" x14ac:dyDescent="0.25">
      <c r="A297" s="20">
        <v>385</v>
      </c>
    </row>
    <row r="298" spans="1:1" x14ac:dyDescent="0.25">
      <c r="A298" s="20">
        <v>390</v>
      </c>
    </row>
    <row r="299" spans="1:1" x14ac:dyDescent="0.25">
      <c r="A299" s="20">
        <v>395</v>
      </c>
    </row>
    <row r="300" spans="1:1" x14ac:dyDescent="0.25">
      <c r="A300" s="20">
        <v>400</v>
      </c>
    </row>
    <row r="301" spans="1:1" x14ac:dyDescent="0.25">
      <c r="A301" s="20">
        <v>405</v>
      </c>
    </row>
    <row r="302" spans="1:1" x14ac:dyDescent="0.25">
      <c r="A302" s="20">
        <v>410</v>
      </c>
    </row>
    <row r="303" spans="1:1" x14ac:dyDescent="0.25">
      <c r="A303" s="20">
        <v>415</v>
      </c>
    </row>
    <row r="304" spans="1:1" x14ac:dyDescent="0.25">
      <c r="A304" s="20">
        <v>420</v>
      </c>
    </row>
    <row r="305" spans="1:1" x14ac:dyDescent="0.25">
      <c r="A305" s="20">
        <v>425</v>
      </c>
    </row>
    <row r="306" spans="1:1" x14ac:dyDescent="0.25">
      <c r="A306" s="20">
        <v>430</v>
      </c>
    </row>
    <row r="307" spans="1:1" x14ac:dyDescent="0.25">
      <c r="A307" s="20">
        <v>435</v>
      </c>
    </row>
    <row r="308" spans="1:1" x14ac:dyDescent="0.25">
      <c r="A308" s="20">
        <v>440</v>
      </c>
    </row>
    <row r="309" spans="1:1" x14ac:dyDescent="0.25">
      <c r="A309" s="20">
        <v>445</v>
      </c>
    </row>
    <row r="310" spans="1:1" x14ac:dyDescent="0.25">
      <c r="A310" s="20">
        <v>450</v>
      </c>
    </row>
    <row r="311" spans="1:1" x14ac:dyDescent="0.25">
      <c r="A311" s="20">
        <v>455</v>
      </c>
    </row>
    <row r="312" spans="1:1" x14ac:dyDescent="0.25">
      <c r="A312" s="20">
        <v>460</v>
      </c>
    </row>
    <row r="313" spans="1:1" x14ac:dyDescent="0.25">
      <c r="A313" s="20">
        <v>465</v>
      </c>
    </row>
    <row r="314" spans="1:1" x14ac:dyDescent="0.25">
      <c r="A314" s="20">
        <v>470</v>
      </c>
    </row>
    <row r="315" spans="1:1" x14ac:dyDescent="0.25">
      <c r="A315" s="20">
        <v>475</v>
      </c>
    </row>
    <row r="316" spans="1:1" x14ac:dyDescent="0.25">
      <c r="A316" s="20">
        <v>480</v>
      </c>
    </row>
    <row r="317" spans="1:1" x14ac:dyDescent="0.25">
      <c r="A317" s="20">
        <v>485</v>
      </c>
    </row>
    <row r="318" spans="1:1" x14ac:dyDescent="0.25">
      <c r="A318" s="20">
        <v>490</v>
      </c>
    </row>
    <row r="319" spans="1:1" x14ac:dyDescent="0.25">
      <c r="A319" s="20">
        <v>495</v>
      </c>
    </row>
    <row r="320" spans="1:1" x14ac:dyDescent="0.25">
      <c r="A320" s="20">
        <v>500</v>
      </c>
    </row>
    <row r="321" spans="1:8" x14ac:dyDescent="0.25">
      <c r="A321" s="20">
        <v>505</v>
      </c>
    </row>
    <row r="322" spans="1:8" x14ac:dyDescent="0.25">
      <c r="A322" s="20">
        <v>510</v>
      </c>
    </row>
    <row r="323" spans="1:8" x14ac:dyDescent="0.25">
      <c r="A323" s="20">
        <v>515</v>
      </c>
    </row>
    <row r="324" spans="1:8" x14ac:dyDescent="0.25">
      <c r="A324" s="20">
        <v>520</v>
      </c>
    </row>
    <row r="325" spans="1:8" x14ac:dyDescent="0.25">
      <c r="A325" s="20">
        <v>525</v>
      </c>
    </row>
    <row r="326" spans="1:8" x14ac:dyDescent="0.25">
      <c r="A326" s="20">
        <v>530</v>
      </c>
    </row>
    <row r="327" spans="1:8" x14ac:dyDescent="0.25">
      <c r="A327" s="20">
        <v>535</v>
      </c>
    </row>
    <row r="328" spans="1:8" x14ac:dyDescent="0.25">
      <c r="A328" s="20">
        <v>540</v>
      </c>
    </row>
    <row r="329" spans="1:8" x14ac:dyDescent="0.25">
      <c r="A329" s="20">
        <v>545</v>
      </c>
    </row>
    <row r="330" spans="1:8" x14ac:dyDescent="0.25">
      <c r="A330" s="20">
        <v>550</v>
      </c>
    </row>
    <row r="331" spans="1:8" x14ac:dyDescent="0.25">
      <c r="A331" s="20">
        <v>555</v>
      </c>
    </row>
    <row r="332" spans="1:8" x14ac:dyDescent="0.25">
      <c r="A332" s="20">
        <v>560</v>
      </c>
    </row>
    <row r="333" spans="1:8" x14ac:dyDescent="0.25">
      <c r="A333" s="20">
        <v>565</v>
      </c>
    </row>
    <row r="334" spans="1:8" s="23" customFormat="1" ht="5.25" customHeight="1" x14ac:dyDescent="0.25"/>
    <row r="335" spans="1:8" x14ac:dyDescent="0.25">
      <c r="A335" s="60" t="s">
        <v>202</v>
      </c>
      <c r="B335" s="61"/>
      <c r="C335" s="61"/>
      <c r="D335" s="61"/>
      <c r="E335" s="61"/>
      <c r="F335" s="61"/>
      <c r="G335" s="61"/>
      <c r="H335" s="61"/>
    </row>
    <row r="336" spans="1:8" x14ac:dyDescent="0.25">
      <c r="A336" s="61"/>
      <c r="B336" s="61"/>
      <c r="C336" s="61"/>
      <c r="D336" s="61"/>
      <c r="E336" s="61"/>
      <c r="F336" s="61"/>
      <c r="G336" s="61"/>
      <c r="H336" s="61"/>
    </row>
    <row r="337" spans="1:16" x14ac:dyDescent="0.25">
      <c r="A337" s="61"/>
      <c r="B337" s="61"/>
      <c r="C337" s="61"/>
      <c r="D337" s="61"/>
      <c r="E337" s="61"/>
      <c r="F337" s="61"/>
      <c r="G337" s="61"/>
      <c r="H337" s="61"/>
    </row>
    <row r="339" spans="1:16" x14ac:dyDescent="0.25">
      <c r="A339" s="24" t="s">
        <v>203</v>
      </c>
      <c r="B339" s="24"/>
      <c r="C339" s="24"/>
      <c r="D339" s="24"/>
      <c r="E339" s="24"/>
      <c r="F339" s="24"/>
      <c r="G339" s="24"/>
      <c r="H339" s="24"/>
      <c r="I339" s="24"/>
    </row>
    <row r="341" spans="1:16" ht="15.75" x14ac:dyDescent="0.25">
      <c r="A341" s="21" t="s">
        <v>124</v>
      </c>
      <c r="H341" s="78" t="s">
        <v>4</v>
      </c>
      <c r="I341" s="78"/>
    </row>
    <row r="342" spans="1:16" x14ac:dyDescent="0.25">
      <c r="A342" s="20">
        <v>15</v>
      </c>
      <c r="D342" s="77" t="s">
        <v>204</v>
      </c>
      <c r="E342" s="77"/>
      <c r="F342" s="77"/>
      <c r="G342" s="77"/>
      <c r="H342" s="77"/>
      <c r="I342" s="77"/>
      <c r="J342" s="77"/>
      <c r="K342" s="77"/>
      <c r="L342" s="77"/>
      <c r="M342" s="77"/>
      <c r="N342" s="77"/>
      <c r="O342" s="77"/>
    </row>
    <row r="343" spans="1:16" ht="15.75" x14ac:dyDescent="0.25">
      <c r="A343" s="20">
        <v>20</v>
      </c>
      <c r="D343" s="111" t="s">
        <v>177</v>
      </c>
      <c r="E343" s="111"/>
      <c r="F343" s="105">
        <f>QUARTILE(A341:A461,1)</f>
        <v>163.75</v>
      </c>
      <c r="G343" s="105"/>
      <c r="H343" s="105"/>
      <c r="I343" s="105"/>
      <c r="J343" s="105"/>
      <c r="K343" s="105"/>
      <c r="L343" s="105"/>
      <c r="M343" s="105"/>
      <c r="N343" s="105"/>
      <c r="O343" s="105"/>
    </row>
    <row r="344" spans="1:16" ht="15.75" x14ac:dyDescent="0.25">
      <c r="A344" s="20">
        <v>25</v>
      </c>
      <c r="D344" s="109" t="s">
        <v>178</v>
      </c>
      <c r="E344" s="109"/>
      <c r="F344" s="106">
        <f>QUARTILE(A341:A461,2)</f>
        <v>312.5</v>
      </c>
      <c r="G344" s="106"/>
      <c r="H344" s="106"/>
      <c r="I344" s="106"/>
      <c r="J344" s="106"/>
      <c r="K344" s="106"/>
      <c r="L344" s="106"/>
      <c r="M344" s="106"/>
      <c r="N344" s="106"/>
      <c r="O344" s="106"/>
    </row>
    <row r="345" spans="1:16" ht="15.75" x14ac:dyDescent="0.25">
      <c r="A345" s="20">
        <v>30</v>
      </c>
      <c r="D345" s="109" t="s">
        <v>179</v>
      </c>
      <c r="E345" s="109"/>
      <c r="F345" s="106">
        <f>QUARTILE(A341:A461,3)</f>
        <v>461.25</v>
      </c>
      <c r="G345" s="106"/>
      <c r="H345" s="106"/>
      <c r="I345" s="106"/>
      <c r="J345" s="106"/>
      <c r="K345" s="106"/>
      <c r="L345" s="106"/>
      <c r="M345" s="106"/>
      <c r="N345" s="106"/>
      <c r="O345" s="106"/>
    </row>
    <row r="346" spans="1:16" x14ac:dyDescent="0.25">
      <c r="A346" s="20">
        <v>35</v>
      </c>
    </row>
    <row r="347" spans="1:16" x14ac:dyDescent="0.25">
      <c r="A347" s="20">
        <v>40</v>
      </c>
      <c r="D347" s="77" t="s">
        <v>205</v>
      </c>
      <c r="E347" s="77"/>
      <c r="F347" s="77"/>
      <c r="G347" s="77"/>
      <c r="H347" s="77"/>
      <c r="I347" s="77"/>
      <c r="J347" s="77"/>
      <c r="K347" s="77"/>
      <c r="L347" s="77"/>
      <c r="M347" s="77"/>
      <c r="N347" s="77"/>
      <c r="O347" s="77"/>
    </row>
    <row r="348" spans="1:16" ht="15.75" x14ac:dyDescent="0.25">
      <c r="A348" s="20">
        <v>45</v>
      </c>
      <c r="D348" s="111" t="s">
        <v>207</v>
      </c>
      <c r="E348" s="111"/>
      <c r="F348" s="105">
        <f>PERCENTILE(A341:A461,0.3)</f>
        <v>193.49999999999997</v>
      </c>
      <c r="G348" s="105"/>
      <c r="H348" s="105"/>
      <c r="I348" s="105"/>
      <c r="J348" s="105"/>
      <c r="K348" s="105"/>
      <c r="L348" s="105"/>
      <c r="M348" s="105"/>
      <c r="N348" s="105"/>
      <c r="O348" s="105"/>
    </row>
    <row r="349" spans="1:16" ht="15.75" x14ac:dyDescent="0.25">
      <c r="A349" s="20">
        <v>50</v>
      </c>
      <c r="D349" s="109" t="s">
        <v>192</v>
      </c>
      <c r="E349" s="109"/>
      <c r="F349" s="106">
        <f>PERCENTILE(A341:A461,0.5)</f>
        <v>312.5</v>
      </c>
      <c r="G349" s="106"/>
      <c r="H349" s="106"/>
      <c r="I349" s="106"/>
      <c r="J349" s="106"/>
      <c r="K349" s="106"/>
      <c r="L349" s="106"/>
      <c r="M349" s="106"/>
      <c r="N349" s="106"/>
      <c r="O349" s="106"/>
    </row>
    <row r="350" spans="1:16" ht="15.75" x14ac:dyDescent="0.25">
      <c r="A350" s="20">
        <v>55</v>
      </c>
      <c r="D350" s="109" t="s">
        <v>208</v>
      </c>
      <c r="E350" s="109"/>
      <c r="F350" s="106">
        <f>PERCENTILE(A341:A461,0.7)</f>
        <v>431.5</v>
      </c>
      <c r="G350" s="106"/>
      <c r="H350" s="106"/>
      <c r="I350" s="106"/>
      <c r="J350" s="106"/>
      <c r="K350" s="106"/>
      <c r="L350" s="106"/>
      <c r="M350" s="106"/>
      <c r="N350" s="106"/>
      <c r="O350" s="106"/>
    </row>
    <row r="351" spans="1:16" x14ac:dyDescent="0.25">
      <c r="A351" s="20">
        <v>60</v>
      </c>
    </row>
    <row r="352" spans="1:16" x14ac:dyDescent="0.25">
      <c r="A352" s="20">
        <v>65</v>
      </c>
      <c r="D352" s="77" t="s">
        <v>206</v>
      </c>
      <c r="E352" s="77"/>
      <c r="F352" s="77"/>
      <c r="G352" s="77"/>
      <c r="H352" s="77"/>
      <c r="I352" s="77"/>
      <c r="J352" s="77"/>
      <c r="K352" s="77"/>
      <c r="L352" s="77"/>
      <c r="M352" s="77"/>
      <c r="N352" s="77"/>
      <c r="O352" s="77"/>
      <c r="P352" s="77"/>
    </row>
    <row r="353" spans="1:16" x14ac:dyDescent="0.25">
      <c r="A353" s="20">
        <v>70</v>
      </c>
    </row>
    <row r="354" spans="1:16" x14ac:dyDescent="0.25">
      <c r="A354" s="20">
        <v>75</v>
      </c>
      <c r="F354" s="151" t="s">
        <v>254</v>
      </c>
      <c r="G354" s="151"/>
      <c r="H354" s="151"/>
      <c r="I354" s="151"/>
      <c r="J354" s="151"/>
      <c r="K354" s="151"/>
      <c r="L354" s="151"/>
      <c r="M354" s="151"/>
      <c r="N354" s="151"/>
      <c r="O354" s="151"/>
      <c r="P354" s="151"/>
    </row>
    <row r="355" spans="1:16" x14ac:dyDescent="0.25">
      <c r="A355" s="20">
        <v>80</v>
      </c>
      <c r="D355" s="149" t="s">
        <v>253</v>
      </c>
      <c r="E355" s="149"/>
      <c r="F355" s="151"/>
      <c r="G355" s="151"/>
      <c r="H355" s="151"/>
      <c r="I355" s="151"/>
      <c r="J355" s="151"/>
      <c r="K355" s="151"/>
      <c r="L355" s="151"/>
      <c r="M355" s="151"/>
      <c r="N355" s="151"/>
      <c r="O355" s="151"/>
      <c r="P355" s="151"/>
    </row>
    <row r="356" spans="1:16" x14ac:dyDescent="0.25">
      <c r="A356" s="20">
        <v>85</v>
      </c>
      <c r="F356" s="151"/>
      <c r="G356" s="151"/>
      <c r="H356" s="151"/>
      <c r="I356" s="151"/>
      <c r="J356" s="151"/>
      <c r="K356" s="151"/>
      <c r="L356" s="151"/>
      <c r="M356" s="151"/>
      <c r="N356" s="151"/>
      <c r="O356" s="151"/>
      <c r="P356" s="151"/>
    </row>
    <row r="357" spans="1:16" x14ac:dyDescent="0.25">
      <c r="A357" s="20">
        <v>90</v>
      </c>
      <c r="G357" s="57"/>
      <c r="K357" s="138"/>
      <c r="L357" s="138"/>
      <c r="M357" s="138"/>
      <c r="N357" s="138"/>
      <c r="O357" s="138"/>
      <c r="P357" s="138"/>
    </row>
    <row r="358" spans="1:16" x14ac:dyDescent="0.25">
      <c r="A358" s="20">
        <v>95</v>
      </c>
      <c r="F358" s="152" t="s">
        <v>256</v>
      </c>
      <c r="G358" s="152"/>
      <c r="H358" s="152"/>
      <c r="I358" s="152"/>
      <c r="J358" s="152"/>
      <c r="K358" s="152"/>
      <c r="L358" s="152"/>
      <c r="M358" s="152"/>
      <c r="N358" s="152"/>
      <c r="O358" s="152"/>
      <c r="P358" s="152"/>
    </row>
    <row r="359" spans="1:16" x14ac:dyDescent="0.25">
      <c r="A359" s="20">
        <v>100</v>
      </c>
      <c r="D359" s="149" t="s">
        <v>255</v>
      </c>
      <c r="E359" s="149"/>
      <c r="F359" s="152"/>
      <c r="G359" s="152"/>
      <c r="H359" s="152"/>
      <c r="I359" s="152"/>
      <c r="J359" s="152"/>
      <c r="K359" s="152"/>
      <c r="L359" s="152"/>
      <c r="M359" s="152"/>
      <c r="N359" s="152"/>
      <c r="O359" s="152"/>
      <c r="P359" s="152"/>
    </row>
    <row r="360" spans="1:16" x14ac:dyDescent="0.25">
      <c r="A360" s="20">
        <v>105</v>
      </c>
      <c r="F360" s="152"/>
      <c r="G360" s="152"/>
      <c r="H360" s="152"/>
      <c r="I360" s="152"/>
      <c r="J360" s="152"/>
      <c r="K360" s="152"/>
      <c r="L360" s="152"/>
      <c r="M360" s="152"/>
      <c r="N360" s="152"/>
      <c r="O360" s="152"/>
      <c r="P360" s="152"/>
    </row>
    <row r="361" spans="1:16" x14ac:dyDescent="0.25">
      <c r="A361" s="20">
        <v>110</v>
      </c>
      <c r="G361" s="57"/>
    </row>
    <row r="362" spans="1:16" x14ac:dyDescent="0.25">
      <c r="A362" s="20">
        <v>115</v>
      </c>
      <c r="F362" s="153" t="s">
        <v>258</v>
      </c>
      <c r="G362" s="153"/>
      <c r="H362" s="153"/>
      <c r="I362" s="153"/>
      <c r="J362" s="153"/>
      <c r="K362" s="153"/>
      <c r="L362" s="153"/>
      <c r="M362" s="153"/>
      <c r="N362" s="153"/>
      <c r="O362" s="153"/>
      <c r="P362" s="153"/>
    </row>
    <row r="363" spans="1:16" x14ac:dyDescent="0.25">
      <c r="A363" s="20">
        <v>120</v>
      </c>
      <c r="D363" s="150" t="s">
        <v>257</v>
      </c>
      <c r="E363" s="150"/>
      <c r="F363" s="153"/>
      <c r="G363" s="153"/>
      <c r="H363" s="153"/>
      <c r="I363" s="153"/>
      <c r="J363" s="153"/>
      <c r="K363" s="153"/>
      <c r="L363" s="153"/>
      <c r="M363" s="153"/>
      <c r="N363" s="153"/>
      <c r="O363" s="153"/>
      <c r="P363" s="153"/>
    </row>
    <row r="364" spans="1:16" x14ac:dyDescent="0.25">
      <c r="A364" s="20">
        <v>125</v>
      </c>
      <c r="F364" s="153"/>
      <c r="G364" s="153"/>
      <c r="H364" s="153"/>
      <c r="I364" s="153"/>
      <c r="J364" s="153"/>
      <c r="K364" s="153"/>
      <c r="L364" s="153"/>
      <c r="M364" s="153"/>
      <c r="N364" s="153"/>
      <c r="O364" s="153"/>
      <c r="P364" s="153"/>
    </row>
    <row r="365" spans="1:16" x14ac:dyDescent="0.25">
      <c r="A365" s="20">
        <v>130</v>
      </c>
    </row>
    <row r="366" spans="1:16" x14ac:dyDescent="0.25">
      <c r="A366" s="20">
        <v>135</v>
      </c>
    </row>
    <row r="367" spans="1:16" x14ac:dyDescent="0.25">
      <c r="A367" s="20">
        <v>140</v>
      </c>
    </row>
    <row r="368" spans="1:16" x14ac:dyDescent="0.25">
      <c r="A368" s="20">
        <v>145</v>
      </c>
    </row>
    <row r="369" spans="1:1" x14ac:dyDescent="0.25">
      <c r="A369" s="20">
        <v>150</v>
      </c>
    </row>
    <row r="370" spans="1:1" x14ac:dyDescent="0.25">
      <c r="A370" s="20">
        <v>155</v>
      </c>
    </row>
    <row r="371" spans="1:1" x14ac:dyDescent="0.25">
      <c r="A371" s="20">
        <v>160</v>
      </c>
    </row>
    <row r="372" spans="1:1" x14ac:dyDescent="0.25">
      <c r="A372" s="20">
        <v>165</v>
      </c>
    </row>
    <row r="373" spans="1:1" x14ac:dyDescent="0.25">
      <c r="A373" s="20">
        <v>170</v>
      </c>
    </row>
    <row r="374" spans="1:1" x14ac:dyDescent="0.25">
      <c r="A374" s="20">
        <v>175</v>
      </c>
    </row>
    <row r="375" spans="1:1" x14ac:dyDescent="0.25">
      <c r="A375" s="20">
        <v>180</v>
      </c>
    </row>
    <row r="376" spans="1:1" x14ac:dyDescent="0.25">
      <c r="A376" s="20">
        <v>185</v>
      </c>
    </row>
    <row r="377" spans="1:1" x14ac:dyDescent="0.25">
      <c r="A377" s="20">
        <v>190</v>
      </c>
    </row>
    <row r="378" spans="1:1" x14ac:dyDescent="0.25">
      <c r="A378" s="20">
        <v>195</v>
      </c>
    </row>
    <row r="379" spans="1:1" x14ac:dyDescent="0.25">
      <c r="A379" s="20">
        <v>200</v>
      </c>
    </row>
    <row r="380" spans="1:1" x14ac:dyDescent="0.25">
      <c r="A380" s="20">
        <v>205</v>
      </c>
    </row>
    <row r="381" spans="1:1" x14ac:dyDescent="0.25">
      <c r="A381" s="20">
        <v>210</v>
      </c>
    </row>
    <row r="382" spans="1:1" x14ac:dyDescent="0.25">
      <c r="A382" s="20">
        <v>215</v>
      </c>
    </row>
    <row r="383" spans="1:1" x14ac:dyDescent="0.25">
      <c r="A383" s="20">
        <v>220</v>
      </c>
    </row>
    <row r="384" spans="1:1" x14ac:dyDescent="0.25">
      <c r="A384" s="20">
        <v>225</v>
      </c>
    </row>
    <row r="385" spans="1:1" x14ac:dyDescent="0.25">
      <c r="A385" s="20">
        <v>230</v>
      </c>
    </row>
    <row r="386" spans="1:1" x14ac:dyDescent="0.25">
      <c r="A386" s="20">
        <v>235</v>
      </c>
    </row>
    <row r="387" spans="1:1" x14ac:dyDescent="0.25">
      <c r="A387" s="20">
        <v>240</v>
      </c>
    </row>
    <row r="388" spans="1:1" x14ac:dyDescent="0.25">
      <c r="A388" s="20">
        <v>245</v>
      </c>
    </row>
    <row r="389" spans="1:1" x14ac:dyDescent="0.25">
      <c r="A389" s="20">
        <v>250</v>
      </c>
    </row>
    <row r="390" spans="1:1" x14ac:dyDescent="0.25">
      <c r="A390" s="20">
        <v>255</v>
      </c>
    </row>
    <row r="391" spans="1:1" x14ac:dyDescent="0.25">
      <c r="A391" s="20">
        <v>260</v>
      </c>
    </row>
    <row r="392" spans="1:1" x14ac:dyDescent="0.25">
      <c r="A392" s="20">
        <v>265</v>
      </c>
    </row>
    <row r="393" spans="1:1" x14ac:dyDescent="0.25">
      <c r="A393" s="20">
        <v>270</v>
      </c>
    </row>
    <row r="394" spans="1:1" x14ac:dyDescent="0.25">
      <c r="A394" s="20">
        <v>275</v>
      </c>
    </row>
    <row r="395" spans="1:1" x14ac:dyDescent="0.25">
      <c r="A395" s="20">
        <v>280</v>
      </c>
    </row>
    <row r="396" spans="1:1" x14ac:dyDescent="0.25">
      <c r="A396" s="20">
        <v>285</v>
      </c>
    </row>
    <row r="397" spans="1:1" x14ac:dyDescent="0.25">
      <c r="A397" s="20">
        <v>290</v>
      </c>
    </row>
    <row r="398" spans="1:1" x14ac:dyDescent="0.25">
      <c r="A398" s="20">
        <v>295</v>
      </c>
    </row>
    <row r="399" spans="1:1" x14ac:dyDescent="0.25">
      <c r="A399" s="20">
        <v>300</v>
      </c>
    </row>
    <row r="400" spans="1:1" x14ac:dyDescent="0.25">
      <c r="A400" s="20">
        <v>305</v>
      </c>
    </row>
    <row r="401" spans="1:1" x14ac:dyDescent="0.25">
      <c r="A401" s="20">
        <v>310</v>
      </c>
    </row>
    <row r="402" spans="1:1" x14ac:dyDescent="0.25">
      <c r="A402" s="20">
        <v>315</v>
      </c>
    </row>
    <row r="403" spans="1:1" x14ac:dyDescent="0.25">
      <c r="A403" s="20">
        <v>320</v>
      </c>
    </row>
    <row r="404" spans="1:1" x14ac:dyDescent="0.25">
      <c r="A404" s="20">
        <v>325</v>
      </c>
    </row>
    <row r="405" spans="1:1" x14ac:dyDescent="0.25">
      <c r="A405" s="20">
        <v>330</v>
      </c>
    </row>
    <row r="406" spans="1:1" x14ac:dyDescent="0.25">
      <c r="A406" s="20">
        <v>335</v>
      </c>
    </row>
    <row r="407" spans="1:1" x14ac:dyDescent="0.25">
      <c r="A407" s="20">
        <v>340</v>
      </c>
    </row>
    <row r="408" spans="1:1" x14ac:dyDescent="0.25">
      <c r="A408" s="20">
        <v>345</v>
      </c>
    </row>
    <row r="409" spans="1:1" x14ac:dyDescent="0.25">
      <c r="A409" s="20">
        <v>350</v>
      </c>
    </row>
    <row r="410" spans="1:1" x14ac:dyDescent="0.25">
      <c r="A410" s="20">
        <v>355</v>
      </c>
    </row>
    <row r="411" spans="1:1" x14ac:dyDescent="0.25">
      <c r="A411" s="20">
        <v>360</v>
      </c>
    </row>
    <row r="412" spans="1:1" x14ac:dyDescent="0.25">
      <c r="A412" s="20">
        <v>365</v>
      </c>
    </row>
    <row r="413" spans="1:1" x14ac:dyDescent="0.25">
      <c r="A413" s="20">
        <v>370</v>
      </c>
    </row>
    <row r="414" spans="1:1" x14ac:dyDescent="0.25">
      <c r="A414" s="20">
        <v>375</v>
      </c>
    </row>
    <row r="415" spans="1:1" x14ac:dyDescent="0.25">
      <c r="A415" s="20">
        <v>380</v>
      </c>
    </row>
    <row r="416" spans="1:1" x14ac:dyDescent="0.25">
      <c r="A416" s="20">
        <v>385</v>
      </c>
    </row>
    <row r="417" spans="1:1" x14ac:dyDescent="0.25">
      <c r="A417" s="20">
        <v>390</v>
      </c>
    </row>
    <row r="418" spans="1:1" x14ac:dyDescent="0.25">
      <c r="A418" s="20">
        <v>395</v>
      </c>
    </row>
    <row r="419" spans="1:1" x14ac:dyDescent="0.25">
      <c r="A419" s="20">
        <v>400</v>
      </c>
    </row>
    <row r="420" spans="1:1" x14ac:dyDescent="0.25">
      <c r="A420" s="20">
        <v>405</v>
      </c>
    </row>
    <row r="421" spans="1:1" x14ac:dyDescent="0.25">
      <c r="A421" s="20">
        <v>410</v>
      </c>
    </row>
    <row r="422" spans="1:1" x14ac:dyDescent="0.25">
      <c r="A422" s="20">
        <v>415</v>
      </c>
    </row>
    <row r="423" spans="1:1" x14ac:dyDescent="0.25">
      <c r="A423" s="20">
        <v>420</v>
      </c>
    </row>
    <row r="424" spans="1:1" x14ac:dyDescent="0.25">
      <c r="A424" s="20">
        <v>425</v>
      </c>
    </row>
    <row r="425" spans="1:1" x14ac:dyDescent="0.25">
      <c r="A425" s="20">
        <v>430</v>
      </c>
    </row>
    <row r="426" spans="1:1" x14ac:dyDescent="0.25">
      <c r="A426" s="20">
        <v>435</v>
      </c>
    </row>
    <row r="427" spans="1:1" x14ac:dyDescent="0.25">
      <c r="A427" s="20">
        <v>440</v>
      </c>
    </row>
    <row r="428" spans="1:1" x14ac:dyDescent="0.25">
      <c r="A428" s="20">
        <v>445</v>
      </c>
    </row>
    <row r="429" spans="1:1" x14ac:dyDescent="0.25">
      <c r="A429" s="20">
        <v>450</v>
      </c>
    </row>
    <row r="430" spans="1:1" x14ac:dyDescent="0.25">
      <c r="A430" s="20">
        <v>455</v>
      </c>
    </row>
    <row r="431" spans="1:1" x14ac:dyDescent="0.25">
      <c r="A431" s="20">
        <v>460</v>
      </c>
    </row>
    <row r="432" spans="1:1" x14ac:dyDescent="0.25">
      <c r="A432" s="20">
        <v>465</v>
      </c>
    </row>
    <row r="433" spans="1:1" x14ac:dyDescent="0.25">
      <c r="A433" s="20">
        <v>470</v>
      </c>
    </row>
    <row r="434" spans="1:1" x14ac:dyDescent="0.25">
      <c r="A434" s="20">
        <v>475</v>
      </c>
    </row>
    <row r="435" spans="1:1" x14ac:dyDescent="0.25">
      <c r="A435" s="20">
        <v>480</v>
      </c>
    </row>
    <row r="436" spans="1:1" x14ac:dyDescent="0.25">
      <c r="A436" s="20">
        <v>485</v>
      </c>
    </row>
    <row r="437" spans="1:1" x14ac:dyDescent="0.25">
      <c r="A437" s="20">
        <v>490</v>
      </c>
    </row>
    <row r="438" spans="1:1" x14ac:dyDescent="0.25">
      <c r="A438" s="20">
        <v>495</v>
      </c>
    </row>
    <row r="439" spans="1:1" x14ac:dyDescent="0.25">
      <c r="A439" s="20">
        <v>500</v>
      </c>
    </row>
    <row r="440" spans="1:1" x14ac:dyDescent="0.25">
      <c r="A440" s="20">
        <v>505</v>
      </c>
    </row>
    <row r="441" spans="1:1" x14ac:dyDescent="0.25">
      <c r="A441" s="20">
        <v>510</v>
      </c>
    </row>
    <row r="442" spans="1:1" x14ac:dyDescent="0.25">
      <c r="A442" s="20">
        <v>515</v>
      </c>
    </row>
    <row r="443" spans="1:1" x14ac:dyDescent="0.25">
      <c r="A443" s="20">
        <v>520</v>
      </c>
    </row>
    <row r="444" spans="1:1" x14ac:dyDescent="0.25">
      <c r="A444" s="20">
        <v>525</v>
      </c>
    </row>
    <row r="445" spans="1:1" x14ac:dyDescent="0.25">
      <c r="A445" s="20">
        <v>530</v>
      </c>
    </row>
    <row r="446" spans="1:1" x14ac:dyDescent="0.25">
      <c r="A446" s="20">
        <v>535</v>
      </c>
    </row>
    <row r="447" spans="1:1" x14ac:dyDescent="0.25">
      <c r="A447" s="20">
        <v>540</v>
      </c>
    </row>
    <row r="448" spans="1:1" x14ac:dyDescent="0.25">
      <c r="A448" s="20">
        <v>545</v>
      </c>
    </row>
    <row r="449" spans="1:8" x14ac:dyDescent="0.25">
      <c r="A449" s="20">
        <v>550</v>
      </c>
    </row>
    <row r="450" spans="1:8" x14ac:dyDescent="0.25">
      <c r="A450" s="20">
        <v>555</v>
      </c>
    </row>
    <row r="451" spans="1:8" x14ac:dyDescent="0.25">
      <c r="A451" s="20">
        <v>560</v>
      </c>
    </row>
    <row r="452" spans="1:8" x14ac:dyDescent="0.25">
      <c r="A452" s="20">
        <v>565</v>
      </c>
    </row>
    <row r="453" spans="1:8" x14ac:dyDescent="0.25">
      <c r="A453" s="20">
        <v>570</v>
      </c>
    </row>
    <row r="454" spans="1:8" x14ac:dyDescent="0.25">
      <c r="A454" s="20">
        <v>575</v>
      </c>
    </row>
    <row r="455" spans="1:8" x14ac:dyDescent="0.25">
      <c r="A455" s="20">
        <v>580</v>
      </c>
    </row>
    <row r="456" spans="1:8" x14ac:dyDescent="0.25">
      <c r="A456" s="20">
        <v>585</v>
      </c>
    </row>
    <row r="457" spans="1:8" x14ac:dyDescent="0.25">
      <c r="A457" s="20">
        <v>590</v>
      </c>
    </row>
    <row r="458" spans="1:8" x14ac:dyDescent="0.25">
      <c r="A458" s="20">
        <v>595</v>
      </c>
    </row>
    <row r="459" spans="1:8" x14ac:dyDescent="0.25">
      <c r="A459" s="20">
        <v>600</v>
      </c>
    </row>
    <row r="460" spans="1:8" x14ac:dyDescent="0.25">
      <c r="A460" s="20">
        <v>605</v>
      </c>
    </row>
    <row r="461" spans="1:8" x14ac:dyDescent="0.25">
      <c r="A461" s="20">
        <v>610</v>
      </c>
    </row>
    <row r="462" spans="1:8" s="23" customFormat="1" ht="5.25" customHeight="1" x14ac:dyDescent="0.25"/>
    <row r="463" spans="1:8" x14ac:dyDescent="0.25">
      <c r="A463" s="60" t="s">
        <v>209</v>
      </c>
      <c r="B463" s="61"/>
      <c r="C463" s="61"/>
      <c r="D463" s="61"/>
      <c r="E463" s="61"/>
      <c r="F463" s="61"/>
      <c r="G463" s="61"/>
      <c r="H463" s="61"/>
    </row>
    <row r="464" spans="1:8" x14ac:dyDescent="0.25">
      <c r="A464" s="61"/>
      <c r="B464" s="61"/>
      <c r="C464" s="61"/>
      <c r="D464" s="61"/>
      <c r="E464" s="61"/>
      <c r="F464" s="61"/>
      <c r="G464" s="61"/>
      <c r="H464" s="61"/>
    </row>
    <row r="465" spans="1:14" x14ac:dyDescent="0.25">
      <c r="A465" s="61"/>
      <c r="B465" s="61"/>
      <c r="C465" s="61"/>
      <c r="D465" s="61"/>
      <c r="E465" s="61"/>
      <c r="F465" s="61"/>
      <c r="G465" s="61"/>
      <c r="H465" s="61"/>
    </row>
    <row r="467" spans="1:14" x14ac:dyDescent="0.25">
      <c r="A467" s="24" t="s">
        <v>210</v>
      </c>
      <c r="B467" s="24"/>
      <c r="C467" s="24"/>
      <c r="D467" s="24"/>
      <c r="E467" s="24"/>
      <c r="F467" s="24"/>
      <c r="G467" s="24"/>
      <c r="H467" s="24"/>
    </row>
    <row r="469" spans="1:14" ht="15.75" x14ac:dyDescent="0.25">
      <c r="A469" s="28" t="s">
        <v>211</v>
      </c>
      <c r="H469" s="78" t="s">
        <v>4</v>
      </c>
      <c r="I469" s="78"/>
    </row>
    <row r="470" spans="1:14" x14ac:dyDescent="0.25">
      <c r="A470" s="27">
        <v>0.5</v>
      </c>
      <c r="D470" s="77" t="s">
        <v>212</v>
      </c>
      <c r="E470" s="77"/>
      <c r="F470" s="77"/>
      <c r="G470" s="77"/>
      <c r="H470" s="77"/>
      <c r="I470" s="77"/>
      <c r="J470" s="77"/>
      <c r="K470" s="77"/>
      <c r="L470" s="77"/>
      <c r="M470" s="77"/>
      <c r="N470" s="77"/>
    </row>
    <row r="471" spans="1:14" ht="15.75" x14ac:dyDescent="0.25">
      <c r="A471" s="27">
        <v>1</v>
      </c>
      <c r="D471" s="103" t="s">
        <v>177</v>
      </c>
      <c r="E471" s="103"/>
      <c r="F471" s="98">
        <f>QUARTILE(A469:A590,1)</f>
        <v>0.4</v>
      </c>
      <c r="G471" s="98"/>
      <c r="H471" s="98"/>
      <c r="I471" s="98"/>
      <c r="J471" s="98"/>
      <c r="K471" s="98"/>
      <c r="L471" s="98"/>
      <c r="M471" s="98"/>
      <c r="N471" s="98"/>
    </row>
    <row r="472" spans="1:14" ht="15.75" x14ac:dyDescent="0.25">
      <c r="A472" s="27">
        <v>0.2</v>
      </c>
      <c r="D472" s="103" t="s">
        <v>178</v>
      </c>
      <c r="E472" s="103"/>
      <c r="F472" s="98">
        <f>QUARTILE(A469:A590,2)</f>
        <v>0.7</v>
      </c>
      <c r="G472" s="98"/>
      <c r="H472" s="98"/>
      <c r="I472" s="98"/>
      <c r="J472" s="98"/>
      <c r="K472" s="98"/>
      <c r="L472" s="98"/>
      <c r="M472" s="98"/>
      <c r="N472" s="98"/>
    </row>
    <row r="473" spans="1:14" ht="15.75" x14ac:dyDescent="0.25">
      <c r="A473" s="27">
        <v>0.7</v>
      </c>
      <c r="D473" s="103" t="s">
        <v>179</v>
      </c>
      <c r="E473" s="103"/>
      <c r="F473" s="98">
        <f>QUARTILE(A469:A590,3)</f>
        <v>0.9</v>
      </c>
      <c r="G473" s="98"/>
      <c r="H473" s="98"/>
      <c r="I473" s="98"/>
      <c r="J473" s="98"/>
      <c r="K473" s="98"/>
      <c r="L473" s="98"/>
      <c r="M473" s="98"/>
      <c r="N473" s="98"/>
    </row>
    <row r="474" spans="1:14" x14ac:dyDescent="0.25">
      <c r="A474" s="27">
        <v>0.3</v>
      </c>
    </row>
    <row r="475" spans="1:14" x14ac:dyDescent="0.25">
      <c r="A475" s="27">
        <v>0.9</v>
      </c>
      <c r="D475" s="77" t="s">
        <v>213</v>
      </c>
      <c r="E475" s="77"/>
      <c r="F475" s="77"/>
      <c r="G475" s="77"/>
      <c r="H475" s="77"/>
      <c r="I475" s="77"/>
      <c r="J475" s="77"/>
      <c r="K475" s="77"/>
      <c r="L475" s="77"/>
      <c r="M475" s="77"/>
      <c r="N475" s="77"/>
    </row>
    <row r="476" spans="1:14" ht="15.75" x14ac:dyDescent="0.25">
      <c r="A476" s="27">
        <v>1.2</v>
      </c>
      <c r="D476" s="103" t="s">
        <v>181</v>
      </c>
      <c r="E476" s="103"/>
      <c r="F476" s="98">
        <f>PERCENTILE(A469:A590,0.25)</f>
        <v>0.4</v>
      </c>
      <c r="G476" s="98"/>
      <c r="H476" s="98"/>
      <c r="I476" s="98"/>
      <c r="J476" s="98"/>
      <c r="K476" s="98"/>
      <c r="L476" s="98"/>
      <c r="M476" s="98"/>
      <c r="N476" s="98"/>
    </row>
    <row r="477" spans="1:14" ht="15.75" x14ac:dyDescent="0.25">
      <c r="A477" s="27">
        <v>0.6</v>
      </c>
      <c r="D477" s="103" t="s">
        <v>192</v>
      </c>
      <c r="E477" s="103"/>
      <c r="F477" s="98">
        <f>PERCENTILE(A469:A590,0.5)</f>
        <v>0.7</v>
      </c>
      <c r="G477" s="98"/>
      <c r="H477" s="98"/>
      <c r="I477" s="98"/>
      <c r="J477" s="98"/>
      <c r="K477" s="98"/>
      <c r="L477" s="98"/>
      <c r="M477" s="98"/>
      <c r="N477" s="98"/>
    </row>
    <row r="478" spans="1:14" ht="15.75" x14ac:dyDescent="0.25">
      <c r="A478" s="27">
        <v>0.4</v>
      </c>
      <c r="D478" s="103" t="s">
        <v>182</v>
      </c>
      <c r="E478" s="103"/>
      <c r="F478" s="98">
        <f>PERCENTILE(A469:A590,0.75)</f>
        <v>0.9</v>
      </c>
      <c r="G478" s="98"/>
      <c r="H478" s="98"/>
      <c r="I478" s="98"/>
      <c r="J478" s="98"/>
      <c r="K478" s="98"/>
      <c r="L478" s="98"/>
      <c r="M478" s="98"/>
      <c r="N478" s="98"/>
    </row>
    <row r="479" spans="1:14" x14ac:dyDescent="0.25">
      <c r="A479" s="27">
        <v>1.1000000000000001</v>
      </c>
    </row>
    <row r="480" spans="1:14" x14ac:dyDescent="0.25">
      <c r="A480" s="27">
        <v>0.8</v>
      </c>
      <c r="D480" s="77" t="s">
        <v>214</v>
      </c>
      <c r="E480" s="77"/>
      <c r="F480" s="77"/>
      <c r="G480" s="77"/>
      <c r="H480" s="77"/>
      <c r="I480" s="77"/>
      <c r="J480" s="77"/>
      <c r="K480" s="77"/>
      <c r="L480" s="77"/>
      <c r="M480" s="77"/>
      <c r="N480" s="77"/>
    </row>
    <row r="481" spans="1:17" x14ac:dyDescent="0.25">
      <c r="A481" s="27">
        <v>0.5</v>
      </c>
    </row>
    <row r="482" spans="1:17" x14ac:dyDescent="0.25">
      <c r="A482" s="27">
        <v>0.3</v>
      </c>
      <c r="F482" s="155" t="s">
        <v>262</v>
      </c>
      <c r="G482" s="155"/>
      <c r="H482" s="155"/>
      <c r="I482" s="155"/>
      <c r="J482" s="155"/>
      <c r="K482" s="155"/>
      <c r="L482" s="155"/>
      <c r="M482" s="155"/>
      <c r="N482" s="155"/>
      <c r="O482" s="155"/>
      <c r="P482" s="155"/>
      <c r="Q482" t="s">
        <v>261</v>
      </c>
    </row>
    <row r="483" spans="1:17" x14ac:dyDescent="0.25">
      <c r="A483" s="27">
        <v>0.6</v>
      </c>
      <c r="D483" s="137" t="s">
        <v>259</v>
      </c>
      <c r="E483" s="137"/>
      <c r="F483" s="155"/>
      <c r="G483" s="155"/>
      <c r="H483" s="155"/>
      <c r="I483" s="155"/>
      <c r="J483" s="155"/>
      <c r="K483" s="155"/>
      <c r="L483" s="155"/>
      <c r="M483" s="155"/>
      <c r="N483" s="155"/>
      <c r="O483" s="155"/>
      <c r="P483" s="155"/>
    </row>
    <row r="484" spans="1:17" x14ac:dyDescent="0.25">
      <c r="A484" s="27">
        <v>1</v>
      </c>
      <c r="F484" s="155"/>
      <c r="G484" s="155"/>
      <c r="H484" s="155"/>
      <c r="I484" s="155"/>
      <c r="J484" s="155"/>
      <c r="K484" s="155"/>
      <c r="L484" s="155"/>
      <c r="M484" s="155"/>
      <c r="N484" s="155"/>
      <c r="O484" s="155"/>
      <c r="P484" s="155"/>
    </row>
    <row r="485" spans="1:17" x14ac:dyDescent="0.25">
      <c r="A485" s="27">
        <v>0.4</v>
      </c>
      <c r="G485" s="57"/>
      <c r="K485" s="138"/>
      <c r="L485" s="138"/>
      <c r="M485" s="138"/>
      <c r="N485" s="138"/>
      <c r="O485" s="138"/>
      <c r="P485" s="138"/>
    </row>
    <row r="486" spans="1:17" x14ac:dyDescent="0.25">
      <c r="A486" s="27">
        <v>0.5</v>
      </c>
      <c r="F486" s="156" t="s">
        <v>263</v>
      </c>
      <c r="G486" s="156"/>
      <c r="H486" s="156"/>
      <c r="I486" s="156"/>
      <c r="J486" s="156"/>
      <c r="K486" s="156"/>
      <c r="L486" s="156"/>
      <c r="M486" s="156"/>
      <c r="N486" s="156"/>
      <c r="O486" s="156"/>
      <c r="P486" s="156"/>
    </row>
    <row r="487" spans="1:17" ht="15.75" x14ac:dyDescent="0.25">
      <c r="A487" s="27">
        <v>0.7</v>
      </c>
      <c r="D487" s="154" t="s">
        <v>260</v>
      </c>
      <c r="E487" s="154"/>
      <c r="F487" s="156"/>
      <c r="G487" s="156"/>
      <c r="H487" s="156"/>
      <c r="I487" s="156"/>
      <c r="J487" s="156"/>
      <c r="K487" s="156"/>
      <c r="L487" s="156"/>
      <c r="M487" s="156"/>
      <c r="N487" s="156"/>
      <c r="O487" s="156"/>
      <c r="P487" s="156"/>
    </row>
    <row r="488" spans="1:17" x14ac:dyDescent="0.25">
      <c r="A488" s="27">
        <v>0.9</v>
      </c>
      <c r="F488" s="156"/>
      <c r="G488" s="156"/>
      <c r="H488" s="156"/>
      <c r="I488" s="156"/>
      <c r="J488" s="156"/>
      <c r="K488" s="156"/>
      <c r="L488" s="156"/>
      <c r="M488" s="156"/>
      <c r="N488" s="156"/>
      <c r="O488" s="156"/>
      <c r="P488" s="156"/>
    </row>
    <row r="489" spans="1:17" x14ac:dyDescent="0.25">
      <c r="A489" s="27">
        <v>1.3</v>
      </c>
    </row>
    <row r="490" spans="1:17" ht="15" customHeight="1" x14ac:dyDescent="0.25">
      <c r="A490" s="27">
        <v>0.8</v>
      </c>
    </row>
    <row r="491" spans="1:17" x14ac:dyDescent="0.25">
      <c r="A491" s="27">
        <v>0.6</v>
      </c>
    </row>
    <row r="492" spans="1:17" x14ac:dyDescent="0.25">
      <c r="A492" s="27">
        <v>0.4</v>
      </c>
    </row>
    <row r="493" spans="1:17" x14ac:dyDescent="0.25">
      <c r="A493" s="27">
        <v>0.7</v>
      </c>
    </row>
    <row r="494" spans="1:17" x14ac:dyDescent="0.25">
      <c r="A494" s="27">
        <v>0.9</v>
      </c>
    </row>
    <row r="495" spans="1:17" x14ac:dyDescent="0.25">
      <c r="A495" s="27">
        <v>0.5</v>
      </c>
    </row>
    <row r="496" spans="1:17" x14ac:dyDescent="0.25">
      <c r="A496" s="27">
        <v>0.2</v>
      </c>
    </row>
    <row r="497" spans="1:1" x14ac:dyDescent="0.25">
      <c r="A497" s="27">
        <v>1</v>
      </c>
    </row>
    <row r="498" spans="1:1" x14ac:dyDescent="0.25">
      <c r="A498" s="27">
        <v>0.8</v>
      </c>
    </row>
    <row r="499" spans="1:1" x14ac:dyDescent="0.25">
      <c r="A499" s="27">
        <v>0.3</v>
      </c>
    </row>
    <row r="500" spans="1:1" x14ac:dyDescent="0.25">
      <c r="A500" s="27">
        <v>0.6</v>
      </c>
    </row>
    <row r="501" spans="1:1" x14ac:dyDescent="0.25">
      <c r="A501" s="27">
        <v>0.4</v>
      </c>
    </row>
    <row r="502" spans="1:1" x14ac:dyDescent="0.25">
      <c r="A502" s="27">
        <v>0.7</v>
      </c>
    </row>
    <row r="503" spans="1:1" x14ac:dyDescent="0.25">
      <c r="A503" s="27">
        <v>0.9</v>
      </c>
    </row>
    <row r="504" spans="1:1" x14ac:dyDescent="0.25">
      <c r="A504" s="27">
        <v>1.2</v>
      </c>
    </row>
    <row r="505" spans="1:1" x14ac:dyDescent="0.25">
      <c r="A505" s="27">
        <v>0.8</v>
      </c>
    </row>
    <row r="506" spans="1:1" x14ac:dyDescent="0.25">
      <c r="A506" s="27">
        <v>0.3</v>
      </c>
    </row>
    <row r="507" spans="1:1" x14ac:dyDescent="0.25">
      <c r="A507" s="27">
        <v>0.6</v>
      </c>
    </row>
    <row r="508" spans="1:1" x14ac:dyDescent="0.25">
      <c r="A508" s="27">
        <v>0.5</v>
      </c>
    </row>
    <row r="509" spans="1:1" x14ac:dyDescent="0.25">
      <c r="A509" s="27">
        <v>0.4</v>
      </c>
    </row>
    <row r="510" spans="1:1" x14ac:dyDescent="0.25">
      <c r="A510" s="27">
        <v>0.7</v>
      </c>
    </row>
    <row r="511" spans="1:1" x14ac:dyDescent="0.25">
      <c r="A511" s="27">
        <v>0.9</v>
      </c>
    </row>
    <row r="512" spans="1:1" x14ac:dyDescent="0.25">
      <c r="A512" s="27">
        <v>1.1000000000000001</v>
      </c>
    </row>
    <row r="513" spans="1:1" x14ac:dyDescent="0.25">
      <c r="A513" s="27">
        <v>0.3</v>
      </c>
    </row>
    <row r="514" spans="1:1" x14ac:dyDescent="0.25">
      <c r="A514" s="27">
        <v>1.4</v>
      </c>
    </row>
    <row r="515" spans="1:1" x14ac:dyDescent="0.25">
      <c r="A515" s="27">
        <v>0.9</v>
      </c>
    </row>
    <row r="516" spans="1:1" x14ac:dyDescent="0.25">
      <c r="A516" s="27">
        <v>0.6</v>
      </c>
    </row>
    <row r="517" spans="1:1" x14ac:dyDescent="0.25">
      <c r="A517" s="27">
        <v>0.2</v>
      </c>
    </row>
    <row r="518" spans="1:1" x14ac:dyDescent="0.25">
      <c r="A518" s="27">
        <v>1.5</v>
      </c>
    </row>
    <row r="519" spans="1:1" x14ac:dyDescent="0.25">
      <c r="A519" s="27">
        <v>1</v>
      </c>
    </row>
    <row r="520" spans="1:1" x14ac:dyDescent="0.25">
      <c r="A520" s="27">
        <v>0.6</v>
      </c>
    </row>
    <row r="521" spans="1:1" x14ac:dyDescent="0.25">
      <c r="A521" s="27">
        <v>0.4</v>
      </c>
    </row>
    <row r="522" spans="1:1" x14ac:dyDescent="0.25">
      <c r="A522" s="27">
        <v>0.7</v>
      </c>
    </row>
    <row r="523" spans="1:1" x14ac:dyDescent="0.25">
      <c r="A523" s="27">
        <v>1</v>
      </c>
    </row>
    <row r="524" spans="1:1" x14ac:dyDescent="0.25">
      <c r="A524" s="27">
        <v>0.8</v>
      </c>
    </row>
    <row r="525" spans="1:1" x14ac:dyDescent="0.25">
      <c r="A525" s="27">
        <v>0.3</v>
      </c>
    </row>
    <row r="526" spans="1:1" x14ac:dyDescent="0.25">
      <c r="A526" s="27">
        <v>0.5</v>
      </c>
    </row>
    <row r="527" spans="1:1" x14ac:dyDescent="0.25">
      <c r="A527" s="27">
        <v>0.8</v>
      </c>
    </row>
    <row r="528" spans="1:1" x14ac:dyDescent="0.25">
      <c r="A528" s="27">
        <v>0.6</v>
      </c>
    </row>
    <row r="529" spans="1:1" x14ac:dyDescent="0.25">
      <c r="A529" s="27">
        <v>0.3</v>
      </c>
    </row>
    <row r="530" spans="1:1" x14ac:dyDescent="0.25">
      <c r="A530" s="27">
        <v>0.9</v>
      </c>
    </row>
    <row r="531" spans="1:1" x14ac:dyDescent="0.25">
      <c r="A531" s="27">
        <v>0.4</v>
      </c>
    </row>
    <row r="532" spans="1:1" x14ac:dyDescent="0.25">
      <c r="A532" s="27">
        <v>0.7</v>
      </c>
    </row>
    <row r="533" spans="1:1" x14ac:dyDescent="0.25">
      <c r="A533" s="27">
        <v>0.9</v>
      </c>
    </row>
    <row r="534" spans="1:1" x14ac:dyDescent="0.25">
      <c r="A534" s="27">
        <v>1</v>
      </c>
    </row>
    <row r="535" spans="1:1" x14ac:dyDescent="0.25">
      <c r="A535" s="27">
        <v>0.8</v>
      </c>
    </row>
    <row r="536" spans="1:1" x14ac:dyDescent="0.25">
      <c r="A536" s="27">
        <v>0.3</v>
      </c>
    </row>
    <row r="537" spans="1:1" x14ac:dyDescent="0.25">
      <c r="A537" s="27">
        <v>0.5</v>
      </c>
    </row>
    <row r="538" spans="1:1" x14ac:dyDescent="0.25">
      <c r="A538" s="27">
        <v>0.6</v>
      </c>
    </row>
    <row r="539" spans="1:1" x14ac:dyDescent="0.25">
      <c r="A539" s="27">
        <v>0.4</v>
      </c>
    </row>
    <row r="540" spans="1:1" x14ac:dyDescent="0.25">
      <c r="A540" s="27">
        <v>0.7</v>
      </c>
    </row>
    <row r="541" spans="1:1" x14ac:dyDescent="0.25">
      <c r="A541" s="27">
        <v>0.9</v>
      </c>
    </row>
    <row r="542" spans="1:1" x14ac:dyDescent="0.25">
      <c r="A542" s="27">
        <v>1.1000000000000001</v>
      </c>
    </row>
    <row r="543" spans="1:1" x14ac:dyDescent="0.25">
      <c r="A543" s="27">
        <v>0.8</v>
      </c>
    </row>
    <row r="544" spans="1:1" x14ac:dyDescent="0.25">
      <c r="A544" s="27">
        <v>0.3</v>
      </c>
    </row>
    <row r="545" spans="1:1" x14ac:dyDescent="0.25">
      <c r="A545" s="27">
        <v>0.5</v>
      </c>
    </row>
    <row r="546" spans="1:1" x14ac:dyDescent="0.25">
      <c r="A546" s="27">
        <v>0.6</v>
      </c>
    </row>
    <row r="547" spans="1:1" x14ac:dyDescent="0.25">
      <c r="A547" s="27">
        <v>0.4</v>
      </c>
    </row>
    <row r="548" spans="1:1" x14ac:dyDescent="0.25">
      <c r="A548" s="27">
        <v>0.7</v>
      </c>
    </row>
    <row r="549" spans="1:1" x14ac:dyDescent="0.25">
      <c r="A549" s="27">
        <v>0.9</v>
      </c>
    </row>
    <row r="550" spans="1:1" x14ac:dyDescent="0.25">
      <c r="A550" s="27">
        <v>1</v>
      </c>
    </row>
    <row r="551" spans="1:1" x14ac:dyDescent="0.25">
      <c r="A551" s="27">
        <v>0.8</v>
      </c>
    </row>
    <row r="552" spans="1:1" x14ac:dyDescent="0.25">
      <c r="A552" s="27">
        <v>0.3</v>
      </c>
    </row>
    <row r="553" spans="1:1" x14ac:dyDescent="0.25">
      <c r="A553" s="27">
        <v>0.5</v>
      </c>
    </row>
    <row r="554" spans="1:1" x14ac:dyDescent="0.25">
      <c r="A554" s="27">
        <v>0.6</v>
      </c>
    </row>
    <row r="555" spans="1:1" x14ac:dyDescent="0.25">
      <c r="A555" s="27">
        <v>0.4</v>
      </c>
    </row>
    <row r="556" spans="1:1" x14ac:dyDescent="0.25">
      <c r="A556" s="27">
        <v>0.7</v>
      </c>
    </row>
    <row r="557" spans="1:1" x14ac:dyDescent="0.25">
      <c r="A557" s="27">
        <v>0.9</v>
      </c>
    </row>
    <row r="558" spans="1:1" x14ac:dyDescent="0.25">
      <c r="A558" s="27">
        <v>1.1000000000000001</v>
      </c>
    </row>
    <row r="559" spans="1:1" x14ac:dyDescent="0.25">
      <c r="A559" s="27">
        <v>0.8</v>
      </c>
    </row>
    <row r="560" spans="1:1" x14ac:dyDescent="0.25">
      <c r="A560" s="27">
        <v>0.3</v>
      </c>
    </row>
    <row r="561" spans="1:1" x14ac:dyDescent="0.25">
      <c r="A561" s="27">
        <v>0.5</v>
      </c>
    </row>
    <row r="562" spans="1:1" x14ac:dyDescent="0.25">
      <c r="A562" s="27">
        <v>0.6</v>
      </c>
    </row>
    <row r="563" spans="1:1" x14ac:dyDescent="0.25">
      <c r="A563" s="27">
        <v>0.4</v>
      </c>
    </row>
    <row r="564" spans="1:1" x14ac:dyDescent="0.25">
      <c r="A564" s="27">
        <v>0.7</v>
      </c>
    </row>
    <row r="565" spans="1:1" x14ac:dyDescent="0.25">
      <c r="A565" s="27">
        <v>0.9</v>
      </c>
    </row>
    <row r="566" spans="1:1" x14ac:dyDescent="0.25">
      <c r="A566" s="27">
        <v>1</v>
      </c>
    </row>
    <row r="567" spans="1:1" x14ac:dyDescent="0.25">
      <c r="A567" s="27">
        <v>0.8</v>
      </c>
    </row>
    <row r="568" spans="1:1" x14ac:dyDescent="0.25">
      <c r="A568" s="27">
        <v>0.3</v>
      </c>
    </row>
    <row r="569" spans="1:1" x14ac:dyDescent="0.25">
      <c r="A569" s="27">
        <v>0.5</v>
      </c>
    </row>
    <row r="570" spans="1:1" x14ac:dyDescent="0.25">
      <c r="A570" s="27">
        <v>0.6</v>
      </c>
    </row>
    <row r="571" spans="1:1" x14ac:dyDescent="0.25">
      <c r="A571" s="27">
        <v>0.4</v>
      </c>
    </row>
    <row r="572" spans="1:1" x14ac:dyDescent="0.25">
      <c r="A572" s="27">
        <v>0.7</v>
      </c>
    </row>
    <row r="573" spans="1:1" x14ac:dyDescent="0.25">
      <c r="A573" s="27">
        <v>0.9</v>
      </c>
    </row>
    <row r="574" spans="1:1" x14ac:dyDescent="0.25">
      <c r="A574" s="27">
        <v>1.1000000000000001</v>
      </c>
    </row>
    <row r="575" spans="1:1" x14ac:dyDescent="0.25">
      <c r="A575" s="27">
        <v>0.8</v>
      </c>
    </row>
    <row r="576" spans="1:1" x14ac:dyDescent="0.25">
      <c r="A576" s="27">
        <v>0.3</v>
      </c>
    </row>
    <row r="577" spans="1:1" x14ac:dyDescent="0.25">
      <c r="A577" s="27">
        <v>0.5</v>
      </c>
    </row>
    <row r="578" spans="1:1" x14ac:dyDescent="0.25">
      <c r="A578" s="27">
        <v>0.6</v>
      </c>
    </row>
    <row r="579" spans="1:1" x14ac:dyDescent="0.25">
      <c r="A579" s="27">
        <v>0.4</v>
      </c>
    </row>
    <row r="580" spans="1:1" x14ac:dyDescent="0.25">
      <c r="A580" s="27">
        <v>0.7</v>
      </c>
    </row>
    <row r="581" spans="1:1" x14ac:dyDescent="0.25">
      <c r="A581" s="27">
        <v>0.9</v>
      </c>
    </row>
    <row r="582" spans="1:1" x14ac:dyDescent="0.25">
      <c r="A582" s="27">
        <v>1</v>
      </c>
    </row>
    <row r="583" spans="1:1" x14ac:dyDescent="0.25">
      <c r="A583" s="27">
        <v>0.8</v>
      </c>
    </row>
    <row r="584" spans="1:1" x14ac:dyDescent="0.25">
      <c r="A584" s="27">
        <v>0.3</v>
      </c>
    </row>
    <row r="585" spans="1:1" x14ac:dyDescent="0.25">
      <c r="A585" s="27">
        <v>0.5</v>
      </c>
    </row>
    <row r="586" spans="1:1" x14ac:dyDescent="0.25">
      <c r="A586" s="27">
        <v>0.6</v>
      </c>
    </row>
    <row r="587" spans="1:1" x14ac:dyDescent="0.25">
      <c r="A587" s="27">
        <v>0.4</v>
      </c>
    </row>
    <row r="588" spans="1:1" x14ac:dyDescent="0.25">
      <c r="A588" s="27">
        <v>0.7</v>
      </c>
    </row>
    <row r="589" spans="1:1" x14ac:dyDescent="0.25">
      <c r="A589" s="27">
        <v>0.9</v>
      </c>
    </row>
    <row r="590" spans="1:1" x14ac:dyDescent="0.25">
      <c r="A590" s="27">
        <v>1.1000000000000001</v>
      </c>
    </row>
    <row r="591" spans="1:1" s="23" customFormat="1" ht="5.25" customHeight="1" x14ac:dyDescent="0.25"/>
  </sheetData>
  <sortState xmlns:xlrd2="http://schemas.microsoft.com/office/spreadsheetml/2017/richdata2" ref="C8:F107">
    <sortCondition ref="E9"/>
  </sortState>
  <mergeCells count="115">
    <mergeCell ref="F482:P484"/>
    <mergeCell ref="D483:E483"/>
    <mergeCell ref="F486:P488"/>
    <mergeCell ref="D487:E487"/>
    <mergeCell ref="E29:O31"/>
    <mergeCell ref="C30:D30"/>
    <mergeCell ref="F128:P130"/>
    <mergeCell ref="D129:E129"/>
    <mergeCell ref="F132:P134"/>
    <mergeCell ref="D133:E133"/>
    <mergeCell ref="C22:D22"/>
    <mergeCell ref="E21:O23"/>
    <mergeCell ref="E25:O27"/>
    <mergeCell ref="C26:D26"/>
    <mergeCell ref="D480:N480"/>
    <mergeCell ref="D475:N475"/>
    <mergeCell ref="D476:E476"/>
    <mergeCell ref="D477:E477"/>
    <mergeCell ref="D478:E478"/>
    <mergeCell ref="F476:N476"/>
    <mergeCell ref="F477:N477"/>
    <mergeCell ref="F478:N478"/>
    <mergeCell ref="D470:N470"/>
    <mergeCell ref="D471:E471"/>
    <mergeCell ref="D472:E472"/>
    <mergeCell ref="D473:E473"/>
    <mergeCell ref="F471:N471"/>
    <mergeCell ref="F472:N472"/>
    <mergeCell ref="F473:N473"/>
    <mergeCell ref="D350:E350"/>
    <mergeCell ref="F350:O350"/>
    <mergeCell ref="D352:P352"/>
    <mergeCell ref="A463:H465"/>
    <mergeCell ref="H469:I469"/>
    <mergeCell ref="F354:P356"/>
    <mergeCell ref="D355:E355"/>
    <mergeCell ref="F358:P360"/>
    <mergeCell ref="D359:E359"/>
    <mergeCell ref="F362:P364"/>
    <mergeCell ref="D363:E363"/>
    <mergeCell ref="D347:O347"/>
    <mergeCell ref="D348:E348"/>
    <mergeCell ref="F348:O348"/>
    <mergeCell ref="D349:E349"/>
    <mergeCell ref="F349:O349"/>
    <mergeCell ref="D345:E345"/>
    <mergeCell ref="D342:O342"/>
    <mergeCell ref="F343:O343"/>
    <mergeCell ref="F344:O344"/>
    <mergeCell ref="F345:O345"/>
    <mergeCell ref="D234:P234"/>
    <mergeCell ref="A335:H337"/>
    <mergeCell ref="H341:I341"/>
    <mergeCell ref="D343:E343"/>
    <mergeCell ref="D344:E344"/>
    <mergeCell ref="D236:P238"/>
    <mergeCell ref="D240:P242"/>
    <mergeCell ref="D244:P247"/>
    <mergeCell ref="D229:O229"/>
    <mergeCell ref="D230:E230"/>
    <mergeCell ref="D231:E231"/>
    <mergeCell ref="D232:E232"/>
    <mergeCell ref="F230:O230"/>
    <mergeCell ref="F231:O231"/>
    <mergeCell ref="F232:O232"/>
    <mergeCell ref="F225:O225"/>
    <mergeCell ref="F226:O226"/>
    <mergeCell ref="F227:O227"/>
    <mergeCell ref="D225:E225"/>
    <mergeCell ref="D226:E226"/>
    <mergeCell ref="D227:E227"/>
    <mergeCell ref="D126:P126"/>
    <mergeCell ref="D127:P127"/>
    <mergeCell ref="A217:H219"/>
    <mergeCell ref="H223:I223"/>
    <mergeCell ref="D224:O224"/>
    <mergeCell ref="D137:E138"/>
    <mergeCell ref="F136:P139"/>
    <mergeCell ref="F141:P144"/>
    <mergeCell ref="D142:E143"/>
    <mergeCell ref="D121:N121"/>
    <mergeCell ref="F122:N122"/>
    <mergeCell ref="F123:N123"/>
    <mergeCell ref="F124:N124"/>
    <mergeCell ref="D122:E122"/>
    <mergeCell ref="D123:E123"/>
    <mergeCell ref="D124:E124"/>
    <mergeCell ref="D118:E118"/>
    <mergeCell ref="F118:N118"/>
    <mergeCell ref="D119:E119"/>
    <mergeCell ref="F119:N119"/>
    <mergeCell ref="A109:H111"/>
    <mergeCell ref="H115:I115"/>
    <mergeCell ref="D116:N116"/>
    <mergeCell ref="D117:E117"/>
    <mergeCell ref="F117:N117"/>
    <mergeCell ref="C19:O19"/>
    <mergeCell ref="C10:D10"/>
    <mergeCell ref="C11:D11"/>
    <mergeCell ref="C13:N13"/>
    <mergeCell ref="E14:N14"/>
    <mergeCell ref="E15:N15"/>
    <mergeCell ref="E16:N16"/>
    <mergeCell ref="E11:M11"/>
    <mergeCell ref="E17:N17"/>
    <mergeCell ref="C14:D14"/>
    <mergeCell ref="C15:D15"/>
    <mergeCell ref="C16:D16"/>
    <mergeCell ref="C17:D17"/>
    <mergeCell ref="A1:H3"/>
    <mergeCell ref="F7:G7"/>
    <mergeCell ref="C8:M8"/>
    <mergeCell ref="E9:M9"/>
    <mergeCell ref="E10:M10"/>
    <mergeCell ref="C9:D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5312-3544-43EB-B92A-E5D1323FD2C4}">
  <sheetPr>
    <tabColor theme="7" tint="-0.499984740745262"/>
  </sheetPr>
  <dimension ref="A1:U98"/>
  <sheetViews>
    <sheetView tabSelected="1" topLeftCell="A61" workbookViewId="0">
      <selection activeCell="M28" sqref="M28"/>
    </sheetView>
  </sheetViews>
  <sheetFormatPr defaultRowHeight="15" x14ac:dyDescent="0.25"/>
  <cols>
    <col min="1" max="1" width="10.85546875" customWidth="1"/>
    <col min="2" max="2" width="11.7109375" customWidth="1"/>
    <col min="3" max="3" width="9.140625" customWidth="1"/>
  </cols>
  <sheetData>
    <row r="1" spans="1:15" x14ac:dyDescent="0.25">
      <c r="A1" s="79" t="s">
        <v>215</v>
      </c>
      <c r="B1" s="80"/>
      <c r="C1" s="80"/>
      <c r="D1" s="80"/>
      <c r="E1" s="80"/>
      <c r="F1" s="80"/>
      <c r="G1" s="80"/>
      <c r="H1" s="80"/>
    </row>
    <row r="2" spans="1:15" x14ac:dyDescent="0.25">
      <c r="A2" s="80"/>
      <c r="B2" s="80"/>
      <c r="C2" s="80"/>
      <c r="D2" s="80"/>
      <c r="E2" s="80"/>
      <c r="F2" s="80"/>
      <c r="G2" s="80"/>
      <c r="H2" s="80"/>
    </row>
    <row r="3" spans="1:15" x14ac:dyDescent="0.25">
      <c r="A3" s="80"/>
      <c r="B3" s="80"/>
      <c r="C3" s="80"/>
      <c r="D3" s="80"/>
      <c r="E3" s="80"/>
      <c r="F3" s="80"/>
      <c r="G3" s="80"/>
      <c r="H3" s="80"/>
    </row>
    <row r="4" spans="1:15" x14ac:dyDescent="0.25">
      <c r="A4" s="80"/>
      <c r="B4" s="80"/>
      <c r="C4" s="80"/>
      <c r="D4" s="80"/>
      <c r="E4" s="80"/>
      <c r="F4" s="80"/>
      <c r="G4" s="80"/>
      <c r="H4" s="80"/>
    </row>
    <row r="6" spans="1:15" x14ac:dyDescent="0.25">
      <c r="A6" s="24" t="s">
        <v>216</v>
      </c>
      <c r="B6" s="24"/>
      <c r="C6" s="24"/>
      <c r="D6" s="24"/>
      <c r="E6" s="24"/>
      <c r="F6" s="24"/>
      <c r="G6" s="24"/>
      <c r="H6" s="24"/>
      <c r="I6" s="24"/>
    </row>
    <row r="7" spans="1:15" x14ac:dyDescent="0.25">
      <c r="A7" s="24" t="s">
        <v>217</v>
      </c>
      <c r="B7" s="24"/>
      <c r="C7" s="24"/>
      <c r="D7" s="24"/>
      <c r="E7" s="24"/>
      <c r="F7" s="24"/>
      <c r="G7" s="24"/>
      <c r="H7" s="24"/>
      <c r="I7" s="24"/>
    </row>
    <row r="8" spans="1:15" ht="15.75" x14ac:dyDescent="0.25">
      <c r="K8" s="78" t="s">
        <v>4</v>
      </c>
      <c r="L8" s="78"/>
    </row>
    <row r="9" spans="1:15" x14ac:dyDescent="0.25">
      <c r="A9" s="112" t="s">
        <v>218</v>
      </c>
      <c r="B9" s="112"/>
      <c r="C9" s="113" t="s">
        <v>219</v>
      </c>
      <c r="D9" s="113"/>
      <c r="G9" s="118" t="s">
        <v>220</v>
      </c>
      <c r="H9" s="119"/>
      <c r="I9" s="119"/>
      <c r="J9" s="119"/>
      <c r="K9" s="119"/>
      <c r="L9" s="119"/>
      <c r="M9" s="119"/>
      <c r="N9" s="119"/>
      <c r="O9" s="120"/>
    </row>
    <row r="10" spans="1:15" x14ac:dyDescent="0.25">
      <c r="A10" s="112"/>
      <c r="B10" s="112"/>
      <c r="C10" s="113"/>
      <c r="D10" s="113"/>
      <c r="G10" s="115" t="s">
        <v>221</v>
      </c>
      <c r="H10" s="116"/>
      <c r="I10" s="116"/>
      <c r="J10" s="116"/>
      <c r="K10" s="116"/>
      <c r="L10" s="116"/>
      <c r="M10" s="116"/>
      <c r="N10" s="116"/>
      <c r="O10" s="117"/>
    </row>
    <row r="11" spans="1:15" x14ac:dyDescent="0.25">
      <c r="A11" s="114">
        <v>10</v>
      </c>
      <c r="B11" s="114"/>
      <c r="C11" s="114">
        <v>50</v>
      </c>
      <c r="D11" s="114"/>
      <c r="G11" s="121" t="s">
        <v>222</v>
      </c>
      <c r="H11" s="122"/>
      <c r="I11" s="122"/>
      <c r="J11" s="122"/>
      <c r="K11" s="122"/>
      <c r="L11" s="122"/>
      <c r="M11" s="122"/>
      <c r="N11" s="122"/>
      <c r="O11" s="123"/>
    </row>
    <row r="12" spans="1:15" x14ac:dyDescent="0.25">
      <c r="A12" s="114">
        <v>12</v>
      </c>
      <c r="B12" s="114"/>
      <c r="C12" s="114">
        <v>55</v>
      </c>
      <c r="D12" s="114"/>
      <c r="G12" s="157" t="s">
        <v>264</v>
      </c>
      <c r="H12" s="157"/>
      <c r="I12" s="124">
        <f>_xlfn.COVARIANCE.S(A9:B22,C9:D22)</f>
        <v>163.86363636363637</v>
      </c>
      <c r="J12" s="124"/>
      <c r="K12" s="124"/>
      <c r="L12" s="124"/>
      <c r="M12" s="124"/>
      <c r="N12" s="124"/>
      <c r="O12" s="124"/>
    </row>
    <row r="13" spans="1:15" x14ac:dyDescent="0.25">
      <c r="A13" s="114">
        <v>15</v>
      </c>
      <c r="B13" s="114"/>
      <c r="C13" s="114">
        <v>60</v>
      </c>
      <c r="D13" s="114"/>
      <c r="G13" s="157" t="s">
        <v>265</v>
      </c>
      <c r="H13" s="157"/>
      <c r="I13" s="124">
        <f>CORREL(A9:B22,C9:D22)</f>
        <v>0.99921031003664817</v>
      </c>
      <c r="J13" s="124"/>
      <c r="K13" s="124"/>
      <c r="L13" s="124"/>
      <c r="M13" s="124"/>
      <c r="N13" s="124"/>
      <c r="O13" s="124"/>
    </row>
    <row r="14" spans="1:15" x14ac:dyDescent="0.25">
      <c r="A14" s="114">
        <v>18</v>
      </c>
      <c r="B14" s="114"/>
      <c r="C14" s="114">
        <v>65</v>
      </c>
      <c r="D14" s="114"/>
    </row>
    <row r="15" spans="1:15" x14ac:dyDescent="0.25">
      <c r="A15" s="114">
        <v>20</v>
      </c>
      <c r="B15" s="114"/>
      <c r="C15" s="114">
        <v>70</v>
      </c>
      <c r="D15" s="114"/>
      <c r="I15" s="146" t="s">
        <v>267</v>
      </c>
      <c r="J15" s="146"/>
      <c r="K15" s="146"/>
      <c r="L15" s="146"/>
      <c r="M15" s="146"/>
      <c r="N15" s="146"/>
      <c r="O15" s="146"/>
    </row>
    <row r="16" spans="1:15" x14ac:dyDescent="0.25">
      <c r="A16" s="114">
        <v>22</v>
      </c>
      <c r="B16" s="114"/>
      <c r="C16" s="114">
        <v>75</v>
      </c>
      <c r="D16" s="114"/>
      <c r="G16" s="161" t="s">
        <v>266</v>
      </c>
      <c r="H16" s="161"/>
      <c r="I16" s="146"/>
      <c r="J16" s="146"/>
      <c r="K16" s="146"/>
      <c r="L16" s="146"/>
      <c r="M16" s="146"/>
      <c r="N16" s="146"/>
      <c r="O16" s="146"/>
    </row>
    <row r="17" spans="1:21" x14ac:dyDescent="0.25">
      <c r="A17" s="114">
        <v>25</v>
      </c>
      <c r="B17" s="114"/>
      <c r="C17" s="114">
        <v>80</v>
      </c>
      <c r="D17" s="114"/>
      <c r="I17" s="146"/>
      <c r="J17" s="146"/>
      <c r="K17" s="146"/>
      <c r="L17" s="146"/>
      <c r="M17" s="146"/>
      <c r="N17" s="146"/>
      <c r="O17" s="146"/>
    </row>
    <row r="18" spans="1:21" x14ac:dyDescent="0.25">
      <c r="A18" s="114">
        <v>28</v>
      </c>
      <c r="B18" s="114"/>
      <c r="C18" s="114">
        <v>85</v>
      </c>
      <c r="D18" s="114"/>
    </row>
    <row r="19" spans="1:21" x14ac:dyDescent="0.25">
      <c r="A19" s="114">
        <v>30</v>
      </c>
      <c r="B19" s="114"/>
      <c r="C19" s="114">
        <v>90</v>
      </c>
      <c r="D19" s="114"/>
    </row>
    <row r="20" spans="1:21" x14ac:dyDescent="0.25">
      <c r="A20" s="114">
        <v>32</v>
      </c>
      <c r="B20" s="114"/>
      <c r="C20" s="114">
        <v>95</v>
      </c>
      <c r="D20" s="114"/>
    </row>
    <row r="21" spans="1:21" x14ac:dyDescent="0.25">
      <c r="A21" s="114">
        <v>35</v>
      </c>
      <c r="B21" s="114"/>
      <c r="C21" s="114">
        <v>100</v>
      </c>
      <c r="D21" s="114"/>
    </row>
    <row r="22" spans="1:21" x14ac:dyDescent="0.25">
      <c r="A22" s="114">
        <v>38</v>
      </c>
      <c r="B22" s="114"/>
      <c r="C22" s="114">
        <v>105</v>
      </c>
      <c r="D22" s="114"/>
    </row>
    <row r="26" spans="1:21" ht="5.25" customHeight="1" x14ac:dyDescent="0.25">
      <c r="A26" s="125"/>
      <c r="B26" s="125"/>
      <c r="C26" s="125"/>
      <c r="D26" s="125"/>
      <c r="E26" s="125"/>
      <c r="F26" s="125"/>
      <c r="G26" s="125"/>
      <c r="H26" s="125"/>
      <c r="I26" s="125"/>
      <c r="J26" s="125"/>
      <c r="K26" s="125"/>
      <c r="L26" s="125"/>
      <c r="M26" s="125"/>
      <c r="N26" s="125"/>
      <c r="O26" s="125"/>
      <c r="P26" s="125"/>
      <c r="Q26" s="125"/>
      <c r="R26" s="125"/>
      <c r="S26" s="125"/>
      <c r="T26" s="125"/>
      <c r="U26" s="125"/>
    </row>
    <row r="27" spans="1:21" x14ac:dyDescent="0.25">
      <c r="A27" s="60" t="s">
        <v>223</v>
      </c>
      <c r="B27" s="61"/>
      <c r="C27" s="61"/>
      <c r="D27" s="61"/>
      <c r="E27" s="61"/>
      <c r="F27" s="61"/>
      <c r="G27" s="61"/>
      <c r="H27" s="61"/>
    </row>
    <row r="28" spans="1:21" x14ac:dyDescent="0.25">
      <c r="A28" s="61"/>
      <c r="B28" s="61"/>
      <c r="C28" s="61"/>
      <c r="D28" s="61"/>
      <c r="E28" s="61"/>
      <c r="F28" s="61"/>
      <c r="G28" s="61"/>
      <c r="H28" s="61"/>
    </row>
    <row r="29" spans="1:21" x14ac:dyDescent="0.25">
      <c r="A29" s="61"/>
      <c r="B29" s="61"/>
      <c r="C29" s="61"/>
      <c r="D29" s="61"/>
      <c r="E29" s="61"/>
      <c r="F29" s="61"/>
      <c r="G29" s="61"/>
      <c r="H29" s="61"/>
    </row>
    <row r="31" spans="1:21" x14ac:dyDescent="0.25">
      <c r="A31" s="24" t="s">
        <v>224</v>
      </c>
      <c r="B31" s="24"/>
      <c r="C31" s="24"/>
      <c r="D31" s="24"/>
      <c r="E31" s="24"/>
      <c r="F31" s="24"/>
      <c r="G31" s="24"/>
      <c r="H31" s="24"/>
      <c r="I31" s="24"/>
      <c r="J31" s="24"/>
      <c r="K31" s="24"/>
      <c r="L31" s="24"/>
    </row>
    <row r="33" spans="1:14" ht="15.75" x14ac:dyDescent="0.25">
      <c r="A33" s="126" t="s">
        <v>225</v>
      </c>
      <c r="B33" s="126" t="s">
        <v>226</v>
      </c>
      <c r="H33" s="78" t="s">
        <v>4</v>
      </c>
      <c r="I33" s="78"/>
    </row>
    <row r="34" spans="1:14" x14ac:dyDescent="0.25">
      <c r="A34" s="38">
        <v>45</v>
      </c>
      <c r="B34" s="38">
        <v>52</v>
      </c>
      <c r="F34" s="130" t="s">
        <v>227</v>
      </c>
      <c r="G34" s="131"/>
      <c r="H34" s="131"/>
      <c r="I34" s="131"/>
      <c r="J34" s="131"/>
      <c r="K34" s="131"/>
      <c r="L34" s="131"/>
      <c r="M34" s="131"/>
      <c r="N34" s="132"/>
    </row>
    <row r="35" spans="1:14" x14ac:dyDescent="0.25">
      <c r="A35" s="38">
        <v>47</v>
      </c>
      <c r="B35" s="38">
        <v>54</v>
      </c>
      <c r="F35" s="127" t="s">
        <v>228</v>
      </c>
      <c r="G35" s="128"/>
      <c r="H35" s="128"/>
      <c r="I35" s="128"/>
      <c r="J35" s="128"/>
      <c r="K35" s="128"/>
      <c r="L35" s="128"/>
      <c r="M35" s="128"/>
      <c r="N35" s="129"/>
    </row>
    <row r="36" spans="1:14" x14ac:dyDescent="0.25">
      <c r="A36" s="38">
        <v>48</v>
      </c>
      <c r="B36" s="38">
        <v>55</v>
      </c>
      <c r="F36" s="133" t="s">
        <v>229</v>
      </c>
      <c r="G36" s="134"/>
      <c r="H36" s="134"/>
      <c r="I36" s="134"/>
      <c r="J36" s="134"/>
      <c r="K36" s="134"/>
      <c r="L36" s="134"/>
      <c r="M36" s="134"/>
      <c r="N36" s="135"/>
    </row>
    <row r="37" spans="1:14" x14ac:dyDescent="0.25">
      <c r="A37" s="38">
        <v>50</v>
      </c>
      <c r="B37" s="38">
        <v>57</v>
      </c>
      <c r="F37" s="157" t="s">
        <v>264</v>
      </c>
      <c r="G37" s="157"/>
      <c r="H37" s="158">
        <f>_xlfn.COVARIANCE.S(A33:A53,B33:B53)</f>
        <v>97.526315789473685</v>
      </c>
      <c r="I37" s="160"/>
      <c r="J37" s="160"/>
      <c r="K37" s="160"/>
      <c r="L37" s="160"/>
      <c r="M37" s="160"/>
      <c r="N37" s="159"/>
    </row>
    <row r="38" spans="1:14" x14ac:dyDescent="0.25">
      <c r="A38" s="38">
        <v>52</v>
      </c>
      <c r="B38" s="38">
        <v>59</v>
      </c>
      <c r="F38" s="157" t="s">
        <v>265</v>
      </c>
      <c r="G38" s="157"/>
      <c r="H38" s="158">
        <f>CORREL(A33:A53,B33:B53)</f>
        <v>0.99859572699637911</v>
      </c>
      <c r="I38" s="160"/>
      <c r="J38" s="160"/>
      <c r="K38" s="160"/>
      <c r="L38" s="160"/>
      <c r="M38" s="160"/>
      <c r="N38" s="159"/>
    </row>
    <row r="39" spans="1:14" x14ac:dyDescent="0.25">
      <c r="A39" s="38">
        <v>53</v>
      </c>
      <c r="B39" s="38">
        <v>60</v>
      </c>
    </row>
    <row r="40" spans="1:14" x14ac:dyDescent="0.25">
      <c r="A40" s="38">
        <v>55</v>
      </c>
      <c r="B40" s="38">
        <v>61</v>
      </c>
      <c r="H40" s="162" t="s">
        <v>268</v>
      </c>
      <c r="I40" s="162"/>
      <c r="J40" s="162"/>
      <c r="K40" s="162"/>
      <c r="L40" s="162"/>
      <c r="M40" s="162"/>
      <c r="N40" s="162"/>
    </row>
    <row r="41" spans="1:14" ht="15" customHeight="1" x14ac:dyDescent="0.25">
      <c r="A41" s="38">
        <v>56</v>
      </c>
      <c r="B41" s="38">
        <v>62</v>
      </c>
      <c r="F41" s="161" t="s">
        <v>266</v>
      </c>
      <c r="G41" s="161"/>
      <c r="H41" s="162"/>
      <c r="I41" s="162"/>
      <c r="J41" s="162"/>
      <c r="K41" s="162"/>
      <c r="L41" s="162"/>
      <c r="M41" s="162"/>
      <c r="N41" s="162"/>
    </row>
    <row r="42" spans="1:14" x14ac:dyDescent="0.25">
      <c r="A42" s="38">
        <v>58</v>
      </c>
      <c r="B42" s="38">
        <v>64</v>
      </c>
      <c r="H42" s="162"/>
      <c r="I42" s="162"/>
      <c r="J42" s="162"/>
      <c r="K42" s="162"/>
      <c r="L42" s="162"/>
      <c r="M42" s="162"/>
      <c r="N42" s="162"/>
    </row>
    <row r="43" spans="1:14" x14ac:dyDescent="0.25">
      <c r="A43" s="38">
        <v>60</v>
      </c>
      <c r="B43" s="38">
        <v>66</v>
      </c>
    </row>
    <row r="44" spans="1:14" x14ac:dyDescent="0.25">
      <c r="A44" s="38">
        <v>62</v>
      </c>
      <c r="B44" s="38">
        <v>67</v>
      </c>
    </row>
    <row r="45" spans="1:14" x14ac:dyDescent="0.25">
      <c r="A45" s="38">
        <v>64</v>
      </c>
      <c r="B45" s="38">
        <v>69</v>
      </c>
    </row>
    <row r="46" spans="1:14" x14ac:dyDescent="0.25">
      <c r="A46" s="38">
        <v>65</v>
      </c>
      <c r="B46" s="38">
        <v>71</v>
      </c>
    </row>
    <row r="47" spans="1:14" x14ac:dyDescent="0.25">
      <c r="A47" s="38">
        <v>67</v>
      </c>
      <c r="B47" s="38">
        <v>73</v>
      </c>
    </row>
    <row r="48" spans="1:14" x14ac:dyDescent="0.25">
      <c r="A48" s="38">
        <v>69</v>
      </c>
      <c r="B48" s="38">
        <v>74</v>
      </c>
    </row>
    <row r="49" spans="1:21" x14ac:dyDescent="0.25">
      <c r="A49" s="38">
        <v>70</v>
      </c>
      <c r="B49" s="38">
        <v>76</v>
      </c>
    </row>
    <row r="50" spans="1:21" x14ac:dyDescent="0.25">
      <c r="A50" s="38">
        <v>72</v>
      </c>
      <c r="B50" s="38">
        <v>78</v>
      </c>
    </row>
    <row r="51" spans="1:21" x14ac:dyDescent="0.25">
      <c r="A51" s="38">
        <v>74</v>
      </c>
      <c r="B51" s="38">
        <v>80</v>
      </c>
    </row>
    <row r="52" spans="1:21" x14ac:dyDescent="0.25">
      <c r="A52" s="38">
        <v>76</v>
      </c>
      <c r="B52" s="38">
        <v>82</v>
      </c>
    </row>
    <row r="53" spans="1:21" x14ac:dyDescent="0.25">
      <c r="A53" s="38">
        <v>77</v>
      </c>
      <c r="B53" s="38">
        <v>83</v>
      </c>
    </row>
    <row r="58" spans="1:21" ht="5.25" customHeight="1" x14ac:dyDescent="0.25">
      <c r="A58" s="125"/>
      <c r="B58" s="125"/>
      <c r="C58" s="125"/>
      <c r="D58" s="125"/>
      <c r="E58" s="125"/>
      <c r="F58" s="125"/>
      <c r="G58" s="125"/>
      <c r="H58" s="125"/>
      <c r="I58" s="125"/>
      <c r="J58" s="125"/>
      <c r="K58" s="125"/>
      <c r="L58" s="125"/>
      <c r="M58" s="125"/>
      <c r="N58" s="125"/>
      <c r="O58" s="125"/>
      <c r="P58" s="125"/>
      <c r="Q58" s="125"/>
      <c r="R58" s="125"/>
      <c r="S58" s="125"/>
      <c r="T58" s="125"/>
      <c r="U58" s="125"/>
    </row>
    <row r="59" spans="1:21" x14ac:dyDescent="0.25">
      <c r="A59" s="60" t="s">
        <v>230</v>
      </c>
      <c r="B59" s="61"/>
      <c r="C59" s="61"/>
      <c r="D59" s="61"/>
      <c r="E59" s="61"/>
      <c r="F59" s="61"/>
      <c r="G59" s="61"/>
      <c r="H59" s="61"/>
    </row>
    <row r="60" spans="1:21" x14ac:dyDescent="0.25">
      <c r="A60" s="61"/>
      <c r="B60" s="61"/>
      <c r="C60" s="61"/>
      <c r="D60" s="61"/>
      <c r="E60" s="61"/>
      <c r="F60" s="61"/>
      <c r="G60" s="61"/>
      <c r="H60" s="61"/>
    </row>
    <row r="61" spans="1:21" x14ac:dyDescent="0.25">
      <c r="A61" s="61"/>
      <c r="B61" s="61"/>
      <c r="C61" s="61"/>
      <c r="D61" s="61"/>
      <c r="E61" s="61"/>
      <c r="F61" s="61"/>
      <c r="G61" s="61"/>
      <c r="H61" s="61"/>
    </row>
    <row r="63" spans="1:21" x14ac:dyDescent="0.25">
      <c r="A63" s="81" t="s">
        <v>231</v>
      </c>
      <c r="B63" s="81"/>
      <c r="C63" s="81"/>
      <c r="D63" s="81"/>
      <c r="E63" s="81"/>
      <c r="F63" s="81"/>
      <c r="G63" s="81"/>
      <c r="H63" s="81"/>
      <c r="I63" s="81"/>
      <c r="J63" s="81"/>
      <c r="K63" s="81"/>
      <c r="L63" s="81"/>
    </row>
    <row r="65" spans="1:13" ht="15.75" x14ac:dyDescent="0.25">
      <c r="A65" s="42" t="s">
        <v>232</v>
      </c>
      <c r="B65" s="42" t="s">
        <v>233</v>
      </c>
      <c r="H65" s="78" t="s">
        <v>4</v>
      </c>
      <c r="I65" s="78"/>
    </row>
    <row r="66" spans="1:13" x14ac:dyDescent="0.25">
      <c r="A66" s="41">
        <v>10</v>
      </c>
      <c r="B66" s="41">
        <v>60</v>
      </c>
      <c r="E66" s="130" t="s">
        <v>234</v>
      </c>
      <c r="F66" s="131"/>
      <c r="G66" s="131"/>
      <c r="H66" s="131"/>
      <c r="I66" s="131"/>
      <c r="J66" s="131"/>
      <c r="K66" s="131"/>
      <c r="L66" s="131"/>
      <c r="M66" s="136"/>
    </row>
    <row r="67" spans="1:13" x14ac:dyDescent="0.25">
      <c r="A67" s="41">
        <v>12</v>
      </c>
      <c r="B67" s="41">
        <v>65</v>
      </c>
      <c r="E67" s="127" t="s">
        <v>235</v>
      </c>
      <c r="F67" s="128"/>
      <c r="G67" s="128"/>
      <c r="H67" s="128"/>
      <c r="I67" s="128"/>
      <c r="J67" s="128"/>
      <c r="K67" s="128"/>
      <c r="L67" s="128"/>
      <c r="M67" s="129"/>
    </row>
    <row r="68" spans="1:13" x14ac:dyDescent="0.25">
      <c r="A68" s="41">
        <v>15</v>
      </c>
      <c r="B68" s="41">
        <v>70</v>
      </c>
      <c r="E68" s="133" t="s">
        <v>236</v>
      </c>
      <c r="F68" s="134"/>
      <c r="G68" s="134"/>
      <c r="H68" s="134"/>
      <c r="I68" s="134"/>
      <c r="J68" s="134"/>
      <c r="K68" s="134"/>
      <c r="L68" s="134"/>
      <c r="M68" s="135"/>
    </row>
    <row r="69" spans="1:13" x14ac:dyDescent="0.25">
      <c r="A69" s="41">
        <v>18</v>
      </c>
      <c r="B69" s="41">
        <v>75</v>
      </c>
      <c r="E69" s="157" t="s">
        <v>264</v>
      </c>
      <c r="F69" s="157"/>
      <c r="G69" s="158">
        <f>_xlfn.COVARIANCE.S(A65:A95,B65:B95)</f>
        <v>352.88505747126442</v>
      </c>
      <c r="H69" s="160"/>
      <c r="I69" s="160"/>
      <c r="J69" s="160"/>
      <c r="K69" s="160"/>
      <c r="L69" s="160"/>
      <c r="M69" s="159"/>
    </row>
    <row r="70" spans="1:13" x14ac:dyDescent="0.25">
      <c r="A70" s="41">
        <v>20</v>
      </c>
      <c r="B70" s="41">
        <v>80</v>
      </c>
      <c r="E70" s="157" t="s">
        <v>265</v>
      </c>
      <c r="F70" s="157"/>
      <c r="G70" s="158">
        <f>CORREL(A65:A95,B65:B95)</f>
        <v>0.97729508301867352</v>
      </c>
      <c r="H70" s="160"/>
      <c r="I70" s="160"/>
      <c r="J70" s="160"/>
      <c r="K70" s="160"/>
      <c r="L70" s="160"/>
      <c r="M70" s="159"/>
    </row>
    <row r="71" spans="1:13" x14ac:dyDescent="0.25">
      <c r="A71" s="41">
        <v>22</v>
      </c>
      <c r="B71" s="41">
        <v>82</v>
      </c>
    </row>
    <row r="72" spans="1:13" ht="15" customHeight="1" x14ac:dyDescent="0.25">
      <c r="A72" s="41">
        <v>25</v>
      </c>
      <c r="B72" s="41">
        <v>85</v>
      </c>
      <c r="G72" s="165" t="s">
        <v>269</v>
      </c>
      <c r="H72" s="165"/>
      <c r="I72" s="165"/>
      <c r="J72" s="165"/>
      <c r="K72" s="165"/>
      <c r="L72" s="165"/>
      <c r="M72" s="165"/>
    </row>
    <row r="73" spans="1:13" x14ac:dyDescent="0.25">
      <c r="A73" s="41">
        <v>28</v>
      </c>
      <c r="B73" s="41">
        <v>88</v>
      </c>
      <c r="E73" s="163" t="s">
        <v>266</v>
      </c>
      <c r="F73" s="164"/>
      <c r="G73" s="165"/>
      <c r="H73" s="165"/>
      <c r="I73" s="165"/>
      <c r="J73" s="165"/>
      <c r="K73" s="165"/>
      <c r="L73" s="165"/>
      <c r="M73" s="165"/>
    </row>
    <row r="74" spans="1:13" x14ac:dyDescent="0.25">
      <c r="A74" s="41">
        <v>30</v>
      </c>
      <c r="B74" s="41">
        <v>90</v>
      </c>
      <c r="E74" s="163"/>
      <c r="F74" s="164"/>
      <c r="G74" s="165"/>
      <c r="H74" s="165"/>
      <c r="I74" s="165"/>
      <c r="J74" s="165"/>
      <c r="K74" s="165"/>
      <c r="L74" s="165"/>
      <c r="M74" s="165"/>
    </row>
    <row r="75" spans="1:13" x14ac:dyDescent="0.25">
      <c r="A75" s="41">
        <v>32</v>
      </c>
      <c r="B75" s="41">
        <v>92</v>
      </c>
      <c r="G75" s="165"/>
      <c r="H75" s="165"/>
      <c r="I75" s="165"/>
      <c r="J75" s="165"/>
      <c r="K75" s="165"/>
      <c r="L75" s="165"/>
      <c r="M75" s="165"/>
    </row>
    <row r="76" spans="1:13" x14ac:dyDescent="0.25">
      <c r="A76" s="41">
        <v>35</v>
      </c>
      <c r="B76" s="41">
        <v>93</v>
      </c>
    </row>
    <row r="77" spans="1:13" x14ac:dyDescent="0.25">
      <c r="A77" s="41">
        <v>38</v>
      </c>
      <c r="B77" s="41">
        <v>95</v>
      </c>
    </row>
    <row r="78" spans="1:13" x14ac:dyDescent="0.25">
      <c r="A78" s="41">
        <v>40</v>
      </c>
      <c r="B78" s="41">
        <v>96</v>
      </c>
    </row>
    <row r="79" spans="1:13" x14ac:dyDescent="0.25">
      <c r="A79" s="41">
        <v>42</v>
      </c>
      <c r="B79" s="41">
        <v>97</v>
      </c>
    </row>
    <row r="80" spans="1:13" x14ac:dyDescent="0.25">
      <c r="A80" s="41">
        <v>45</v>
      </c>
      <c r="B80" s="41">
        <v>98</v>
      </c>
    </row>
    <row r="81" spans="1:2" x14ac:dyDescent="0.25">
      <c r="A81" s="41">
        <v>48</v>
      </c>
      <c r="B81" s="41">
        <v>99</v>
      </c>
    </row>
    <row r="82" spans="1:2" x14ac:dyDescent="0.25">
      <c r="A82" s="41">
        <v>50</v>
      </c>
      <c r="B82" s="41">
        <v>100</v>
      </c>
    </row>
    <row r="83" spans="1:2" x14ac:dyDescent="0.25">
      <c r="A83" s="41">
        <v>52</v>
      </c>
      <c r="B83" s="41">
        <v>102</v>
      </c>
    </row>
    <row r="84" spans="1:2" x14ac:dyDescent="0.25">
      <c r="A84" s="41">
        <v>55</v>
      </c>
      <c r="B84" s="41">
        <v>105</v>
      </c>
    </row>
    <row r="85" spans="1:2" x14ac:dyDescent="0.25">
      <c r="A85" s="41">
        <v>58</v>
      </c>
      <c r="B85" s="41">
        <v>106</v>
      </c>
    </row>
    <row r="86" spans="1:2" x14ac:dyDescent="0.25">
      <c r="A86" s="41">
        <v>60</v>
      </c>
      <c r="B86" s="41">
        <v>107</v>
      </c>
    </row>
    <row r="87" spans="1:2" x14ac:dyDescent="0.25">
      <c r="A87" s="41">
        <v>62</v>
      </c>
      <c r="B87" s="41">
        <v>108</v>
      </c>
    </row>
    <row r="88" spans="1:2" x14ac:dyDescent="0.25">
      <c r="A88" s="41">
        <v>65</v>
      </c>
      <c r="B88" s="41">
        <v>110</v>
      </c>
    </row>
    <row r="89" spans="1:2" x14ac:dyDescent="0.25">
      <c r="A89" s="41">
        <v>68</v>
      </c>
      <c r="B89" s="41">
        <v>112</v>
      </c>
    </row>
    <row r="90" spans="1:2" x14ac:dyDescent="0.25">
      <c r="A90" s="41">
        <v>70</v>
      </c>
      <c r="B90" s="41">
        <v>114</v>
      </c>
    </row>
    <row r="91" spans="1:2" x14ac:dyDescent="0.25">
      <c r="A91" s="41">
        <v>72</v>
      </c>
      <c r="B91" s="41">
        <v>115</v>
      </c>
    </row>
    <row r="92" spans="1:2" x14ac:dyDescent="0.25">
      <c r="A92" s="41">
        <v>75</v>
      </c>
      <c r="B92" s="41">
        <v>116</v>
      </c>
    </row>
    <row r="93" spans="1:2" x14ac:dyDescent="0.25">
      <c r="A93" s="41">
        <v>78</v>
      </c>
      <c r="B93" s="41">
        <v>118</v>
      </c>
    </row>
    <row r="94" spans="1:2" x14ac:dyDescent="0.25">
      <c r="A94" s="41">
        <v>80</v>
      </c>
      <c r="B94" s="41">
        <v>120</v>
      </c>
    </row>
    <row r="95" spans="1:2" x14ac:dyDescent="0.25">
      <c r="A95" s="41">
        <v>82</v>
      </c>
      <c r="B95" s="41">
        <v>122</v>
      </c>
    </row>
    <row r="98" spans="1:21" ht="5.25" customHeight="1" x14ac:dyDescent="0.25">
      <c r="A98" s="125"/>
      <c r="B98" s="125"/>
      <c r="C98" s="125"/>
      <c r="D98" s="125"/>
      <c r="E98" s="125"/>
      <c r="F98" s="125"/>
      <c r="G98" s="125"/>
      <c r="H98" s="125"/>
      <c r="I98" s="125"/>
      <c r="J98" s="125"/>
      <c r="K98" s="125"/>
      <c r="L98" s="125"/>
      <c r="M98" s="125"/>
      <c r="N98" s="125"/>
      <c r="O98" s="125"/>
      <c r="P98" s="125"/>
      <c r="Q98" s="125"/>
      <c r="R98" s="125"/>
      <c r="S98" s="125"/>
      <c r="T98" s="125"/>
      <c r="U98" s="125"/>
    </row>
  </sheetData>
  <mergeCells count="60">
    <mergeCell ref="G72:M75"/>
    <mergeCell ref="E73:F74"/>
    <mergeCell ref="E69:F69"/>
    <mergeCell ref="G69:M69"/>
    <mergeCell ref="E70:F70"/>
    <mergeCell ref="G70:M70"/>
    <mergeCell ref="G16:H16"/>
    <mergeCell ref="I15:O17"/>
    <mergeCell ref="H40:N42"/>
    <mergeCell ref="F41:G41"/>
    <mergeCell ref="E68:M68"/>
    <mergeCell ref="G12:H12"/>
    <mergeCell ref="G13:H13"/>
    <mergeCell ref="I12:O12"/>
    <mergeCell ref="I13:O13"/>
    <mergeCell ref="F37:G37"/>
    <mergeCell ref="H37:N37"/>
    <mergeCell ref="F38:G38"/>
    <mergeCell ref="H38:N38"/>
    <mergeCell ref="A59:H61"/>
    <mergeCell ref="A63:L63"/>
    <mergeCell ref="H65:I65"/>
    <mergeCell ref="E66:M66"/>
    <mergeCell ref="E67:M67"/>
    <mergeCell ref="A27:H29"/>
    <mergeCell ref="H33:I33"/>
    <mergeCell ref="F34:M34"/>
    <mergeCell ref="F35:N35"/>
    <mergeCell ref="F36:N36"/>
    <mergeCell ref="C18:D18"/>
    <mergeCell ref="C19:D19"/>
    <mergeCell ref="C20:D20"/>
    <mergeCell ref="C21:D21"/>
    <mergeCell ref="C22:D22"/>
    <mergeCell ref="K8:L8"/>
    <mergeCell ref="G9:O9"/>
    <mergeCell ref="G10:O10"/>
    <mergeCell ref="G11:O11"/>
    <mergeCell ref="A20:B20"/>
    <mergeCell ref="A21:B21"/>
    <mergeCell ref="A22:B22"/>
    <mergeCell ref="C11:D11"/>
    <mergeCell ref="C12:D12"/>
    <mergeCell ref="C13:D13"/>
    <mergeCell ref="C14:D14"/>
    <mergeCell ref="C15:D15"/>
    <mergeCell ref="C16:D16"/>
    <mergeCell ref="C17:D17"/>
    <mergeCell ref="A14:B14"/>
    <mergeCell ref="A15:B15"/>
    <mergeCell ref="A16:B16"/>
    <mergeCell ref="A17:B17"/>
    <mergeCell ref="A18:B18"/>
    <mergeCell ref="A19:B19"/>
    <mergeCell ref="A1:H4"/>
    <mergeCell ref="A9:B10"/>
    <mergeCell ref="C9:D10"/>
    <mergeCell ref="A11:B11"/>
    <mergeCell ref="A12:B12"/>
    <mergeCell ref="A13: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Measure Of Central Tendancy</vt:lpstr>
      <vt:lpstr>Measure Of Dispersion</vt:lpstr>
      <vt:lpstr>More Statistics Questions</vt:lpstr>
      <vt:lpstr>Measure of Skewness and Kurto</vt:lpstr>
      <vt:lpstr>Percentile and Quartiles</vt:lpstr>
      <vt:lpstr> Correlation and Covariance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Akki Prajapati</dc:creator>
  <cp:lastModifiedBy>Akki Prajapati</cp:lastModifiedBy>
  <dcterms:created xsi:type="dcterms:W3CDTF">2015-06-05T18:17:20Z</dcterms:created>
  <dcterms:modified xsi:type="dcterms:W3CDTF">2024-01-14T03:34:48Z</dcterms:modified>
</cp:coreProperties>
</file>