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31"/>
  <workbookPr/>
  <mc:AlternateContent xmlns:mc="http://schemas.openxmlformats.org/markup-compatibility/2006">
    <mc:Choice Requires="x15">
      <x15ac:absPath xmlns:x15ac="http://schemas.microsoft.com/office/spreadsheetml/2010/11/ac" url="https://ibhero-my.sharepoint.com/personal/gerard_kelly_fe_training/Documents/Gerard Kelly/Gerard's/Non C/Material - Create Proof Glitch/Create/Blogs/Templates/DCF Template/"/>
    </mc:Choice>
  </mc:AlternateContent>
  <xr:revisionPtr revIDLastSave="663" documentId="8_{4F5DAE1B-4829-4B2A-ADBD-F97CE3B96B18}" xr6:coauthVersionLast="47" xr6:coauthVersionMax="47" xr10:uidLastSave="{D818D79E-1B6E-473E-9511-0FFB6104F75F}"/>
  <bookViews>
    <workbookView xWindow="-98" yWindow="-98" windowWidth="21795" windowHeight="13875" xr2:uid="{00000000-000D-0000-FFFF-FFFF00000000}"/>
  </bookViews>
  <sheets>
    <sheet name="Welcome" sheetId="1" r:id="rId1"/>
    <sheet name="DCF Template" sheetId="8" r:id="rId2"/>
  </sheets>
  <definedNames>
    <definedName name="switch">#REF!</definedName>
  </definedName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8" l="1"/>
  <c r="E14" i="8"/>
  <c r="F14" i="8"/>
  <c r="G14" i="8"/>
  <c r="H14" i="8"/>
  <c r="D14" i="8"/>
  <c r="D18" i="8" s="1"/>
  <c r="E22" i="8"/>
  <c r="F22" i="8"/>
  <c r="G22" i="8"/>
  <c r="H22" i="8"/>
  <c r="D22" i="8"/>
  <c r="H18" i="8" l="1"/>
  <c r="H20" i="8" s="1"/>
  <c r="C26" i="8" s="1"/>
  <c r="F18" i="8"/>
  <c r="F23" i="8" s="1"/>
  <c r="G18" i="8"/>
  <c r="G23" i="8" s="1"/>
  <c r="E18" i="8"/>
  <c r="E23" i="8" s="1"/>
  <c r="D23" i="8"/>
  <c r="H23" i="8" l="1"/>
  <c r="C25" i="8" s="1"/>
  <c r="C27" i="8" s="1"/>
  <c r="C31" i="8" s="1"/>
  <c r="C34" i="8" s="1"/>
  <c r="D34" i="8" s="1"/>
  <c r="A1" i="8" l="1"/>
  <c r="A7" i="1"/>
</calcChain>
</file>

<file path=xl/sharedStrings.xml><?xml version="1.0" encoding="utf-8"?>
<sst xmlns="http://schemas.openxmlformats.org/spreadsheetml/2006/main" count="40" uniqueCount="36">
  <si>
    <t>DCF Template</t>
  </si>
  <si>
    <t>This document is for training purposes only. Financial Edge accepts no responsibility or liability for any other purpose or usage.</t>
  </si>
  <si>
    <t>Hist.</t>
  </si>
  <si>
    <t>Proj.</t>
  </si>
  <si>
    <t>Period 0</t>
  </si>
  <si>
    <t>Period 1</t>
  </si>
  <si>
    <t>Period 2</t>
  </si>
  <si>
    <t>Period 3</t>
  </si>
  <si>
    <t>Period 4</t>
  </si>
  <si>
    <t>Period 5</t>
  </si>
  <si>
    <t>All figures in millions unless otherwise stated</t>
  </si>
  <si>
    <t>Discounted Cash Flow</t>
  </si>
  <si>
    <t>Tax rate</t>
  </si>
  <si>
    <t>Long term growth rate</t>
  </si>
  <si>
    <t>WACC</t>
  </si>
  <si>
    <t>Share price</t>
  </si>
  <si>
    <t>Shares outstanding</t>
  </si>
  <si>
    <t>Year count</t>
  </si>
  <si>
    <t>EBIT</t>
  </si>
  <si>
    <t>Tax on EBIT</t>
  </si>
  <si>
    <t>+ Depreciation and amortization</t>
  </si>
  <si>
    <t>- Capital expenditure</t>
  </si>
  <si>
    <t>Change in operating working capital</t>
  </si>
  <si>
    <t>Free cash flow</t>
  </si>
  <si>
    <t>Terminal value</t>
  </si>
  <si>
    <t>Discount factor</t>
  </si>
  <si>
    <t>Present value of free cash flows</t>
  </si>
  <si>
    <t>Sum of present value of free cash flows</t>
  </si>
  <si>
    <t>Present value of terminal value</t>
  </si>
  <si>
    <t>Enterprise value</t>
  </si>
  <si>
    <t>+ Cash</t>
  </si>
  <si>
    <t>- Debt</t>
  </si>
  <si>
    <t>Implied equity value (intrinsic value)</t>
  </si>
  <si>
    <t>Market capitalization</t>
  </si>
  <si>
    <t>Intrinsic value premium to market capitalization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</si>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</sst>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#,##0.0_);\(#,##0.0\);0.0_);@_)"/>
  </numFmts>
  <fonts count="35"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22"/>
      <color theme="0"/>
      <name val="Calibri Light"/>
      <family val="2"/>
      <scheme val="maj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0">
    <xf numFmtId="171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4" applyNumberFormat="0" applyAlignment="0" applyProtection="0"/>
    <xf numFmtId="0" fontId="18" fillId="9" borderId="5" applyNumberFormat="0" applyAlignment="0" applyProtection="0"/>
    <xf numFmtId="0" fontId="19" fillId="9" borderId="4" applyNumberFormat="0" applyAlignment="0" applyProtection="0"/>
    <xf numFmtId="0" fontId="20" fillId="0" borderId="6" applyNumberFormat="0" applyFill="0" applyAlignment="0" applyProtection="0"/>
    <xf numFmtId="0" fontId="21" fillId="10" borderId="7" applyNumberFormat="0" applyAlignment="0" applyProtection="0"/>
    <xf numFmtId="0" fontId="22" fillId="0" borderId="0" applyNumberFormat="0" applyFill="0" applyBorder="0" applyAlignment="0" applyProtection="0"/>
    <xf numFmtId="0" fontId="9" fillId="11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31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4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9" fontId="30" fillId="36" borderId="10" applyNumberFormat="0">
      <protection locked="0"/>
    </xf>
    <xf numFmtId="168" fontId="3" fillId="0" borderId="0">
      <alignment vertical="top"/>
    </xf>
  </cellStyleXfs>
  <cellXfs count="49">
    <xf numFmtId="171" fontId="0" fillId="0" borderId="0" xfId="0"/>
    <xf numFmtId="171" fontId="33" fillId="0" borderId="0" xfId="0" applyFont="1"/>
    <xf numFmtId="168" fontId="31" fillId="2" borderId="0" xfId="48" applyNumberFormat="1">
      <alignment horizontal="left"/>
    </xf>
    <xf numFmtId="171" fontId="26" fillId="3" borderId="0" xfId="0" applyFont="1" applyFill="1"/>
    <xf numFmtId="171" fontId="25" fillId="2" borderId="0" xfId="0" applyFont="1" applyFill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71" fontId="2" fillId="0" borderId="0" xfId="0" applyFont="1" applyAlignment="1">
      <alignment vertical="top" wrapText="1"/>
    </xf>
    <xf numFmtId="171" fontId="3" fillId="0" borderId="0" xfId="0" applyFont="1" applyAlignment="1">
      <alignment vertical="top"/>
    </xf>
    <xf numFmtId="171" fontId="2" fillId="0" borderId="0" xfId="0" applyFont="1" applyAlignment="1">
      <alignment horizontal="left" wrapText="1"/>
    </xf>
    <xf numFmtId="171" fontId="2" fillId="0" borderId="0" xfId="0" applyFont="1" applyAlignment="1">
      <alignment vertical="top"/>
    </xf>
    <xf numFmtId="171" fontId="2" fillId="0" borderId="0" xfId="0" applyFont="1"/>
    <xf numFmtId="171" fontId="4" fillId="0" borderId="0" xfId="0" applyFont="1" applyAlignment="1">
      <alignment vertical="center"/>
    </xf>
    <xf numFmtId="171" fontId="5" fillId="0" borderId="0" xfId="0" applyFont="1" applyAlignment="1">
      <alignment vertical="center" wrapText="1"/>
    </xf>
    <xf numFmtId="171" fontId="2" fillId="0" borderId="0" xfId="0" applyFont="1" applyAlignment="1">
      <alignment horizontal="left" vertical="top"/>
    </xf>
    <xf numFmtId="171" fontId="7" fillId="0" borderId="0" xfId="0" applyFont="1" applyAlignment="1">
      <alignment vertical="center" wrapText="1"/>
    </xf>
    <xf numFmtId="166" fontId="2" fillId="0" borderId="0" xfId="0" applyNumberFormat="1" applyFont="1" applyAlignment="1">
      <alignment horizontal="left"/>
    </xf>
    <xf numFmtId="171" fontId="2" fillId="0" borderId="0" xfId="0" applyFont="1" applyAlignment="1">
      <alignment horizontal="left"/>
    </xf>
    <xf numFmtId="167" fontId="2" fillId="0" borderId="0" xfId="0" applyNumberFormat="1" applyFont="1" applyAlignment="1">
      <alignment horizontal="left"/>
    </xf>
    <xf numFmtId="171" fontId="3" fillId="0" borderId="0" xfId="0" applyFont="1" applyAlignment="1">
      <alignment horizontal="left" vertical="top"/>
    </xf>
    <xf numFmtId="171" fontId="3" fillId="0" borderId="0" xfId="0" applyFont="1"/>
    <xf numFmtId="171" fontId="25" fillId="0" borderId="0" xfId="0" applyFont="1"/>
    <xf numFmtId="171" fontId="26" fillId="0" borderId="0" xfId="0" applyFont="1"/>
    <xf numFmtId="168" fontId="2" fillId="4" borderId="0" xfId="51" applyNumberFormat="1" applyFont="1" applyAlignment="1">
      <alignment horizontal="left" vertical="top"/>
    </xf>
    <xf numFmtId="168" fontId="3" fillId="4" borderId="0" xfId="51" applyNumberFormat="1" applyFont="1" applyAlignment="1">
      <alignment horizontal="center" vertical="top"/>
    </xf>
    <xf numFmtId="168" fontId="2" fillId="4" borderId="0" xfId="51" applyNumberFormat="1" applyFont="1" applyAlignment="1"/>
    <xf numFmtId="168" fontId="5" fillId="4" borderId="0" xfId="51" applyNumberFormat="1" applyFont="1" applyAlignment="1">
      <alignment vertical="center" wrapText="1"/>
    </xf>
    <xf numFmtId="171" fontId="3" fillId="0" borderId="0" xfId="0" applyFont="1" applyAlignment="1">
      <alignment horizontal="center" vertical="top"/>
    </xf>
    <xf numFmtId="171" fontId="25" fillId="0" borderId="0" xfId="0" applyFont="1" applyAlignment="1">
      <alignment vertical="center"/>
    </xf>
    <xf numFmtId="171" fontId="30" fillId="0" borderId="0" xfId="57" applyNumberFormat="1" applyFill="1"/>
    <xf numFmtId="171" fontId="34" fillId="0" borderId="0" xfId="0" applyFont="1"/>
    <xf numFmtId="171" fontId="0" fillId="0" borderId="11" xfId="0" applyBorder="1"/>
    <xf numFmtId="171" fontId="30" fillId="0" borderId="11" xfId="57" applyNumberFormat="1" applyFill="1" applyBorder="1"/>
    <xf numFmtId="170" fontId="30" fillId="36" borderId="10" xfId="58" applyNumberFormat="1">
      <protection locked="0"/>
    </xf>
    <xf numFmtId="170" fontId="0" fillId="0" borderId="0" xfId="56" applyFont="1" applyFill="1"/>
    <xf numFmtId="170" fontId="0" fillId="0" borderId="11" xfId="56" applyFont="1" applyFill="1" applyBorder="1"/>
    <xf numFmtId="171" fontId="34" fillId="0" borderId="12" xfId="0" applyFont="1" applyBorder="1"/>
    <xf numFmtId="171" fontId="0" fillId="0" borderId="0" xfId="0" quotePrefix="1"/>
    <xf numFmtId="171" fontId="30" fillId="0" borderId="0" xfId="57" applyNumberFormat="1" applyFill="1" applyBorder="1"/>
    <xf numFmtId="171" fontId="30" fillId="36" borderId="10" xfId="58" applyNumberFormat="1">
      <protection locked="0"/>
    </xf>
    <xf numFmtId="170" fontId="34" fillId="0" borderId="0" xfId="56" applyFont="1" applyFill="1" applyBorder="1"/>
    <xf numFmtId="168" fontId="31" fillId="2" borderId="0" xfId="48" applyNumberFormat="1" applyAlignment="1">
      <alignment horizontal="center"/>
    </xf>
    <xf numFmtId="171" fontId="5" fillId="0" borderId="0" xfId="0" applyFont="1" applyAlignment="1">
      <alignment horizontal="center" vertical="center" wrapText="1"/>
    </xf>
    <xf numFmtId="168" fontId="2" fillId="4" borderId="0" xfId="51" applyNumberFormat="1" applyFont="1" applyAlignment="1">
      <alignment horizontal="left" vertical="top"/>
    </xf>
    <xf numFmtId="168" fontId="31" fillId="3" borderId="0" xfId="49" applyNumberFormat="1" applyFont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71" fontId="7" fillId="0" borderId="0" xfId="0" applyFont="1" applyAlignment="1">
      <alignment horizontal="center" vertical="center" wrapText="1"/>
    </xf>
  </cellXfs>
  <cellStyles count="60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9000000}"/>
    <cellStyle name="Bad" xfId="13" builtinId="27" hidden="1"/>
    <cellStyle name="Calculation" xfId="17" builtinId="22" hidden="1"/>
    <cellStyle name="Check Cell" xfId="19" builtinId="23" hidden="1"/>
    <cellStyle name="Column Heading" xfId="53" xr:uid="{00000000-0005-0000-0000-00002E000000}"/>
    <cellStyle name="Comma" xfId="2" builtinId="3" hidden="1"/>
    <cellStyle name="Comma [0]" xfId="3" builtinId="6" hidden="1"/>
    <cellStyle name="Currency" xfId="4" builtinId="4" hidden="1"/>
    <cellStyle name="Currency [0]" xfId="5" builtinId="7" hidden="1"/>
    <cellStyle name="Date" xfId="54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7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yperlink" xfId="1" builtinId="8" hidden="1" customBuiltin="1"/>
    <cellStyle name="Input" xfId="15" builtinId="20" hidden="1"/>
    <cellStyle name="Input" xfId="58" builtinId="20" customBuiltin="1"/>
    <cellStyle name="Linked Cell" xfId="18" builtinId="24" hidden="1"/>
    <cellStyle name="Multiple" xfId="55" xr:uid="{00000000-0005-0000-0000-000033000000}"/>
    <cellStyle name="Neutral" xfId="14" builtinId="28" hidden="1"/>
    <cellStyle name="Normal" xfId="0" builtinId="0" customBuiltin="1"/>
    <cellStyle name="Note" xfId="21" builtinId="10" hidden="1"/>
    <cellStyle name="Output" xfId="16" builtinId="21" hidden="1"/>
    <cellStyle name="Per cent" xfId="6" builtinId="5" hidden="1"/>
    <cellStyle name="Per cent" xfId="56" builtinId="5" customBuiltin="1"/>
    <cellStyle name="Primary Title" xfId="48" xr:uid="{00000000-0005-0000-0000-00003C000000}"/>
    <cellStyle name="Row Label" xfId="59" xr:uid="{0F33DB90-8F94-4F91-B62C-B819F220EDB7}"/>
    <cellStyle name="Secondary Title" xfId="49" xr:uid="{00000000-0005-0000-0000-00003E000000}"/>
    <cellStyle name="Tertiary Title" xfId="50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fe.training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fe.training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128588</xdr:colOff>
      <xdr:row>0</xdr:row>
      <xdr:rowOff>1014413</xdr:rowOff>
    </xdr:from>
    <xdr:to>
      <xdr:col>9</xdr:col>
      <xdr:colOff>566738</xdr:colOff>
      <xdr:row>0</xdr:row>
      <xdr:rowOff>1499218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1014413"/>
          <a:ext cx="3748087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157162</xdr:colOff>
      <xdr:row>0</xdr:row>
      <xdr:rowOff>123824</xdr:rowOff>
    </xdr:from>
    <xdr:ext cx="404204" cy="342891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14CBC-3416-40E3-9444-8C98AFBF7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123824"/>
          <a:ext cx="404204" cy="34289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showGridLines="0" tabSelected="1" zoomScaleNormal="100" workbookViewId="0">
      <selection sqref="A1:N1"/>
    </sheetView>
  </sheetViews>
  <sheetFormatPr defaultColWidth="9.140625" defaultRowHeight="14.25"/>
  <cols>
    <col min="1" max="1" width="9.85546875" customWidth="1"/>
    <col min="2" max="13" width="9.28515625" customWidth="1"/>
    <col min="14" max="14" width="9.85546875" customWidth="1"/>
    <col min="15" max="26" width="9.140625" customWidth="1"/>
  </cols>
  <sheetData>
    <row r="1" spans="1:14" s="23" customFormat="1" ht="189.7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s="12" customFormat="1" ht="75" customHeight="1">
      <c r="A2" s="46" t="s">
        <v>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4" s="13" customFormat="1" ht="7.5" customHeight="1">
      <c r="B3" s="14"/>
      <c r="C3" s="14"/>
      <c r="F3" s="15"/>
      <c r="G3" s="15"/>
      <c r="H3" s="15"/>
      <c r="I3" s="15"/>
      <c r="J3" s="15"/>
      <c r="K3" s="15"/>
    </row>
    <row r="4" spans="1:14" s="13" customFormat="1" ht="15" customHeight="1">
      <c r="A4" s="25"/>
      <c r="B4" s="26"/>
      <c r="C4" s="45"/>
      <c r="D4" s="45"/>
      <c r="E4" s="27"/>
      <c r="F4" s="28"/>
      <c r="G4" s="28"/>
      <c r="H4" s="28"/>
      <c r="I4" s="28"/>
      <c r="J4" s="28"/>
      <c r="K4" s="28"/>
      <c r="L4" s="27"/>
      <c r="M4" s="27"/>
      <c r="N4" s="27"/>
    </row>
    <row r="5" spans="1:14" s="13" customFormat="1" ht="15" customHeight="1">
      <c r="A5" s="47" t="s">
        <v>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4" s="13" customFormat="1" ht="15" customHeigh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1:14" s="13" customFormat="1" ht="15" customHeight="1">
      <c r="A7" s="47" t="str">
        <f ca="1">"© "&amp;YEAR(TODAY())&amp;" Financial Edge Training "</f>
        <v xml:space="preserve">© 2023 Financial Edge Training 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1:14" s="13" customFormat="1" ht="15" customHeight="1">
      <c r="A8" s="12"/>
      <c r="B8" s="29"/>
      <c r="C8" s="12"/>
      <c r="D8" s="12"/>
      <c r="F8" s="15"/>
      <c r="G8" s="15"/>
      <c r="H8" s="15"/>
      <c r="I8" s="15"/>
      <c r="J8" s="15"/>
      <c r="K8" s="15"/>
    </row>
    <row r="9" spans="1:14" s="13" customFormat="1" ht="15" customHeight="1">
      <c r="F9" s="17"/>
      <c r="G9" s="48"/>
      <c r="H9" s="48"/>
      <c r="I9" s="48"/>
      <c r="J9" s="48"/>
      <c r="K9" s="17"/>
    </row>
    <row r="10" spans="1:14" s="13" customFormat="1" ht="15" customHeight="1">
      <c r="B10" s="14"/>
      <c r="C10" s="14"/>
      <c r="F10" s="17"/>
      <c r="G10" s="48"/>
      <c r="H10" s="48"/>
      <c r="I10" s="48"/>
      <c r="J10" s="48"/>
      <c r="K10" s="17"/>
    </row>
    <row r="11" spans="1:14" s="13" customFormat="1" ht="15" customHeight="1">
      <c r="B11" s="10"/>
      <c r="C11" s="10"/>
      <c r="D11" s="11"/>
      <c r="F11" s="15"/>
      <c r="G11" s="15"/>
      <c r="H11" s="15"/>
      <c r="I11" s="15"/>
      <c r="J11" s="15"/>
      <c r="K11" s="15"/>
    </row>
    <row r="12" spans="1:14" s="13" customFormat="1" ht="15" customHeight="1">
      <c r="A12" s="16"/>
      <c r="B12" s="10"/>
      <c r="C12" s="10"/>
      <c r="D12" s="18"/>
      <c r="F12" s="15"/>
      <c r="G12" s="44"/>
      <c r="H12" s="44"/>
      <c r="I12" s="44"/>
      <c r="J12" s="44"/>
      <c r="K12" s="15"/>
    </row>
    <row r="13" spans="1:14" s="13" customFormat="1" ht="15" customHeight="1">
      <c r="A13" s="9"/>
      <c r="B13" s="10"/>
      <c r="C13" s="10"/>
      <c r="D13" s="19"/>
      <c r="F13" s="15"/>
      <c r="G13" s="44"/>
      <c r="H13" s="44"/>
      <c r="I13" s="44"/>
      <c r="J13" s="44"/>
      <c r="K13" s="15"/>
    </row>
    <row r="14" spans="1:14" s="13" customFormat="1" ht="15" customHeight="1">
      <c r="A14" s="12"/>
      <c r="B14" s="10"/>
      <c r="C14" s="10"/>
      <c r="D14" s="19"/>
      <c r="F14" s="15"/>
      <c r="G14" s="44"/>
      <c r="H14" s="44"/>
      <c r="I14" s="44"/>
      <c r="J14" s="44"/>
      <c r="K14" s="15"/>
    </row>
    <row r="15" spans="1:14" s="13" customFormat="1" ht="15" customHeight="1">
      <c r="A15" s="12"/>
      <c r="B15" s="10"/>
      <c r="C15" s="10"/>
      <c r="D15" s="19"/>
      <c r="F15" s="15"/>
      <c r="G15" s="15"/>
      <c r="H15" s="15"/>
      <c r="I15" s="15"/>
      <c r="J15" s="15"/>
      <c r="K15" s="15"/>
    </row>
    <row r="16" spans="1:14" s="13" customFormat="1" ht="15" customHeight="1">
      <c r="A16" s="12"/>
      <c r="B16" s="10"/>
      <c r="C16" s="10"/>
      <c r="D16" s="20"/>
      <c r="F16" s="15"/>
      <c r="G16" s="44"/>
      <c r="H16" s="44"/>
      <c r="I16" s="44"/>
      <c r="J16" s="44"/>
      <c r="K16" s="15"/>
    </row>
    <row r="17" spans="1:11" s="13" customFormat="1" ht="15" customHeight="1">
      <c r="A17" s="12"/>
      <c r="B17" s="21"/>
      <c r="C17" s="22"/>
      <c r="D17" s="20"/>
      <c r="F17" s="15"/>
      <c r="G17" s="15"/>
      <c r="H17" s="15"/>
      <c r="I17" s="15"/>
      <c r="J17" s="15"/>
      <c r="K17" s="15"/>
    </row>
    <row r="18" spans="1:11" ht="15" customHeight="1"/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6"/>
  <sheetViews>
    <sheetView showGridLines="0" zoomScaleNormal="100" workbookViewId="0">
      <pane ySplit="2" topLeftCell="A3" activePane="bottomLeft" state="frozen"/>
      <selection pane="bottomLeft"/>
    </sheetView>
  </sheetViews>
  <sheetFormatPr defaultColWidth="9.140625" defaultRowHeight="15" customHeight="1"/>
  <cols>
    <col min="1" max="1" width="1.42578125" style="8" customWidth="1"/>
    <col min="2" max="2" width="50.5703125" customWidth="1"/>
    <col min="3" max="8" width="10.5703125" customWidth="1"/>
  </cols>
  <sheetData>
    <row r="1" spans="1:13" s="30" customFormat="1" ht="45" customHeight="1">
      <c r="A1" s="2" t="str">
        <f>Welcome!A2</f>
        <v>DCF Template</v>
      </c>
      <c r="B1" s="4"/>
      <c r="C1" s="6" t="s">
        <v>2</v>
      </c>
      <c r="D1" s="6" t="s">
        <v>3</v>
      </c>
      <c r="E1" s="6" t="s">
        <v>3</v>
      </c>
      <c r="F1" s="6" t="s">
        <v>3</v>
      </c>
      <c r="G1" s="6" t="s">
        <v>3</v>
      </c>
      <c r="H1" s="6" t="s">
        <v>3</v>
      </c>
      <c r="I1" s="6"/>
    </row>
    <row r="2" spans="1:13" s="24" customFormat="1" ht="30" customHeight="1">
      <c r="A2" s="7"/>
      <c r="B2" s="3"/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/>
    </row>
    <row r="3" spans="1:13" ht="15" customHeight="1">
      <c r="B3" s="1" t="s">
        <v>10</v>
      </c>
      <c r="C3" s="1"/>
    </row>
    <row r="5" spans="1:13" ht="15" customHeight="1">
      <c r="A5" s="8" t="s">
        <v>11</v>
      </c>
    </row>
    <row r="6" spans="1:13" ht="15" customHeight="1">
      <c r="B6" t="s">
        <v>12</v>
      </c>
      <c r="C6" s="35">
        <v>0.21</v>
      </c>
    </row>
    <row r="7" spans="1:13" ht="15" customHeight="1">
      <c r="B7" t="s">
        <v>13</v>
      </c>
      <c r="C7" s="35">
        <v>0.03</v>
      </c>
    </row>
    <row r="8" spans="1:13" ht="15" customHeight="1">
      <c r="B8" t="s">
        <v>14</v>
      </c>
      <c r="C8" s="35">
        <v>0.08</v>
      </c>
    </row>
    <row r="9" spans="1:13" ht="15" customHeight="1">
      <c r="B9" t="s">
        <v>15</v>
      </c>
      <c r="C9" s="41">
        <v>3</v>
      </c>
    </row>
    <row r="10" spans="1:13" ht="15" customHeight="1">
      <c r="B10" t="s">
        <v>16</v>
      </c>
      <c r="C10" s="41">
        <v>1000</v>
      </c>
    </row>
    <row r="12" spans="1:13" ht="15" customHeight="1">
      <c r="B12" t="s">
        <v>17</v>
      </c>
      <c r="D12">
        <v>1</v>
      </c>
      <c r="E12">
        <v>2</v>
      </c>
      <c r="F12">
        <v>3</v>
      </c>
      <c r="G12">
        <v>4</v>
      </c>
      <c r="H12">
        <v>5</v>
      </c>
    </row>
    <row r="13" spans="1:13" ht="15" customHeight="1">
      <c r="B13" t="s">
        <v>18</v>
      </c>
      <c r="D13" s="31">
        <v>270</v>
      </c>
      <c r="E13" s="31">
        <v>247.5</v>
      </c>
      <c r="F13" s="31">
        <v>268</v>
      </c>
      <c r="G13" s="31">
        <v>280</v>
      </c>
      <c r="H13" s="31">
        <v>290</v>
      </c>
    </row>
    <row r="14" spans="1:13" ht="15" customHeight="1">
      <c r="B14" t="s">
        <v>19</v>
      </c>
      <c r="D14">
        <f>$C$6*D13*-1</f>
        <v>-56.699999999999996</v>
      </c>
      <c r="E14">
        <f t="shared" ref="E14:H14" si="0">$C$6*E13*-1</f>
        <v>-51.975000000000001</v>
      </c>
      <c r="F14">
        <f t="shared" si="0"/>
        <v>-56.28</v>
      </c>
      <c r="G14">
        <f t="shared" si="0"/>
        <v>-58.8</v>
      </c>
      <c r="H14">
        <f t="shared" si="0"/>
        <v>-60.9</v>
      </c>
      <c r="J14" s="36"/>
      <c r="K14" s="36"/>
      <c r="L14" s="36"/>
      <c r="M14" s="36"/>
    </row>
    <row r="15" spans="1:13" ht="15" customHeight="1">
      <c r="B15" s="39" t="s">
        <v>20</v>
      </c>
      <c r="D15" s="31">
        <v>20</v>
      </c>
      <c r="E15" s="31">
        <v>22</v>
      </c>
      <c r="F15" s="31">
        <v>24.200000000000003</v>
      </c>
      <c r="G15" s="31">
        <v>26.6</v>
      </c>
      <c r="H15" s="31">
        <v>29.2</v>
      </c>
      <c r="J15" s="36"/>
      <c r="K15" s="36"/>
      <c r="L15" s="36"/>
      <c r="M15" s="36"/>
    </row>
    <row r="16" spans="1:13" ht="15" customHeight="1">
      <c r="B16" s="39" t="s">
        <v>21</v>
      </c>
      <c r="D16" s="31">
        <v>-30</v>
      </c>
      <c r="E16" s="31">
        <v>-33</v>
      </c>
      <c r="F16" s="31">
        <v>-36.300000000000004</v>
      </c>
      <c r="G16" s="31">
        <v>-39.9</v>
      </c>
      <c r="H16" s="31">
        <v>-43.9</v>
      </c>
      <c r="J16" s="36"/>
      <c r="K16" s="36"/>
      <c r="L16" s="36"/>
      <c r="M16" s="36"/>
    </row>
    <row r="17" spans="2:8" ht="15" customHeight="1">
      <c r="B17" s="33" t="s">
        <v>22</v>
      </c>
      <c r="C17" s="33"/>
      <c r="D17" s="34">
        <v>-2.8</v>
      </c>
      <c r="E17" s="34">
        <v>-4.2</v>
      </c>
      <c r="F17" s="34">
        <v>-4.7</v>
      </c>
      <c r="G17" s="34">
        <v>-1.9</v>
      </c>
      <c r="H17" s="34">
        <v>-5</v>
      </c>
    </row>
    <row r="18" spans="2:8" ht="15" customHeight="1">
      <c r="B18" s="32" t="s">
        <v>23</v>
      </c>
      <c r="C18" s="32"/>
      <c r="D18" s="32">
        <f>SUM(D13:D17)</f>
        <v>200.5</v>
      </c>
      <c r="E18" s="32">
        <f>SUM(E13:E17)</f>
        <v>180.32500000000002</v>
      </c>
      <c r="F18" s="32">
        <f>SUM(F13:F17)</f>
        <v>194.92000000000002</v>
      </c>
      <c r="G18" s="32">
        <f>SUM(G13:G17)</f>
        <v>205.99999999999997</v>
      </c>
      <c r="H18" s="32">
        <f>SUM(H13:H17)</f>
        <v>209.4</v>
      </c>
    </row>
    <row r="20" spans="2:8" ht="15" customHeight="1">
      <c r="B20" t="s">
        <v>24</v>
      </c>
      <c r="H20">
        <f>H18*(1+C7)/(C8-C7)</f>
        <v>4313.6400000000003</v>
      </c>
    </row>
    <row r="22" spans="2:8" ht="15" customHeight="1">
      <c r="B22" s="33" t="s">
        <v>25</v>
      </c>
      <c r="C22" s="33"/>
      <c r="D22" s="37">
        <f>1/(1+$C$8)^D12</f>
        <v>0.92592592592592582</v>
      </c>
      <c r="E22" s="37">
        <f>1/(1+$C$8)^E12</f>
        <v>0.85733882030178321</v>
      </c>
      <c r="F22" s="37">
        <f>1/(1+$C$8)^F12</f>
        <v>0.79383224102016958</v>
      </c>
      <c r="G22" s="37">
        <f>1/(1+$C$8)^G12</f>
        <v>0.73502985279645328</v>
      </c>
      <c r="H22" s="37">
        <f>1/(1+$C$8)^H12</f>
        <v>0.68058319703375303</v>
      </c>
    </row>
    <row r="23" spans="2:8" ht="15" customHeight="1">
      <c r="B23" s="32" t="s">
        <v>26</v>
      </c>
      <c r="C23" s="32"/>
      <c r="D23" s="32">
        <f>D18*D22</f>
        <v>185.64814814814812</v>
      </c>
      <c r="E23" s="32">
        <f t="shared" ref="E23:H23" si="1">E18*E22</f>
        <v>154.59962277091907</v>
      </c>
      <c r="F23" s="32">
        <f t="shared" si="1"/>
        <v>154.73378041965148</v>
      </c>
      <c r="G23" s="32">
        <f t="shared" si="1"/>
        <v>151.41614967606935</v>
      </c>
      <c r="H23" s="32">
        <f t="shared" si="1"/>
        <v>142.51412145886789</v>
      </c>
    </row>
    <row r="25" spans="2:8" ht="15" customHeight="1">
      <c r="B25" t="s">
        <v>27</v>
      </c>
      <c r="C25">
        <f>SUM(D23:H23)</f>
        <v>788.91182247365589</v>
      </c>
    </row>
    <row r="26" spans="2:8" ht="15" customHeight="1">
      <c r="B26" t="s">
        <v>28</v>
      </c>
      <c r="C26">
        <f>H20*H22</f>
        <v>2935.7909020526786</v>
      </c>
    </row>
    <row r="27" spans="2:8" ht="15" customHeight="1">
      <c r="B27" s="38" t="s">
        <v>29</v>
      </c>
      <c r="C27" s="38">
        <f>SUM(C25:C26)</f>
        <v>3724.7027245263344</v>
      </c>
    </row>
    <row r="29" spans="2:8" ht="15" customHeight="1">
      <c r="B29" s="39" t="s">
        <v>30</v>
      </c>
      <c r="C29" s="40">
        <v>124.2</v>
      </c>
    </row>
    <row r="30" spans="2:8" ht="15" customHeight="1">
      <c r="B30" s="39" t="s">
        <v>31</v>
      </c>
      <c r="C30" s="40">
        <v>-500</v>
      </c>
    </row>
    <row r="31" spans="2:8" ht="15" customHeight="1">
      <c r="B31" s="38" t="s">
        <v>32</v>
      </c>
      <c r="C31" s="38">
        <f>SUM(C29:C30,C27)</f>
        <v>3348.9027245263342</v>
      </c>
    </row>
    <row r="33" spans="1:4" ht="15" customHeight="1">
      <c r="B33" t="s">
        <v>33</v>
      </c>
      <c r="C33">
        <f>C9*C10</f>
        <v>3000</v>
      </c>
      <c r="D33" s="33"/>
    </row>
    <row r="34" spans="1:4" ht="15" customHeight="1">
      <c r="B34" s="38" t="s">
        <v>34</v>
      </c>
      <c r="C34" s="38">
        <f>C31-C33</f>
        <v>348.90272452633417</v>
      </c>
      <c r="D34" s="42">
        <f>C34/C33</f>
        <v>0.11630090817544472</v>
      </c>
    </row>
    <row r="36" spans="1:4" ht="15" customHeight="1">
      <c r="A36" s="8" t="s">
        <v>35</v>
      </c>
    </row>
  </sheetData>
  <phoneticPr fontId="32" type="noConversion"/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7AFE00D069A449A5EBFD278F5926C5" ma:contentTypeVersion="14" ma:contentTypeDescription="Create a new document." ma:contentTypeScope="" ma:versionID="7c7ecc65962c781291528322d11a0ecd">
  <xsd:schema xmlns:xsd="http://www.w3.org/2001/XMLSchema" xmlns:xs="http://www.w3.org/2001/XMLSchema" xmlns:p="http://schemas.microsoft.com/office/2006/metadata/properties" xmlns:ns2="6ea4884f-dd23-4a9e-9674-e0962577458b" xmlns:ns3="b85bf0d7-e851-44f1-8cde-e77cc589a787" targetNamespace="http://schemas.microsoft.com/office/2006/metadata/properties" ma:root="true" ma:fieldsID="8d42022070d4e394e8f805aee9b85dc2" ns2:_="" ns3:_="">
    <xsd:import namespace="6ea4884f-dd23-4a9e-9674-e0962577458b"/>
    <xsd:import namespace="b85bf0d7-e851-44f1-8cde-e77cc589a78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4884f-dd23-4a9e-9674-e0962577458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97a576b-233c-4f6a-bc99-79689ae6a87f}" ma:internalName="TaxCatchAll" ma:showField="CatchAllData" ma:web="6ea4884f-dd23-4a9e-9674-e096257745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bf0d7-e851-44f1-8cde-e77cc589a7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32ff089-c713-41da-a7f8-7725fa36eb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ea4884f-dd23-4a9e-9674-e0962577458b" xsi:nil="true"/>
    <lcf76f155ced4ddcb4097134ff3c332f xmlns="b85bf0d7-e851-44f1-8cde-e77cc589a7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41BA5CE-3CD7-4119-8C02-FB7DE23E211B}"/>
</file>

<file path=customXml/itemProps2.xml><?xml version="1.0" encoding="utf-8"?>
<ds:datastoreItem xmlns:ds="http://schemas.openxmlformats.org/officeDocument/2006/customXml" ds:itemID="{B999DA74-7CBC-4A15-8C6E-E0C06BBC202E}"/>
</file>

<file path=customXml/itemProps3.xml><?xml version="1.0" encoding="utf-8"?>
<ds:datastoreItem xmlns:ds="http://schemas.openxmlformats.org/officeDocument/2006/customXml" ds:itemID="{FBED81F3-70FB-46F6-9064-EA290561CD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</dc:creator>
  <cp:keywords/>
  <dc:description/>
  <cp:lastModifiedBy>Sophie Harrup</cp:lastModifiedBy>
  <cp:revision/>
  <dcterms:created xsi:type="dcterms:W3CDTF">2016-02-03T14:06:14Z</dcterms:created>
  <dcterms:modified xsi:type="dcterms:W3CDTF">2023-11-07T13:29:51Z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0x010100F87AFE00D069A449A5EBFD278F5926C5</vt:lpwstr>
  </property>
  <property fmtid="{D5CDD505-2E9C-101B-9397-08002B2CF9AE}" pid="3" name="MediaServiceImageTags">
    <vt:lpwstr/>
  </property>
</Properties>
</file>