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ash Tenguriya\Documents\Akash Database\New Excel Batch\"/>
    </mc:Choice>
  </mc:AlternateContent>
  <bookViews>
    <workbookView xWindow="0" yWindow="0" windowWidth="17256" windowHeight="5400" firstSheet="1" activeTab="9"/>
  </bookViews>
  <sheets>
    <sheet name="Vlookup Example #1" sheetId="1" r:id="rId1"/>
    <sheet name="Sheet1" sheetId="12" r:id="rId2"/>
    <sheet name="Vlookup_Example #2" sheetId="2" r:id="rId3"/>
    <sheet name="Vlookup Example #2_Data" sheetId="3" r:id="rId4"/>
    <sheet name="Hlookup Example #1" sheetId="6" state="hidden" r:id="rId5"/>
    <sheet name="Hlookup_Example #2" sheetId="7" state="hidden" r:id="rId6"/>
    <sheet name="Hlookup Example #3" sheetId="8" state="hidden" r:id="rId7"/>
    <sheet name="Hlookup Example #4" sheetId="9" state="hidden" r:id="rId8"/>
    <sheet name="Index-Match Example" sheetId="10" r:id="rId9"/>
    <sheet name="Vlookup+Match" sheetId="11" r:id="rId10"/>
    <sheet name="Example 1" sheetId="13" r:id="rId11"/>
    <sheet name="Sheet3" sheetId="14" r:id="rId12"/>
    <sheet name="Sheet4" sheetId="15" r:id="rId13"/>
  </sheets>
  <calcPr calcId="162913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15" roundtripDataSignature="AMtx7mjbtwUPIeBntJuQXNsqsj+/ns0RAg=="/>
    </ext>
  </extLst>
</workbook>
</file>

<file path=xl/calcChain.xml><?xml version="1.0" encoding="utf-8"?>
<calcChain xmlns="http://schemas.openxmlformats.org/spreadsheetml/2006/main">
  <c r="D14" i="11" l="1"/>
  <c r="F12" i="11"/>
  <c r="F11" i="11"/>
  <c r="F26" i="10"/>
  <c r="F25" i="10"/>
  <c r="E24" i="10"/>
  <c r="P13" i="10"/>
  <c r="P12" i="10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G11" i="11" l="1"/>
  <c r="G26" i="10"/>
  <c r="E15" i="12"/>
  <c r="E16" i="12"/>
  <c r="E17" i="12"/>
  <c r="E18" i="12"/>
  <c r="E19" i="12"/>
  <c r="E20" i="12"/>
  <c r="E14" i="12"/>
  <c r="N3" i="12"/>
  <c r="D5" i="2"/>
  <c r="D6" i="2"/>
  <c r="D7" i="2"/>
  <c r="D8" i="2"/>
  <c r="D9" i="2"/>
  <c r="D10" i="2"/>
  <c r="D11" i="2"/>
  <c r="D4" i="2"/>
  <c r="G8" i="1"/>
  <c r="G5" i="1"/>
  <c r="N4" i="12"/>
  <c r="N5" i="12"/>
  <c r="N6" i="12"/>
  <c r="N7" i="12"/>
  <c r="N8" i="12"/>
  <c r="M4" i="12"/>
  <c r="M5" i="12"/>
  <c r="M6" i="12"/>
  <c r="M7" i="12"/>
  <c r="M8" i="12"/>
  <c r="M3" i="12"/>
  <c r="J6" i="12"/>
  <c r="J4" i="12"/>
  <c r="J5" i="12"/>
  <c r="J7" i="12"/>
  <c r="J3" i="12"/>
  <c r="I4" i="12"/>
  <c r="I5" i="12"/>
  <c r="I6" i="12"/>
  <c r="I7" i="12"/>
  <c r="I3" i="12"/>
  <c r="K13" i="3" l="1"/>
  <c r="J13" i="3"/>
  <c r="I13" i="3"/>
  <c r="J9" i="3"/>
  <c r="A15" i="13" l="1"/>
  <c r="A11" i="13"/>
  <c r="D26" i="10"/>
  <c r="D25" i="10"/>
  <c r="D24" i="10"/>
  <c r="M11" i="10"/>
  <c r="K11" i="10"/>
  <c r="K10" i="10"/>
  <c r="J10" i="10"/>
  <c r="J9" i="10"/>
  <c r="J4" i="10" l="1"/>
  <c r="L3" i="1" l="1"/>
  <c r="L4" i="1"/>
  <c r="L5" i="1"/>
  <c r="L6" i="1"/>
  <c r="L2" i="1"/>
  <c r="D12" i="11" l="1"/>
  <c r="D11" i="11"/>
  <c r="F21" i="2" l="1"/>
  <c r="F22" i="2"/>
  <c r="F23" i="2"/>
  <c r="F24" i="2"/>
  <c r="F25" i="2"/>
  <c r="F26" i="2"/>
  <c r="F27" i="2"/>
  <c r="F20" i="2"/>
  <c r="E21" i="2"/>
  <c r="E22" i="2"/>
  <c r="E23" i="2"/>
  <c r="E24" i="2"/>
  <c r="E25" i="2"/>
  <c r="E26" i="2"/>
  <c r="E27" i="2"/>
  <c r="E20" i="2"/>
  <c r="G23" i="1"/>
  <c r="G20" i="1"/>
  <c r="I8" i="1"/>
  <c r="I5" i="1"/>
  <c r="E11" i="10"/>
  <c r="E4" i="10"/>
  <c r="C9" i="9"/>
  <c r="G3" i="9"/>
  <c r="F3" i="9"/>
  <c r="E3" i="9"/>
  <c r="D3" i="9"/>
  <c r="C3" i="9"/>
  <c r="E10" i="8"/>
  <c r="D10" i="8"/>
  <c r="C10" i="8"/>
  <c r="B10" i="8"/>
  <c r="E8" i="7"/>
  <c r="D8" i="7"/>
  <c r="C8" i="7"/>
  <c r="E7" i="7"/>
  <c r="D7" i="7"/>
  <c r="C7" i="7"/>
  <c r="E6" i="7"/>
  <c r="D6" i="7"/>
  <c r="C6" i="7"/>
  <c r="F9" i="6"/>
  <c r="H7" i="6"/>
  <c r="G7" i="6"/>
  <c r="D7" i="6"/>
  <c r="C7" i="6"/>
  <c r="J18" i="1"/>
  <c r="I18" i="1"/>
  <c r="H18" i="1"/>
  <c r="G18" i="1"/>
  <c r="F18" i="1"/>
  <c r="E18" i="1"/>
  <c r="E11" i="1"/>
  <c r="E10" i="1"/>
  <c r="E9" i="1"/>
  <c r="E8" i="1"/>
  <c r="E6" i="1"/>
  <c r="D23" i="2"/>
  <c r="R9" i="10"/>
  <c r="B11" i="8"/>
  <c r="E11" i="8"/>
  <c r="D11" i="8"/>
  <c r="D24" i="2"/>
  <c r="R8" i="10"/>
  <c r="G7" i="7"/>
  <c r="G11" i="6"/>
  <c r="D27" i="2"/>
  <c r="F3" i="10"/>
  <c r="C11" i="8"/>
  <c r="D25" i="2"/>
  <c r="R7" i="10"/>
  <c r="G9" i="6"/>
  <c r="R5" i="10"/>
  <c r="G8" i="7"/>
  <c r="D21" i="2"/>
  <c r="E9" i="9"/>
  <c r="E12" i="10"/>
  <c r="D26" i="2"/>
  <c r="R6" i="10"/>
  <c r="D20" i="2"/>
  <c r="G6" i="7"/>
  <c r="D22" i="2"/>
</calcChain>
</file>

<file path=xl/sharedStrings.xml><?xml version="1.0" encoding="utf-8"?>
<sst xmlns="http://schemas.openxmlformats.org/spreadsheetml/2006/main" count="365" uniqueCount="167">
  <si>
    <t>Sales</t>
  </si>
  <si>
    <t>Vlookup Exact Match &amp; Approximate Match</t>
  </si>
  <si>
    <t>Lookup Value</t>
  </si>
  <si>
    <t>VlookUp</t>
  </si>
  <si>
    <r>
      <rPr>
        <b/>
        <sz val="11"/>
        <color rgb="FFC00000"/>
        <rFont val="Calibri"/>
        <family val="2"/>
      </rPr>
      <t>Lookup</t>
    </r>
    <r>
      <rPr>
        <sz val="11"/>
        <color theme="1"/>
        <rFont val="Calibri"/>
        <family val="2"/>
      </rPr>
      <t xml:space="preserve"> Function</t>
    </r>
  </si>
  <si>
    <t>Present Allownce</t>
  </si>
  <si>
    <t>Vlookup</t>
  </si>
  <si>
    <t>Data Headers Columns</t>
  </si>
  <si>
    <t>Vertically Structure</t>
  </si>
  <si>
    <t>2-4</t>
  </si>
  <si>
    <t>Sales commission Criteria</t>
  </si>
  <si>
    <t>Sales Amount</t>
  </si>
  <si>
    <t>Commission Amount</t>
  </si>
  <si>
    <r>
      <rPr>
        <sz val="11"/>
        <color theme="1"/>
        <rFont val="Calibri"/>
        <family val="2"/>
      </rPr>
      <t xml:space="preserve">Vlookup </t>
    </r>
    <r>
      <rPr>
        <b/>
        <sz val="11"/>
        <color rgb="FFFF0000"/>
        <rFont val="Calibri"/>
        <family val="2"/>
      </rPr>
      <t>Exact match</t>
    </r>
  </si>
  <si>
    <t>Hlookup</t>
  </si>
  <si>
    <t>Sr. No.</t>
  </si>
  <si>
    <t>Name</t>
  </si>
  <si>
    <t>Designation</t>
  </si>
  <si>
    <t>Salary</t>
  </si>
  <si>
    <t>5-7</t>
  </si>
  <si>
    <t>``</t>
  </si>
  <si>
    <t>&gt;=0 to &lt;500 Rs.</t>
  </si>
  <si>
    <t>Index</t>
  </si>
  <si>
    <t>Mehul</t>
  </si>
  <si>
    <t>Head</t>
  </si>
  <si>
    <t>7-10</t>
  </si>
  <si>
    <t>&gt;=500 to &lt;1000 Rs.</t>
  </si>
  <si>
    <t>Match</t>
  </si>
  <si>
    <t>&gt;=1000 to &lt;2000 Rs.</t>
  </si>
  <si>
    <r>
      <rPr>
        <sz val="11"/>
        <color theme="1"/>
        <rFont val="Calibri"/>
        <family val="2"/>
      </rPr>
      <t xml:space="preserve">Vlookup </t>
    </r>
    <r>
      <rPr>
        <b/>
        <sz val="11"/>
        <color rgb="FFFF0000"/>
        <rFont val="Calibri"/>
        <family val="2"/>
      </rPr>
      <t>Approximate match</t>
    </r>
  </si>
  <si>
    <t>Choose</t>
  </si>
  <si>
    <t>&gt;=2000 to &lt;4000 Rs.</t>
  </si>
  <si>
    <t>&gt;=4000 to &lt;8000 Rs.</t>
  </si>
  <si>
    <t>&gt;=8000 Rs.</t>
  </si>
  <si>
    <r>
      <rPr>
        <sz val="11"/>
        <color theme="1"/>
        <rFont val="Calibri"/>
        <family val="2"/>
      </rPr>
      <t xml:space="preserve">Lookup Value </t>
    </r>
    <r>
      <rPr>
        <b/>
        <sz val="11"/>
        <color theme="1"/>
        <rFont val="Calibri"/>
        <family val="2"/>
      </rPr>
      <t>1st Column</t>
    </r>
  </si>
  <si>
    <r>
      <rPr>
        <sz val="11"/>
        <color theme="1"/>
        <rFont val="Calibri"/>
        <family val="2"/>
      </rPr>
      <t xml:space="preserve">Lookup value </t>
    </r>
    <r>
      <rPr>
        <b/>
        <sz val="11"/>
        <color theme="1"/>
        <rFont val="Calibri"/>
        <family val="2"/>
      </rPr>
      <t xml:space="preserve">1st row </t>
    </r>
  </si>
  <si>
    <t>Only 1 lookup value at a time</t>
  </si>
  <si>
    <t>Not Case Sensetive</t>
  </si>
  <si>
    <t>Hlookup Exact match</t>
  </si>
  <si>
    <r>
      <rPr>
        <sz val="11"/>
        <color theme="1"/>
        <rFont val="Calibri"/>
        <family val="2"/>
      </rPr>
      <t xml:space="preserve">Hlookup </t>
    </r>
    <r>
      <rPr>
        <b/>
        <sz val="11"/>
        <color theme="1"/>
        <rFont val="Calibri"/>
        <family val="2"/>
      </rPr>
      <t>Approximate match</t>
    </r>
  </si>
  <si>
    <t>Product Name</t>
  </si>
  <si>
    <t>Item Code</t>
  </si>
  <si>
    <t>Machine Name</t>
  </si>
  <si>
    <t>Customer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</si>
  <si>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</si>
  <si>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</si>
  <si>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</si>
  <si>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</si>
  <si>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</si>
  <si>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</si>
  <si>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</si>
  <si>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</si>
  <si>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</si>
  <si>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</si>
  <si>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Machine 5</t>
  </si>
  <si>
    <t>Vlookup - Another Sheet</t>
  </si>
  <si>
    <t>Customer 1</t>
  </si>
  <si>
    <t>Code 001</t>
  </si>
  <si>
    <t>Machine 6</t>
  </si>
  <si>
    <t>Customer 3</t>
  </si>
  <si>
    <t>Customer 2</t>
  </si>
  <si>
    <t>Code 002</t>
  </si>
  <si>
    <t>Machine 1</t>
  </si>
  <si>
    <t>Code 003</t>
  </si>
  <si>
    <t>Code 004</t>
  </si>
  <si>
    <t>Code 005</t>
  </si>
  <si>
    <t>Code 006</t>
  </si>
  <si>
    <t>Code 007</t>
  </si>
  <si>
    <t>Code 008</t>
  </si>
  <si>
    <t>Code 009</t>
  </si>
  <si>
    <t>Code 010</t>
  </si>
  <si>
    <t>Machine 2</t>
  </si>
  <si>
    <t>Hlookup Exact Match &amp; Approximate Match</t>
  </si>
  <si>
    <t>Hlookup Approximate match</t>
  </si>
  <si>
    <t>Hlookup with Another sheet</t>
  </si>
  <si>
    <t xml:space="preserve">Partial lookup value </t>
  </si>
  <si>
    <t>Vir</t>
  </si>
  <si>
    <t>First Name</t>
  </si>
  <si>
    <t>Hiren</t>
  </si>
  <si>
    <t>Viral</t>
  </si>
  <si>
    <t>Last Name</t>
  </si>
  <si>
    <t>Gandhi</t>
  </si>
  <si>
    <t>Rami</t>
  </si>
  <si>
    <t>Solanki</t>
  </si>
  <si>
    <t>Kakkad</t>
  </si>
  <si>
    <t>ID</t>
  </si>
  <si>
    <t>Department</t>
  </si>
  <si>
    <t>Training</t>
  </si>
  <si>
    <t>Support</t>
  </si>
  <si>
    <t>Marketing</t>
  </si>
  <si>
    <t>HR</t>
  </si>
  <si>
    <t>Administartion</t>
  </si>
  <si>
    <t>Hlookup with Multiple Criteria</t>
  </si>
  <si>
    <t xml:space="preserve">Conca. </t>
  </si>
  <si>
    <t>B</t>
  </si>
  <si>
    <t>A</t>
  </si>
  <si>
    <t>Index Function</t>
  </si>
  <si>
    <t>Game</t>
  </si>
  <si>
    <t>Movie</t>
  </si>
  <si>
    <t>Student Name</t>
  </si>
  <si>
    <t>C</t>
  </si>
  <si>
    <t>D</t>
  </si>
  <si>
    <t>E</t>
  </si>
  <si>
    <t>Movie 1</t>
  </si>
  <si>
    <t>Account</t>
  </si>
  <si>
    <t>Movie 2</t>
  </si>
  <si>
    <t>Economics</t>
  </si>
  <si>
    <t>Movie 3</t>
  </si>
  <si>
    <t>Management</t>
  </si>
  <si>
    <t>Movie 4</t>
  </si>
  <si>
    <t>Mathematics</t>
  </si>
  <si>
    <t>Movie 5</t>
  </si>
  <si>
    <t>Match Function</t>
  </si>
  <si>
    <t xml:space="preserve">Filter Function </t>
  </si>
  <si>
    <t>Subjects</t>
  </si>
  <si>
    <t>Offset</t>
  </si>
  <si>
    <t>Math</t>
  </si>
  <si>
    <t>Stat</t>
  </si>
  <si>
    <t>Economic</t>
  </si>
  <si>
    <t>Textbefore ,Textafter</t>
  </si>
  <si>
    <t>Haresh</t>
  </si>
  <si>
    <t>Naresh</t>
  </si>
  <si>
    <t>Mahesh</t>
  </si>
  <si>
    <t>Rameh</t>
  </si>
  <si>
    <t>Suresh</t>
  </si>
  <si>
    <t>Age</t>
  </si>
  <si>
    <t>Age Group</t>
  </si>
  <si>
    <t>0-25</t>
  </si>
  <si>
    <t>26-35</t>
  </si>
  <si>
    <t>36-45</t>
  </si>
  <si>
    <t>46-55</t>
  </si>
  <si>
    <t>56-65</t>
  </si>
  <si>
    <t>67-100</t>
  </si>
  <si>
    <t>Row</t>
  </si>
  <si>
    <t>Col</t>
  </si>
  <si>
    <t>Product</t>
  </si>
  <si>
    <t>North</t>
  </si>
  <si>
    <t>South</t>
  </si>
  <si>
    <t>Apples</t>
  </si>
  <si>
    <t>Oranges</t>
  </si>
  <si>
    <t>Bananas</t>
  </si>
  <si>
    <t>1. Find the sales amount for "Oranges" in the "South" region.</t>
  </si>
  <si>
    <t>2. Use MATCH to find the column number for "South":</t>
  </si>
  <si>
    <t>John</t>
  </si>
  <si>
    <t>Jane</t>
  </si>
  <si>
    <t>Salesperson</t>
  </si>
  <si>
    <t>1. Find the sales amount for "Oranges" sold by "Jane".</t>
  </si>
  <si>
    <t>Subject</t>
  </si>
  <si>
    <t>Score</t>
  </si>
  <si>
    <t>Vlookup with Match</t>
  </si>
  <si>
    <t>Index + Match</t>
  </si>
  <si>
    <t>DGET(B3:E13,B3,H8:H9)</t>
  </si>
  <si>
    <t>F</t>
  </si>
  <si>
    <t>G</t>
  </si>
  <si>
    <t>age</t>
  </si>
  <si>
    <t>False(Exat match)</t>
  </si>
  <si>
    <t>BVNK</t>
  </si>
  <si>
    <t>HDIOK\</t>
  </si>
  <si>
    <t>&gt;18</t>
  </si>
  <si>
    <t>child</t>
  </si>
  <si>
    <t>&gt;30</t>
  </si>
  <si>
    <t>young</t>
  </si>
  <si>
    <t>&gt;60</t>
  </si>
  <si>
    <t>Adult</t>
  </si>
  <si>
    <t>match</t>
  </si>
  <si>
    <t>Index match combine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</si>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</sst>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16" fontId="2" fillId="0" borderId="0" xfId="0" quotePrefix="1" applyNumberFormat="1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6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6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12" fillId="0" borderId="0" xfId="0" applyFont="1"/>
    <xf numFmtId="0" fontId="0" fillId="9" borderId="0" xfId="0" applyFill="1"/>
    <xf numFmtId="0" fontId="2" fillId="0" borderId="8" xfId="0" applyFont="1" applyBorder="1" applyAlignment="1">
      <alignment horizontal="center" vertical="center" wrapText="1"/>
    </xf>
    <xf numFmtId="0" fontId="3" fillId="0" borderId="5" xfId="0" applyFont="1" applyBorder="1" applyAlignment="1"/>
    <xf numFmtId="0" fontId="2" fillId="0" borderId="8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0" borderId="3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3" fillId="0" borderId="14" xfId="0" applyFont="1" applyBorder="1" applyAlignment="1"/>
    <xf numFmtId="0" fontId="2" fillId="0" borderId="2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2" fillId="5" borderId="9" xfId="0" applyFont="1" applyFill="1" applyBorder="1" applyAlignment="1">
      <alignment horizontal="center" vertical="center"/>
    </xf>
    <xf numFmtId="0" fontId="3" fillId="0" borderId="15" xfId="0" applyFont="1" applyBorder="1" applyAlignment="1"/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/>
    <xf numFmtId="0" fontId="2" fillId="0" borderId="0" xfId="0" applyFont="1" applyAlignment="1">
      <alignment horizontal="left" vertical="center"/>
    </xf>
    <xf numFmtId="0" fontId="8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C4" totalsRowShown="0">
  <autoFilter ref="A1:C4"/>
  <tableColumns count="3">
    <tableColumn id="2" name="Product"/>
    <tableColumn id="3" name="North"/>
    <tableColumn id="4" name="Sou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1:M7" totalsRowShown="0">
  <autoFilter ref="K1:M7"/>
  <tableColumns count="3">
    <tableColumn id="1" name="Product"/>
    <tableColumn id="2" name="Salesperson"/>
    <tableColumn id="3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showGridLines="0" workbookViewId="0"/>
  </sheetViews>
  <sheetFormatPr defaultColWidth="12.59765625" defaultRowHeight="15" customHeight="1" x14ac:dyDescent="0.25"/>
  <cols>
    <col min="1" max="1" width="2.5" customWidth="1"/>
    <col min="2" max="2" width="24.59765625" customWidth="1"/>
    <col min="3" max="3" width="2.69921875" customWidth="1"/>
    <col min="4" max="4" width="11" bestFit="1" customWidth="1"/>
    <col min="5" max="5" width="11.69921875" customWidth="1"/>
    <col min="6" max="6" width="11.5" customWidth="1"/>
    <col min="7" max="7" width="10.296875" customWidth="1"/>
    <col min="8" max="8" width="11.796875" customWidth="1"/>
    <col min="9" max="9" width="11.69921875" customWidth="1"/>
    <col min="10" max="10" width="8.5" customWidth="1"/>
    <col min="11" max="11" width="11.19921875" customWidth="1"/>
    <col min="12" max="14" width="7.59765625" customWidth="1"/>
    <col min="15" max="15" width="8.796875" customWidth="1"/>
    <col min="16" max="24" width="7.59765625" customWidth="1"/>
    <col min="25" max="25" width="10" customWidth="1"/>
    <col min="26" max="26" width="7.59765625" customWidth="1"/>
    <col min="27" max="27" width="9.19921875" customWidth="1"/>
    <col min="28" max="39" width="7.59765625" customWidth="1"/>
  </cols>
  <sheetData>
    <row r="1" spans="1:39" ht="14.25" customHeight="1" x14ac:dyDescent="0.25">
      <c r="A1" s="45"/>
      <c r="B1" s="45"/>
      <c r="C1" s="45"/>
      <c r="D1" s="45"/>
      <c r="E1" s="45"/>
      <c r="F1" s="45"/>
      <c r="G1" s="1" t="s">
        <v>0</v>
      </c>
      <c r="H1" s="45"/>
      <c r="I1" s="2"/>
      <c r="J1" s="45"/>
      <c r="K1" s="45"/>
      <c r="L1" s="45" t="s">
        <v>126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39" ht="28.5" customHeight="1" x14ac:dyDescent="0.25">
      <c r="A2" s="3"/>
      <c r="B2" s="61" t="s">
        <v>1</v>
      </c>
      <c r="C2" s="62"/>
      <c r="D2" s="3"/>
      <c r="E2" s="3"/>
      <c r="F2" s="3" t="s">
        <v>2</v>
      </c>
      <c r="G2" s="4">
        <v>2000</v>
      </c>
      <c r="H2" s="3"/>
      <c r="I2" s="3"/>
      <c r="J2" s="3"/>
      <c r="K2" s="3">
        <v>29</v>
      </c>
      <c r="L2" s="3" t="str">
        <f>VLOOKUP(K2,P:Q,2,1)</f>
        <v>26-35</v>
      </c>
      <c r="M2" s="3"/>
      <c r="N2" s="3"/>
      <c r="P2" s="3">
        <v>0</v>
      </c>
      <c r="Q2" s="3" t="s">
        <v>127</v>
      </c>
      <c r="R2" s="3"/>
      <c r="S2" s="3" t="s">
        <v>3</v>
      </c>
      <c r="T2" s="3"/>
      <c r="U2" s="3"/>
      <c r="V2" s="3" t="s">
        <v>4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 t="s">
        <v>5</v>
      </c>
      <c r="AH2" s="3"/>
      <c r="AI2" s="3"/>
      <c r="AJ2" s="3"/>
      <c r="AK2" s="3"/>
      <c r="AL2" s="3"/>
      <c r="AM2" s="3"/>
    </row>
    <row r="3" spans="1:39" ht="28.5" hidden="1" customHeight="1" x14ac:dyDescent="0.25">
      <c r="A3" s="3"/>
      <c r="B3" s="5"/>
      <c r="C3" s="5">
        <v>1</v>
      </c>
      <c r="D3" s="3">
        <v>2</v>
      </c>
      <c r="E3" s="3">
        <v>3</v>
      </c>
      <c r="F3" s="3"/>
      <c r="G3" s="4"/>
      <c r="H3" s="3"/>
      <c r="I3" s="3"/>
      <c r="J3" s="3"/>
      <c r="K3" s="3"/>
      <c r="L3" s="3" t="str">
        <f t="shared" ref="L3:L6" si="0">VLOOKUP(K3,P:Q,2,1)</f>
        <v>0-25</v>
      </c>
      <c r="M3" s="3"/>
      <c r="N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24" customHeight="1" x14ac:dyDescent="0.25">
      <c r="A4" s="3"/>
      <c r="B4" s="3"/>
      <c r="C4" s="3"/>
      <c r="D4" s="3"/>
      <c r="E4" s="6">
        <v>0.1</v>
      </c>
      <c r="F4" s="3"/>
      <c r="G4" s="44"/>
      <c r="H4" s="3"/>
      <c r="I4" s="3"/>
      <c r="J4" s="3"/>
      <c r="K4" s="3">
        <v>48</v>
      </c>
      <c r="L4" s="3" t="str">
        <f t="shared" si="0"/>
        <v>46-55</v>
      </c>
      <c r="M4" s="3"/>
      <c r="N4" s="3"/>
      <c r="P4" s="3">
        <v>26</v>
      </c>
      <c r="Q4" s="3" t="s">
        <v>128</v>
      </c>
      <c r="R4" s="3"/>
      <c r="S4" s="3"/>
      <c r="T4" s="3"/>
      <c r="U4" s="3"/>
      <c r="V4" s="7" t="s">
        <v>6</v>
      </c>
      <c r="W4" s="3"/>
      <c r="X4" s="3"/>
      <c r="Y4" s="3" t="s">
        <v>7</v>
      </c>
      <c r="Z4" s="3"/>
      <c r="AA4" s="3"/>
      <c r="AB4" s="3" t="s">
        <v>8</v>
      </c>
      <c r="AC4" s="3"/>
      <c r="AD4" s="3"/>
      <c r="AE4" s="3"/>
      <c r="AF4" s="3"/>
      <c r="AG4" s="3">
        <v>2</v>
      </c>
      <c r="AH4" s="8">
        <v>0.2</v>
      </c>
      <c r="AI4" s="9" t="s">
        <v>9</v>
      </c>
      <c r="AJ4" s="8">
        <v>0.15</v>
      </c>
      <c r="AK4" s="3">
        <v>2</v>
      </c>
      <c r="AL4" s="3">
        <v>3</v>
      </c>
      <c r="AM4" s="3">
        <v>4</v>
      </c>
    </row>
    <row r="5" spans="1:39" ht="34.5" customHeight="1" x14ac:dyDescent="0.25">
      <c r="A5" s="3"/>
      <c r="B5" s="1" t="s">
        <v>10</v>
      </c>
      <c r="C5" s="3"/>
      <c r="D5" s="1" t="s">
        <v>11</v>
      </c>
      <c r="E5" s="1" t="s">
        <v>12</v>
      </c>
      <c r="F5" s="3"/>
      <c r="G5" s="58">
        <f>VLOOKUP(G2,$D$6:$E$11,2,0)</f>
        <v>200</v>
      </c>
      <c r="H5" s="58" t="s">
        <v>13</v>
      </c>
      <c r="I5" s="63">
        <f>VLOOKUP(G2,D5:E11,2,TRUE)</f>
        <v>200</v>
      </c>
      <c r="J5" s="64"/>
      <c r="K5" s="3">
        <v>68</v>
      </c>
      <c r="L5" s="3" t="str">
        <f t="shared" si="0"/>
        <v>67-100</v>
      </c>
      <c r="M5" s="3"/>
      <c r="N5" s="3"/>
      <c r="P5" s="3">
        <v>36</v>
      </c>
      <c r="Q5" s="3" t="s">
        <v>129</v>
      </c>
      <c r="R5" s="3"/>
      <c r="S5" s="3"/>
      <c r="T5" s="3"/>
      <c r="U5" s="3"/>
      <c r="V5" s="7" t="s">
        <v>14</v>
      </c>
      <c r="W5" s="3"/>
      <c r="X5" s="3"/>
      <c r="Y5" s="7" t="s">
        <v>15</v>
      </c>
      <c r="Z5" s="7" t="s">
        <v>16</v>
      </c>
      <c r="AA5" s="7" t="s">
        <v>17</v>
      </c>
      <c r="AB5" s="7" t="s">
        <v>18</v>
      </c>
      <c r="AC5" s="3"/>
      <c r="AD5" s="3"/>
      <c r="AE5" s="3"/>
      <c r="AF5" s="3"/>
      <c r="AG5" s="3">
        <v>5</v>
      </c>
      <c r="AH5" s="8">
        <v>0.05</v>
      </c>
      <c r="AI5" s="9" t="s">
        <v>19</v>
      </c>
      <c r="AJ5" s="8">
        <v>0.1</v>
      </c>
      <c r="AK5" s="3"/>
      <c r="AL5" s="3"/>
      <c r="AM5" s="3"/>
    </row>
    <row r="6" spans="1:39" ht="24.75" customHeight="1" x14ac:dyDescent="0.25">
      <c r="A6" s="3" t="s">
        <v>20</v>
      </c>
      <c r="B6" s="10" t="s">
        <v>21</v>
      </c>
      <c r="C6" s="3"/>
      <c r="D6" s="11">
        <v>0</v>
      </c>
      <c r="E6" s="11">
        <f>D6*$E$4</f>
        <v>0</v>
      </c>
      <c r="F6" s="3"/>
      <c r="G6" s="59"/>
      <c r="H6" s="59"/>
      <c r="I6" s="64"/>
      <c r="J6" s="64"/>
      <c r="K6" s="3">
        <v>87</v>
      </c>
      <c r="L6" s="3" t="str">
        <f t="shared" si="0"/>
        <v>67-100</v>
      </c>
      <c r="M6" s="3"/>
      <c r="N6" s="3"/>
      <c r="O6" s="3"/>
      <c r="P6" s="3">
        <v>46</v>
      </c>
      <c r="Q6" s="3" t="s">
        <v>130</v>
      </c>
      <c r="R6" s="3"/>
      <c r="S6" s="3"/>
      <c r="T6" s="3"/>
      <c r="U6" s="3"/>
      <c r="V6" s="3" t="s">
        <v>22</v>
      </c>
      <c r="W6" s="3"/>
      <c r="X6" s="3"/>
      <c r="Y6" s="3">
        <v>1</v>
      </c>
      <c r="Z6" s="3" t="s">
        <v>23</v>
      </c>
      <c r="AA6" s="3" t="s">
        <v>24</v>
      </c>
      <c r="AB6" s="3">
        <v>10000</v>
      </c>
      <c r="AC6" s="3"/>
      <c r="AD6" s="3"/>
      <c r="AE6" s="3"/>
      <c r="AF6" s="3"/>
      <c r="AG6" s="3"/>
      <c r="AH6" s="3"/>
      <c r="AI6" s="12" t="s">
        <v>25</v>
      </c>
      <c r="AJ6" s="8">
        <v>0.01</v>
      </c>
      <c r="AK6" s="3"/>
      <c r="AL6" s="3"/>
      <c r="AM6" s="3"/>
    </row>
    <row r="7" spans="1:39" ht="24.75" customHeight="1" x14ac:dyDescent="0.25">
      <c r="A7" s="3"/>
      <c r="B7" s="10" t="s">
        <v>26</v>
      </c>
      <c r="C7" s="3"/>
      <c r="D7" s="11">
        <v>500</v>
      </c>
      <c r="E7" s="11">
        <v>50</v>
      </c>
      <c r="F7" s="3"/>
      <c r="G7" s="44"/>
      <c r="H7" s="3"/>
      <c r="I7" s="3"/>
      <c r="J7" s="3"/>
      <c r="K7" s="3"/>
      <c r="L7" s="3"/>
      <c r="M7" s="3"/>
      <c r="N7" s="3"/>
      <c r="O7" s="3"/>
      <c r="P7" s="3">
        <v>56</v>
      </c>
      <c r="Q7" s="3" t="s">
        <v>131</v>
      </c>
      <c r="R7" s="3"/>
      <c r="S7" s="3"/>
      <c r="T7" s="3"/>
      <c r="U7" s="3"/>
      <c r="V7" s="3" t="s">
        <v>27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24.75" customHeight="1" x14ac:dyDescent="0.25">
      <c r="A8" s="3"/>
      <c r="B8" s="10" t="s">
        <v>28</v>
      </c>
      <c r="C8" s="3"/>
      <c r="D8" s="11">
        <v>1000</v>
      </c>
      <c r="E8" s="11">
        <f t="shared" ref="E8:E11" si="1">D8*$E$4</f>
        <v>100</v>
      </c>
      <c r="F8" s="3"/>
      <c r="G8" s="65">
        <f>VLOOKUP(G2,$D$5:$E$11,2,1)</f>
        <v>200</v>
      </c>
      <c r="H8" s="60" t="s">
        <v>29</v>
      </c>
      <c r="I8" s="63">
        <f>VLOOKUP(G2,D5:E11,2,TRUE)</f>
        <v>200</v>
      </c>
      <c r="J8" s="64"/>
      <c r="K8" s="3"/>
      <c r="L8" s="3"/>
      <c r="M8" s="3"/>
      <c r="N8" s="3"/>
      <c r="O8" s="3"/>
      <c r="P8" s="3">
        <v>67</v>
      </c>
      <c r="Q8" s="3" t="s">
        <v>132</v>
      </c>
      <c r="R8" s="3"/>
      <c r="S8" s="3"/>
      <c r="T8" s="3"/>
      <c r="U8" s="3"/>
      <c r="V8" s="3" t="s">
        <v>30</v>
      </c>
      <c r="W8" s="3"/>
      <c r="X8" s="3"/>
      <c r="Y8" s="7" t="s">
        <v>15</v>
      </c>
      <c r="Z8" s="3">
        <v>1</v>
      </c>
      <c r="AA8" s="3">
        <v>2</v>
      </c>
      <c r="AB8" s="3"/>
      <c r="AC8" s="3">
        <v>3</v>
      </c>
      <c r="AD8" s="3">
        <v>4</v>
      </c>
      <c r="AE8" s="3"/>
      <c r="AF8" s="3"/>
      <c r="AG8" s="3"/>
      <c r="AH8" s="3"/>
      <c r="AI8" s="3">
        <v>2</v>
      </c>
      <c r="AJ8" s="8">
        <v>0.15</v>
      </c>
      <c r="AK8" s="3"/>
      <c r="AL8" s="3"/>
      <c r="AM8" s="3"/>
    </row>
    <row r="9" spans="1:39" ht="24.75" customHeight="1" x14ac:dyDescent="0.25">
      <c r="A9" s="3"/>
      <c r="B9" s="10" t="s">
        <v>31</v>
      </c>
      <c r="C9" s="3"/>
      <c r="D9" s="11">
        <v>2000</v>
      </c>
      <c r="E9" s="11">
        <f t="shared" si="1"/>
        <v>200</v>
      </c>
      <c r="F9" s="3"/>
      <c r="G9" s="59"/>
      <c r="H9" s="59"/>
      <c r="I9" s="64"/>
      <c r="J9" s="6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7" t="s">
        <v>16</v>
      </c>
      <c r="Z9" s="3" t="s">
        <v>23</v>
      </c>
      <c r="AA9" s="3"/>
      <c r="AB9" s="3"/>
      <c r="AC9" s="3"/>
      <c r="AD9" s="3"/>
      <c r="AE9" s="3"/>
      <c r="AF9" s="3"/>
      <c r="AG9" s="3"/>
      <c r="AH9" s="3"/>
      <c r="AI9" s="3">
        <v>3</v>
      </c>
      <c r="AJ9" s="8">
        <v>0.15</v>
      </c>
      <c r="AK9" s="3"/>
      <c r="AL9" s="3"/>
      <c r="AM9" s="3"/>
    </row>
    <row r="10" spans="1:39" ht="24.75" customHeight="1" x14ac:dyDescent="0.25">
      <c r="A10" s="13"/>
      <c r="B10" s="10" t="s">
        <v>32</v>
      </c>
      <c r="C10" s="13"/>
      <c r="D10" s="11">
        <v>4000</v>
      </c>
      <c r="E10" s="11">
        <f t="shared" si="1"/>
        <v>400</v>
      </c>
      <c r="F10" s="13"/>
      <c r="G10" s="44"/>
      <c r="H10" s="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4" t="s">
        <v>17</v>
      </c>
      <c r="Z10" s="13" t="s">
        <v>24</v>
      </c>
      <c r="AA10" s="13"/>
      <c r="AB10" s="13"/>
      <c r="AC10" s="13"/>
      <c r="AD10" s="13"/>
      <c r="AE10" s="13"/>
      <c r="AF10" s="13"/>
      <c r="AG10" s="13"/>
      <c r="AH10" s="13"/>
      <c r="AI10" s="13">
        <v>4</v>
      </c>
      <c r="AJ10" s="8">
        <v>0.15</v>
      </c>
      <c r="AK10" s="13"/>
      <c r="AL10" s="13"/>
      <c r="AM10" s="13"/>
    </row>
    <row r="11" spans="1:39" ht="24.75" customHeight="1" x14ac:dyDescent="0.25">
      <c r="A11" s="3"/>
      <c r="B11" s="10" t="s">
        <v>33</v>
      </c>
      <c r="C11" s="3"/>
      <c r="D11" s="11">
        <v>8000</v>
      </c>
      <c r="E11" s="11">
        <f t="shared" si="1"/>
        <v>800</v>
      </c>
      <c r="F11" s="3"/>
      <c r="G11" s="4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7" t="s">
        <v>18</v>
      </c>
      <c r="Z11" s="3">
        <v>1000</v>
      </c>
      <c r="AA11" s="3"/>
      <c r="AB11" s="3"/>
      <c r="AC11" s="3"/>
      <c r="AD11" s="3"/>
      <c r="AE11" s="3"/>
      <c r="AF11" s="3"/>
      <c r="AG11" s="3"/>
      <c r="AH11" s="3"/>
      <c r="AI11" s="3">
        <v>5</v>
      </c>
      <c r="AJ11" s="8">
        <v>0.1</v>
      </c>
      <c r="AK11" s="3"/>
      <c r="AL11" s="3"/>
      <c r="AM11" s="3"/>
    </row>
    <row r="12" spans="1:39" ht="14.25" customHeight="1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3"/>
      <c r="N12" s="3"/>
      <c r="O12" s="3"/>
      <c r="P12" s="3"/>
      <c r="Q12" s="3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</row>
    <row r="13" spans="1:39" ht="14.25" customHeight="1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3"/>
      <c r="N13" s="3"/>
      <c r="O13" s="3"/>
      <c r="P13" s="3"/>
      <c r="Q13" s="3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</row>
    <row r="14" spans="1:39" ht="14.25" customHeight="1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39" ht="14.25" customHeight="1" x14ac:dyDescent="0.3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15" t="s">
        <v>6</v>
      </c>
      <c r="W15" s="45"/>
      <c r="X15" s="15" t="s">
        <v>14</v>
      </c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39" ht="55.5" customHeight="1" x14ac:dyDescent="0.3">
      <c r="A16" s="45"/>
      <c r="B16" s="45"/>
      <c r="C16" s="45"/>
      <c r="D16" s="1" t="s">
        <v>10</v>
      </c>
      <c r="E16" s="16" t="s">
        <v>21</v>
      </c>
      <c r="F16" s="16" t="s">
        <v>26</v>
      </c>
      <c r="G16" s="16" t="s">
        <v>28</v>
      </c>
      <c r="H16" s="16" t="s">
        <v>31</v>
      </c>
      <c r="I16" s="16" t="s">
        <v>32</v>
      </c>
      <c r="J16" s="16" t="s">
        <v>33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3">
        <v>1</v>
      </c>
      <c r="V16" s="17" t="s">
        <v>34</v>
      </c>
      <c r="W16" s="45"/>
      <c r="X16" s="17" t="s">
        <v>35</v>
      </c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4:24" ht="30" customHeight="1" x14ac:dyDescent="0.3">
      <c r="D17" s="1" t="s">
        <v>11</v>
      </c>
      <c r="E17" s="11">
        <v>0</v>
      </c>
      <c r="F17" s="11">
        <v>500</v>
      </c>
      <c r="G17" s="11">
        <v>1000</v>
      </c>
      <c r="H17" s="11">
        <v>2000</v>
      </c>
      <c r="I17" s="11">
        <v>4000</v>
      </c>
      <c r="J17" s="11">
        <v>8000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3">
        <v>2</v>
      </c>
      <c r="V17" s="17" t="s">
        <v>36</v>
      </c>
      <c r="W17" s="45"/>
      <c r="X17" s="17" t="s">
        <v>36</v>
      </c>
    </row>
    <row r="18" spans="4:24" ht="44.25" customHeight="1" x14ac:dyDescent="0.3">
      <c r="D18" s="1" t="s">
        <v>12</v>
      </c>
      <c r="E18" s="11">
        <f t="shared" ref="E18:J18" si="2">E17*$E$4</f>
        <v>0</v>
      </c>
      <c r="F18" s="11">
        <f t="shared" si="2"/>
        <v>50</v>
      </c>
      <c r="G18" s="11">
        <f t="shared" si="2"/>
        <v>100</v>
      </c>
      <c r="H18" s="11">
        <f t="shared" si="2"/>
        <v>200</v>
      </c>
      <c r="I18" s="11">
        <f t="shared" si="2"/>
        <v>400</v>
      </c>
      <c r="J18" s="11">
        <f t="shared" si="2"/>
        <v>800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7">
        <v>3</v>
      </c>
      <c r="V18" s="17" t="s">
        <v>37</v>
      </c>
      <c r="W18" s="17"/>
      <c r="X18" s="17" t="s">
        <v>37</v>
      </c>
    </row>
    <row r="19" spans="4:24" ht="14.25" customHeight="1" x14ac:dyDescent="0.25"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4:24" ht="26.25" customHeight="1" x14ac:dyDescent="0.25">
      <c r="D20" s="3" t="s">
        <v>2</v>
      </c>
      <c r="E20" s="4">
        <v>2600</v>
      </c>
      <c r="F20" s="45"/>
      <c r="G20" s="58" t="e">
        <f>HLOOKUP(E20,D17:J18,2,FALSE)</f>
        <v>#N/A</v>
      </c>
      <c r="H20" s="60" t="s">
        <v>38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4:24" ht="14.25" customHeight="1" x14ac:dyDescent="0.25">
      <c r="D21" s="45"/>
      <c r="E21" s="45"/>
      <c r="F21" s="45"/>
      <c r="G21" s="59"/>
      <c r="H21" s="59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4:24" ht="14.25" customHeight="1" x14ac:dyDescent="0.25">
      <c r="D22" s="45"/>
      <c r="E22" s="45"/>
      <c r="F22" s="45"/>
      <c r="G22" s="44"/>
      <c r="H22" s="3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4:24" ht="47.25" customHeight="1" x14ac:dyDescent="0.25">
      <c r="D23" s="45"/>
      <c r="E23" s="45"/>
      <c r="F23" s="45"/>
      <c r="G23" s="58">
        <f>HLOOKUP(E20,D17:J18,2,TRUE)</f>
        <v>200</v>
      </c>
      <c r="H23" s="60" t="s">
        <v>39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spans="4:24" ht="23.25" customHeight="1" x14ac:dyDescent="0.25">
      <c r="D24" s="45"/>
      <c r="E24" s="45"/>
      <c r="F24" s="45"/>
      <c r="G24" s="59"/>
      <c r="H24" s="59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spans="4:24" ht="14.25" customHeight="1" x14ac:dyDescent="0.25"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4:24" ht="14.25" customHeight="1" x14ac:dyDescent="0.25"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spans="4:24" ht="14.25" customHeight="1" x14ac:dyDescent="0.25"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spans="4:24" ht="14.25" customHeight="1" x14ac:dyDescent="0.25"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spans="4:24" ht="14.25" customHeight="1" x14ac:dyDescent="0.25"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4:24" ht="14.25" customHeight="1" x14ac:dyDescent="0.25"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4:24" ht="14.25" customHeight="1" x14ac:dyDescent="0.25"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4:24" ht="14.25" customHeight="1" x14ac:dyDescent="0.25"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1">
    <mergeCell ref="I5:J6"/>
    <mergeCell ref="G8:G9"/>
    <mergeCell ref="H8:H9"/>
    <mergeCell ref="I8:J9"/>
    <mergeCell ref="G20:G21"/>
    <mergeCell ref="H20:H21"/>
    <mergeCell ref="G23:G24"/>
    <mergeCell ref="H23:H24"/>
    <mergeCell ref="B2:C2"/>
    <mergeCell ref="G5:G6"/>
    <mergeCell ref="H5:H6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E8" sqref="E8"/>
    </sheetView>
  </sheetViews>
  <sheetFormatPr defaultColWidth="12.59765625" defaultRowHeight="15" customHeight="1" x14ac:dyDescent="0.25"/>
  <cols>
    <col min="1" max="3" width="7.59765625" customWidth="1"/>
    <col min="4" max="4" width="35" bestFit="1" customWidth="1"/>
    <col min="5" max="5" width="8.09765625" bestFit="1" customWidth="1"/>
    <col min="6" max="6" width="11.19921875" customWidth="1"/>
    <col min="7" max="11" width="7.59765625" customWidth="1"/>
    <col min="12" max="12" width="17.69921875" bestFit="1" customWidth="1"/>
    <col min="13" max="26" width="7.59765625" customWidth="1"/>
  </cols>
  <sheetData>
    <row r="1" spans="1:26" ht="14.2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3" t="s">
        <v>113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7.25" customHeight="1" x14ac:dyDescent="0.25">
      <c r="A2" s="3"/>
      <c r="B2" s="3"/>
      <c r="C2" s="77" t="s">
        <v>114</v>
      </c>
      <c r="D2" s="70"/>
      <c r="E2" s="70"/>
      <c r="F2" s="71"/>
      <c r="G2" s="3"/>
      <c r="H2" s="3"/>
      <c r="I2" s="3"/>
      <c r="J2" s="3"/>
      <c r="K2" s="3"/>
      <c r="L2" s="3" t="s">
        <v>115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.75" customHeight="1" x14ac:dyDescent="0.25">
      <c r="A3" s="3"/>
      <c r="B3" s="39" t="s">
        <v>16</v>
      </c>
      <c r="C3" s="39" t="s">
        <v>116</v>
      </c>
      <c r="D3" s="39" t="s">
        <v>117</v>
      </c>
      <c r="E3" s="39" t="s">
        <v>118</v>
      </c>
      <c r="F3" s="39" t="s">
        <v>108</v>
      </c>
      <c r="G3" s="3"/>
      <c r="H3" s="3"/>
      <c r="I3" s="3"/>
      <c r="J3" s="3"/>
      <c r="K3" s="3"/>
      <c r="L3" s="3" t="s">
        <v>119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.75" customHeight="1" x14ac:dyDescent="0.25">
      <c r="A4" s="3"/>
      <c r="B4" s="19" t="s">
        <v>120</v>
      </c>
      <c r="C4" s="11">
        <v>38</v>
      </c>
      <c r="D4" s="11">
        <v>58</v>
      </c>
      <c r="E4" s="11">
        <v>66</v>
      </c>
      <c r="F4" s="11">
        <v>49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.75" customHeight="1" x14ac:dyDescent="0.25">
      <c r="A5" s="3"/>
      <c r="B5" s="19" t="s">
        <v>121</v>
      </c>
      <c r="C5" s="11">
        <v>88</v>
      </c>
      <c r="D5" s="11">
        <v>92</v>
      </c>
      <c r="E5" s="11">
        <v>74</v>
      </c>
      <c r="F5" s="11">
        <v>90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.75" customHeight="1" x14ac:dyDescent="0.25">
      <c r="A6" s="3"/>
      <c r="B6" s="19" t="s">
        <v>122</v>
      </c>
      <c r="C6" s="11">
        <v>57</v>
      </c>
      <c r="D6" s="11">
        <v>77</v>
      </c>
      <c r="E6" s="11">
        <v>91</v>
      </c>
      <c r="F6" s="11">
        <v>91</v>
      </c>
      <c r="G6" s="3"/>
      <c r="H6" s="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.75" customHeight="1" x14ac:dyDescent="0.25">
      <c r="A7" s="3"/>
      <c r="B7" s="19" t="s">
        <v>123</v>
      </c>
      <c r="C7" s="11">
        <v>82</v>
      </c>
      <c r="D7" s="11">
        <v>56</v>
      </c>
      <c r="E7" s="11">
        <v>45</v>
      </c>
      <c r="F7" s="11">
        <v>95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.75" customHeight="1" x14ac:dyDescent="0.25">
      <c r="A8" s="3"/>
      <c r="B8" s="19" t="s">
        <v>124</v>
      </c>
      <c r="C8" s="11">
        <v>55</v>
      </c>
      <c r="D8" s="11">
        <v>55</v>
      </c>
      <c r="E8" s="11">
        <v>65</v>
      </c>
      <c r="F8" s="11">
        <v>75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0" customHeight="1" thickBot="1" x14ac:dyDescent="0.3">
      <c r="A10" s="3"/>
      <c r="B10" s="3"/>
      <c r="C10" s="3"/>
      <c r="D10" s="51" t="s">
        <v>116</v>
      </c>
      <c r="E10" s="3"/>
      <c r="F10" s="3" t="s">
        <v>164</v>
      </c>
      <c r="G10" s="3" t="s">
        <v>166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 thickBot="1" x14ac:dyDescent="0.3">
      <c r="A11" s="3"/>
      <c r="B11" s="3"/>
      <c r="C11" s="40" t="s">
        <v>121</v>
      </c>
      <c r="D11" s="41">
        <f>VLOOKUP(C11,B4:F8,MATCH(D10,B3:F3,0),0)</f>
        <v>88</v>
      </c>
      <c r="E11" s="3"/>
      <c r="F11" s="3">
        <f>MATCH(C11,B3:B8,0)</f>
        <v>3</v>
      </c>
      <c r="G11" s="3">
        <f>INDEX(B3:F8,F11,F12)</f>
        <v>88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6" ht="14.25" customHeight="1" x14ac:dyDescent="0.25">
      <c r="A12" s="45"/>
      <c r="B12" s="45"/>
      <c r="C12" s="45"/>
      <c r="D12" s="45">
        <f>INDEX(B4:F8,MATCH(C11,B4:B8,0),MATCH(D10,B3:F3,0))</f>
        <v>88</v>
      </c>
      <c r="E12" s="45"/>
      <c r="F12" s="45">
        <f>MATCH(D10,B3:F3,0)</f>
        <v>2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22.5" customHeight="1" x14ac:dyDescent="0.25">
      <c r="A13" s="45"/>
      <c r="B13" s="45"/>
      <c r="C13" s="45"/>
      <c r="D13" s="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4.25" customHeight="1" x14ac:dyDescent="0.25">
      <c r="A14" s="45"/>
      <c r="B14" s="45"/>
      <c r="C14" s="45" t="s">
        <v>165</v>
      </c>
      <c r="D14" s="45">
        <f>INDEX(B3:F8,MATCH(C11,B3:B8,0),MATCH(D10,B3:F3,0))</f>
        <v>88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4.25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4.25" customHeight="1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C2:F2"/>
  </mergeCells>
  <dataValidations count="2">
    <dataValidation type="list" allowBlank="1" showErrorMessage="1" sqref="D10">
      <formula1>$C$3:$F$3</formula1>
    </dataValidation>
    <dataValidation type="list" allowBlank="1" showErrorMessage="1" sqref="C11">
      <formula1>$B$4:$B$8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workbookViewId="0">
      <selection activeCell="H8" sqref="H8"/>
    </sheetView>
  </sheetViews>
  <sheetFormatPr defaultRowHeight="13.8" x14ac:dyDescent="0.25"/>
  <cols>
    <col min="9" max="9" width="8.69921875" style="57"/>
    <col min="11" max="11" width="9.59765625" bestFit="1" customWidth="1"/>
    <col min="12" max="12" width="13.3984375" bestFit="1" customWidth="1"/>
    <col min="13" max="13" width="7.5" bestFit="1" customWidth="1"/>
  </cols>
  <sheetData>
    <row r="1" spans="1:13" x14ac:dyDescent="0.25">
      <c r="A1" s="45" t="s">
        <v>135</v>
      </c>
      <c r="B1" s="45" t="s">
        <v>136</v>
      </c>
      <c r="C1" s="45" t="s">
        <v>137</v>
      </c>
      <c r="K1" t="s">
        <v>135</v>
      </c>
      <c r="L1" s="43" t="s">
        <v>145</v>
      </c>
      <c r="M1" t="s">
        <v>0</v>
      </c>
    </row>
    <row r="2" spans="1:13" x14ac:dyDescent="0.25">
      <c r="A2" s="45" t="s">
        <v>138</v>
      </c>
      <c r="B2" s="45">
        <v>50</v>
      </c>
      <c r="C2" s="45">
        <v>60</v>
      </c>
      <c r="K2" t="s">
        <v>138</v>
      </c>
      <c r="L2" t="s">
        <v>143</v>
      </c>
      <c r="M2">
        <v>50</v>
      </c>
    </row>
    <row r="3" spans="1:13" x14ac:dyDescent="0.25">
      <c r="A3" s="45" t="s">
        <v>139</v>
      </c>
      <c r="B3" s="45">
        <v>75</v>
      </c>
      <c r="C3" s="45">
        <v>80</v>
      </c>
      <c r="K3" t="s">
        <v>138</v>
      </c>
      <c r="L3" t="s">
        <v>144</v>
      </c>
      <c r="M3">
        <v>60</v>
      </c>
    </row>
    <row r="4" spans="1:13" x14ac:dyDescent="0.25">
      <c r="A4" s="45" t="s">
        <v>140</v>
      </c>
      <c r="B4" s="45">
        <v>100</v>
      </c>
      <c r="C4" s="45">
        <v>120</v>
      </c>
      <c r="K4" t="s">
        <v>139</v>
      </c>
      <c r="L4" t="s">
        <v>143</v>
      </c>
      <c r="M4">
        <v>75</v>
      </c>
    </row>
    <row r="5" spans="1:13" x14ac:dyDescent="0.25">
      <c r="K5" t="s">
        <v>139</v>
      </c>
      <c r="L5" t="s">
        <v>144</v>
      </c>
      <c r="M5">
        <v>80</v>
      </c>
    </row>
    <row r="6" spans="1:13" x14ac:dyDescent="0.25">
      <c r="K6" t="s">
        <v>140</v>
      </c>
      <c r="L6" t="s">
        <v>143</v>
      </c>
      <c r="M6">
        <v>100</v>
      </c>
    </row>
    <row r="7" spans="1:13" x14ac:dyDescent="0.25">
      <c r="K7" t="s">
        <v>140</v>
      </c>
      <c r="L7" t="s">
        <v>144</v>
      </c>
      <c r="M7">
        <v>120</v>
      </c>
    </row>
    <row r="9" spans="1:13" x14ac:dyDescent="0.25">
      <c r="A9" s="56" t="s">
        <v>141</v>
      </c>
    </row>
    <row r="10" spans="1:13" x14ac:dyDescent="0.25">
      <c r="K10" s="56" t="s">
        <v>146</v>
      </c>
    </row>
    <row r="11" spans="1:13" x14ac:dyDescent="0.25">
      <c r="A11">
        <f>INDEX(Table1[#All],MATCH(A3,Table1[[#All],[Product]],0),MATCH(Table1[[#Headers],[South]],Table1[#Headers],0))</f>
        <v>80</v>
      </c>
    </row>
    <row r="13" spans="1:13" x14ac:dyDescent="0.25">
      <c r="A13" s="56" t="s">
        <v>142</v>
      </c>
    </row>
    <row r="15" spans="1:13" x14ac:dyDescent="0.25">
      <c r="A15">
        <f>MATCH(Table1[[#Headers],[South]],Table1[#Headers])</f>
        <v>3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5" workbookViewId="0">
      <selection activeCell="D14" sqref="D14"/>
    </sheetView>
  </sheetViews>
  <sheetFormatPr defaultRowHeight="13.8" x14ac:dyDescent="0.25"/>
  <cols>
    <col min="1" max="2" width="8.69921875" style="45"/>
    <col min="13" max="13" width="15.19921875" bestFit="1" customWidth="1"/>
  </cols>
  <sheetData>
    <row r="1" spans="1:14" s="45" customFormat="1" x14ac:dyDescent="0.25"/>
    <row r="2" spans="1:14" x14ac:dyDescent="0.25">
      <c r="A2" s="45" t="s">
        <v>16</v>
      </c>
      <c r="B2" s="45" t="s">
        <v>85</v>
      </c>
      <c r="C2" t="s">
        <v>125</v>
      </c>
      <c r="G2" s="45"/>
      <c r="H2" s="45" t="s">
        <v>85</v>
      </c>
      <c r="I2" t="s">
        <v>154</v>
      </c>
      <c r="J2" s="45" t="s">
        <v>125</v>
      </c>
      <c r="L2" s="45" t="s">
        <v>16</v>
      </c>
      <c r="M2" s="45" t="s">
        <v>155</v>
      </c>
      <c r="N2" t="b">
        <v>1</v>
      </c>
    </row>
    <row r="3" spans="1:14" x14ac:dyDescent="0.25">
      <c r="A3" s="45" t="s">
        <v>95</v>
      </c>
      <c r="B3" s="45">
        <v>1</v>
      </c>
      <c r="C3">
        <v>12</v>
      </c>
      <c r="G3" s="45"/>
      <c r="H3" s="45">
        <v>1</v>
      </c>
      <c r="I3" s="45">
        <f>VLOOKUP(H3,B:C,2,FALSE)</f>
        <v>12</v>
      </c>
      <c r="J3" s="45">
        <f>VLOOKUP(H3,B:C,2,1)</f>
        <v>12</v>
      </c>
      <c r="K3" s="45"/>
      <c r="L3" s="45" t="s">
        <v>100</v>
      </c>
      <c r="M3" s="45">
        <f>VLOOKUP(L3,A:B,2,0)</f>
        <v>4</v>
      </c>
      <c r="N3">
        <f>VLOOKUP(L3,A2:B8,2,1)</f>
        <v>4</v>
      </c>
    </row>
    <row r="4" spans="1:14" x14ac:dyDescent="0.25">
      <c r="A4" s="45" t="s">
        <v>94</v>
      </c>
      <c r="B4" s="45">
        <v>2</v>
      </c>
      <c r="C4">
        <v>14</v>
      </c>
      <c r="G4" s="45"/>
      <c r="H4" s="45">
        <v>1.8</v>
      </c>
      <c r="I4" s="45" t="e">
        <f t="shared" ref="I4:I7" si="0">VLOOKUP(H4,B:C,2,FALSE)</f>
        <v>#N/A</v>
      </c>
      <c r="J4" s="45">
        <f t="shared" ref="J4:J7" si="1">VLOOKUP(H4,B:C,2,1)</f>
        <v>12</v>
      </c>
      <c r="K4" s="45"/>
      <c r="L4" s="45" t="s">
        <v>156</v>
      </c>
      <c r="M4" s="45" t="e">
        <f t="shared" ref="M4:M8" si="2">VLOOKUP(L4,A:B,2,0)</f>
        <v>#N/A</v>
      </c>
      <c r="N4" s="45">
        <f t="shared" ref="N4:N8" si="3">VLOOKUP(L4,A3:B9,2,1)</f>
        <v>2</v>
      </c>
    </row>
    <row r="5" spans="1:14" x14ac:dyDescent="0.25">
      <c r="A5" s="45" t="s">
        <v>100</v>
      </c>
      <c r="B5" s="45">
        <v>4</v>
      </c>
      <c r="C5">
        <v>25</v>
      </c>
      <c r="G5" s="45"/>
      <c r="H5" s="45">
        <v>4</v>
      </c>
      <c r="I5" s="45">
        <f t="shared" si="0"/>
        <v>25</v>
      </c>
      <c r="J5" s="45">
        <f t="shared" si="1"/>
        <v>25</v>
      </c>
      <c r="K5" s="45"/>
      <c r="L5" s="45" t="s">
        <v>100</v>
      </c>
      <c r="M5" s="45">
        <f t="shared" si="2"/>
        <v>4</v>
      </c>
      <c r="N5" s="45">
        <f t="shared" si="3"/>
        <v>4</v>
      </c>
    </row>
    <row r="6" spans="1:14" x14ac:dyDescent="0.25">
      <c r="A6" s="45" t="s">
        <v>102</v>
      </c>
      <c r="B6" s="45">
        <v>5</v>
      </c>
      <c r="C6">
        <v>34</v>
      </c>
      <c r="H6" s="45">
        <v>5.2</v>
      </c>
      <c r="I6" s="45" t="e">
        <f t="shared" si="0"/>
        <v>#N/A</v>
      </c>
      <c r="J6" s="45">
        <f>VLOOKUP(H6,B:C,2,1)</f>
        <v>34</v>
      </c>
      <c r="K6" s="45"/>
      <c r="L6" s="45" t="s">
        <v>102</v>
      </c>
      <c r="M6" s="45">
        <f t="shared" si="2"/>
        <v>5</v>
      </c>
      <c r="N6" s="45">
        <f t="shared" si="3"/>
        <v>5</v>
      </c>
    </row>
    <row r="7" spans="1:14" x14ac:dyDescent="0.25">
      <c r="A7" s="45" t="s">
        <v>152</v>
      </c>
      <c r="B7" s="45">
        <v>6</v>
      </c>
      <c r="C7">
        <v>56</v>
      </c>
      <c r="H7" s="45">
        <v>6</v>
      </c>
      <c r="I7" s="45">
        <f t="shared" si="0"/>
        <v>56</v>
      </c>
      <c r="J7" s="45">
        <f t="shared" si="1"/>
        <v>56</v>
      </c>
      <c r="K7" s="45"/>
      <c r="L7" s="45" t="s">
        <v>152</v>
      </c>
      <c r="M7" s="45">
        <f t="shared" si="2"/>
        <v>6</v>
      </c>
      <c r="N7" s="45">
        <f t="shared" si="3"/>
        <v>6</v>
      </c>
    </row>
    <row r="8" spans="1:14" x14ac:dyDescent="0.25">
      <c r="A8" s="45" t="s">
        <v>153</v>
      </c>
      <c r="B8" s="45">
        <v>7</v>
      </c>
      <c r="C8">
        <v>2</v>
      </c>
      <c r="I8" s="45"/>
      <c r="J8" s="45"/>
      <c r="L8" s="45" t="s">
        <v>157</v>
      </c>
      <c r="M8" s="45" t="e">
        <f t="shared" si="2"/>
        <v>#N/A</v>
      </c>
      <c r="N8" s="45">
        <f t="shared" si="3"/>
        <v>7</v>
      </c>
    </row>
    <row r="9" spans="1:14" x14ac:dyDescent="0.25">
      <c r="I9" s="45"/>
      <c r="N9" s="45"/>
    </row>
    <row r="11" spans="1:14" x14ac:dyDescent="0.25">
      <c r="C11" s="45"/>
      <c r="D11" s="45"/>
      <c r="E11" s="45"/>
      <c r="F11" s="45"/>
      <c r="G11" s="45"/>
      <c r="I11">
        <v>0</v>
      </c>
      <c r="J11" t="s">
        <v>158</v>
      </c>
      <c r="K11" s="45" t="s">
        <v>159</v>
      </c>
      <c r="L11" s="45"/>
      <c r="M11" s="45"/>
    </row>
    <row r="12" spans="1:14" x14ac:dyDescent="0.25">
      <c r="C12" s="45"/>
      <c r="D12" s="45"/>
      <c r="E12" s="45"/>
      <c r="F12" s="45"/>
      <c r="G12" s="45"/>
      <c r="I12">
        <v>19</v>
      </c>
      <c r="J12" t="s">
        <v>160</v>
      </c>
      <c r="K12" t="s">
        <v>161</v>
      </c>
      <c r="M12" s="45"/>
    </row>
    <row r="13" spans="1:14" x14ac:dyDescent="0.25">
      <c r="C13" s="45"/>
      <c r="D13" s="45" t="s">
        <v>125</v>
      </c>
      <c r="E13" s="45"/>
      <c r="F13" s="45"/>
      <c r="I13">
        <v>60</v>
      </c>
      <c r="J13" t="s">
        <v>162</v>
      </c>
      <c r="K13" t="s">
        <v>163</v>
      </c>
    </row>
    <row r="14" spans="1:14" x14ac:dyDescent="0.25">
      <c r="C14" s="45"/>
      <c r="D14" s="45">
        <v>18</v>
      </c>
      <c r="E14" s="45" t="str">
        <f>VLOOKUP(D14,$I$11:$K$14,3,1)</f>
        <v>child</v>
      </c>
      <c r="F14" s="45"/>
    </row>
    <row r="15" spans="1:14" x14ac:dyDescent="0.25">
      <c r="C15" s="45"/>
      <c r="D15" s="45">
        <v>20</v>
      </c>
      <c r="E15" s="45" t="str">
        <f t="shared" ref="E15:E20" si="4">VLOOKUP(D15,$I$11:$K$14,3,1)</f>
        <v>young</v>
      </c>
      <c r="F15" s="45"/>
    </row>
    <row r="16" spans="1:14" x14ac:dyDescent="0.25">
      <c r="D16">
        <v>30</v>
      </c>
      <c r="E16" s="45" t="str">
        <f t="shared" si="4"/>
        <v>young</v>
      </c>
    </row>
    <row r="17" spans="4:14" x14ac:dyDescent="0.25">
      <c r="D17">
        <v>40</v>
      </c>
      <c r="E17" s="45" t="str">
        <f t="shared" si="4"/>
        <v>young</v>
      </c>
    </row>
    <row r="18" spans="4:14" x14ac:dyDescent="0.25">
      <c r="D18">
        <v>50</v>
      </c>
      <c r="E18" s="45" t="str">
        <f t="shared" si="4"/>
        <v>young</v>
      </c>
    </row>
    <row r="19" spans="4:14" x14ac:dyDescent="0.25">
      <c r="D19">
        <v>60</v>
      </c>
      <c r="E19" s="45" t="str">
        <f t="shared" si="4"/>
        <v>Adult</v>
      </c>
      <c r="I19" s="45"/>
      <c r="J19" s="45"/>
      <c r="K19" s="45"/>
      <c r="L19" s="45"/>
      <c r="M19" s="45"/>
      <c r="N19" s="45"/>
    </row>
    <row r="20" spans="4:14" x14ac:dyDescent="0.25">
      <c r="D20">
        <v>80</v>
      </c>
      <c r="E20" s="45" t="str">
        <f t="shared" si="4"/>
        <v>Adult</v>
      </c>
      <c r="I20" s="45"/>
      <c r="J20" s="45"/>
      <c r="K20" s="45"/>
      <c r="L20" s="45"/>
      <c r="M20" s="45"/>
      <c r="N20" s="45"/>
    </row>
    <row r="21" spans="4:14" x14ac:dyDescent="0.25">
      <c r="K21" s="45"/>
      <c r="L21" s="45"/>
      <c r="M21" s="45"/>
      <c r="N21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="115" zoomScaleNormal="115" workbookViewId="0">
      <selection activeCell="J10" sqref="J10"/>
    </sheetView>
  </sheetViews>
  <sheetFormatPr defaultColWidth="12.59765625" defaultRowHeight="15" customHeight="1" x14ac:dyDescent="0.25"/>
  <cols>
    <col min="1" max="1" width="7.59765625" customWidth="1"/>
    <col min="2" max="2" width="11.796875" customWidth="1"/>
    <col min="3" max="3" width="13.296875" customWidth="1"/>
    <col min="4" max="4" width="11.5" customWidth="1"/>
    <col min="5" max="5" width="12.69921875" customWidth="1"/>
    <col min="6" max="6" width="11.19921875" customWidth="1"/>
    <col min="7" max="9" width="7.59765625" customWidth="1"/>
    <col min="10" max="10" width="13.796875" bestFit="1" customWidth="1"/>
    <col min="11" max="20" width="9.59765625" bestFit="1" customWidth="1"/>
    <col min="21" max="26" width="7.59765625" customWidth="1"/>
  </cols>
  <sheetData>
    <row r="1" spans="1:26" ht="14.2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3">
      <c r="A2" s="45"/>
      <c r="B2" s="45"/>
      <c r="C2" s="45"/>
      <c r="D2" s="47"/>
      <c r="E2" s="47"/>
      <c r="F2" s="47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30" customHeight="1" x14ac:dyDescent="0.25">
      <c r="A3" s="3"/>
      <c r="B3" s="3">
        <v>1</v>
      </c>
      <c r="C3" s="18" t="s">
        <v>40</v>
      </c>
      <c r="D3" s="18" t="s">
        <v>41</v>
      </c>
      <c r="E3" s="18" t="s">
        <v>42</v>
      </c>
      <c r="F3" s="18" t="s">
        <v>43</v>
      </c>
      <c r="G3" s="3"/>
      <c r="H3" s="3"/>
      <c r="I3" s="3"/>
      <c r="J3" s="21" t="s">
        <v>40</v>
      </c>
      <c r="K3" s="22" t="s">
        <v>44</v>
      </c>
      <c r="L3" s="23" t="s">
        <v>45</v>
      </c>
      <c r="M3" s="22" t="s">
        <v>46</v>
      </c>
      <c r="N3" s="23" t="s">
        <v>47</v>
      </c>
      <c r="O3" s="22" t="s">
        <v>48</v>
      </c>
      <c r="P3" s="23" t="s">
        <v>49</v>
      </c>
      <c r="Q3" s="22" t="s">
        <v>50</v>
      </c>
      <c r="R3" s="23" t="s">
        <v>51</v>
      </c>
      <c r="S3" s="22" t="s">
        <v>52</v>
      </c>
      <c r="T3" s="23" t="s">
        <v>53</v>
      </c>
      <c r="U3" s="3"/>
      <c r="V3" s="3"/>
      <c r="W3" s="3"/>
      <c r="X3" s="3"/>
      <c r="Y3" s="3"/>
      <c r="Z3" s="3"/>
    </row>
    <row r="4" spans="1:26" ht="30" customHeight="1" x14ac:dyDescent="0.25">
      <c r="A4" s="3"/>
      <c r="B4" s="3">
        <v>2</v>
      </c>
      <c r="C4" s="11" t="s">
        <v>44</v>
      </c>
      <c r="D4" s="19" t="str">
        <f>VLOOKUP(C4,'Vlookup Example #2_Data'!C:F,2,0)</f>
        <v>Code 001</v>
      </c>
      <c r="E4" s="19" t="str">
        <f>VLOOKUP(C4,'Vlookup Example #2_Data'!C3:F13,4,0)</f>
        <v>Machine 6</v>
      </c>
      <c r="F4" s="19" t="str">
        <f>VLOOKUP(C4,'Vlookup Example #2_Data'!C3:F13,3,0)</f>
        <v>Customer 1</v>
      </c>
      <c r="G4" s="3"/>
      <c r="H4" s="3"/>
      <c r="I4" s="3">
        <v>4</v>
      </c>
      <c r="J4" s="21" t="s">
        <v>43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0" customHeight="1" x14ac:dyDescent="0.25">
      <c r="A5" s="3"/>
      <c r="B5" s="3">
        <v>3</v>
      </c>
      <c r="C5" s="11" t="s">
        <v>45</v>
      </c>
      <c r="D5" s="19" t="str">
        <f>VLOOKUP(C5,'Vlookup Example #2_Data'!C:F,2,0)</f>
        <v>Code 002</v>
      </c>
      <c r="E5" s="19" t="str">
        <f>VLOOKUP(C5,'Vlookup Example #2_Data'!C4:F14,4,0)</f>
        <v>Machine 1</v>
      </c>
      <c r="F5" s="19" t="str">
        <f>VLOOKUP(C5,'Vlookup Example #2_Data'!C4:F14,3,0)</f>
        <v>Customer 3</v>
      </c>
      <c r="G5" s="3"/>
      <c r="H5" s="3"/>
      <c r="I5" s="3">
        <v>3</v>
      </c>
      <c r="J5" s="21" t="s">
        <v>41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0" customHeight="1" x14ac:dyDescent="0.25">
      <c r="A6" s="3"/>
      <c r="B6" s="3">
        <v>4</v>
      </c>
      <c r="C6" s="11" t="s">
        <v>47</v>
      </c>
      <c r="D6" s="19" t="str">
        <f>VLOOKUP(C6,'Vlookup Example #2_Data'!C:F,2,0)</f>
        <v>Code 004</v>
      </c>
      <c r="E6" s="19" t="str">
        <f>VLOOKUP(C6,'Vlookup Example #2_Data'!C5:F15,4,0)</f>
        <v>Machine 5</v>
      </c>
      <c r="F6" s="19" t="str">
        <f>VLOOKUP(C6,'Vlookup Example #2_Data'!C5:F15,3,0)</f>
        <v>Customer 2</v>
      </c>
      <c r="G6" s="3"/>
      <c r="H6" s="3"/>
      <c r="I6" s="3">
        <v>4</v>
      </c>
      <c r="J6" s="21" t="s">
        <v>42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0" customHeight="1" x14ac:dyDescent="0.25">
      <c r="A7" s="3"/>
      <c r="B7" s="3">
        <v>5</v>
      </c>
      <c r="C7" s="11" t="s">
        <v>46</v>
      </c>
      <c r="D7" s="19" t="str">
        <f>VLOOKUP(C7,'Vlookup Example #2_Data'!C:F,2,0)</f>
        <v>Code 003</v>
      </c>
      <c r="E7" s="19" t="str">
        <f>VLOOKUP(C7,'Vlookup Example #2_Data'!C6:F16,4,0)</f>
        <v>Machine 5</v>
      </c>
      <c r="F7" s="19" t="str">
        <f>VLOOKUP(C7,'Vlookup Example #2_Data'!C6:F16,3,0)</f>
        <v>Customer 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0" customHeight="1" x14ac:dyDescent="0.25">
      <c r="A8" s="3"/>
      <c r="B8" s="3">
        <v>6</v>
      </c>
      <c r="C8" s="11" t="s">
        <v>48</v>
      </c>
      <c r="D8" s="19" t="str">
        <f>VLOOKUP(C8,'Vlookup Example #2_Data'!C:F,2,0)</f>
        <v>Code 005</v>
      </c>
      <c r="E8" s="19" t="str">
        <f>VLOOKUP(C8,'Vlookup Example #2_Data'!C7:F17,4,0)</f>
        <v>Machine 6</v>
      </c>
      <c r="F8" s="19" t="str">
        <f>VLOOKUP(C8,'Vlookup Example #2_Data'!C7:F17,3,0)</f>
        <v>Customer 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0" customHeight="1" x14ac:dyDescent="0.25">
      <c r="A9" s="3"/>
      <c r="B9" s="3">
        <v>7</v>
      </c>
      <c r="C9" s="11" t="s">
        <v>50</v>
      </c>
      <c r="D9" s="19" t="str">
        <f>VLOOKUP(C9,'Vlookup Example #2_Data'!C:F,2,0)</f>
        <v>Code 007</v>
      </c>
      <c r="E9" s="19" t="str">
        <f>VLOOKUP(C9,'Vlookup Example #2_Data'!C8:F18,4,0)</f>
        <v>Machine 2</v>
      </c>
      <c r="F9" s="19" t="str">
        <f>VLOOKUP(C9,'Vlookup Example #2_Data'!C8:F18,3,0)</f>
        <v>Customer 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0" customHeight="1" x14ac:dyDescent="0.25">
      <c r="A10" s="3"/>
      <c r="B10" s="3">
        <v>8</v>
      </c>
      <c r="C10" s="11" t="s">
        <v>51</v>
      </c>
      <c r="D10" s="19" t="str">
        <f>VLOOKUP(C10,'Vlookup Example #2_Data'!C:F,2,0)</f>
        <v>Code 008</v>
      </c>
      <c r="E10" s="19" t="str">
        <f>VLOOKUP(C10,'Vlookup Example #2_Data'!C9:F19,4,0)</f>
        <v>Machine 5</v>
      </c>
      <c r="F10" s="19" t="str">
        <f>VLOOKUP(C10,'Vlookup Example #2_Data'!C9:F19,3,0)</f>
        <v>Customer 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 x14ac:dyDescent="0.25">
      <c r="A11" s="3"/>
      <c r="B11" s="3">
        <v>9</v>
      </c>
      <c r="C11" s="11" t="s">
        <v>53</v>
      </c>
      <c r="D11" s="19" t="str">
        <f>VLOOKUP(C11,'Vlookup Example #2_Data'!C:F,2,0)</f>
        <v>Code 010</v>
      </c>
      <c r="E11" s="19" t="str">
        <f>VLOOKUP(C11,'Vlookup Example #2_Data'!C10:F20,4,0)</f>
        <v>Machine 5</v>
      </c>
      <c r="F11" s="19" t="str">
        <f>VLOOKUP(C11,'Vlookup Example #2_Data'!C10:F20,3,0)</f>
        <v>Customer 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45"/>
      <c r="B12" s="45"/>
      <c r="C12" s="42"/>
      <c r="D12" s="19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4.25" customHeight="1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4.25" customHeight="1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4.25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4.25" customHeight="1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3:6" ht="14.25" customHeight="1" x14ac:dyDescent="0.25">
      <c r="C17" s="45"/>
      <c r="D17" s="45"/>
      <c r="E17" s="45"/>
      <c r="F17" s="45"/>
    </row>
    <row r="18" spans="3:6" ht="14.25" customHeight="1" x14ac:dyDescent="0.25">
      <c r="C18" s="45"/>
      <c r="D18" s="45"/>
      <c r="E18" s="45"/>
      <c r="F18" s="45"/>
    </row>
    <row r="19" spans="3:6" ht="14.25" customHeight="1" x14ac:dyDescent="0.25">
      <c r="C19" s="18" t="s">
        <v>40</v>
      </c>
      <c r="D19" s="18" t="s">
        <v>41</v>
      </c>
      <c r="E19" s="18" t="s">
        <v>42</v>
      </c>
      <c r="F19" s="18" t="s">
        <v>43</v>
      </c>
    </row>
    <row r="20" spans="3:6" ht="14.25" customHeight="1" x14ac:dyDescent="0.25">
      <c r="C20" s="11" t="s">
        <v>44</v>
      </c>
      <c r="D20" s="19" t="e">
        <f ca="1">_xlfn.XLOOKUP(C20,'Vlookup Example #2_Data'!C3:C13,'Vlookup Example #2_Data'!#REF!)</f>
        <v>#NAME?</v>
      </c>
      <c r="E20" s="19" t="str">
        <f>VLOOKUP(C20,'Vlookup Example #2_Data'!C3:F13,4,FALSE)</f>
        <v>Machine 6</v>
      </c>
      <c r="F20" s="19" t="str">
        <f>VLOOKUP(C20,'Vlookup Example #2_Data'!C3:F13,2,FALSE)</f>
        <v>Code 001</v>
      </c>
    </row>
    <row r="21" spans="3:6" ht="14.25" customHeight="1" x14ac:dyDescent="0.25">
      <c r="C21" s="11" t="s">
        <v>45</v>
      </c>
      <c r="D21" s="19" t="e">
        <f ca="1">_xlfn.XLOOKUP(C21,'Vlookup Example #2_Data'!C4:C14,'Vlookup Example #2_Data'!#REF!)</f>
        <v>#NAME?</v>
      </c>
      <c r="E21" s="19" t="str">
        <f>VLOOKUP(C21,'Vlookup Example #2_Data'!C4:F14,4,FALSE)</f>
        <v>Machine 1</v>
      </c>
      <c r="F21" s="19" t="str">
        <f>VLOOKUP(C21,'Vlookup Example #2_Data'!C4:F14,2,FALSE)</f>
        <v>Code 002</v>
      </c>
    </row>
    <row r="22" spans="3:6" ht="14.25" customHeight="1" x14ac:dyDescent="0.25">
      <c r="C22" s="11" t="s">
        <v>47</v>
      </c>
      <c r="D22" s="19" t="e">
        <f ca="1">_xlfn.XLOOKUP(C22,'Vlookup Example #2_Data'!C5:C15,'Vlookup Example #2_Data'!#REF!)</f>
        <v>#NAME?</v>
      </c>
      <c r="E22" s="19" t="str">
        <f>VLOOKUP(C22,'Vlookup Example #2_Data'!C5:F15,4,FALSE)</f>
        <v>Machine 5</v>
      </c>
      <c r="F22" s="19" t="str">
        <f>VLOOKUP(C22,'Vlookup Example #2_Data'!C5:F15,2,FALSE)</f>
        <v>Code 004</v>
      </c>
    </row>
    <row r="23" spans="3:6" ht="14.25" customHeight="1" x14ac:dyDescent="0.25">
      <c r="C23" s="11" t="s">
        <v>46</v>
      </c>
      <c r="D23" s="19" t="e">
        <f ca="1">_xlfn.XLOOKUP(C23,'Vlookup Example #2_Data'!C6:C16,'Vlookup Example #2_Data'!#REF!)</f>
        <v>#NAME?</v>
      </c>
      <c r="E23" s="19" t="str">
        <f>VLOOKUP(C23,'Vlookup Example #2_Data'!C6:F16,4,FALSE)</f>
        <v>Machine 5</v>
      </c>
      <c r="F23" s="19" t="str">
        <f>VLOOKUP(C23,'Vlookup Example #2_Data'!C6:F16,2,FALSE)</f>
        <v>Code 003</v>
      </c>
    </row>
    <row r="24" spans="3:6" ht="14.25" customHeight="1" x14ac:dyDescent="0.25">
      <c r="C24" s="11" t="s">
        <v>48</v>
      </c>
      <c r="D24" s="19" t="e">
        <f ca="1">_xlfn.XLOOKUP(C24,'Vlookup Example #2_Data'!C7:C17,'Vlookup Example #2_Data'!#REF!)</f>
        <v>#NAME?</v>
      </c>
      <c r="E24" s="19" t="str">
        <f>VLOOKUP(C24,'Vlookup Example #2_Data'!C7:F17,4,FALSE)</f>
        <v>Machine 6</v>
      </c>
      <c r="F24" s="19" t="str">
        <f>VLOOKUP(C24,'Vlookup Example #2_Data'!C7:F17,2,FALSE)</f>
        <v>Code 005</v>
      </c>
    </row>
    <row r="25" spans="3:6" ht="14.25" customHeight="1" x14ac:dyDescent="0.25">
      <c r="C25" s="11" t="s">
        <v>50</v>
      </c>
      <c r="D25" s="19" t="e">
        <f ca="1">_xlfn.XLOOKUP(C25,'Vlookup Example #2_Data'!C8:C18,'Vlookup Example #2_Data'!#REF!)</f>
        <v>#NAME?</v>
      </c>
      <c r="E25" s="19" t="str">
        <f>VLOOKUP(C25,'Vlookup Example #2_Data'!C8:F18,4,FALSE)</f>
        <v>Machine 2</v>
      </c>
      <c r="F25" s="19" t="str">
        <f>VLOOKUP(C25,'Vlookup Example #2_Data'!C8:F18,2,FALSE)</f>
        <v>Code 007</v>
      </c>
    </row>
    <row r="26" spans="3:6" ht="14.25" customHeight="1" x14ac:dyDescent="0.25">
      <c r="C26" s="11" t="s">
        <v>51</v>
      </c>
      <c r="D26" s="19" t="e">
        <f ca="1">_xlfn.XLOOKUP(C26,'Vlookup Example #2_Data'!C9:C19,'Vlookup Example #2_Data'!#REF!)</f>
        <v>#NAME?</v>
      </c>
      <c r="E26" s="19" t="str">
        <f>VLOOKUP(C26,'Vlookup Example #2_Data'!C9:F19,4,FALSE)</f>
        <v>Machine 5</v>
      </c>
      <c r="F26" s="19" t="str">
        <f>VLOOKUP(C26,'Vlookup Example #2_Data'!C9:F19,2,FALSE)</f>
        <v>Code 008</v>
      </c>
    </row>
    <row r="27" spans="3:6" ht="14.25" customHeight="1" x14ac:dyDescent="0.25">
      <c r="C27" s="11" t="s">
        <v>53</v>
      </c>
      <c r="D27" s="19" t="e">
        <f ca="1">_xlfn.XLOOKUP(C27,'Vlookup Example #2_Data'!C10:C20,'Vlookup Example #2_Data'!#REF!)</f>
        <v>#NAME?</v>
      </c>
      <c r="E27" s="19" t="str">
        <f>VLOOKUP(C27,'Vlookup Example #2_Data'!C10:F20,4,FALSE)</f>
        <v>Machine 5</v>
      </c>
      <c r="F27" s="19" t="str">
        <f>VLOOKUP(C27,'Vlookup Example #2_Data'!C10:F20,2,FALSE)</f>
        <v>Code 010</v>
      </c>
    </row>
    <row r="28" spans="3:6" ht="14.25" customHeight="1" x14ac:dyDescent="0.25">
      <c r="C28" s="45"/>
      <c r="D28" s="45"/>
      <c r="E28" s="45"/>
      <c r="F28" s="45"/>
    </row>
    <row r="29" spans="3:6" ht="14.25" customHeight="1" x14ac:dyDescent="0.25">
      <c r="C29" s="45"/>
      <c r="D29" s="45"/>
      <c r="E29" s="45"/>
      <c r="F29" s="45"/>
    </row>
    <row r="30" spans="3:6" ht="14.25" customHeight="1" x14ac:dyDescent="0.25">
      <c r="C30" s="45"/>
      <c r="D30" s="45"/>
      <c r="E30" s="45"/>
      <c r="F30" s="45"/>
    </row>
    <row r="31" spans="3:6" ht="14.25" customHeight="1" x14ac:dyDescent="0.25">
      <c r="C31" s="45"/>
      <c r="D31" s="45"/>
      <c r="E31" s="45"/>
      <c r="F31" s="45"/>
    </row>
    <row r="32" spans="3:6" ht="14.25" customHeight="1" x14ac:dyDescent="0.25">
      <c r="C32" s="45"/>
      <c r="D32" s="45"/>
      <c r="E32" s="45"/>
      <c r="F32" s="45"/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>
          <x14:formula1>
            <xm:f>'Vlookup Example #2_Data'!$C$4:$C$13</xm:f>
          </x14:formula1>
          <xm:sqref>C4:C11 C20:C27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C1" workbookViewId="0">
      <selection activeCell="I4" sqref="I4"/>
    </sheetView>
  </sheetViews>
  <sheetFormatPr defaultColWidth="12.59765625" defaultRowHeight="15" customHeight="1" x14ac:dyDescent="0.25"/>
  <cols>
    <col min="1" max="1" width="28.296875" customWidth="1"/>
    <col min="2" max="2" width="9.19921875" bestFit="1" customWidth="1"/>
    <col min="3" max="3" width="15.19921875" customWidth="1"/>
    <col min="4" max="4" width="15.19921875" style="45" customWidth="1"/>
    <col min="5" max="5" width="11" customWidth="1"/>
    <col min="6" max="6" width="15.59765625" customWidth="1"/>
    <col min="7" max="7" width="8" customWidth="1"/>
    <col min="8" max="8" width="13.796875" customWidth="1"/>
    <col min="9" max="9" width="12.796875" bestFit="1" customWidth="1"/>
    <col min="10" max="10" width="8.8984375" bestFit="1" customWidth="1"/>
    <col min="11" max="11" width="9.19921875" bestFit="1" customWidth="1"/>
    <col min="12" max="18" width="10.09765625" customWidth="1"/>
    <col min="19" max="26" width="8" customWidth="1"/>
  </cols>
  <sheetData>
    <row r="1" spans="1:26" ht="14.2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9.25" customHeight="1" x14ac:dyDescent="0.25">
      <c r="A2" s="20" t="s">
        <v>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" customHeight="1" x14ac:dyDescent="0.25">
      <c r="A3" s="3"/>
      <c r="C3" s="48" t="s">
        <v>40</v>
      </c>
      <c r="D3" s="48" t="s">
        <v>41</v>
      </c>
      <c r="E3" s="48" t="s">
        <v>43</v>
      </c>
      <c r="F3" s="49" t="s">
        <v>42</v>
      </c>
      <c r="G3" s="3"/>
      <c r="H3" s="21" t="s">
        <v>40</v>
      </c>
      <c r="I3" s="22" t="s">
        <v>44</v>
      </c>
      <c r="J3" s="23" t="s">
        <v>45</v>
      </c>
      <c r="K3" s="22" t="s">
        <v>46</v>
      </c>
      <c r="L3" s="23" t="s">
        <v>47</v>
      </c>
      <c r="M3" s="22" t="s">
        <v>48</v>
      </c>
      <c r="N3" s="23" t="s">
        <v>49</v>
      </c>
      <c r="O3" s="22" t="s">
        <v>50</v>
      </c>
      <c r="P3" s="23" t="s">
        <v>51</v>
      </c>
      <c r="Q3" s="22" t="s">
        <v>52</v>
      </c>
      <c r="R3" s="23" t="s">
        <v>53</v>
      </c>
      <c r="S3" s="3"/>
      <c r="T3" s="3"/>
      <c r="U3" s="3"/>
      <c r="V3" s="3"/>
      <c r="W3" s="3"/>
      <c r="X3" s="3"/>
      <c r="Y3" s="3"/>
      <c r="Z3" s="3"/>
    </row>
    <row r="4" spans="1:26" ht="24.75" customHeight="1" x14ac:dyDescent="0.25">
      <c r="A4" s="3"/>
      <c r="C4" s="24" t="s">
        <v>44</v>
      </c>
      <c r="D4" s="22" t="s">
        <v>57</v>
      </c>
      <c r="E4" s="22" t="s">
        <v>56</v>
      </c>
      <c r="F4" s="22" t="s">
        <v>58</v>
      </c>
      <c r="G4" s="3"/>
      <c r="H4" s="21" t="s">
        <v>43</v>
      </c>
      <c r="I4" s="22"/>
      <c r="J4" s="23"/>
      <c r="K4" s="22"/>
      <c r="L4" s="23"/>
      <c r="M4" s="22"/>
      <c r="N4" s="23"/>
      <c r="O4" s="22"/>
      <c r="P4" s="23"/>
      <c r="Q4" s="22"/>
      <c r="R4" s="23"/>
      <c r="S4" s="3"/>
      <c r="T4" s="3"/>
      <c r="U4" s="3"/>
      <c r="V4" s="3"/>
      <c r="W4" s="3"/>
      <c r="X4" s="3"/>
      <c r="Y4" s="3"/>
      <c r="Z4" s="3"/>
    </row>
    <row r="5" spans="1:26" ht="24.75" customHeight="1" x14ac:dyDescent="0.25">
      <c r="A5" s="3"/>
      <c r="C5" s="24" t="s">
        <v>45</v>
      </c>
      <c r="D5" s="23" t="s">
        <v>61</v>
      </c>
      <c r="E5" s="23" t="s">
        <v>59</v>
      </c>
      <c r="F5" s="23" t="s">
        <v>62</v>
      </c>
      <c r="G5" s="3"/>
      <c r="H5" s="21" t="s">
        <v>41</v>
      </c>
      <c r="I5" s="22"/>
      <c r="J5" s="23"/>
      <c r="K5" s="22"/>
      <c r="L5" s="23"/>
      <c r="M5" s="22"/>
      <c r="N5" s="23"/>
      <c r="O5" s="22"/>
      <c r="P5" s="23"/>
      <c r="Q5" s="22"/>
      <c r="R5" s="23"/>
      <c r="S5" s="3"/>
      <c r="T5" s="3"/>
      <c r="U5" s="3"/>
      <c r="V5" s="3"/>
      <c r="W5" s="3"/>
      <c r="X5" s="3"/>
      <c r="Y5" s="3"/>
      <c r="Z5" s="3"/>
    </row>
    <row r="6" spans="1:26" ht="24.75" customHeight="1" x14ac:dyDescent="0.25">
      <c r="A6" s="3"/>
      <c r="C6" s="24" t="s">
        <v>46</v>
      </c>
      <c r="D6" s="22" t="s">
        <v>63</v>
      </c>
      <c r="E6" s="22" t="s">
        <v>56</v>
      </c>
      <c r="F6" s="22" t="s">
        <v>54</v>
      </c>
      <c r="G6" s="3"/>
      <c r="H6" s="21" t="s">
        <v>42</v>
      </c>
      <c r="I6" s="22"/>
      <c r="J6" s="23"/>
      <c r="K6" s="22"/>
      <c r="L6" s="23"/>
      <c r="M6" s="22"/>
      <c r="N6" s="23"/>
      <c r="O6" s="22"/>
      <c r="P6" s="23"/>
      <c r="Q6" s="22"/>
      <c r="R6" s="23"/>
      <c r="S6" s="3"/>
      <c r="T6" s="3"/>
      <c r="U6" s="3"/>
      <c r="V6" s="3"/>
      <c r="W6" s="3"/>
      <c r="X6" s="3"/>
      <c r="Y6" s="3"/>
      <c r="Z6" s="3"/>
    </row>
    <row r="7" spans="1:26" ht="24.75" customHeight="1" x14ac:dyDescent="0.25">
      <c r="A7" s="3"/>
      <c r="C7" s="50" t="s">
        <v>47</v>
      </c>
      <c r="D7" s="23" t="s">
        <v>64</v>
      </c>
      <c r="E7" s="23" t="s">
        <v>60</v>
      </c>
      <c r="F7" s="23" t="s">
        <v>54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.75" customHeight="1" x14ac:dyDescent="0.25">
      <c r="A8" s="3"/>
      <c r="C8" s="24" t="s">
        <v>48</v>
      </c>
      <c r="D8" s="22" t="s">
        <v>65</v>
      </c>
      <c r="E8" s="22" t="s">
        <v>56</v>
      </c>
      <c r="F8" s="22" t="s">
        <v>58</v>
      </c>
      <c r="G8" s="3"/>
      <c r="H8" s="3"/>
      <c r="I8" s="48" t="s">
        <v>40</v>
      </c>
      <c r="J8" s="48" t="s">
        <v>41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24.75" customHeight="1" x14ac:dyDescent="0.25">
      <c r="A9" s="3"/>
      <c r="C9" s="50" t="s">
        <v>49</v>
      </c>
      <c r="D9" s="23" t="s">
        <v>66</v>
      </c>
      <c r="E9" s="23" t="s">
        <v>59</v>
      </c>
      <c r="F9" s="23" t="s">
        <v>62</v>
      </c>
      <c r="G9" s="3"/>
      <c r="H9" s="3"/>
      <c r="I9" s="24" t="s">
        <v>50</v>
      </c>
      <c r="J9" s="3" t="str">
        <f>VLOOKUP(I9,CHOOSE({1,2},C3:C13,D3:D13),2,0)</f>
        <v>Code 007</v>
      </c>
      <c r="K9" s="3" t="s">
        <v>151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24.75" customHeight="1" x14ac:dyDescent="0.25">
      <c r="A10" s="3"/>
      <c r="C10" s="24" t="s">
        <v>50</v>
      </c>
      <c r="D10" s="22" t="s">
        <v>67</v>
      </c>
      <c r="E10" s="22" t="s">
        <v>56</v>
      </c>
      <c r="F10" s="22" t="s">
        <v>71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.75" customHeight="1" x14ac:dyDescent="0.25">
      <c r="A11" s="3"/>
      <c r="C11" s="50" t="s">
        <v>51</v>
      </c>
      <c r="D11" s="23" t="s">
        <v>68</v>
      </c>
      <c r="E11" s="23" t="s">
        <v>60</v>
      </c>
      <c r="F11" s="23" t="s">
        <v>54</v>
      </c>
      <c r="G11" s="3"/>
      <c r="H11" s="3"/>
      <c r="I11" s="3">
        <v>2</v>
      </c>
      <c r="J11" s="3">
        <v>3</v>
      </c>
      <c r="K11" s="3">
        <v>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.75" customHeight="1" x14ac:dyDescent="0.25">
      <c r="A12" s="3"/>
      <c r="C12" s="24" t="s">
        <v>52</v>
      </c>
      <c r="D12" s="22" t="s">
        <v>69</v>
      </c>
      <c r="E12" s="22" t="s">
        <v>56</v>
      </c>
      <c r="F12" s="22" t="s">
        <v>71</v>
      </c>
      <c r="G12" s="3"/>
      <c r="H12" s="48" t="s">
        <v>40</v>
      </c>
      <c r="I12" s="48" t="s">
        <v>41</v>
      </c>
      <c r="J12" s="48" t="s">
        <v>43</v>
      </c>
      <c r="K12" s="49" t="s">
        <v>42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.75" customHeight="1" x14ac:dyDescent="0.25">
      <c r="A13" s="3"/>
      <c r="C13" s="25" t="s">
        <v>53</v>
      </c>
      <c r="D13" s="23" t="s">
        <v>70</v>
      </c>
      <c r="E13" s="23" t="s">
        <v>56</v>
      </c>
      <c r="F13" s="23" t="s">
        <v>54</v>
      </c>
      <c r="G13" s="3"/>
      <c r="H13" s="24" t="s">
        <v>50</v>
      </c>
      <c r="I13" s="3" t="str">
        <f>VLOOKUP(H13,C3:F13,I11,0)</f>
        <v>Code 007</v>
      </c>
      <c r="J13" s="3" t="str">
        <f>VLOOKUP(H13,C3:F13,J11,0)</f>
        <v>Customer 1</v>
      </c>
      <c r="K13" s="3" t="str">
        <f>VLOOKUP(H13,C3:F13,K11,0)</f>
        <v>Machine 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2.59765625" defaultRowHeight="15" customHeight="1" x14ac:dyDescent="0.25"/>
  <cols>
    <col min="1" max="1" width="2.5" customWidth="1"/>
    <col min="2" max="2" width="14.09765625" customWidth="1"/>
    <col min="3" max="3" width="12.09765625" customWidth="1"/>
    <col min="4" max="8" width="14.09765625" customWidth="1"/>
    <col min="9" max="26" width="8" customWidth="1"/>
  </cols>
  <sheetData>
    <row r="1" spans="1:26" ht="14.2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8.5" customHeight="1" x14ac:dyDescent="0.25">
      <c r="A2" s="3"/>
      <c r="B2" s="66" t="s">
        <v>72</v>
      </c>
      <c r="C2" s="67"/>
      <c r="D2" s="6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25">
      <c r="A3" s="3"/>
      <c r="B3" s="3"/>
      <c r="C3" s="3"/>
      <c r="D3" s="8">
        <v>0.1</v>
      </c>
      <c r="E3" s="8"/>
      <c r="F3" s="3"/>
      <c r="G3" s="4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28" t="s">
        <v>10</v>
      </c>
      <c r="C5" s="29" t="s">
        <v>21</v>
      </c>
      <c r="D5" s="29" t="s">
        <v>26</v>
      </c>
      <c r="E5" s="29" t="s">
        <v>28</v>
      </c>
      <c r="F5" s="29" t="s">
        <v>31</v>
      </c>
      <c r="G5" s="29" t="s">
        <v>32</v>
      </c>
      <c r="H5" s="16" t="s">
        <v>33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5.5" customHeight="1" x14ac:dyDescent="0.25">
      <c r="A6" s="3"/>
      <c r="B6" s="30" t="s">
        <v>11</v>
      </c>
      <c r="C6" s="11">
        <v>0</v>
      </c>
      <c r="D6" s="11">
        <v>500</v>
      </c>
      <c r="E6" s="11">
        <v>1000</v>
      </c>
      <c r="F6" s="11">
        <v>2000</v>
      </c>
      <c r="G6" s="11">
        <v>4000</v>
      </c>
      <c r="H6" s="11">
        <v>8000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0" t="s">
        <v>12</v>
      </c>
      <c r="C7" s="11">
        <f t="shared" ref="C7:D7" si="0">C6*$D$3</f>
        <v>0</v>
      </c>
      <c r="D7" s="11">
        <f t="shared" si="0"/>
        <v>50</v>
      </c>
      <c r="E7" s="11">
        <v>100</v>
      </c>
      <c r="F7" s="11">
        <v>100</v>
      </c>
      <c r="G7" s="11">
        <f t="shared" ref="G7:H7" si="1">G6*$D$3</f>
        <v>400</v>
      </c>
      <c r="H7" s="11">
        <f t="shared" si="1"/>
        <v>800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7.75" customHeight="1" x14ac:dyDescent="0.25">
      <c r="A9" s="3"/>
      <c r="B9" s="44" t="s">
        <v>2</v>
      </c>
      <c r="C9" s="3"/>
      <c r="D9" s="68" t="s">
        <v>38</v>
      </c>
      <c r="E9" s="62"/>
      <c r="F9" s="31" t="e">
        <f>HLOOKUP(B10,B6:H7,2,FALSE)</f>
        <v>#N/A</v>
      </c>
      <c r="G9" s="3" t="str">
        <f ca="1">IFERROR(_xludf.FORMULATEXT(F9),"")</f>
        <v/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7" customHeight="1" x14ac:dyDescent="0.25">
      <c r="A10" s="3"/>
      <c r="B10" s="4">
        <v>1250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7.75" customHeight="1" x14ac:dyDescent="0.25">
      <c r="A11" s="3"/>
      <c r="B11" s="3"/>
      <c r="C11" s="3"/>
      <c r="D11" s="68" t="s">
        <v>73</v>
      </c>
      <c r="E11" s="62"/>
      <c r="F11" s="31"/>
      <c r="G11" s="3" t="str">
        <f ca="1">IFERROR(_xludf.FORMULATEXT(F11),"")</f>
        <v/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2:D2"/>
    <mergeCell ref="D9:E9"/>
    <mergeCell ref="D11:E1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2.59765625" defaultRowHeight="15" customHeight="1" x14ac:dyDescent="0.25"/>
  <cols>
    <col min="1" max="1" width="7.59765625" customWidth="1"/>
    <col min="2" max="2" width="13.09765625" customWidth="1"/>
    <col min="3" max="3" width="11.19921875" customWidth="1"/>
    <col min="4" max="4" width="9.59765625" customWidth="1"/>
    <col min="5" max="5" width="12.69921875" customWidth="1"/>
    <col min="6" max="6" width="1.296875" customWidth="1"/>
    <col min="7" max="26" width="7.59765625" customWidth="1"/>
  </cols>
  <sheetData>
    <row r="1" spans="1:26" ht="14.2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4.25" customHeigh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33" customHeight="1" x14ac:dyDescent="0.25">
      <c r="A4" s="45"/>
      <c r="B4" s="69" t="s">
        <v>74</v>
      </c>
      <c r="C4" s="70"/>
      <c r="D4" s="70"/>
      <c r="E4" s="71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26.25" customHeight="1" x14ac:dyDescent="0.25">
      <c r="A5" s="44"/>
      <c r="B5" s="18" t="s">
        <v>40</v>
      </c>
      <c r="C5" s="11" t="s">
        <v>44</v>
      </c>
      <c r="D5" s="11" t="s">
        <v>48</v>
      </c>
      <c r="E5" s="11" t="s">
        <v>50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26.25" customHeight="1" x14ac:dyDescent="0.25">
      <c r="A6" s="3"/>
      <c r="B6" s="32" t="s">
        <v>43</v>
      </c>
      <c r="C6" s="11">
        <f>HLOOKUP(C$5,'Vlookup Example #2_Data'!$H$3:$R$6,2,0)</f>
        <v>0</v>
      </c>
      <c r="D6" s="11">
        <f>HLOOKUP(D$5,'Vlookup Example #2_Data'!$H$3:$R$6,2,0)</f>
        <v>0</v>
      </c>
      <c r="E6" s="11">
        <f>HLOOKUP(E$5,'Vlookup Example #2_Data'!$H$3:$R$6,2,0)</f>
        <v>0</v>
      </c>
      <c r="F6" s="3"/>
      <c r="G6" s="3" t="str">
        <f t="shared" ref="G6:G8" ca="1" si="0">IFERROR(_xludf.FORMULATEXT(E6),"")</f>
        <v/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25" customHeight="1" x14ac:dyDescent="0.25">
      <c r="A7" s="3"/>
      <c r="B7" s="32" t="s">
        <v>41</v>
      </c>
      <c r="C7" s="11">
        <f>HLOOKUP(C$5,'Vlookup Example #2_Data'!$H$3:$R$6,3,0)</f>
        <v>0</v>
      </c>
      <c r="D7" s="11">
        <f>HLOOKUP(D$5,'Vlookup Example #2_Data'!$H$3:$R$6,3,0)</f>
        <v>0</v>
      </c>
      <c r="E7" s="11">
        <f>HLOOKUP(E$5,'Vlookup Example #2_Data'!$H$3:$R$6,3,0)</f>
        <v>0</v>
      </c>
      <c r="F7" s="3"/>
      <c r="G7" s="3" t="str">
        <f t="shared" ca="1" si="0"/>
        <v/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6.25" customHeight="1" x14ac:dyDescent="0.25">
      <c r="A8" s="3"/>
      <c r="B8" s="32" t="s">
        <v>42</v>
      </c>
      <c r="C8" s="11">
        <f>HLOOKUP(C$5,'Vlookup Example #2_Data'!$H$3:$R$6,4,0)</f>
        <v>0</v>
      </c>
      <c r="D8" s="11">
        <f>HLOOKUP(D$5,'Vlookup Example #2_Data'!$H$3:$R$6,4,0)</f>
        <v>0</v>
      </c>
      <c r="E8" s="11">
        <f>HLOOKUP(E$5,'Vlookup Example #2_Data'!$H$3:$R$6,4,0)</f>
        <v>0</v>
      </c>
      <c r="F8" s="3"/>
      <c r="G8" s="3" t="str">
        <f t="shared" ca="1" si="0"/>
        <v/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45"/>
      <c r="B9" s="3"/>
      <c r="C9" s="3"/>
      <c r="D9" s="3"/>
      <c r="E9" s="3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4.25" customHeight="1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4.25" customHeight="1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4.25" customHeight="1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4.25" customHeight="1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4.25" customHeight="1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4.25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4.25" customHeight="1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4:E4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'Vlookup Example #2_Data'!$C$4:$C$13</xm:f>
          </x14:formula1>
          <xm:sqref>C5:E5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2.59765625" defaultRowHeight="15" customHeight="1" x14ac:dyDescent="0.25"/>
  <cols>
    <col min="1" max="1" width="8" customWidth="1"/>
    <col min="2" max="2" width="10.09765625" customWidth="1"/>
    <col min="3" max="3" width="9.69921875" customWidth="1"/>
    <col min="4" max="4" width="9.59765625" customWidth="1"/>
    <col min="5" max="5" width="11" customWidth="1"/>
    <col min="6" max="6" width="8" customWidth="1"/>
    <col min="8" max="26" width="8" customWidth="1"/>
  </cols>
  <sheetData>
    <row r="1" spans="1:26" ht="14.25" customHeight="1" x14ac:dyDescent="0.25">
      <c r="A1" s="3"/>
      <c r="B1" s="3"/>
      <c r="C1" s="3"/>
      <c r="D1" s="4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/>
      <c r="B2" s="3"/>
      <c r="C2" s="3"/>
      <c r="D2" s="4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25">
      <c r="A3" s="3"/>
      <c r="B3" s="72" t="s">
        <v>75</v>
      </c>
      <c r="C3" s="70"/>
      <c r="D3" s="70"/>
      <c r="E3" s="70"/>
      <c r="F3" s="71"/>
      <c r="G3" s="26" t="s">
        <v>76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25">
      <c r="A4" s="3"/>
      <c r="B4" s="18" t="s">
        <v>77</v>
      </c>
      <c r="C4" s="11" t="s">
        <v>23</v>
      </c>
      <c r="D4" s="11" t="s">
        <v>78</v>
      </c>
      <c r="E4" s="11" t="s">
        <v>79</v>
      </c>
      <c r="F4" s="11" t="s">
        <v>79</v>
      </c>
      <c r="G4" s="11" t="s">
        <v>78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25">
      <c r="A5" s="3"/>
      <c r="B5" s="18" t="s">
        <v>80</v>
      </c>
      <c r="C5" s="11" t="s">
        <v>81</v>
      </c>
      <c r="D5" s="11" t="s">
        <v>82</v>
      </c>
      <c r="E5" s="11" t="s">
        <v>83</v>
      </c>
      <c r="F5" s="11" t="s">
        <v>81</v>
      </c>
      <c r="G5" s="11" t="s">
        <v>84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25">
      <c r="A6" s="3"/>
      <c r="B6" s="18" t="s">
        <v>85</v>
      </c>
      <c r="C6" s="11">
        <v>622</v>
      </c>
      <c r="D6" s="11">
        <v>807</v>
      </c>
      <c r="E6" s="11">
        <v>263</v>
      </c>
      <c r="F6" s="11">
        <v>367</v>
      </c>
      <c r="G6" s="11">
        <v>579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 x14ac:dyDescent="0.25">
      <c r="A7" s="3"/>
      <c r="B7" s="18" t="s">
        <v>86</v>
      </c>
      <c r="C7" s="11" t="s">
        <v>87</v>
      </c>
      <c r="D7" s="11" t="s">
        <v>88</v>
      </c>
      <c r="E7" s="11" t="s">
        <v>89</v>
      </c>
      <c r="F7" s="11" t="s">
        <v>90</v>
      </c>
      <c r="G7" s="11" t="s">
        <v>91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4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 x14ac:dyDescent="0.25">
      <c r="A9" s="3"/>
      <c r="B9" s="18" t="s">
        <v>77</v>
      </c>
      <c r="C9" s="18" t="s">
        <v>80</v>
      </c>
      <c r="D9" s="18" t="s">
        <v>85</v>
      </c>
      <c r="E9" s="18" t="s">
        <v>86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 x14ac:dyDescent="0.25">
      <c r="A10" s="3"/>
      <c r="B10" s="11" t="str">
        <f>HLOOKUP($G$3&amp;"*",$B$4:$G$7,1,0)</f>
        <v>Viral</v>
      </c>
      <c r="C10" s="11" t="str">
        <f>HLOOKUP($G$3&amp;"*",$B$4:$G$7,2,0)</f>
        <v>Solanki</v>
      </c>
      <c r="D10" s="11">
        <f>HLOOKUP($G$3&amp;"*",$B$4:$G$7,3,0)</f>
        <v>263</v>
      </c>
      <c r="E10" s="11" t="str">
        <f>HLOOKUP($G$3&amp;"*",$B$4:$G$7,4,0)</f>
        <v>Marketing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25">
      <c r="A11" s="3"/>
      <c r="B11" s="58" t="str">
        <f t="shared" ref="B11:E11" ca="1" si="0">IFERROR(_xludf.FORMULATEXT(B10),"")</f>
        <v/>
      </c>
      <c r="C11" s="58" t="str">
        <f t="shared" ca="1" si="0"/>
        <v/>
      </c>
      <c r="D11" s="58" t="str">
        <f t="shared" ca="1" si="0"/>
        <v/>
      </c>
      <c r="E11" s="58" t="str">
        <f t="shared" ca="1" si="0"/>
        <v/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73"/>
      <c r="C12" s="73"/>
      <c r="D12" s="73"/>
      <c r="E12" s="7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73"/>
      <c r="C13" s="73"/>
      <c r="D13" s="73"/>
      <c r="E13" s="7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73"/>
      <c r="C14" s="73"/>
      <c r="D14" s="73"/>
      <c r="E14" s="7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59"/>
      <c r="C15" s="59"/>
      <c r="D15" s="59"/>
      <c r="E15" s="5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4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4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4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4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4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3"/>
      <c r="C22" s="3"/>
      <c r="D22" s="4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3"/>
      <c r="C23" s="3"/>
      <c r="D23" s="4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3"/>
      <c r="C24" s="3"/>
      <c r="D24" s="4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3"/>
      <c r="C25" s="3"/>
      <c r="D25" s="4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3"/>
      <c r="C26" s="3"/>
      <c r="D26" s="4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3"/>
      <c r="C27" s="3"/>
      <c r="D27" s="4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3"/>
      <c r="C28" s="3"/>
      <c r="D28" s="4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3"/>
      <c r="C29" s="3"/>
      <c r="D29" s="4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"/>
      <c r="B30" s="3"/>
      <c r="C30" s="3"/>
      <c r="D30" s="4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3"/>
      <c r="C31" s="3"/>
      <c r="D31" s="4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3"/>
      <c r="C32" s="3"/>
      <c r="D32" s="4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3"/>
      <c r="C33" s="3"/>
      <c r="D33" s="4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3"/>
      <c r="C34" s="3"/>
      <c r="D34" s="4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3"/>
      <c r="C35" s="3"/>
      <c r="D35" s="4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3"/>
      <c r="C36" s="3"/>
      <c r="D36" s="4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3"/>
      <c r="C37" s="3"/>
      <c r="D37" s="4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3"/>
      <c r="C38" s="3"/>
      <c r="D38" s="4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3"/>
      <c r="C39" s="3"/>
      <c r="D39" s="4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3"/>
      <c r="C40" s="3"/>
      <c r="D40" s="4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3"/>
      <c r="C41" s="3"/>
      <c r="D41" s="4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3"/>
      <c r="C42" s="3"/>
      <c r="D42" s="4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3"/>
      <c r="C43" s="3"/>
      <c r="D43" s="4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3"/>
      <c r="C44" s="3"/>
      <c r="D44" s="4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3"/>
      <c r="C45" s="3"/>
      <c r="D45" s="4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3"/>
      <c r="C46" s="3"/>
      <c r="D46" s="4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3"/>
      <c r="C47" s="3"/>
      <c r="D47" s="4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3"/>
      <c r="C48" s="3"/>
      <c r="D48" s="4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3"/>
      <c r="C49" s="3"/>
      <c r="D49" s="4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3"/>
      <c r="C50" s="3"/>
      <c r="D50" s="4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3"/>
      <c r="C51" s="3"/>
      <c r="D51" s="4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3"/>
      <c r="C52" s="3"/>
      <c r="D52" s="4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3"/>
      <c r="C53" s="3"/>
      <c r="D53" s="4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3"/>
      <c r="B54" s="3"/>
      <c r="C54" s="3"/>
      <c r="D54" s="4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3"/>
      <c r="B55" s="3"/>
      <c r="C55" s="3"/>
      <c r="D55" s="4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3"/>
      <c r="C56" s="3"/>
      <c r="D56" s="44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3"/>
      <c r="C57" s="3"/>
      <c r="D57" s="44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3"/>
      <c r="C58" s="3"/>
      <c r="D58" s="4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3"/>
      <c r="C59" s="3"/>
      <c r="D59" s="44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3"/>
      <c r="C60" s="3"/>
      <c r="D60" s="44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3"/>
      <c r="C61" s="3"/>
      <c r="D61" s="44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3"/>
      <c r="C62" s="3"/>
      <c r="D62" s="44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3"/>
      <c r="C63" s="3"/>
      <c r="D63" s="44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3"/>
      <c r="C64" s="3"/>
      <c r="D64" s="44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3"/>
      <c r="C65" s="3"/>
      <c r="D65" s="44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3"/>
      <c r="C66" s="3"/>
      <c r="D66" s="44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3"/>
      <c r="C67" s="3"/>
      <c r="D67" s="44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3"/>
      <c r="C68" s="3"/>
      <c r="D68" s="44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3"/>
      <c r="C69" s="3"/>
      <c r="D69" s="44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3"/>
      <c r="C70" s="3"/>
      <c r="D70" s="44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3"/>
      <c r="C71" s="3"/>
      <c r="D71" s="44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3"/>
      <c r="C72" s="3"/>
      <c r="D72" s="4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3"/>
      <c r="C73" s="3"/>
      <c r="D73" s="4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3"/>
      <c r="C74" s="3"/>
      <c r="D74" s="4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3"/>
      <c r="C75" s="3"/>
      <c r="D75" s="4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3"/>
      <c r="C76" s="3"/>
      <c r="D76" s="4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3"/>
      <c r="C77" s="3"/>
      <c r="D77" s="4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3"/>
      <c r="C78" s="3"/>
      <c r="D78" s="4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3"/>
      <c r="C79" s="3"/>
      <c r="D79" s="4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3"/>
      <c r="C80" s="3"/>
      <c r="D80" s="4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3"/>
      <c r="C81" s="3"/>
      <c r="D81" s="4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3"/>
      <c r="C82" s="3"/>
      <c r="D82" s="4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3"/>
      <c r="C83" s="3"/>
      <c r="D83" s="4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3"/>
      <c r="C84" s="3"/>
      <c r="D84" s="4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3"/>
      <c r="C85" s="3"/>
      <c r="D85" s="4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3"/>
      <c r="C86" s="3"/>
      <c r="D86" s="4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3"/>
      <c r="C87" s="3"/>
      <c r="D87" s="4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3"/>
      <c r="C88" s="3"/>
      <c r="D88" s="4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3"/>
      <c r="C89" s="3"/>
      <c r="D89" s="4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3"/>
      <c r="C90" s="3"/>
      <c r="D90" s="4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3"/>
      <c r="C91" s="3"/>
      <c r="D91" s="4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3"/>
      <c r="C92" s="3"/>
      <c r="D92" s="4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3"/>
      <c r="C93" s="3"/>
      <c r="D93" s="4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3"/>
      <c r="C94" s="3"/>
      <c r="D94" s="4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3"/>
      <c r="C95" s="3"/>
      <c r="D95" s="4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3"/>
      <c r="C96" s="3"/>
      <c r="D96" s="44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3"/>
      <c r="C97" s="3"/>
      <c r="D97" s="44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3"/>
      <c r="C98" s="3"/>
      <c r="D98" s="4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3"/>
      <c r="C99" s="3"/>
      <c r="D99" s="44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3"/>
      <c r="C100" s="3"/>
      <c r="D100" s="44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3"/>
      <c r="C101" s="3"/>
      <c r="D101" s="44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44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44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44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44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44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44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44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44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44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44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44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44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44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44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44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44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44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44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44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44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44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44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44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44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44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44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44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44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44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44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44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44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44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44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44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44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44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44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44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44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44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44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4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4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4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44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44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44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4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4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4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44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44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4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4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44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44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4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4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4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4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44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44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44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44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44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44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44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4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4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44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44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44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44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44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44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44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44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4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44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4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4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4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4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4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4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4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4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4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4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4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4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4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4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4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4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4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4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4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4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4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4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4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4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4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4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4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4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4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4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4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4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4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4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4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4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4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4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4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44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44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44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44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44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44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44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44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44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44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44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44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44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44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44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44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44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44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44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44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44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44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44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44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44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44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44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44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44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44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44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44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44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44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44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44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44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44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44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44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44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44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44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44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44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44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44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44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44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44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44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44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44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44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44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44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44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44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44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44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44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44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44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44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44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44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44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44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44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44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44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44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44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44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44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44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44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44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44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44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44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44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44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44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44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44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44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44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44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44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44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44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44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44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44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4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4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4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4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4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44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44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44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44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44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44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44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44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44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44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44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44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44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44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44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44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44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4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4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4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4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4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4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4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4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4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4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4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4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4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4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4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4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4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4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4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4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4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4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4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4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4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4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4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4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4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4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4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4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4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4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4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4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4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4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4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4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4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4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4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4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4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4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4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4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4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4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4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4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4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4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4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4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4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4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4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4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4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4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4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4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4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4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4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4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4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4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4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4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4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4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4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4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4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4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4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4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4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4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4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4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4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4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4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4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4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4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4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4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4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4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4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4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4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4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4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4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4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4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4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4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4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4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4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4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4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4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4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4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4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4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4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4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4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4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4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4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4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4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4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4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4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4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4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4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4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4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4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4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4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4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4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4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4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4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4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4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4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4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4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4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4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4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4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4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4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4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4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4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4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4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4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4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4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4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4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4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4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4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4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4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4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4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4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4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4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4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4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4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4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4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4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4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4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4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4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4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4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4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4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4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4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4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4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4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4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4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4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4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4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4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4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4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4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4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4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4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4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4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4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4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4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4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4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4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4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4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4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4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4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4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4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4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4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4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4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4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4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4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4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4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4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4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4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4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4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4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4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4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4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4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4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4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4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4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4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4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4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4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4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4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4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4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4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4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4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4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4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4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4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4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4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4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4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4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4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4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4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4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4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4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4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4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4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4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4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4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4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4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4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4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4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4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4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4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4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4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4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4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4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4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4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4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4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4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4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4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4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4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4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4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4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4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4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4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4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4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4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4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4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4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4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4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4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4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4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4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4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4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4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4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4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4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4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4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4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4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4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4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4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4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4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4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4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4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4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4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4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4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4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4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4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4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4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4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4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4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4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4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4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4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4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4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4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4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4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4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4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4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4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4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4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4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4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4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4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4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4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4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4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4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4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4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4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4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4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4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4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4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4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4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4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4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4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4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4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4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4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4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4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4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4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4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4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4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4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4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4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4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4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4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4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4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4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4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4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4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4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4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4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4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4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4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4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4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4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4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4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4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4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4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4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4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4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4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4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4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4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4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4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4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4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4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4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4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4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4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4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4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4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4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4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4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4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4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4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4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4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4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4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4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4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4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4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4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4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4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4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4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4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4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4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4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4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4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4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4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4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4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4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4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4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4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4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4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4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4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4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4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4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4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4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4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4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4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4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4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4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4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4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4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4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4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4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4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4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4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4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4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4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4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4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4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4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4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4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4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4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4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4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4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4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4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4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4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4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4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4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4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4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4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4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4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4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4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4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4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4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4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4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4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4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4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4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4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4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4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4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4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4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4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4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4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4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4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4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4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4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4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4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4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4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4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4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4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4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4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4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4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4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4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4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4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4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4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4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4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4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4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4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4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4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4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4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4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4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4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4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4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4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4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4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4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4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4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4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4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4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4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4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4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4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4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4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4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4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4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4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4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4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4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4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4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4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4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4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4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4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4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4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4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4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4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4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4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4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4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4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4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4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4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4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4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4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4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4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4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4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4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4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4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4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4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4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4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4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4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4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4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4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4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4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4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4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4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4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4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4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4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4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4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4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4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4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4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4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4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4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4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4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4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4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4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4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4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4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4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44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44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44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3:F3"/>
    <mergeCell ref="B11:B15"/>
    <mergeCell ref="C11:C15"/>
    <mergeCell ref="D11:D15"/>
    <mergeCell ref="E11:E15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2.59765625" defaultRowHeight="15" customHeight="1" x14ac:dyDescent="0.25"/>
  <cols>
    <col min="1" max="1" width="8" customWidth="1"/>
    <col min="2" max="3" width="11.5" customWidth="1"/>
    <col min="4" max="4" width="8.796875" customWidth="1"/>
    <col min="5" max="5" width="10.09765625" customWidth="1"/>
    <col min="9" max="26" width="8" customWidth="1"/>
  </cols>
  <sheetData>
    <row r="1" spans="1:26" ht="14.2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3.75" customHeight="1" x14ac:dyDescent="0.25">
      <c r="A2" s="3"/>
      <c r="B2" s="69" t="s">
        <v>92</v>
      </c>
      <c r="C2" s="70"/>
      <c r="D2" s="70"/>
      <c r="E2" s="70"/>
      <c r="F2" s="70"/>
      <c r="G2" s="7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25">
      <c r="A3" s="3"/>
      <c r="B3" s="33" t="s">
        <v>93</v>
      </c>
      <c r="C3" s="11" t="str">
        <f t="shared" ref="C3:G3" si="0">CONCATENATE(C4,C5)</f>
        <v>MehulGandhi</v>
      </c>
      <c r="D3" s="11" t="str">
        <f t="shared" si="0"/>
        <v>HirenRami</v>
      </c>
      <c r="E3" s="11" t="str">
        <f t="shared" si="0"/>
        <v>ViralSolanki</v>
      </c>
      <c r="F3" s="11" t="str">
        <f t="shared" si="0"/>
        <v>ViralGandhi</v>
      </c>
      <c r="G3" s="11" t="str">
        <f t="shared" si="0"/>
        <v>HirenKakkad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25">
      <c r="A4" s="3"/>
      <c r="B4" s="33" t="s">
        <v>77</v>
      </c>
      <c r="C4" s="11" t="s">
        <v>23</v>
      </c>
      <c r="D4" s="11" t="s">
        <v>78</v>
      </c>
      <c r="E4" s="11" t="s">
        <v>79</v>
      </c>
      <c r="F4" s="11" t="s">
        <v>79</v>
      </c>
      <c r="G4" s="11" t="s">
        <v>78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25">
      <c r="A5" s="3"/>
      <c r="B5" s="33" t="s">
        <v>16</v>
      </c>
      <c r="C5" s="11" t="s">
        <v>81</v>
      </c>
      <c r="D5" s="11" t="s">
        <v>82</v>
      </c>
      <c r="E5" s="11" t="s">
        <v>83</v>
      </c>
      <c r="F5" s="11" t="s">
        <v>81</v>
      </c>
      <c r="G5" s="11" t="s">
        <v>84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25">
      <c r="A6" s="3"/>
      <c r="B6" s="33" t="s">
        <v>85</v>
      </c>
      <c r="C6" s="11">
        <v>622</v>
      </c>
      <c r="D6" s="11">
        <v>807</v>
      </c>
      <c r="E6" s="11">
        <v>263</v>
      </c>
      <c r="F6" s="11">
        <v>367</v>
      </c>
      <c r="G6" s="11">
        <v>579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 x14ac:dyDescent="0.25">
      <c r="A7" s="3"/>
      <c r="B7" s="33" t="s">
        <v>86</v>
      </c>
      <c r="C7" s="11" t="s">
        <v>87</v>
      </c>
      <c r="D7" s="11" t="s">
        <v>88</v>
      </c>
      <c r="E7" s="11" t="s">
        <v>89</v>
      </c>
      <c r="F7" s="11" t="s">
        <v>90</v>
      </c>
      <c r="G7" s="11" t="s">
        <v>91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25">
      <c r="A8" s="3"/>
      <c r="B8" s="3"/>
      <c r="C8" s="3"/>
      <c r="D8" s="3"/>
      <c r="E8" s="4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6.25" customHeight="1" x14ac:dyDescent="0.25">
      <c r="A9" s="3"/>
      <c r="B9" s="27" t="s">
        <v>23</v>
      </c>
      <c r="C9" s="74" t="str">
        <f>HLOOKUP(B9&amp;B10,C3:G7,1,0)</f>
        <v>MehulGandhi</v>
      </c>
      <c r="D9" s="3"/>
      <c r="E9" s="76" t="str">
        <f ca="1">IFERROR(_xludf.FORMULATEXT(C9),"")</f>
        <v/>
      </c>
      <c r="F9" s="64"/>
      <c r="G9" s="6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6.25" customHeight="1" x14ac:dyDescent="0.25">
      <c r="A10" s="3"/>
      <c r="B10" s="27" t="s">
        <v>81</v>
      </c>
      <c r="C10" s="75"/>
      <c r="D10" s="3"/>
      <c r="E10" s="64"/>
      <c r="F10" s="64"/>
      <c r="G10" s="6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9.5" customHeight="1" x14ac:dyDescent="0.25">
      <c r="A12" s="3"/>
      <c r="B12" s="3"/>
      <c r="C12" s="3"/>
      <c r="D12" s="3"/>
      <c r="E12" s="3"/>
      <c r="F12" s="3"/>
      <c r="G12" s="3"/>
      <c r="H12" s="4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9.5" customHeight="1" x14ac:dyDescent="0.25">
      <c r="A13" s="3"/>
      <c r="B13" s="3"/>
      <c r="C13" s="3"/>
      <c r="D13" s="3"/>
      <c r="E13" s="3"/>
      <c r="F13" s="3"/>
      <c r="G13" s="3"/>
      <c r="H13" s="4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 x14ac:dyDescent="0.25">
      <c r="A14" s="3"/>
      <c r="B14" s="3"/>
      <c r="C14" s="3"/>
      <c r="D14" s="3"/>
      <c r="E14" s="3"/>
      <c r="F14" s="3"/>
      <c r="G14" s="3"/>
      <c r="H14" s="4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5">
      <c r="A15" s="3"/>
      <c r="B15" s="3"/>
      <c r="C15" s="3"/>
      <c r="D15" s="3"/>
      <c r="E15" s="3"/>
      <c r="F15" s="3"/>
      <c r="G15" s="3"/>
      <c r="H15" s="4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5">
      <c r="A16" s="3"/>
      <c r="B16" s="3"/>
      <c r="C16" s="3"/>
      <c r="D16" s="3"/>
      <c r="E16" s="3"/>
      <c r="F16" s="3"/>
      <c r="G16" s="3"/>
      <c r="H16" s="4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2:G2"/>
    <mergeCell ref="C9:C10"/>
    <mergeCell ref="E9:G10"/>
  </mergeCells>
  <dataValidations count="2">
    <dataValidation type="list" allowBlank="1" showErrorMessage="1" sqref="B9">
      <formula1>$C$8</formula1>
    </dataValidation>
    <dataValidation type="list" allowBlank="1" showErrorMessage="1" sqref="B10">
      <formula1>$D$8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topLeftCell="A9" zoomScale="103" workbookViewId="0">
      <selection activeCell="C22" sqref="C22"/>
    </sheetView>
  </sheetViews>
  <sheetFormatPr defaultColWidth="12.59765625" defaultRowHeight="15" customHeight="1" x14ac:dyDescent="0.25"/>
  <cols>
    <col min="1" max="2" width="7.59765625" customWidth="1"/>
    <col min="3" max="3" width="12.69921875" customWidth="1"/>
    <col min="4" max="4" width="12.296875" customWidth="1"/>
    <col min="5" max="5" width="9.09765625" customWidth="1"/>
    <col min="6" max="9" width="7.59765625" customWidth="1"/>
    <col min="10" max="10" width="8.296875" customWidth="1"/>
    <col min="11" max="13" width="7.59765625" customWidth="1"/>
    <col min="14" max="14" width="10.8984375" bestFit="1" customWidth="1"/>
    <col min="15" max="23" width="7.59765625" customWidth="1"/>
  </cols>
  <sheetData>
    <row r="1" spans="1:23" ht="14.2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4.25" customHeight="1" x14ac:dyDescent="0.25">
      <c r="A2" s="3"/>
      <c r="B2" s="3"/>
      <c r="C2" s="3"/>
      <c r="D2" s="3"/>
      <c r="E2" s="3" t="s">
        <v>94</v>
      </c>
      <c r="F2" s="3"/>
      <c r="G2" s="3" t="s">
        <v>95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9.5" customHeight="1" x14ac:dyDescent="0.25">
      <c r="A3" s="3"/>
      <c r="B3" s="3"/>
      <c r="C3" s="34" t="s">
        <v>96</v>
      </c>
      <c r="D3" s="3"/>
      <c r="E3" s="35">
        <v>72</v>
      </c>
      <c r="F3" s="3" t="str">
        <f ca="1">IFERROR(_xludf.FORMULATEXT(E3),"")</f>
        <v/>
      </c>
      <c r="G3" s="3">
        <v>80</v>
      </c>
      <c r="H3" s="3"/>
      <c r="I3" s="3"/>
      <c r="J3" s="52">
        <v>75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9.5" customHeight="1" x14ac:dyDescent="0.25">
      <c r="A4" s="3"/>
      <c r="B4" s="3"/>
      <c r="C4" s="3"/>
      <c r="D4" s="3"/>
      <c r="E4" s="3">
        <f>INDEX(E5:E9,3)</f>
        <v>72</v>
      </c>
      <c r="F4" s="3"/>
      <c r="G4" s="3"/>
      <c r="H4" s="3"/>
      <c r="I4" s="3"/>
      <c r="J4" s="3">
        <f>MATCH(J3,F5:F9,0)</f>
        <v>5</v>
      </c>
      <c r="K4" s="3"/>
      <c r="L4" s="3"/>
      <c r="M4" s="33" t="s">
        <v>97</v>
      </c>
      <c r="N4" s="33" t="s">
        <v>98</v>
      </c>
      <c r="O4" s="3"/>
      <c r="P4" s="3"/>
      <c r="Q4" s="36" t="s">
        <v>97</v>
      </c>
      <c r="R4" s="3"/>
      <c r="S4" s="3"/>
      <c r="T4" s="3"/>
      <c r="U4" s="3"/>
      <c r="V4" s="3"/>
      <c r="W4" s="3"/>
    </row>
    <row r="5" spans="1:23" ht="30" customHeight="1" x14ac:dyDescent="0.25">
      <c r="A5" s="3"/>
      <c r="B5" s="3"/>
      <c r="C5" s="37" t="s">
        <v>99</v>
      </c>
      <c r="D5" s="38" t="s">
        <v>95</v>
      </c>
      <c r="E5" s="38" t="s">
        <v>94</v>
      </c>
      <c r="F5" s="38" t="s">
        <v>100</v>
      </c>
      <c r="G5" s="38" t="s">
        <v>101</v>
      </c>
      <c r="H5" s="38" t="s">
        <v>102</v>
      </c>
      <c r="I5" s="3"/>
      <c r="J5" s="3"/>
      <c r="K5" s="3"/>
      <c r="L5" s="3"/>
      <c r="M5" s="19" t="s">
        <v>95</v>
      </c>
      <c r="N5" s="19" t="s">
        <v>103</v>
      </c>
      <c r="O5" s="3"/>
      <c r="P5" s="3"/>
      <c r="Q5" s="3"/>
      <c r="R5" s="3" t="str">
        <f t="shared" ref="R5:R9" ca="1" si="0">IFERROR(_xludf.FORMULATEXT(Q5),"")</f>
        <v/>
      </c>
      <c r="S5" s="3"/>
      <c r="T5" s="3"/>
      <c r="U5" s="3"/>
      <c r="V5" s="3"/>
      <c r="W5" s="3"/>
    </row>
    <row r="6" spans="1:23" ht="30" customHeight="1" x14ac:dyDescent="0.25">
      <c r="A6" s="3"/>
      <c r="B6" s="3"/>
      <c r="C6" s="33" t="s">
        <v>104</v>
      </c>
      <c r="D6" s="11">
        <v>75</v>
      </c>
      <c r="E6" s="11">
        <v>65</v>
      </c>
      <c r="F6" s="11">
        <v>70</v>
      </c>
      <c r="G6" s="11">
        <v>60</v>
      </c>
      <c r="H6" s="11">
        <v>59</v>
      </c>
      <c r="I6" s="3"/>
      <c r="J6" s="3"/>
      <c r="K6" s="3"/>
      <c r="L6" s="3"/>
      <c r="M6" s="19" t="s">
        <v>94</v>
      </c>
      <c r="N6" s="19" t="s">
        <v>105</v>
      </c>
      <c r="O6" s="3"/>
      <c r="P6" s="3"/>
      <c r="Q6" s="3"/>
      <c r="R6" s="3" t="str">
        <f t="shared" ca="1" si="0"/>
        <v/>
      </c>
      <c r="S6" s="3"/>
      <c r="T6" s="3"/>
      <c r="U6" s="3"/>
      <c r="V6" s="3"/>
      <c r="W6" s="3"/>
    </row>
    <row r="7" spans="1:23" ht="30" customHeight="1" x14ac:dyDescent="0.25">
      <c r="A7" s="3"/>
      <c r="B7" s="3"/>
      <c r="C7" s="33" t="s">
        <v>106</v>
      </c>
      <c r="D7" s="11">
        <v>65</v>
      </c>
      <c r="E7" s="11">
        <v>72</v>
      </c>
      <c r="F7" s="11">
        <v>78</v>
      </c>
      <c r="G7" s="11">
        <v>89</v>
      </c>
      <c r="H7" s="11">
        <v>67</v>
      </c>
      <c r="I7" s="3"/>
      <c r="J7" s="38" t="s">
        <v>94</v>
      </c>
      <c r="K7" s="3"/>
      <c r="L7" s="3"/>
      <c r="M7" s="19" t="s">
        <v>100</v>
      </c>
      <c r="N7" s="19" t="s">
        <v>107</v>
      </c>
      <c r="O7" s="3"/>
      <c r="P7" s="3"/>
      <c r="Q7" s="3"/>
      <c r="R7" s="3" t="str">
        <f t="shared" ca="1" si="0"/>
        <v/>
      </c>
      <c r="S7" s="3"/>
      <c r="T7" s="3"/>
      <c r="U7" s="3"/>
      <c r="V7" s="3"/>
      <c r="W7" s="3"/>
    </row>
    <row r="8" spans="1:23" ht="30" customHeight="1" x14ac:dyDescent="0.25">
      <c r="A8" s="3"/>
      <c r="B8" s="3"/>
      <c r="C8" s="33" t="s">
        <v>108</v>
      </c>
      <c r="D8" s="11">
        <v>70</v>
      </c>
      <c r="E8" s="11">
        <v>68</v>
      </c>
      <c r="F8" s="11">
        <v>90</v>
      </c>
      <c r="G8" s="52">
        <v>72</v>
      </c>
      <c r="H8" s="11">
        <v>58</v>
      </c>
      <c r="I8" s="3"/>
      <c r="J8" s="3"/>
      <c r="K8" s="3"/>
      <c r="L8" s="3"/>
      <c r="M8" s="19" t="s">
        <v>101</v>
      </c>
      <c r="N8" s="19" t="s">
        <v>109</v>
      </c>
      <c r="O8" s="3"/>
      <c r="P8" s="3"/>
      <c r="Q8" s="3"/>
      <c r="R8" s="3" t="str">
        <f t="shared" ca="1" si="0"/>
        <v/>
      </c>
      <c r="S8" s="3"/>
      <c r="T8" s="3"/>
      <c r="U8" s="3"/>
      <c r="V8" s="3"/>
      <c r="W8" s="3"/>
    </row>
    <row r="9" spans="1:23" ht="30" customHeight="1" x14ac:dyDescent="0.25">
      <c r="A9" s="3"/>
      <c r="B9" s="3"/>
      <c r="C9" s="33" t="s">
        <v>110</v>
      </c>
      <c r="D9" s="11">
        <v>80</v>
      </c>
      <c r="E9" s="11">
        <v>90</v>
      </c>
      <c r="F9" s="52">
        <v>75</v>
      </c>
      <c r="G9" s="11">
        <v>65</v>
      </c>
      <c r="H9" s="11">
        <v>87</v>
      </c>
      <c r="I9" s="3"/>
      <c r="J9" s="3">
        <f>INDEX(C5:H9,4,5)</f>
        <v>72</v>
      </c>
      <c r="K9" s="3"/>
      <c r="L9" s="3"/>
      <c r="M9" s="19" t="s">
        <v>102</v>
      </c>
      <c r="N9" s="19" t="s">
        <v>111</v>
      </c>
      <c r="O9" s="3"/>
      <c r="P9" s="3"/>
      <c r="Q9" s="3"/>
      <c r="R9" s="3" t="str">
        <f t="shared" ca="1" si="0"/>
        <v/>
      </c>
      <c r="S9" s="3"/>
      <c r="T9" s="3"/>
      <c r="U9" s="3"/>
      <c r="V9" s="3"/>
      <c r="W9" s="3"/>
    </row>
    <row r="10" spans="1:23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>
        <f>INDEX(C5:H9,5,4)</f>
        <v>75</v>
      </c>
      <c r="K10" s="3">
        <f>MATCH(J10,F5:F9,0)</f>
        <v>5</v>
      </c>
      <c r="L10" s="3" t="s">
        <v>133</v>
      </c>
      <c r="M10" s="3"/>
      <c r="N10" s="3"/>
      <c r="O10" s="3"/>
      <c r="P10" s="3"/>
      <c r="Q10" s="33" t="s">
        <v>108</v>
      </c>
      <c r="R10" s="3"/>
      <c r="S10" s="3"/>
      <c r="T10" s="3"/>
      <c r="U10" s="3"/>
      <c r="V10" s="3"/>
      <c r="W10" s="3"/>
    </row>
    <row r="11" spans="1:23" ht="19.5" customHeight="1" x14ac:dyDescent="0.25">
      <c r="A11" s="3"/>
      <c r="B11" s="3"/>
      <c r="C11" s="34" t="s">
        <v>112</v>
      </c>
      <c r="D11" s="3"/>
      <c r="E11" s="35">
        <f>MATCH(G11,C13:C17)</f>
        <v>5</v>
      </c>
      <c r="F11" s="3"/>
      <c r="G11" s="63" t="s">
        <v>110</v>
      </c>
      <c r="H11" s="64"/>
      <c r="I11" s="3"/>
      <c r="J11" s="3"/>
      <c r="K11" s="3">
        <f>MATCH(J10,C9:F9,0)</f>
        <v>4</v>
      </c>
      <c r="L11" s="3" t="s">
        <v>134</v>
      </c>
      <c r="M11" s="3">
        <f>INDEX(C5:H9,K10,K11)</f>
        <v>75</v>
      </c>
      <c r="N11" s="3"/>
      <c r="O11" s="3"/>
      <c r="P11" s="3" t="s">
        <v>22</v>
      </c>
      <c r="Q11" s="3" t="s">
        <v>164</v>
      </c>
      <c r="R11" s="3"/>
      <c r="S11" s="3"/>
      <c r="T11" s="3"/>
      <c r="U11" s="3"/>
      <c r="V11" s="3"/>
      <c r="W11" s="3"/>
    </row>
    <row r="12" spans="1:23" ht="20.25" customHeight="1" x14ac:dyDescent="0.25">
      <c r="A12" s="3"/>
      <c r="B12" s="3"/>
      <c r="C12" s="3"/>
      <c r="D12" s="3"/>
      <c r="E12" s="3" t="str">
        <f ca="1">IFERROR(_xludf.FORMULATEXT(E11),"")</f>
        <v/>
      </c>
      <c r="F12" s="3"/>
      <c r="G12" s="3"/>
      <c r="H12" s="3"/>
      <c r="I12" s="3"/>
      <c r="J12" s="3"/>
      <c r="K12" s="3"/>
      <c r="L12" s="3"/>
      <c r="M12" s="3"/>
      <c r="N12" s="3"/>
      <c r="O12" s="3" t="s">
        <v>106</v>
      </c>
      <c r="P12" s="3">
        <f>INDEX(C5:H9,4,5)</f>
        <v>72</v>
      </c>
      <c r="Q12" s="3"/>
      <c r="R12" s="3"/>
      <c r="S12" s="3"/>
      <c r="T12" s="3"/>
      <c r="U12" s="3"/>
      <c r="V12" s="3"/>
      <c r="W12" s="3"/>
    </row>
    <row r="13" spans="1:23" ht="30" customHeight="1" x14ac:dyDescent="0.25">
      <c r="A13" s="3"/>
      <c r="B13" s="44"/>
      <c r="C13" s="37" t="s">
        <v>99</v>
      </c>
      <c r="D13" s="38" t="s">
        <v>95</v>
      </c>
      <c r="E13" s="38" t="s">
        <v>94</v>
      </c>
      <c r="F13" s="38" t="s">
        <v>100</v>
      </c>
      <c r="G13" s="38" t="s">
        <v>101</v>
      </c>
      <c r="H13" s="38" t="s">
        <v>102</v>
      </c>
      <c r="I13" s="3"/>
      <c r="J13" s="3"/>
      <c r="K13" s="3"/>
      <c r="L13" s="3"/>
      <c r="M13" s="3"/>
      <c r="N13" s="3"/>
      <c r="O13" s="3"/>
      <c r="P13" s="3">
        <f>INDEX(C5:H9,2,4)</f>
        <v>70</v>
      </c>
      <c r="Q13" s="3"/>
      <c r="R13" s="3"/>
      <c r="S13" s="3"/>
      <c r="T13" s="3"/>
      <c r="U13" s="3"/>
      <c r="V13" s="3"/>
      <c r="W13" s="3"/>
    </row>
    <row r="14" spans="1:23" ht="30" customHeight="1" x14ac:dyDescent="0.25">
      <c r="A14" s="3"/>
      <c r="B14" s="44"/>
      <c r="C14" s="19" t="s">
        <v>104</v>
      </c>
      <c r="D14" s="11">
        <v>75</v>
      </c>
      <c r="E14" s="11">
        <v>65</v>
      </c>
      <c r="F14" s="11">
        <v>70</v>
      </c>
      <c r="G14" s="11">
        <v>60</v>
      </c>
      <c r="H14" s="11">
        <v>59</v>
      </c>
      <c r="I14" s="3"/>
      <c r="J14" s="3"/>
      <c r="K14" s="3"/>
      <c r="L14" s="3"/>
      <c r="M14" s="3"/>
      <c r="N14" s="3"/>
      <c r="O14" s="54"/>
      <c r="P14" s="3"/>
      <c r="Q14" s="3"/>
      <c r="R14" s="3"/>
      <c r="S14" s="3"/>
      <c r="T14" s="3"/>
      <c r="U14" s="3"/>
      <c r="V14" s="3"/>
      <c r="W14" s="3"/>
    </row>
    <row r="15" spans="1:23" ht="30" customHeight="1" x14ac:dyDescent="0.25">
      <c r="A15" s="3"/>
      <c r="B15" s="44"/>
      <c r="C15" s="19" t="s">
        <v>106</v>
      </c>
      <c r="D15" s="11">
        <v>65</v>
      </c>
      <c r="E15" s="11">
        <v>72</v>
      </c>
      <c r="F15" s="11">
        <v>78</v>
      </c>
      <c r="G15" s="11">
        <v>89</v>
      </c>
      <c r="H15" s="11">
        <v>67</v>
      </c>
      <c r="I15" s="3"/>
      <c r="J15" s="3"/>
      <c r="K15" s="3"/>
      <c r="L15" s="3"/>
      <c r="M15" s="3"/>
      <c r="N15" s="53" t="s">
        <v>104</v>
      </c>
      <c r="O15" s="55"/>
      <c r="P15" s="3"/>
      <c r="Q15" s="3"/>
      <c r="R15" s="3"/>
      <c r="S15" s="3"/>
      <c r="T15" s="3"/>
      <c r="U15" s="3"/>
      <c r="V15" s="3"/>
      <c r="W15" s="3"/>
    </row>
    <row r="16" spans="1:23" ht="30" customHeight="1" x14ac:dyDescent="0.25">
      <c r="A16" s="3"/>
      <c r="B16" s="44"/>
      <c r="C16" s="19" t="s">
        <v>108</v>
      </c>
      <c r="D16" s="11">
        <v>70</v>
      </c>
      <c r="E16" s="11">
        <v>68</v>
      </c>
      <c r="F16" s="11">
        <v>90</v>
      </c>
      <c r="G16" s="11">
        <v>72</v>
      </c>
      <c r="H16" s="11">
        <v>58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30" customHeight="1" x14ac:dyDescent="0.25">
      <c r="A17" s="3"/>
      <c r="B17" s="44"/>
      <c r="C17" s="19" t="s">
        <v>110</v>
      </c>
      <c r="D17" s="11">
        <v>80</v>
      </c>
      <c r="E17" s="11">
        <v>90</v>
      </c>
      <c r="F17" s="11">
        <v>75</v>
      </c>
      <c r="G17" s="11">
        <v>65</v>
      </c>
      <c r="H17" s="11">
        <v>87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4.25" customHeight="1" x14ac:dyDescent="0.25">
      <c r="A22" s="3"/>
      <c r="B22" s="3"/>
      <c r="C22" s="37" t="s">
        <v>99</v>
      </c>
      <c r="D22" s="38" t="s">
        <v>95</v>
      </c>
      <c r="E22" s="3"/>
      <c r="F22" s="3"/>
      <c r="G22" s="3" t="s">
        <v>149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4.25" customHeight="1" x14ac:dyDescent="0.25">
      <c r="A23" s="3"/>
      <c r="B23" s="3"/>
      <c r="C23" s="37" t="s">
        <v>147</v>
      </c>
      <c r="D23" s="37" t="s">
        <v>106</v>
      </c>
      <c r="E23" s="3"/>
      <c r="F23" s="3"/>
      <c r="G23" s="3" t="s">
        <v>150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4.25" customHeight="1" x14ac:dyDescent="0.25">
      <c r="A24" s="3"/>
      <c r="B24" s="3"/>
      <c r="C24" s="54" t="s">
        <v>148</v>
      </c>
      <c r="D24" s="3">
        <f>VLOOKUP(D23,C14:H17,MATCH(D22,C13:H13,0),0)</f>
        <v>65</v>
      </c>
      <c r="E24" s="3">
        <f>INDEX(C13:H17,4,4)</f>
        <v>90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4.25" customHeight="1" x14ac:dyDescent="0.25">
      <c r="A25" s="3"/>
      <c r="B25" s="3"/>
      <c r="C25" s="3"/>
      <c r="D25" s="3">
        <f>INDEX(D14:H17,MATCH(D23,C14:C17,0),MATCH(D22,D13:H13,0))</f>
        <v>65</v>
      </c>
      <c r="E25" s="3"/>
      <c r="F25" s="3">
        <f>MATCH(D23,C13:C16,0)</f>
        <v>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4.25" customHeight="1" x14ac:dyDescent="0.25">
      <c r="A26" s="3"/>
      <c r="B26" s="3"/>
      <c r="C26" s="3"/>
      <c r="D26" s="3">
        <f>INDEX(C13:H17,MATCH(D23,C13:C17,0),MATCH(D22,C13:H13,0))</f>
        <v>65</v>
      </c>
      <c r="E26" s="3"/>
      <c r="F26" s="3">
        <f>MATCH(D22,C13:H13,0)</f>
        <v>2</v>
      </c>
      <c r="G26" s="3">
        <f>INDEX(C13:H17,F25,F26)</f>
        <v>65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4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4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4.2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4.2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4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4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4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4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4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4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4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4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4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4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4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4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4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4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4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4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4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4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4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4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4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4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4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4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4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4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4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4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4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4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4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4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4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4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4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4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4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4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4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4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4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4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4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4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4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4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4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4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mergeCells count="1">
    <mergeCell ref="G11:H11"/>
  </mergeCells>
  <dataValidations count="4">
    <dataValidation type="list" allowBlank="1" showErrorMessage="1" sqref="Q4">
      <formula1>"Game,Movie"</formula1>
    </dataValidation>
    <dataValidation type="list" allowBlank="1" showErrorMessage="1" sqref="G11">
      <formula1>$C$14:$C$17</formula1>
    </dataValidation>
    <dataValidation type="list" allowBlank="1" showInputMessage="1" showErrorMessage="1" sqref="N15 D23">
      <formula1>$C$14:$C$17</formula1>
    </dataValidation>
    <dataValidation type="list" allowBlank="1" showInputMessage="1" showErrorMessage="1" sqref="O14 D22">
      <formula1>$D$13:$H$13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Vlookup Example #1</vt:lpstr>
      <vt:lpstr>Sheet1</vt:lpstr>
      <vt:lpstr>Vlookup_Example #2</vt:lpstr>
      <vt:lpstr>Vlookup Example #2_Data</vt:lpstr>
      <vt:lpstr>Hlookup Example #1</vt:lpstr>
      <vt:lpstr>Hlookup_Example #2</vt:lpstr>
      <vt:lpstr>Hlookup Example #3</vt:lpstr>
      <vt:lpstr>Hlookup Example #4</vt:lpstr>
      <vt:lpstr>Index-Match Example</vt:lpstr>
      <vt:lpstr>Vlookup+Match</vt:lpstr>
      <vt:lpstr>Example 1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Admiin</dc:creator>
  <cp:keywords/>
  <dc:description/>
  <cp:lastModifiedBy>Akash Tenguriya</cp:lastModifiedBy>
  <cp:revision/>
  <dcterms:created xsi:type="dcterms:W3CDTF">2020-10-10T02:44:55Z</dcterms:created>
  <dcterms:modified xsi:type="dcterms:W3CDTF">2024-08-14T02:50:54Z</dcterms:modified>
  <cp:category/>
  <cp:contentStatus/>
</cp:coreProperties>
</file>