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drawings/drawing2.xml" ContentType="application/vnd.openxmlformats-officedocument.drawing+xml"/>
  <Override PartName="/xl/ctrlProps/ctrlProp47.xml" ContentType="application/vnd.ms-excel.controlproperties+xml"/>
  <Override PartName="/xl/ctrlProps/ctrlProp4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4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 codeName="{1BF75E64-36B4-4512-B9E4-3ED0869CA821}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\Desktop\"/>
    </mc:Choice>
  </mc:AlternateContent>
  <xr:revisionPtr revIDLastSave="0" documentId="13_ncr:1_{65C3C67F-89DA-423C-ABAC-F12AB97F71E8}" xr6:coauthVersionLast="47" xr6:coauthVersionMax="47" xr10:uidLastSave="{00000000-0000-0000-0000-000000000000}"/>
  <bookViews>
    <workbookView xWindow="-108" yWindow="-108" windowWidth="23256" windowHeight="12456" tabRatio="776" firstSheet="2" activeTab="9" xr2:uid="{CDDD3002-D1C9-4293-9E4C-5FB285D237EB}"/>
  </bookViews>
  <sheets>
    <sheet name="Excel Final Exam_Anoushka Rishi" sheetId="1" r:id="rId1"/>
    <sheet name="Section 1" sheetId="2" r:id="rId2"/>
    <sheet name="Section 2" sheetId="3" r:id="rId3"/>
    <sheet name="Support_Data" sheetId="4" r:id="rId4"/>
    <sheet name="Section 3" sheetId="5" r:id="rId5"/>
    <sheet name="Support_Data_1" sheetId="6" r:id="rId6"/>
    <sheet name="Section 4" sheetId="11" r:id="rId7"/>
    <sheet name="Support_Data_3" sheetId="10" r:id="rId8"/>
    <sheet name="Section 5" sheetId="12" r:id="rId9"/>
    <sheet name="NEW WORKBOOK(FOR MACROS)" sheetId="13" r:id="rId10"/>
  </sheets>
  <externalReferences>
    <externalReference r:id="rId11"/>
  </externalReferences>
  <definedNames>
    <definedName name="_xlnm._FilterDatabase" localSheetId="2" hidden="1">'Section 2'!$J$10:$K$110</definedName>
    <definedName name="_xlnm._FilterDatabase" localSheetId="3" hidden="1">Support_Data!$A$1:$N$101</definedName>
    <definedName name="_xlnm._FilterDatabase" localSheetId="5" hidden="1">Support_Data_1!$A$1:$N$101</definedName>
    <definedName name="_xlcn.WorksheetConnection_T9A2C161" hidden="1">#REF!</definedName>
    <definedName name="Apps">INDEX('[1]Dynamic_Column Chart'!$A$2:$A$41,MATCH('[1]Dynamic_Column Chart'!$F$3,'[1]Dynamic_Column Chart'!$A$2:$A$41,0)):INDEX('[1]Dynamic_Column Chart'!$A$2:$A$41,MATCH('[1]Dynamic_Column Chart'!$F$4,'[1]Dynamic_Column Chart'!$A$2:$A$41,0))</definedName>
    <definedName name="date">INDEX('[1]Dynamic_Line Chart'!$A$2:$A$127,MATCH('[1]Dynamic_Line Chart'!$F$3,'[1]Dynamic_Line Chart'!$A$2:$A$127,0)):INDEX('[1]Dynamic_Line Chart'!$A$2:$A$127,MATCH('[1]Dynamic_Line Chart'!$F$4,'[1]Dynamic_Line Chart'!$A$2:$A$127,0))</definedName>
    <definedName name="FRUITS">'Section 5'!$F$5:$F$8</definedName>
    <definedName name="price">INDEX('[1]Dynamic_Line Chart'!$B$2:$B$127,MATCH('[1]Dynamic_Line Chart'!$F$3,'[1]Dynamic_Line Chart'!$A$2:$A$127,0)):INDEX('[1]Dynamic_Line Chart'!$B$2:$B$127,MATCH('[1]Dynamic_Line Chart'!$F$4,'[1]Dynamic_Line Chart'!$A$2:$A$127,0))</definedName>
    <definedName name="Price_Test">INDEX('[1]Dynamic_Line Chart'!$B$2:$B$127,MATCH('[1]Dynamic_Line Chart'!$F$3,'[1]Dynamic_Line Chart'!$A$2:$A$127,0)):INDEX('[1]Dynamic_Line Chart'!$B$2:$B$127,MATCH('[1]Dynamic_Line Chart'!$F$4,'[1]Dynamic_Line Chart'!$A$2:$A$127,0))</definedName>
    <definedName name="Price1">INDEX('[1]Dynamic_Line Chart'!XFB1048575:XFB8,MATCH('[1]Dynamic_Line Chart'!B1048576,'[1]Dynamic_Line Chart'!XFA1048575:XFA8,0)):INDEX('[1]Dynamic_Line Chart'!XFB1048575:XFB8,MATCH('[1]Dynamic_Line Chart'!B1,'[1]Dynamic_Line Chart'!XFA1048575:XFA8,0))</definedName>
    <definedName name="Revenue">INDEX('[1]Dynamic_Column Chart'!$B$2:$B$41,MATCH('[1]Dynamic_Column Chart'!$F$3,'[1]Dynamic_Column Chart'!$A$2:$A$41,0)):INDEX('[1]Dynamic_Column Chart'!$B$2:$B$41,MATCH('[1]Dynamic_Column Chart'!$F$4,'[1]Dynamic_Column Chart'!$A$2:$A$41,0))</definedName>
    <definedName name="VEGETABLES">'Section 5'!$E$5:$E$8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5" i="13"/>
  <c r="A4" i="13"/>
  <c r="A3" i="13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6" i="11"/>
  <c r="I6" i="11"/>
  <c r="I7" i="11"/>
  <c r="I5" i="11"/>
  <c r="H6" i="11"/>
  <c r="H7" i="11"/>
  <c r="H5" i="11"/>
  <c r="G6" i="11"/>
  <c r="G7" i="11"/>
  <c r="G5" i="11"/>
  <c r="U4" i="5"/>
  <c r="R5" i="5"/>
  <c r="Q5" i="5"/>
  <c r="E83" i="6"/>
  <c r="E36" i="6"/>
  <c r="E2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7" i="6"/>
  <c r="E28" i="6"/>
  <c r="E29" i="6"/>
  <c r="E30" i="6"/>
  <c r="E31" i="6"/>
  <c r="E32" i="6"/>
  <c r="E33" i="6"/>
  <c r="E34" i="6"/>
  <c r="E35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E7" i="3"/>
  <c r="F7" i="3" s="1"/>
  <c r="E6" i="3"/>
  <c r="E5" i="3"/>
  <c r="E4" i="3"/>
  <c r="R13" i="5" l="1"/>
  <c r="Q104" i="5"/>
  <c r="Q64" i="5"/>
  <c r="R100" i="5"/>
  <c r="R68" i="5"/>
  <c r="R36" i="5"/>
  <c r="Q95" i="5"/>
  <c r="Q71" i="5"/>
  <c r="Q47" i="5"/>
  <c r="Q23" i="5"/>
  <c r="R75" i="5"/>
  <c r="R59" i="5"/>
  <c r="R19" i="5"/>
  <c r="Q102" i="5"/>
  <c r="Q78" i="5"/>
  <c r="Q62" i="5"/>
  <c r="Q38" i="5"/>
  <c r="Q6" i="5"/>
  <c r="R74" i="5"/>
  <c r="R42" i="5"/>
  <c r="R26" i="5"/>
  <c r="Q93" i="5"/>
  <c r="R97" i="5"/>
  <c r="R65" i="5"/>
  <c r="R33" i="5"/>
  <c r="R104" i="5"/>
  <c r="R72" i="5"/>
  <c r="R64" i="5"/>
  <c r="R56" i="5"/>
  <c r="R48" i="5"/>
  <c r="R40" i="5"/>
  <c r="R32" i="5"/>
  <c r="R24" i="5"/>
  <c r="R16" i="5"/>
  <c r="R8" i="5"/>
  <c r="Q88" i="5"/>
  <c r="Q56" i="5"/>
  <c r="Q40" i="5"/>
  <c r="Q24" i="5"/>
  <c r="Q8" i="5"/>
  <c r="R76" i="5"/>
  <c r="R44" i="5"/>
  <c r="R12" i="5"/>
  <c r="R99" i="5"/>
  <c r="R67" i="5"/>
  <c r="R35" i="5"/>
  <c r="Q86" i="5"/>
  <c r="Q54" i="5"/>
  <c r="Q30" i="5"/>
  <c r="Q14" i="5"/>
  <c r="R82" i="5"/>
  <c r="R50" i="5"/>
  <c r="R10" i="5"/>
  <c r="Q101" i="5"/>
  <c r="Q77" i="5"/>
  <c r="Q61" i="5"/>
  <c r="Q45" i="5"/>
  <c r="Q29" i="5"/>
  <c r="Q13" i="5"/>
  <c r="R89" i="5"/>
  <c r="R57" i="5"/>
  <c r="R25" i="5"/>
  <c r="R96" i="5"/>
  <c r="R103" i="5"/>
  <c r="R79" i="5"/>
  <c r="R55" i="5"/>
  <c r="R47" i="5"/>
  <c r="R39" i="5"/>
  <c r="R31" i="5"/>
  <c r="R23" i="5"/>
  <c r="R15" i="5"/>
  <c r="R7" i="5"/>
  <c r="Q80" i="5"/>
  <c r="Q48" i="5"/>
  <c r="Q16" i="5"/>
  <c r="R84" i="5"/>
  <c r="R52" i="5"/>
  <c r="R20" i="5"/>
  <c r="Q103" i="5"/>
  <c r="Q79" i="5"/>
  <c r="Q55" i="5"/>
  <c r="Q31" i="5"/>
  <c r="Q7" i="5"/>
  <c r="R83" i="5"/>
  <c r="R51" i="5"/>
  <c r="R11" i="5"/>
  <c r="Q94" i="5"/>
  <c r="Q70" i="5"/>
  <c r="Q46" i="5"/>
  <c r="Q22" i="5"/>
  <c r="R90" i="5"/>
  <c r="R58" i="5"/>
  <c r="R18" i="5"/>
  <c r="Q85" i="5"/>
  <c r="Q69" i="5"/>
  <c r="Q53" i="5"/>
  <c r="Q37" i="5"/>
  <c r="Q21" i="5"/>
  <c r="R81" i="5"/>
  <c r="R49" i="5"/>
  <c r="R9" i="5"/>
  <c r="Q100" i="5"/>
  <c r="Q84" i="5"/>
  <c r="Q68" i="5"/>
  <c r="Q52" i="5"/>
  <c r="Q36" i="5"/>
  <c r="Q20" i="5"/>
  <c r="R80" i="5"/>
  <c r="Q91" i="5"/>
  <c r="Q75" i="5"/>
  <c r="Q59" i="5"/>
  <c r="Q43" i="5"/>
  <c r="Q27" i="5"/>
  <c r="Q11" i="5"/>
  <c r="R95" i="5"/>
  <c r="R71" i="5"/>
  <c r="Q98" i="5"/>
  <c r="Q90" i="5"/>
  <c r="Q82" i="5"/>
  <c r="Q74" i="5"/>
  <c r="Q66" i="5"/>
  <c r="Q58" i="5"/>
  <c r="Q50" i="5"/>
  <c r="Q42" i="5"/>
  <c r="Q34" i="5"/>
  <c r="Q26" i="5"/>
  <c r="Q18" i="5"/>
  <c r="Q10" i="5"/>
  <c r="R102" i="5"/>
  <c r="R94" i="5"/>
  <c r="R86" i="5"/>
  <c r="R78" i="5"/>
  <c r="R70" i="5"/>
  <c r="R62" i="5"/>
  <c r="R54" i="5"/>
  <c r="R46" i="5"/>
  <c r="R38" i="5"/>
  <c r="R30" i="5"/>
  <c r="R22" i="5"/>
  <c r="R14" i="5"/>
  <c r="R6" i="5"/>
  <c r="Q96" i="5"/>
  <c r="Q72" i="5"/>
  <c r="Q32" i="5"/>
  <c r="R92" i="5"/>
  <c r="R60" i="5"/>
  <c r="R28" i="5"/>
  <c r="Q87" i="5"/>
  <c r="Q63" i="5"/>
  <c r="Q39" i="5"/>
  <c r="Q15" i="5"/>
  <c r="R91" i="5"/>
  <c r="R43" i="5"/>
  <c r="R27" i="5"/>
  <c r="R98" i="5"/>
  <c r="R66" i="5"/>
  <c r="R34" i="5"/>
  <c r="R73" i="5"/>
  <c r="R41" i="5"/>
  <c r="R17" i="5"/>
  <c r="Q92" i="5"/>
  <c r="Q76" i="5"/>
  <c r="Q60" i="5"/>
  <c r="Q44" i="5"/>
  <c r="Q28" i="5"/>
  <c r="Q12" i="5"/>
  <c r="R88" i="5"/>
  <c r="Q99" i="5"/>
  <c r="Q83" i="5"/>
  <c r="Q67" i="5"/>
  <c r="Q51" i="5"/>
  <c r="Q35" i="5"/>
  <c r="Q19" i="5"/>
  <c r="R87" i="5"/>
  <c r="R63" i="5"/>
  <c r="Q97" i="5"/>
  <c r="Q89" i="5"/>
  <c r="Q81" i="5"/>
  <c r="Q73" i="5"/>
  <c r="Q65" i="5"/>
  <c r="Q57" i="5"/>
  <c r="Q49" i="5"/>
  <c r="Q41" i="5"/>
  <c r="Q33" i="5"/>
  <c r="Q25" i="5"/>
  <c r="Q17" i="5"/>
  <c r="Q9" i="5"/>
  <c r="R101" i="5"/>
  <c r="R93" i="5"/>
  <c r="R85" i="5"/>
  <c r="R77" i="5"/>
  <c r="R69" i="5"/>
  <c r="R61" i="5"/>
  <c r="R53" i="5"/>
  <c r="R45" i="5"/>
  <c r="R37" i="5"/>
  <c r="R29" i="5"/>
  <c r="R21" i="5"/>
  <c r="G7" i="3"/>
</calcChain>
</file>

<file path=xl/sharedStrings.xml><?xml version="1.0" encoding="utf-8"?>
<sst xmlns="http://schemas.openxmlformats.org/spreadsheetml/2006/main" count="1943" uniqueCount="624">
  <si>
    <r>
      <t xml:space="preserve">This section has multiple choice question. </t>
    </r>
    <r>
      <rPr>
        <b/>
        <sz val="12"/>
        <color rgb="FFC00000"/>
        <rFont val="Calibri"/>
        <family val="2"/>
      </rPr>
      <t>All Questions are mandatory.</t>
    </r>
  </si>
  <si>
    <t>1. What is the keyboard shortcut key to lock cell references in a formula?
*</t>
  </si>
  <si>
    <t>2. Company A is looking into four potential projects and will accept them if the IRR is 10% or above, as shown in cell E2. What is the formula used in cell C2, which can be copied down to cell C3 through C5, to generate the results shown below?</t>
  </si>
  <si>
    <t>3. Which of the following Excel features allows you to select/highlight all cells that are formulas?</t>
  </si>
  <si>
    <t>4. What formula can be used in cell G2 to create a dynamic date which shows the last day of each month?</t>
  </si>
  <si>
    <t>5. Which of the following features cannot be found in the Data ribbon?</t>
  </si>
  <si>
    <r>
      <t xml:space="preserve">6. What is Problem? </t>
    </r>
    <r>
      <rPr>
        <b/>
        <sz val="11"/>
        <color rgb="FFC00000"/>
        <rFont val="Calibri"/>
        <family val="2"/>
      </rPr>
      <t>[Select all applicable]</t>
    </r>
  </si>
  <si>
    <t>7. Prevention Cost is Consider as?</t>
  </si>
  <si>
    <t>8. Prevention Cost is Consider as?</t>
  </si>
  <si>
    <t>8. Which Tool is useful to understand Process?</t>
  </si>
  <si>
    <t>9. I have data which consist the Product Name and it's description. Which type of data I have?</t>
  </si>
  <si>
    <t>10. What is the purpose of using Cause &amp; Effect Diagram?</t>
  </si>
  <si>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</si>
  <si>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</si>
  <si>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</si>
  <si>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</si>
  <si>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</si>
  <si>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</si>
  <si>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</si>
  <si>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</si>
  <si>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</si>
  <si>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</si>
  <si>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</si>
  <si>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</si>
  <si>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</si>
  <si>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</si>
  <si>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</si>
  <si>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</si>
  <si>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</si>
  <si>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</si>
  <si>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</si>
  <si>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</si>
  <si>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</si>
  <si>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</si>
  <si>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</si>
  <si>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</si>
  <si>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</si>
  <si>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</si>
  <si>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</si>
  <si>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</si>
  <si>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</si>
  <si>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</si>
  <si>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</si>
  <si>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</si>
  <si>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</si>
  <si>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</si>
  <si>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</si>
  <si>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</si>
  <si>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</si>
  <si>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</si>
  <si>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</si>
  <si>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</si>
  <si>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</si>
  <si>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</si>
  <si>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</si>
  <si>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</si>
  <si>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</si>
  <si>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</si>
  <si>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</si>
  <si>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</si>
  <si>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</si>
  <si>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</si>
  <si>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</si>
  <si>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</si>
  <si>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</si>
  <si>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</si>
  <si>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</si>
  <si>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</si>
  <si>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</si>
  <si>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</si>
  <si>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</si>
  <si>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</si>
  <si>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</si>
  <si>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</si>
  <si>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</si>
  <si>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</si>
  <si>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</si>
  <si>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</si>
  <si>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</si>
  <si>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</si>
  <si>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</si>
  <si>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</si>
  <si>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</si>
  <si>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</si>
  <si>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</si>
  <si>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</si>
  <si>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</si>
  <si>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</si>
  <si>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</si>
  <si>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</si>
  <si>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</si>
  <si>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</si>
  <si>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</si>
  <si>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</si>
  <si>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</si>
  <si>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</si>
  <si>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</si>
  <si>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</si>
  <si>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</si>
  <si>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</si>
  <si>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</si>
  <si>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</si>
  <si>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</si>
  <si>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</si>
  <si>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</si>
  <si>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</si>
  <si>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</si>
  <si>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</si>
  <si>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</si>
  <si>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</si>
  <si>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</si>
  <si>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</si>
  <si>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</si>
  <si>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</si>
  <si>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</si>
  <si>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</si>
  <si>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</si>
  <si>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</si>
  <si>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</si>
  <si>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</si>
  <si>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</si>
  <si>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</si>
  <si>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</si>
  <si>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</si>
  <si>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</si>
  <si>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</si>
  <si>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</si>
  <si>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Calculate the Total Revenue of Baby Food in cell E5</t>
  </si>
  <si>
    <t>Calculate the Total Revenue of Cloths in asia region in cell E6</t>
  </si>
  <si>
    <t>Calculate the Total Revenue in Cell E4</t>
  </si>
  <si>
    <t>Enter two random dates in cell E7 &amp; F7. Calculate the no. of working days considering week-off on Friday in cell G7</t>
  </si>
  <si>
    <t>Find out unique list of Item Types in Range starting from cell E11</t>
  </si>
  <si>
    <t>Unique Item Type</t>
  </si>
  <si>
    <t>Calculate the Top 5 (Range starting from G11) &amp; Bottom 5 (Range starting from G11) Items Type based on Unit Sold</t>
  </si>
  <si>
    <t>CustomerKey</t>
  </si>
  <si>
    <t>Prefix</t>
  </si>
  <si>
    <t>FirstName</t>
  </si>
  <si>
    <t>LastName</t>
  </si>
  <si>
    <t>BirthDate</t>
  </si>
  <si>
    <t>MaritalStatus</t>
  </si>
  <si>
    <t>Gender</t>
  </si>
  <si>
    <t>EmailAddress</t>
  </si>
  <si>
    <t>AnnualIncome</t>
  </si>
  <si>
    <t>TotalChildren</t>
  </si>
  <si>
    <t>EducationLevel</t>
  </si>
  <si>
    <t>Occupation</t>
  </si>
  <si>
    <t>HomeOwner</t>
  </si>
  <si>
    <t>MR.</t>
  </si>
  <si>
    <t>JON</t>
  </si>
  <si>
    <t>YANG</t>
  </si>
  <si>
    <t>jon24@learnsector.com</t>
  </si>
  <si>
    <t xml:space="preserve">$90,000 </t>
  </si>
  <si>
    <t>Bachelors</t>
  </si>
  <si>
    <t>Professional</t>
  </si>
  <si>
    <t>Y</t>
  </si>
  <si>
    <t>EUGENE</t>
  </si>
  <si>
    <t>HUANG</t>
  </si>
  <si>
    <t>S</t>
  </si>
  <si>
    <t>eugene10@learnsector.com</t>
  </si>
  <si>
    <t xml:space="preserve">$60,000 </t>
  </si>
  <si>
    <t>N</t>
  </si>
  <si>
    <t>RUBEN</t>
  </si>
  <si>
    <t>TORRES</t>
  </si>
  <si>
    <t>ruben35@learnsector.com</t>
  </si>
  <si>
    <t>MS.</t>
  </si>
  <si>
    <t>CHRISTY</t>
  </si>
  <si>
    <t>ZHU</t>
  </si>
  <si>
    <t>F</t>
  </si>
  <si>
    <t>christy12@learnsector.com</t>
  </si>
  <si>
    <t xml:space="preserve">$70,000 </t>
  </si>
  <si>
    <t>MRS.</t>
  </si>
  <si>
    <t>ELIZABETH</t>
  </si>
  <si>
    <t>JOHNSON</t>
  </si>
  <si>
    <t>elizabeth5@learnsector.com</t>
  </si>
  <si>
    <t xml:space="preserve">$80,000 </t>
  </si>
  <si>
    <t>JULIO</t>
  </si>
  <si>
    <t>RUIZ</t>
  </si>
  <si>
    <t>julio1@learnsector.com</t>
  </si>
  <si>
    <t>MARCO</t>
  </si>
  <si>
    <t>MEHTA</t>
  </si>
  <si>
    <t>marco14@learnsector.com</t>
  </si>
  <si>
    <t>ROBIN</t>
  </si>
  <si>
    <t>VERHOFF</t>
  </si>
  <si>
    <t>rob4@learnsector.com</t>
  </si>
  <si>
    <t>SHANNON</t>
  </si>
  <si>
    <t>CARLSON</t>
  </si>
  <si>
    <t>shannon38@learnsector.com</t>
  </si>
  <si>
    <t>JACQUELYN</t>
  </si>
  <si>
    <t>SUAREZ</t>
  </si>
  <si>
    <t>jacquelyn20@learnsector.com</t>
  </si>
  <si>
    <t>CURTIS</t>
  </si>
  <si>
    <t>LU</t>
  </si>
  <si>
    <t>curtis9@learnsector.com</t>
  </si>
  <si>
    <t>LAUREN</t>
  </si>
  <si>
    <t>WALKER</t>
  </si>
  <si>
    <t>lauren41@learnsector.com</t>
  </si>
  <si>
    <t xml:space="preserve">$100,000 </t>
  </si>
  <si>
    <t>Management</t>
  </si>
  <si>
    <t>IAN</t>
  </si>
  <si>
    <t>JENKINS</t>
  </si>
  <si>
    <t>ian47@learnsector.com</t>
  </si>
  <si>
    <t>SYDNEY</t>
  </si>
  <si>
    <t>BENNETT</t>
  </si>
  <si>
    <t>sydney23@learnsector.com</t>
  </si>
  <si>
    <t>CHLOE</t>
  </si>
  <si>
    <t>YOUNG</t>
  </si>
  <si>
    <t>chloe23@learnsector.com</t>
  </si>
  <si>
    <t xml:space="preserve">$30,000 </t>
  </si>
  <si>
    <t>Partial College</t>
  </si>
  <si>
    <t>Skilled Manual</t>
  </si>
  <si>
    <t>WYATT</t>
  </si>
  <si>
    <t>HILL</t>
  </si>
  <si>
    <t>wyatt32@learnsector.com</t>
  </si>
  <si>
    <t>WANG</t>
  </si>
  <si>
    <t>shannon1@learnsector.com</t>
  </si>
  <si>
    <t xml:space="preserve">$20,000 </t>
  </si>
  <si>
    <t>High School</t>
  </si>
  <si>
    <t>CLARENCE</t>
  </si>
  <si>
    <t>RAI</t>
  </si>
  <si>
    <t>clarence32@learnsector.com</t>
  </si>
  <si>
    <t>Clerical</t>
  </si>
  <si>
    <t>LUKE</t>
  </si>
  <si>
    <t>LAL</t>
  </si>
  <si>
    <t>luke18@learnsector.com</t>
  </si>
  <si>
    <t xml:space="preserve">$40,000 </t>
  </si>
  <si>
    <t>JORDAN</t>
  </si>
  <si>
    <t>KING</t>
  </si>
  <si>
    <t>jordan73@learnsector.com</t>
  </si>
  <si>
    <t>DESTINY</t>
  </si>
  <si>
    <t>WILSON</t>
  </si>
  <si>
    <t>destiny7@learnsector.com</t>
  </si>
  <si>
    <t>ETHAN</t>
  </si>
  <si>
    <t>ZHANG</t>
  </si>
  <si>
    <t>ethan20@learnsector.com</t>
  </si>
  <si>
    <t>SETH</t>
  </si>
  <si>
    <t>EDWARDS</t>
  </si>
  <si>
    <t>seth46@learnsector.com</t>
  </si>
  <si>
    <t>RUSSELL</t>
  </si>
  <si>
    <t>XIE</t>
  </si>
  <si>
    <t>russell7@learnsector.com</t>
  </si>
  <si>
    <t>ALEJANDRO</t>
  </si>
  <si>
    <t>BECK</t>
  </si>
  <si>
    <t>NA</t>
  </si>
  <si>
    <t>alejandro45@learnsector.com</t>
  </si>
  <si>
    <t xml:space="preserve">$10,000 </t>
  </si>
  <si>
    <t>Partial High School</t>
  </si>
  <si>
    <t>HAROLD</t>
  </si>
  <si>
    <t>SAI</t>
  </si>
  <si>
    <t>harold3@learnsector.com</t>
  </si>
  <si>
    <t>JESSIE</t>
  </si>
  <si>
    <t>ZHAO</t>
  </si>
  <si>
    <t>jessie16@learnsector.com</t>
  </si>
  <si>
    <t>JILL</t>
  </si>
  <si>
    <t>JIMENEZ</t>
  </si>
  <si>
    <t>jill13@learnsector.com</t>
  </si>
  <si>
    <t>JIMMY</t>
  </si>
  <si>
    <t>MORENO</t>
  </si>
  <si>
    <t>jimmy9@learnsector.com</t>
  </si>
  <si>
    <t>BETHANY</t>
  </si>
  <si>
    <t>YUAN</t>
  </si>
  <si>
    <t>bethany10@learnsector.com</t>
  </si>
  <si>
    <t>THERESA</t>
  </si>
  <si>
    <t>RAMOS</t>
  </si>
  <si>
    <t>theresa13@learnsector.com</t>
  </si>
  <si>
    <t>DENISE</t>
  </si>
  <si>
    <t>STONE</t>
  </si>
  <si>
    <t>denise10@learnsector.com</t>
  </si>
  <si>
    <t>JAIME</t>
  </si>
  <si>
    <t>NATH</t>
  </si>
  <si>
    <t>jaime41@learnsector.com</t>
  </si>
  <si>
    <t>EBONY</t>
  </si>
  <si>
    <t>GONZALEZ</t>
  </si>
  <si>
    <t>ebony19@learnsector.com</t>
  </si>
  <si>
    <t>WENDY</t>
  </si>
  <si>
    <t>DOMINGUEZ</t>
  </si>
  <si>
    <t>wendy12@learnsector.com</t>
  </si>
  <si>
    <t>JENNIFER</t>
  </si>
  <si>
    <t>jennifer93@learnsector.com</t>
  </si>
  <si>
    <t>GARCIA</t>
  </si>
  <si>
    <t>chloe27@learnsector.com</t>
  </si>
  <si>
    <t>DIANA</t>
  </si>
  <si>
    <t>HERNANDEZ</t>
  </si>
  <si>
    <t>diana2@learnsector.com</t>
  </si>
  <si>
    <t>MARC</t>
  </si>
  <si>
    <t>MARTIN</t>
  </si>
  <si>
    <t>marc3@learnsector.com</t>
  </si>
  <si>
    <t>JESSE</t>
  </si>
  <si>
    <t>MURPHY</t>
  </si>
  <si>
    <t>jesse15@learnsector.com</t>
  </si>
  <si>
    <t>AMANDA</t>
  </si>
  <si>
    <t>CARTER</t>
  </si>
  <si>
    <t>amanda53@learnsector.com</t>
  </si>
  <si>
    <t>MEGAN</t>
  </si>
  <si>
    <t>SANCHEZ</t>
  </si>
  <si>
    <t>megan28@learnsector.com</t>
  </si>
  <si>
    <t>NATHAN</t>
  </si>
  <si>
    <t>SIMMONS</t>
  </si>
  <si>
    <t>nathan11@learnsector.com</t>
  </si>
  <si>
    <t>ADAM</t>
  </si>
  <si>
    <t>FLORES</t>
  </si>
  <si>
    <t>adam10@learnsector.com</t>
  </si>
  <si>
    <t>LEONARD</t>
  </si>
  <si>
    <t>NARA</t>
  </si>
  <si>
    <t>leonard18@learnsector.com</t>
  </si>
  <si>
    <t>CHRISTINE</t>
  </si>
  <si>
    <t>christine4@learnsector.com</t>
  </si>
  <si>
    <t>JACLYN</t>
  </si>
  <si>
    <t>jaclyn12@learnsector.com</t>
  </si>
  <si>
    <t>JEREMY</t>
  </si>
  <si>
    <t>POWELL</t>
  </si>
  <si>
    <t>jeremy26@learnsector.com</t>
  </si>
  <si>
    <t>CAROL</t>
  </si>
  <si>
    <t>carol8@learnsector.com</t>
  </si>
  <si>
    <t>ALAN</t>
  </si>
  <si>
    <t>ZHENG</t>
  </si>
  <si>
    <t>alan23@learnsector.com</t>
  </si>
  <si>
    <t>DANIEL</t>
  </si>
  <si>
    <t>daniel18@learnsector.com</t>
  </si>
  <si>
    <t>HEIDI</t>
  </si>
  <si>
    <t>LOPEZ</t>
  </si>
  <si>
    <t>heidi19@learnsector.com</t>
  </si>
  <si>
    <t>ANA</t>
  </si>
  <si>
    <t>PRICE</t>
  </si>
  <si>
    <t>ana0@learnsector.com</t>
  </si>
  <si>
    <t>DEANNA</t>
  </si>
  <si>
    <t>MUNOZ</t>
  </si>
  <si>
    <t>deanna33@learnsector.com</t>
  </si>
  <si>
    <t>GILBERT</t>
  </si>
  <si>
    <t>RAJE</t>
  </si>
  <si>
    <t>gilbert35@learnsector.com</t>
  </si>
  <si>
    <t>MICHELE</t>
  </si>
  <si>
    <t>michele19@learnsector.com</t>
  </si>
  <si>
    <t>CARL</t>
  </si>
  <si>
    <t>ANDERSEN</t>
  </si>
  <si>
    <t>carl12@learnsector.com</t>
  </si>
  <si>
    <t>Graduate Degree</t>
  </si>
  <si>
    <t>DIAZ</t>
  </si>
  <si>
    <t>marc6@learnsector.com</t>
  </si>
  <si>
    <t>ASHLEE</t>
  </si>
  <si>
    <t>ashlee19@learnsector.com</t>
  </si>
  <si>
    <t>ZHOU</t>
  </si>
  <si>
    <t>jon28@learnsector.com</t>
  </si>
  <si>
    <t>TODD</t>
  </si>
  <si>
    <t>GAO</t>
  </si>
  <si>
    <t>todd14@learnsector.com</t>
  </si>
  <si>
    <t>NOAH</t>
  </si>
  <si>
    <t>noah5@learnsector.com</t>
  </si>
  <si>
    <t>ANGELA</t>
  </si>
  <si>
    <t>angela41@learnsector.com</t>
  </si>
  <si>
    <t>CHASE</t>
  </si>
  <si>
    <t>REED</t>
  </si>
  <si>
    <t>chase21@learnsector.com</t>
  </si>
  <si>
    <t>JESSICA</t>
  </si>
  <si>
    <t>HENDERSON</t>
  </si>
  <si>
    <t>jessica29@learnsector.com</t>
  </si>
  <si>
    <t>GRACE</t>
  </si>
  <si>
    <t>BUTLER</t>
  </si>
  <si>
    <t>grace62@learnsector.com</t>
  </si>
  <si>
    <t>CALEB</t>
  </si>
  <si>
    <t>caleb40@learnsector.com</t>
  </si>
  <si>
    <t>TIFFANY</t>
  </si>
  <si>
    <t>LIANG</t>
  </si>
  <si>
    <t>tiffany17@learnsector.com</t>
  </si>
  <si>
    <t>CAROLYN</t>
  </si>
  <si>
    <t>NAVARRO</t>
  </si>
  <si>
    <t>carolyn30@learnsector.com</t>
  </si>
  <si>
    <t>WILLIE</t>
  </si>
  <si>
    <t>RAJI</t>
  </si>
  <si>
    <t>willie40@learnsector.com</t>
  </si>
  <si>
    <t>LINDA</t>
  </si>
  <si>
    <t>SERRANO</t>
  </si>
  <si>
    <t>linda31@learnsector.com</t>
  </si>
  <si>
    <t>CASEY</t>
  </si>
  <si>
    <t>LUO</t>
  </si>
  <si>
    <t>casey6@learnsector.com</t>
  </si>
  <si>
    <t>AMY</t>
  </si>
  <si>
    <t>YE</t>
  </si>
  <si>
    <t>amy16@learnsector.com</t>
  </si>
  <si>
    <t>LEVI</t>
  </si>
  <si>
    <t>ARUN</t>
  </si>
  <si>
    <t>levi6@learnsector.com</t>
  </si>
  <si>
    <t>FELICIA</t>
  </si>
  <si>
    <t>felicia4@learnsector.com</t>
  </si>
  <si>
    <t>BLAKE</t>
  </si>
  <si>
    <t>ANDERSON</t>
  </si>
  <si>
    <t>blake9@learnsector.com</t>
  </si>
  <si>
    <t>LEAH</t>
  </si>
  <si>
    <t>leah7@learnsector.com</t>
  </si>
  <si>
    <t>GINA</t>
  </si>
  <si>
    <t>gina1@learnsector.com</t>
  </si>
  <si>
    <t>DONALD</t>
  </si>
  <si>
    <t>donald20@learnsector.com</t>
  </si>
  <si>
    <t xml:space="preserve">$160,000 </t>
  </si>
  <si>
    <t>DAMIEN</t>
  </si>
  <si>
    <t>CHANDER</t>
  </si>
  <si>
    <t>damien32@learnsector.com</t>
  </si>
  <si>
    <t xml:space="preserve">$170,000 </t>
  </si>
  <si>
    <t>SAVANNAH</t>
  </si>
  <si>
    <t>BAKER</t>
  </si>
  <si>
    <t>savannah39@learnsector.com</t>
  </si>
  <si>
    <t xml:space="preserve">$120,000 </t>
  </si>
  <si>
    <t>angela17@learnsector.com</t>
  </si>
  <si>
    <t xml:space="preserve">$130,000 </t>
  </si>
  <si>
    <t>ALYSSA</t>
  </si>
  <si>
    <t>COX</t>
  </si>
  <si>
    <t>alyssa37@learnsector.com</t>
  </si>
  <si>
    <t>LUCAS</t>
  </si>
  <si>
    <t>PHILLIPS</t>
  </si>
  <si>
    <t>lucas7@learnsector.com</t>
  </si>
  <si>
    <t>EMILY</t>
  </si>
  <si>
    <t>emily1@learnsector.com</t>
  </si>
  <si>
    <t>RYAN</t>
  </si>
  <si>
    <t>BROWN</t>
  </si>
  <si>
    <t>ryan43@learnsector.com</t>
  </si>
  <si>
    <t>TAMARA</t>
  </si>
  <si>
    <t>tamara6@learnsector.com</t>
  </si>
  <si>
    <t>ABIGAIL</t>
  </si>
  <si>
    <t>abigail25@learnsector.com</t>
  </si>
  <si>
    <t>TREVOR</t>
  </si>
  <si>
    <t>BRYANT</t>
  </si>
  <si>
    <t>trevor18@learnsector.com</t>
  </si>
  <si>
    <t>DALTON</t>
  </si>
  <si>
    <t>PEREZ</t>
  </si>
  <si>
    <t>dalton37@learnsector.com</t>
  </si>
  <si>
    <t>CHERYL</t>
  </si>
  <si>
    <t>cheryl4@learnsector.com</t>
  </si>
  <si>
    <t>AIMEE</t>
  </si>
  <si>
    <t>HE</t>
  </si>
  <si>
    <t>aimee13@learnsector.com</t>
  </si>
  <si>
    <t>CEDRIC</t>
  </si>
  <si>
    <t>MA</t>
  </si>
  <si>
    <t>cedric15@learnsector.com</t>
  </si>
  <si>
    <t>CHAD</t>
  </si>
  <si>
    <t>KUMAR</t>
  </si>
  <si>
    <t>chad9@learnsector.com</t>
  </si>
  <si>
    <t>ANDRÃ‰S</t>
  </si>
  <si>
    <t>ANAND</t>
  </si>
  <si>
    <t>andrÃ©s18@learnsector.com</t>
  </si>
  <si>
    <t>EDWIN</t>
  </si>
  <si>
    <t>edwin39@learnsector.com</t>
  </si>
  <si>
    <t>MALLORY</t>
  </si>
  <si>
    <t>RUBIO</t>
  </si>
  <si>
    <t>mallory7@learnsector.com</t>
  </si>
  <si>
    <t>ROSS</t>
  </si>
  <si>
    <t>adam2@learnsector.com</t>
  </si>
  <si>
    <t>LATASHA</t>
  </si>
  <si>
    <t>latasha10@learnsector.com</t>
  </si>
  <si>
    <t>ABBY</t>
  </si>
  <si>
    <t>abby4@learnsector.com</t>
  </si>
  <si>
    <r>
      <t xml:space="preserve">Reference Sheet - </t>
    </r>
    <r>
      <rPr>
        <b/>
        <sz val="11"/>
        <color rgb="FFC00000"/>
        <rFont val="Calibri"/>
        <family val="2"/>
      </rPr>
      <t>"Support_Data_1"</t>
    </r>
    <r>
      <rPr>
        <sz val="11"/>
        <color theme="1"/>
        <rFont val="Calibri"/>
        <family val="2"/>
      </rPr>
      <t xml:space="preserve"> to calculate each question.</t>
    </r>
  </si>
  <si>
    <r>
      <t xml:space="preserve">Reference Sheet - </t>
    </r>
    <r>
      <rPr>
        <b/>
        <sz val="11"/>
        <color rgb="FFC00000"/>
        <rFont val="Calibri"/>
        <family val="2"/>
      </rPr>
      <t>"Support_Data"</t>
    </r>
    <r>
      <rPr>
        <sz val="11"/>
        <color theme="1"/>
        <rFont val="Calibri"/>
        <family val="2"/>
      </rPr>
      <t xml:space="preserve"> to calculate each question.</t>
    </r>
  </si>
  <si>
    <t>Full Name</t>
  </si>
  <si>
    <t>-&gt; In case of empty cell of Prefix, it should be ignore that cell value to create new name</t>
  </si>
  <si>
    <t>Email ID</t>
  </si>
  <si>
    <t>No. of Customers (Having childs more than 3)</t>
  </si>
  <si>
    <t xml:space="preserve">Copy the full name column to range starting from cell P4 in sheet "Section 3" &amp; fetch respective email id. </t>
  </si>
  <si>
    <t>Customer Key</t>
  </si>
  <si>
    <t>Calculate the no. of customers who has more than 3 childs in cell U4</t>
  </si>
  <si>
    <t>Fetch respective customer key for each customer in range starting from cell R4 from sheet Support_Data_1.</t>
  </si>
  <si>
    <t>Create Full Name using Prefix, FirstName &amp; LastName by adding Space as delimeter in column E of sheet Support_Data_1</t>
  </si>
  <si>
    <t>From</t>
  </si>
  <si>
    <t>To</t>
  </si>
  <si>
    <t>Equity Allocation</t>
  </si>
  <si>
    <t>Debt</t>
  </si>
  <si>
    <t>Gold</t>
  </si>
  <si>
    <r>
      <t xml:space="preserve">Reference Sheet - </t>
    </r>
    <r>
      <rPr>
        <b/>
        <sz val="11"/>
        <color rgb="FFC00000"/>
        <rFont val="Calibri"/>
        <family val="2"/>
      </rPr>
      <t>"Support_Data_3"</t>
    </r>
    <r>
      <rPr>
        <sz val="11"/>
        <color theme="1"/>
        <rFont val="Calibri"/>
        <family val="2"/>
      </rPr>
      <t xml:space="preserve"> to calculate each question.</t>
    </r>
  </si>
  <si>
    <t>Lock the cell F4 with rule that one can enter number between 10 to 270 Only.</t>
  </si>
  <si>
    <t>Upper</t>
  </si>
  <si>
    <t>Lower</t>
  </si>
  <si>
    <t>Equity</t>
  </si>
  <si>
    <t xml:space="preserve">Based value entered in cell F4, fetch the % of allocation from Support_Data_3 sheet in cell G5,G6 &amp; G7 respectively. </t>
  </si>
  <si>
    <t>Calculate Upper limit (+5%) &amp; Lower limit (-5%) based on value in G5 in cell H5 &amp; I5.</t>
  </si>
  <si>
    <t>Actual Allocation Status</t>
  </si>
  <si>
    <t>Debt Allocation</t>
  </si>
  <si>
    <t>Gold Allocation</t>
  </si>
  <si>
    <t>Rebalancing (Yes / No)</t>
  </si>
  <si>
    <t>Score Table</t>
  </si>
  <si>
    <t xml:space="preserve">Refer Actual Allocation Status Table &amp; Score Table </t>
  </si>
  <si>
    <t>-&gt; Get the Rebalancing status in range starting from cell N6. In case of Equity allocation is not within the upper &amp; lower limit, it should display yes in rebalancing</t>
  </si>
  <si>
    <t>Highlight all cell in range starting from cell N6 which has yes as value in it.</t>
  </si>
  <si>
    <t xml:space="preserve">Insert 2 form control (Option Button) in same sheet and link it with cell </t>
  </si>
  <si>
    <t>Set the formula,</t>
  </si>
  <si>
    <t>Division</t>
  </si>
  <si>
    <t>Gents Wear</t>
  </si>
  <si>
    <t>Ladies Wear</t>
  </si>
  <si>
    <t>Kids Wear</t>
  </si>
  <si>
    <t>Type</t>
  </si>
  <si>
    <t>Cotton</t>
  </si>
  <si>
    <t>Fashion</t>
  </si>
  <si>
    <t>Other</t>
  </si>
  <si>
    <t>Sales Rs.</t>
  </si>
  <si>
    <t>Refer data in Range G3 to I12. Prepare the similar graph shown in image beside the table</t>
  </si>
  <si>
    <t xml:space="preserve">Create new workbook and in that create one macro, by which all cell which has formulas, can be pasted as values. </t>
  </si>
  <si>
    <t>Rename this sheet as File Name_Your Name</t>
  </si>
  <si>
    <t xml:space="preserve">Where mentioned in section sheet refer it's support sheet for calculation purpose. </t>
  </si>
  <si>
    <t>Do not delete any columns &amp; rows unless it is specified.</t>
  </si>
  <si>
    <r>
      <t xml:space="preserve">Instruction for this sheet.                                                               </t>
    </r>
    <r>
      <rPr>
        <b/>
        <sz val="14"/>
        <color rgb="FF00B050"/>
        <rFont val="Calibri"/>
        <family val="2"/>
      </rPr>
      <t>Best luck…!!!</t>
    </r>
  </si>
  <si>
    <t>-&gt; If 1st Option button is selected Grapes, Banana, Mango, Apple should diplay in dropdown in cell G15</t>
  </si>
  <si>
    <t>-&gt; If 2nd Option button is selected Tomoto, Onion, Lady Finger, Potato should display in dropdown in cell G15</t>
  </si>
  <si>
    <t>Create a drop-down in cell and set the formula for dynamic drop-down in cell G15</t>
  </si>
  <si>
    <t>To calculate any of the question, if supporting calculation is required add that calculation in same sheet.</t>
  </si>
  <si>
    <t>This sheet contains 5 sections. All questions on each section is mandatory.</t>
  </si>
  <si>
    <t>sv2657179@gmail.com</t>
  </si>
  <si>
    <t>Please send the answer sheets to the email address provided below</t>
  </si>
  <si>
    <t>Top 5 ITEM TYPES</t>
  </si>
  <si>
    <t>UNITS SOLD</t>
  </si>
  <si>
    <t>Bottom 5 ITEM TYPES</t>
  </si>
  <si>
    <t>MR. JON YANG</t>
  </si>
  <si>
    <t>MR. EUGENE HUANG</t>
  </si>
  <si>
    <t>MR. RUBEN TORRES</t>
  </si>
  <si>
    <t>MS. CHRISTY ZHU</t>
  </si>
  <si>
    <t>MRS. ELIZABETH JOHNSON</t>
  </si>
  <si>
    <t>MR. JULIO RUIZ</t>
  </si>
  <si>
    <t>MR. MARCO MEHTA</t>
  </si>
  <si>
    <t>MRS. ROBIN VERHOFF</t>
  </si>
  <si>
    <t>MR. SHANNON CARLSON</t>
  </si>
  <si>
    <t>MS. JACQUELYN SUAREZ</t>
  </si>
  <si>
    <t>MR. CURTIS LU</t>
  </si>
  <si>
    <t>MRS. LAUREN WALKER</t>
  </si>
  <si>
    <t>MR. IAN JENKINS</t>
  </si>
  <si>
    <t>MRS. SYDNEY BENNETT</t>
  </si>
  <si>
    <t>MS. CHLOE YOUNG</t>
  </si>
  <si>
    <t>MR. WYATT HILL</t>
  </si>
  <si>
    <t>MRS. SHANNON WANG</t>
  </si>
  <si>
    <t>MR. CLARENCE RAI</t>
  </si>
  <si>
    <t>MR. LUKE LAL</t>
  </si>
  <si>
    <t>MR. JORDAN KING</t>
  </si>
  <si>
    <t>MS. DESTINY WILSON</t>
  </si>
  <si>
    <t>MR. ETHAN ZHANG</t>
  </si>
  <si>
    <t>MR. SETH EDWARDS</t>
  </si>
  <si>
    <t>MR. RUSSELL XIE</t>
  </si>
  <si>
    <t>ALEJANDRO BECK</t>
  </si>
  <si>
    <t>MR. HAROLD SAI</t>
  </si>
  <si>
    <t>MR. JESSIE ZHAO</t>
  </si>
  <si>
    <t>MRS. JILL JIMENEZ</t>
  </si>
  <si>
    <t>MR. JIMMY MORENO</t>
  </si>
  <si>
    <t>MRS. BETHANY YUAN</t>
  </si>
  <si>
    <t>MRS. THERESA RAMOS</t>
  </si>
  <si>
    <t>MRS. DENISE STONE</t>
  </si>
  <si>
    <t>MR. JAIME NATH</t>
  </si>
  <si>
    <t>MRS. EBONY GONZALEZ</t>
  </si>
  <si>
    <t>WENDY DOMINGUEZ</t>
  </si>
  <si>
    <t>MS. JENNIFER RUSSELL</t>
  </si>
  <si>
    <t>MS. CHLOE GARCIA</t>
  </si>
  <si>
    <t>MRS. DIANA HERNANDEZ</t>
  </si>
  <si>
    <t>MR. MARC MARTIN</t>
  </si>
  <si>
    <t>MR. JESSE MURPHY</t>
  </si>
  <si>
    <t>MS. AMANDA CARTER</t>
  </si>
  <si>
    <t>MS. MEGAN SANCHEZ</t>
  </si>
  <si>
    <t>MR. NATHAN SIMMONS</t>
  </si>
  <si>
    <t>MR. ADAM FLORES</t>
  </si>
  <si>
    <t>MR. LEONARD NARA</t>
  </si>
  <si>
    <t>MRS. CHRISTINE YUAN</t>
  </si>
  <si>
    <t>MRS. JACLYN LU</t>
  </si>
  <si>
    <t>MR. JEREMY POWELL</t>
  </si>
  <si>
    <t>MS. CAROL RAI</t>
  </si>
  <si>
    <t>MR. ALAN ZHENG</t>
  </si>
  <si>
    <t>MR. DANIEL JOHNSON</t>
  </si>
  <si>
    <t>MRS. HEIDI LOPEZ</t>
  </si>
  <si>
    <t>MS. ANA PRICE</t>
  </si>
  <si>
    <t>MRS. DEANNA MUNOZ</t>
  </si>
  <si>
    <t>MR. GILBERT RAJE</t>
  </si>
  <si>
    <t>MRS. MICHELE NATH</t>
  </si>
  <si>
    <t>MR. CARL ANDERSEN</t>
  </si>
  <si>
    <t>MR. MARC DIAZ</t>
  </si>
  <si>
    <t>MRS. ASHLEE ANDERSEN</t>
  </si>
  <si>
    <t>MR. JON ZHOU</t>
  </si>
  <si>
    <t>MR. TODD GAO</t>
  </si>
  <si>
    <t>MR. NOAH POWELL</t>
  </si>
  <si>
    <t>MS. ANGELA MURPHY</t>
  </si>
  <si>
    <t>MR. CHASE REED</t>
  </si>
  <si>
    <t>MS. JESSICA HENDERSON</t>
  </si>
  <si>
    <t>MS. GRACE BUTLER</t>
  </si>
  <si>
    <t>MR. CALEB CARTER</t>
  </si>
  <si>
    <t>MRS. TIFFANY LIANG</t>
  </si>
  <si>
    <t>MRS. CAROLYN NAVARRO</t>
  </si>
  <si>
    <t>MR. WILLIE RAJI</t>
  </si>
  <si>
    <t>MRS. LINDA SERRANO</t>
  </si>
  <si>
    <t>MRS. CASEY LUO</t>
  </si>
  <si>
    <t>MRS. AMY YE</t>
  </si>
  <si>
    <t>MR. LEVI ARUN</t>
  </si>
  <si>
    <t>MRS. FELICIA JIMENEZ</t>
  </si>
  <si>
    <t>MR. BLAKE ANDERSON</t>
  </si>
  <si>
    <t>MRS. LEAH YE</t>
  </si>
  <si>
    <t>MS. GINA MARTIN</t>
  </si>
  <si>
    <t>MR. DONALD GONZALEZ</t>
  </si>
  <si>
    <t>MR. DAMIEN CHANDER</t>
  </si>
  <si>
    <t>MRS. SAVANNAH BAKER</t>
  </si>
  <si>
    <t>ANGELA BUTLER</t>
  </si>
  <si>
    <t>MS. ALYSSA COX</t>
  </si>
  <si>
    <t>MR. LUCAS PHILLIPS</t>
  </si>
  <si>
    <t>MRS. EMILY JOHNSON</t>
  </si>
  <si>
    <t>MR. RYAN BROWN</t>
  </si>
  <si>
    <t>MRS. TAMARA LIANG</t>
  </si>
  <si>
    <t>MRS. ABIGAIL PRICE</t>
  </si>
  <si>
    <t>MR. TREVOR BRYANT</t>
  </si>
  <si>
    <t>MR. DALTON PEREZ</t>
  </si>
  <si>
    <t>MRS. CHERYL DIAZ</t>
  </si>
  <si>
    <t>MS. AIMEE HE</t>
  </si>
  <si>
    <t>MR. CEDRIC MA</t>
  </si>
  <si>
    <t>MR. CHAD KUMAR</t>
  </si>
  <si>
    <t>MR. ANDRÃ‰S ANAND</t>
  </si>
  <si>
    <t>MR. EDWIN NARA</t>
  </si>
  <si>
    <t>MRS. MALLORY RUBIO</t>
  </si>
  <si>
    <t>MR. ADAM ROSS</t>
  </si>
  <si>
    <t>MRS. LATASHA NAVARRO</t>
  </si>
  <si>
    <t>MS. ABBY SAI</t>
  </si>
  <si>
    <t>GRAPES</t>
  </si>
  <si>
    <t>BANANA</t>
  </si>
  <si>
    <t>TOMATO</t>
  </si>
  <si>
    <t>APPLE</t>
  </si>
  <si>
    <t>MANGO</t>
  </si>
  <si>
    <t>ONION</t>
  </si>
  <si>
    <t>LADY FINGER</t>
  </si>
  <si>
    <t>POTATO</t>
  </si>
  <si>
    <t>VEGETABLES</t>
  </si>
  <si>
    <t>FRUITS</t>
  </si>
  <si>
    <t>(CELL LINKED HERE WITH THE OPTION BUTTONS)</t>
  </si>
  <si>
    <t>(DATA VALIDATION APPLIED HERE)</t>
  </si>
  <si>
    <t>CELLS CONTAINING FORMULAS</t>
  </si>
  <si>
    <t>QUESTION 3</t>
  </si>
  <si>
    <t>QUESTION1</t>
  </si>
  <si>
    <t>QUESTION 2</t>
  </si>
  <si>
    <t>QUESTION 4 (SECTION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</si>
</sst>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rgb="FFC00000"/>
      <name val="Calibri"/>
      <family val="2"/>
    </font>
    <font>
      <b/>
      <sz val="11"/>
      <color rgb="FFC00000"/>
      <name val="Calibri"/>
      <family val="2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4"/>
      <color rgb="FFC00000"/>
      <name val="Calibri"/>
      <family val="2"/>
    </font>
    <font>
      <b/>
      <sz val="14"/>
      <color rgb="FF00B050"/>
      <name val="Calibri"/>
      <family val="2"/>
    </font>
    <font>
      <u/>
      <sz val="11"/>
      <color theme="10"/>
      <name val="Calibri"/>
      <family val="2"/>
    </font>
    <font>
      <b/>
      <u/>
      <sz val="11"/>
      <color theme="10"/>
      <name val="Calibri"/>
      <family val="2"/>
    </font>
    <font>
      <sz val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9" fontId="10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0" xfId="1" applyFont="1" applyAlignment="1">
      <alignment horizontal="center" vertical="center"/>
    </xf>
    <xf numFmtId="0" fontId="5" fillId="0" borderId="0" xfId="1"/>
    <xf numFmtId="14" fontId="5" fillId="0" borderId="0" xfId="1" applyNumberFormat="1"/>
    <xf numFmtId="0" fontId="0" fillId="0" borderId="3" xfId="0" applyBorder="1" applyAlignment="1">
      <alignment vertical="center"/>
    </xf>
    <xf numFmtId="0" fontId="0" fillId="0" borderId="0" xfId="0" applyAlignment="1">
      <alignment horizontal="right" vertical="center" indent="1"/>
    </xf>
    <xf numFmtId="0" fontId="0" fillId="2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14" fontId="0" fillId="0" borderId="4" xfId="0" applyNumberFormat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3" xfId="0" quotePrefix="1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9" fontId="0" fillId="0" borderId="4" xfId="2" applyFont="1" applyBorder="1" applyAlignment="1">
      <alignment horizontal="center" vertical="center"/>
    </xf>
    <xf numFmtId="9" fontId="0" fillId="0" borderId="4" xfId="2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14" fillId="0" borderId="4" xfId="0" applyFont="1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0" fontId="7" fillId="0" borderId="0" xfId="0" applyFont="1"/>
    <xf numFmtId="0" fontId="14" fillId="2" borderId="0" xfId="0" applyFont="1" applyFill="1" applyAlignment="1">
      <alignment horizontal="center" vertical="center"/>
    </xf>
    <xf numFmtId="9" fontId="7" fillId="2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3" xfId="0" quotePrefix="1" applyBorder="1" applyAlignment="1">
      <alignment vertical="center"/>
    </xf>
    <xf numFmtId="0" fontId="16" fillId="4" borderId="0" xfId="1" applyFont="1" applyFill="1" applyAlignment="1">
      <alignment horizontal="center" vertical="center"/>
    </xf>
    <xf numFmtId="0" fontId="16" fillId="4" borderId="0" xfId="1" applyFont="1" applyFill="1" applyAlignment="1">
      <alignment horizontal="center" vertical="center" wrapText="1"/>
    </xf>
    <xf numFmtId="0" fontId="5" fillId="0" borderId="5" xfId="1" applyBorder="1" applyAlignment="1">
      <alignment horizontal="center" vertical="center"/>
    </xf>
    <xf numFmtId="0" fontId="5" fillId="0" borderId="6" xfId="1" applyBorder="1" applyAlignment="1">
      <alignment horizontal="left" vertical="center"/>
    </xf>
    <xf numFmtId="3" fontId="5" fillId="0" borderId="8" xfId="1" applyNumberFormat="1" applyBorder="1" applyAlignment="1">
      <alignment horizontal="center" vertical="center"/>
    </xf>
    <xf numFmtId="0" fontId="5" fillId="0" borderId="3" xfId="1" applyBorder="1" applyAlignment="1">
      <alignment horizontal="center" vertical="center"/>
    </xf>
    <xf numFmtId="0" fontId="5" fillId="0" borderId="0" xfId="1" applyAlignment="1">
      <alignment horizontal="left" vertical="center"/>
    </xf>
    <xf numFmtId="3" fontId="5" fillId="0" borderId="9" xfId="1" applyNumberFormat="1" applyBorder="1" applyAlignment="1">
      <alignment horizontal="center" vertical="center"/>
    </xf>
    <xf numFmtId="0" fontId="5" fillId="0" borderId="10" xfId="1" applyBorder="1" applyAlignment="1">
      <alignment horizontal="center" vertical="center"/>
    </xf>
    <xf numFmtId="0" fontId="5" fillId="0" borderId="11" xfId="1" applyBorder="1" applyAlignment="1">
      <alignment horizontal="left" vertical="center"/>
    </xf>
    <xf numFmtId="3" fontId="5" fillId="0" borderId="12" xfId="1" applyNumberFormat="1" applyBorder="1" applyAlignment="1">
      <alignment horizontal="center" vertical="center"/>
    </xf>
    <xf numFmtId="3" fontId="15" fillId="0" borderId="0" xfId="0" applyNumberFormat="1" applyFont="1"/>
    <xf numFmtId="0" fontId="15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right" vertical="center" indent="1"/>
    </xf>
    <xf numFmtId="0" fontId="1" fillId="0" borderId="0" xfId="0" applyFont="1"/>
    <xf numFmtId="0" fontId="1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7" fillId="0" borderId="11" xfId="0" applyFont="1" applyBorder="1" applyAlignment="1">
      <alignment horizontal="left" vertical="center"/>
    </xf>
    <xf numFmtId="0" fontId="5" fillId="0" borderId="0" xfId="1" applyAlignment="1">
      <alignment vertical="center"/>
    </xf>
    <xf numFmtId="0" fontId="19" fillId="0" borderId="0" xfId="3" applyAlignment="1">
      <alignment vertical="center"/>
    </xf>
    <xf numFmtId="0" fontId="7" fillId="0" borderId="11" xfId="0" applyFont="1" applyBorder="1"/>
    <xf numFmtId="0" fontId="20" fillId="0" borderId="7" xfId="3" applyFont="1" applyBorder="1" applyAlignment="1">
      <alignment vertical="center"/>
    </xf>
    <xf numFmtId="0" fontId="0" fillId="0" borderId="3" xfId="0" quotePrefix="1" applyBorder="1" applyAlignment="1">
      <alignment horizontal="left" vertical="center" wrapText="1"/>
    </xf>
    <xf numFmtId="0" fontId="7" fillId="0" borderId="4" xfId="0" applyFont="1" applyBorder="1" applyAlignment="1">
      <alignment horizontal="right" vertical="center" indent="1"/>
    </xf>
    <xf numFmtId="0" fontId="5" fillId="0" borderId="6" xfId="1" applyBorder="1" applyAlignment="1">
      <alignment horizontal="center" vertical="center"/>
    </xf>
    <xf numFmtId="0" fontId="5" fillId="0" borderId="0" xfId="1" applyBorder="1" applyAlignment="1">
      <alignment horizontal="center" vertical="center"/>
    </xf>
    <xf numFmtId="0" fontId="5" fillId="0" borderId="11" xfId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6" borderId="4" xfId="0" applyFill="1" applyBorder="1" applyAlignment="1">
      <alignment vertical="center"/>
    </xf>
  </cellXfs>
  <cellStyles count="4">
    <cellStyle name="Hyperlink" xfId="3" builtinId="8"/>
    <cellStyle name="Normal" xfId="0" builtinId="0"/>
    <cellStyle name="Normal 2" xfId="1" xr:uid="{B72E6EBC-FE5F-45AD-A7D2-A9B2DA412C20}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6/relationships/vbaProject" Target="vbaProject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Division</a:t>
            </a:r>
            <a:r>
              <a:rPr lang="en-IN" b="1" baseline="0"/>
              <a:t> wise Sales</a:t>
            </a:r>
          </a:p>
        </c:rich>
      </c:tx>
      <c:layout>
        <c:manualLayout>
          <c:xMode val="edge"/>
          <c:yMode val="edge"/>
          <c:x val="2.784011373578303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'Section 5'!$G$4:$H$12</c:f>
              <c:multiLvlStrCache>
                <c:ptCount val="9"/>
                <c:lvl>
                  <c:pt idx="0">
                    <c:v>Cotton</c:v>
                  </c:pt>
                  <c:pt idx="1">
                    <c:v>Fashion</c:v>
                  </c:pt>
                  <c:pt idx="2">
                    <c:v>Other</c:v>
                  </c:pt>
                  <c:pt idx="3">
                    <c:v>Cotton</c:v>
                  </c:pt>
                  <c:pt idx="4">
                    <c:v>Fashion</c:v>
                  </c:pt>
                  <c:pt idx="5">
                    <c:v>Other</c:v>
                  </c:pt>
                  <c:pt idx="6">
                    <c:v>Cotton</c:v>
                  </c:pt>
                  <c:pt idx="7">
                    <c:v>Fashion</c:v>
                  </c:pt>
                  <c:pt idx="8">
                    <c:v>Other</c:v>
                  </c:pt>
                </c:lvl>
                <c:lvl>
                  <c:pt idx="0">
                    <c:v>Gents Wear</c:v>
                  </c:pt>
                  <c:pt idx="3">
                    <c:v>Ladies Wear</c:v>
                  </c:pt>
                  <c:pt idx="6">
                    <c:v>Kids Wear</c:v>
                  </c:pt>
                </c:lvl>
              </c:multiLvlStrCache>
            </c:multiLvlStrRef>
          </c:cat>
          <c:val>
            <c:numRef>
              <c:f>'Section 5'!$I$4:$I$12</c:f>
              <c:numCache>
                <c:formatCode>#,##0</c:formatCode>
                <c:ptCount val="9"/>
                <c:pt idx="0">
                  <c:v>16163</c:v>
                </c:pt>
                <c:pt idx="1">
                  <c:v>8494</c:v>
                </c:pt>
                <c:pt idx="2">
                  <c:v>7554</c:v>
                </c:pt>
                <c:pt idx="3">
                  <c:v>17917</c:v>
                </c:pt>
                <c:pt idx="4">
                  <c:v>14260</c:v>
                </c:pt>
                <c:pt idx="5">
                  <c:v>5896</c:v>
                </c:pt>
                <c:pt idx="6">
                  <c:v>12534</c:v>
                </c:pt>
                <c:pt idx="7">
                  <c:v>16956</c:v>
                </c:pt>
                <c:pt idx="8">
                  <c:v>8935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B-43C5-B26C-350CFABBFB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8112207"/>
        <c:axId val="788111727"/>
      </c:barChart>
      <c:catAx>
        <c:axId val="78811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1727"/>
        <c:crosses val="autoZero"/>
        <c:auto val="1"/>
        <c:lblAlgn val="ctr"/>
        <c:lblOffset val="100"/>
        <c:noMultiLvlLbl val="0"/>
      </c:catAx>
      <c:valAx>
        <c:axId val="788111727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78811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firstButton="1" fmlaLink="$C$8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checked="Checked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Radio" checked="Checked" firstButton="1" fmlaLink="$C$10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firstButton="1" fmlaLink="$C$6" lockText="1" noThreeD="1"/>
</file>

<file path=xl/ctrlProps/ctrlProp20.xml><?xml version="1.0" encoding="utf-8"?>
<formControlPr xmlns="http://schemas.microsoft.com/office/spreadsheetml/2009/9/main" objectType="Radio" firstButton="1" fmlaLink="$C$12" lockText="1" noThreeD="1"/>
</file>

<file path=xl/ctrlProps/ctrlProp21.xml><?xml version="1.0" encoding="utf-8"?>
<formControlPr xmlns="http://schemas.microsoft.com/office/spreadsheetml/2009/9/main" objectType="Radio" checked="Checked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CheckBox" checked="Checked" fmlaLink="$C$14" lockText="1" noThreeD="1"/>
</file>

<file path=xl/ctrlProps/ctrlProp26.xml><?xml version="1.0" encoding="utf-8"?>
<formControlPr xmlns="http://schemas.microsoft.com/office/spreadsheetml/2009/9/main" objectType="CheckBox" checked="Checked" fmlaLink="$D$14" lockText="1" noThreeD="1"/>
</file>

<file path=xl/ctrlProps/ctrlProp27.xml><?xml version="1.0" encoding="utf-8"?>
<formControlPr xmlns="http://schemas.microsoft.com/office/spreadsheetml/2009/9/main" objectType="CheckBox" fmlaLink="$E$14" lockText="1" noThreeD="1"/>
</file>

<file path=xl/ctrlProps/ctrlProp28.xml><?xml version="1.0" encoding="utf-8"?>
<formControlPr xmlns="http://schemas.microsoft.com/office/spreadsheetml/2009/9/main" objectType="CheckBox" checked="Checked" fmlaLink="$C$16" lockText="1" noThreeD="1"/>
</file>

<file path=xl/ctrlProps/ctrlProp29.xml><?xml version="1.0" encoding="utf-8"?>
<formControlPr xmlns="http://schemas.microsoft.com/office/spreadsheetml/2009/9/main" objectType="CheckBox" fmlaLink="$D$16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CheckBox" checked="Checked" fmlaLink="$C$18" lockText="1" noThreeD="1"/>
</file>

<file path=xl/ctrlProps/ctrlProp31.xml><?xml version="1.0" encoding="utf-8"?>
<formControlPr xmlns="http://schemas.microsoft.com/office/spreadsheetml/2009/9/main" objectType="CheckBox" fmlaLink="$D$18" lockText="1" noThreeD="1"/>
</file>

<file path=xl/ctrlProps/ctrlProp32.xml><?xml version="1.0" encoding="utf-8"?>
<formControlPr xmlns="http://schemas.microsoft.com/office/spreadsheetml/2009/9/main" objectType="Radio" firstButton="1" fmlaLink="$C$20" lockText="1" noThreeD="1"/>
</file>

<file path=xl/ctrlProps/ctrlProp33.xml><?xml version="1.0" encoding="utf-8"?>
<formControlPr xmlns="http://schemas.microsoft.com/office/spreadsheetml/2009/9/main" objectType="Radio" checked="Checked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Radio" lockText="1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Radio" checked="Checked" firstButton="1" fmlaLink="$C$22" lockText="1" noThreeD="1"/>
</file>

<file path=xl/ctrlProps/ctrlProp38.xml><?xml version="1.0" encoding="utf-8"?>
<formControlPr xmlns="http://schemas.microsoft.com/office/spreadsheetml/2009/9/main" objectType="Radio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CheckBox" fmlaLink="$C$24" lockText="1" noThreeD="1"/>
</file>

<file path=xl/ctrlProps/ctrlProp43.xml><?xml version="1.0" encoding="utf-8"?>
<formControlPr xmlns="http://schemas.microsoft.com/office/spreadsheetml/2009/9/main" objectType="CheckBox" checked="Checked" fmlaLink="$C$25" lockText="1" noThreeD="1"/>
</file>

<file path=xl/ctrlProps/ctrlProp44.xml><?xml version="1.0" encoding="utf-8"?>
<formControlPr xmlns="http://schemas.microsoft.com/office/spreadsheetml/2009/9/main" objectType="CheckBox" fmlaLink="$D$24" lockText="1" noThreeD="1"/>
</file>

<file path=xl/ctrlProps/ctrlProp45.xml><?xml version="1.0" encoding="utf-8"?>
<formControlPr xmlns="http://schemas.microsoft.com/office/spreadsheetml/2009/9/main" objectType="CheckBox" fmlaLink="$D$25" lockText="1" noThreeD="1"/>
</file>

<file path=xl/ctrlProps/ctrlProp46.xml><?xml version="1.0" encoding="utf-8"?>
<formControlPr xmlns="http://schemas.microsoft.com/office/spreadsheetml/2009/9/main" objectType="Radio" lockText="1" noThreeD="1"/>
</file>

<file path=xl/ctrlProps/ctrlProp47.xml><?xml version="1.0" encoding="utf-8"?>
<formControlPr xmlns="http://schemas.microsoft.com/office/spreadsheetml/2009/9/main" objectType="Radio" firstButton="1" fmlaLink="$D$11" lockText="1"/>
</file>

<file path=xl/ctrlProps/ctrlProp48.xml><?xml version="1.0" encoding="utf-8"?>
<formControlPr xmlns="http://schemas.microsoft.com/office/spreadsheetml/2009/9/main" objectType="Radio" checked="Checked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fmlaLink="$C$4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checked="Checked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236220</xdr:colOff>
          <xdr:row>4</xdr:row>
          <xdr:rowOff>53340</xdr:rowOff>
        </xdr:from>
        <xdr:to>
          <xdr:col>1</xdr:col>
          <xdr:colOff>3771900</xdr:colOff>
          <xdr:row>4</xdr:row>
          <xdr:rowOff>563880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6</xdr:row>
          <xdr:rowOff>175260</xdr:rowOff>
        </xdr:from>
        <xdr:to>
          <xdr:col>1</xdr:col>
          <xdr:colOff>2461260</xdr:colOff>
          <xdr:row>6</xdr:row>
          <xdr:rowOff>441960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=IF(B2&gt;=E2,"Accept","Reject")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6</xdr:row>
          <xdr:rowOff>449580</xdr:rowOff>
        </xdr:from>
        <xdr:to>
          <xdr:col>1</xdr:col>
          <xdr:colOff>2026920</xdr:colOff>
          <xdr:row>6</xdr:row>
          <xdr:rowOff>716280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=IF(B2&gt;=$E2,"Accept","Reject")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6</xdr:row>
          <xdr:rowOff>723900</xdr:rowOff>
        </xdr:from>
        <xdr:to>
          <xdr:col>1</xdr:col>
          <xdr:colOff>2179320</xdr:colOff>
          <xdr:row>6</xdr:row>
          <xdr:rowOff>990600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=IF(B2&gt;=$E$2,"Accept","Reject")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251460</xdr:colOff>
          <xdr:row>6</xdr:row>
          <xdr:rowOff>114300</xdr:rowOff>
        </xdr:from>
        <xdr:to>
          <xdr:col>1</xdr:col>
          <xdr:colOff>3794760</xdr:colOff>
          <xdr:row>6</xdr:row>
          <xdr:rowOff>1318260</xdr:rowOff>
        </xdr:to>
        <xdr:sp macro="" textlink="">
          <xdr:nvSpPr>
            <xdr:cNvPr id="1035" name="Group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8</xdr:row>
          <xdr:rowOff>175260</xdr:rowOff>
        </xdr:from>
        <xdr:to>
          <xdr:col>1</xdr:col>
          <xdr:colOff>2461260</xdr:colOff>
          <xdr:row>8</xdr:row>
          <xdr:rowOff>441960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8</xdr:row>
          <xdr:rowOff>441960</xdr:rowOff>
        </xdr:from>
        <xdr:to>
          <xdr:col>1</xdr:col>
          <xdr:colOff>2026920</xdr:colOff>
          <xdr:row>8</xdr:row>
          <xdr:rowOff>708660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Replace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8</xdr:row>
          <xdr:rowOff>982980</xdr:rowOff>
        </xdr:from>
        <xdr:to>
          <xdr:col>1</xdr:col>
          <xdr:colOff>2179320</xdr:colOff>
          <xdr:row>8</xdr:row>
          <xdr:rowOff>1249680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Go To Special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8</xdr:row>
          <xdr:rowOff>716280</xdr:rowOff>
        </xdr:from>
        <xdr:to>
          <xdr:col>1</xdr:col>
          <xdr:colOff>2072640</xdr:colOff>
          <xdr:row>8</xdr:row>
          <xdr:rowOff>982980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Go 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312420</xdr:colOff>
          <xdr:row>4</xdr:row>
          <xdr:rowOff>205740</xdr:rowOff>
        </xdr:from>
        <xdr:to>
          <xdr:col>1</xdr:col>
          <xdr:colOff>967740</xdr:colOff>
          <xdr:row>4</xdr:row>
          <xdr:rowOff>434340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CTRL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1203960</xdr:colOff>
          <xdr:row>4</xdr:row>
          <xdr:rowOff>205740</xdr:rowOff>
        </xdr:from>
        <xdr:to>
          <xdr:col>1</xdr:col>
          <xdr:colOff>1851660</xdr:colOff>
          <xdr:row>4</xdr:row>
          <xdr:rowOff>434340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2087880</xdr:colOff>
          <xdr:row>4</xdr:row>
          <xdr:rowOff>198120</xdr:rowOff>
        </xdr:from>
        <xdr:to>
          <xdr:col>1</xdr:col>
          <xdr:colOff>2735580</xdr:colOff>
          <xdr:row>4</xdr:row>
          <xdr:rowOff>441960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2979420</xdr:colOff>
          <xdr:row>4</xdr:row>
          <xdr:rowOff>198120</xdr:rowOff>
        </xdr:from>
        <xdr:to>
          <xdr:col>1</xdr:col>
          <xdr:colOff>3467100</xdr:colOff>
          <xdr:row>4</xdr:row>
          <xdr:rowOff>441960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266700</xdr:colOff>
          <xdr:row>8</xdr:row>
          <xdr:rowOff>99060</xdr:rowOff>
        </xdr:from>
        <xdr:to>
          <xdr:col>1</xdr:col>
          <xdr:colOff>3802380</xdr:colOff>
          <xdr:row>8</xdr:row>
          <xdr:rowOff>1295400</xdr:rowOff>
        </xdr:to>
        <xdr:sp macro="" textlink="">
          <xdr:nvSpPr>
            <xdr:cNvPr id="1045" name="Group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10</xdr:row>
          <xdr:rowOff>571500</xdr:rowOff>
        </xdr:from>
        <xdr:to>
          <xdr:col>1</xdr:col>
          <xdr:colOff>2537460</xdr:colOff>
          <xdr:row>10</xdr:row>
          <xdr:rowOff>838200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=EOMONTH($B$2,B1)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10</xdr:row>
          <xdr:rowOff>838200</xdr:rowOff>
        </xdr:from>
        <xdr:to>
          <xdr:col>1</xdr:col>
          <xdr:colOff>2095500</xdr:colOff>
          <xdr:row>10</xdr:row>
          <xdr:rowOff>1104900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=EOMONTH($B$2,G1)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2689860</xdr:colOff>
          <xdr:row>10</xdr:row>
          <xdr:rowOff>853440</xdr:rowOff>
        </xdr:from>
        <xdr:to>
          <xdr:col>1</xdr:col>
          <xdr:colOff>4556760</xdr:colOff>
          <xdr:row>10</xdr:row>
          <xdr:rowOff>1120140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=MONTH($G$2)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2689860</xdr:colOff>
          <xdr:row>10</xdr:row>
          <xdr:rowOff>586740</xdr:rowOff>
        </xdr:from>
        <xdr:to>
          <xdr:col>1</xdr:col>
          <xdr:colOff>4450080</xdr:colOff>
          <xdr:row>10</xdr:row>
          <xdr:rowOff>853440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=EOMONTH($B$2,C1)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1327150</xdr:colOff>
      <xdr:row>9</xdr:row>
      <xdr:rowOff>401190</xdr:rowOff>
    </xdr:from>
    <xdr:to>
      <xdr:col>1</xdr:col>
      <xdr:colOff>5308600</xdr:colOff>
      <xdr:row>10</xdr:row>
      <xdr:rowOff>273049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050" y="6078090"/>
          <a:ext cx="3981450" cy="411609"/>
        </a:xfrm>
        <a:prstGeom prst="rect">
          <a:avLst/>
        </a:prstGeom>
        <a:noFill/>
        <a:ln w="190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281940</xdr:colOff>
          <xdr:row>10</xdr:row>
          <xdr:rowOff>464820</xdr:rowOff>
        </xdr:from>
        <xdr:to>
          <xdr:col>1</xdr:col>
          <xdr:colOff>5105400</xdr:colOff>
          <xdr:row>10</xdr:row>
          <xdr:rowOff>1295400</xdr:rowOff>
        </xdr:to>
        <xdr:sp macro="" textlink="">
          <xdr:nvSpPr>
            <xdr:cNvPr id="1051" name="Group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12</xdr:row>
          <xdr:rowOff>175260</xdr:rowOff>
        </xdr:from>
        <xdr:to>
          <xdr:col>1</xdr:col>
          <xdr:colOff>2537460</xdr:colOff>
          <xdr:row>12</xdr:row>
          <xdr:rowOff>441960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What-If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12</xdr:row>
          <xdr:rowOff>441960</xdr:rowOff>
        </xdr:from>
        <xdr:to>
          <xdr:col>1</xdr:col>
          <xdr:colOff>2095500</xdr:colOff>
          <xdr:row>12</xdr:row>
          <xdr:rowOff>708660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PivotTable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2689860</xdr:colOff>
          <xdr:row>12</xdr:row>
          <xdr:rowOff>457200</xdr:rowOff>
        </xdr:from>
        <xdr:to>
          <xdr:col>1</xdr:col>
          <xdr:colOff>4556760</xdr:colOff>
          <xdr:row>12</xdr:row>
          <xdr:rowOff>723900</xdr:rowOff>
        </xdr:to>
        <xdr:sp macro="" textlink="">
          <xdr:nvSpPr>
            <xdr:cNvPr id="1055" name="Option 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Text to Columns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2689860</xdr:colOff>
          <xdr:row>12</xdr:row>
          <xdr:rowOff>190500</xdr:rowOff>
        </xdr:from>
        <xdr:to>
          <xdr:col>1</xdr:col>
          <xdr:colOff>4450080</xdr:colOff>
          <xdr:row>12</xdr:row>
          <xdr:rowOff>457200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Data Validation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320040</xdr:colOff>
          <xdr:row>12</xdr:row>
          <xdr:rowOff>30480</xdr:rowOff>
        </xdr:from>
        <xdr:to>
          <xdr:col>1</xdr:col>
          <xdr:colOff>5143500</xdr:colOff>
          <xdr:row>12</xdr:row>
          <xdr:rowOff>861060</xdr:rowOff>
        </xdr:to>
        <xdr:sp macro="" textlink="">
          <xdr:nvSpPr>
            <xdr:cNvPr id="1057" name="Group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14</xdr:row>
          <xdr:rowOff>60960</xdr:rowOff>
        </xdr:from>
        <xdr:to>
          <xdr:col>1</xdr:col>
          <xdr:colOff>2659380</xdr:colOff>
          <xdr:row>14</xdr:row>
          <xdr:rowOff>335280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Gap between reality and expectation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14</xdr:row>
          <xdr:rowOff>342900</xdr:rowOff>
        </xdr:from>
        <xdr:to>
          <xdr:col>1</xdr:col>
          <xdr:colOff>2659380</xdr:colOff>
          <xdr:row>14</xdr:row>
          <xdr:rowOff>624840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Low Productivity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14</xdr:row>
          <xdr:rowOff>624840</xdr:rowOff>
        </xdr:from>
        <xdr:to>
          <xdr:col>1</xdr:col>
          <xdr:colOff>2659380</xdr:colOff>
          <xdr:row>14</xdr:row>
          <xdr:rowOff>899160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Considering Customer Requirements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16</xdr:row>
          <xdr:rowOff>60960</xdr:rowOff>
        </xdr:from>
        <xdr:to>
          <xdr:col>1</xdr:col>
          <xdr:colOff>2659380</xdr:colOff>
          <xdr:row>16</xdr:row>
          <xdr:rowOff>335280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1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Cost of Conformance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16</xdr:row>
          <xdr:rowOff>342900</xdr:rowOff>
        </xdr:from>
        <xdr:to>
          <xdr:col>1</xdr:col>
          <xdr:colOff>2659380</xdr:colOff>
          <xdr:row>16</xdr:row>
          <xdr:rowOff>624840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Cost of Non-conformance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18</xdr:row>
          <xdr:rowOff>60960</xdr:rowOff>
        </xdr:from>
        <xdr:to>
          <xdr:col>1</xdr:col>
          <xdr:colOff>2659380</xdr:colOff>
          <xdr:row>18</xdr:row>
          <xdr:rowOff>335280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Cost of Conformance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18</xdr:row>
          <xdr:rowOff>342900</xdr:rowOff>
        </xdr:from>
        <xdr:to>
          <xdr:col>1</xdr:col>
          <xdr:colOff>2659380</xdr:colOff>
          <xdr:row>18</xdr:row>
          <xdr:rowOff>624840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Cost of Non-conformance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20</xdr:row>
          <xdr:rowOff>60960</xdr:rowOff>
        </xdr:from>
        <xdr:to>
          <xdr:col>1</xdr:col>
          <xdr:colOff>2499360</xdr:colOff>
          <xdr:row>20</xdr:row>
          <xdr:rowOff>327660</xdr:rowOff>
        </xdr:to>
        <xdr:sp macro="" textlink="">
          <xdr:nvSpPr>
            <xdr:cNvPr id="1073" name="Option Butto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Sheet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20</xdr:row>
          <xdr:rowOff>327660</xdr:rowOff>
        </xdr:from>
        <xdr:to>
          <xdr:col>1</xdr:col>
          <xdr:colOff>2065020</xdr:colOff>
          <xdr:row>20</xdr:row>
          <xdr:rowOff>594360</xdr:rowOff>
        </xdr:to>
        <xdr:sp macro="" textlink="">
          <xdr:nvSpPr>
            <xdr:cNvPr id="1074" name="Option 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Flow 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2651760</xdr:colOff>
          <xdr:row>20</xdr:row>
          <xdr:rowOff>335280</xdr:rowOff>
        </xdr:from>
        <xdr:to>
          <xdr:col>1</xdr:col>
          <xdr:colOff>4526280</xdr:colOff>
          <xdr:row>20</xdr:row>
          <xdr:rowOff>601980</xdr:rowOff>
        </xdr:to>
        <xdr:sp macro="" textlink="">
          <xdr:nvSpPr>
            <xdr:cNvPr id="1075" name="Option 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Cause &amp; Effect 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2651760</xdr:colOff>
          <xdr:row>20</xdr:row>
          <xdr:rowOff>68580</xdr:rowOff>
        </xdr:from>
        <xdr:to>
          <xdr:col>1</xdr:col>
          <xdr:colOff>4419600</xdr:colOff>
          <xdr:row>20</xdr:row>
          <xdr:rowOff>335280</xdr:rowOff>
        </xdr:to>
        <xdr:sp macro="" textlink="">
          <xdr:nvSpPr>
            <xdr:cNvPr id="1076" name="Option 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Brainstroming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281940</xdr:colOff>
          <xdr:row>20</xdr:row>
          <xdr:rowOff>15240</xdr:rowOff>
        </xdr:from>
        <xdr:to>
          <xdr:col>1</xdr:col>
          <xdr:colOff>4876800</xdr:colOff>
          <xdr:row>20</xdr:row>
          <xdr:rowOff>647700</xdr:rowOff>
        </xdr:to>
        <xdr:sp macro="" textlink="">
          <xdr:nvSpPr>
            <xdr:cNvPr id="1077" name="Group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22</xdr:row>
          <xdr:rowOff>60960</xdr:rowOff>
        </xdr:from>
        <xdr:to>
          <xdr:col>1</xdr:col>
          <xdr:colOff>2499360</xdr:colOff>
          <xdr:row>22</xdr:row>
          <xdr:rowOff>327660</xdr:rowOff>
        </xdr:to>
        <xdr:sp macro="" textlink="">
          <xdr:nvSpPr>
            <xdr:cNvPr id="1078" name="Option 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Nominal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22</xdr:row>
          <xdr:rowOff>327660</xdr:rowOff>
        </xdr:from>
        <xdr:to>
          <xdr:col>1</xdr:col>
          <xdr:colOff>2065020</xdr:colOff>
          <xdr:row>22</xdr:row>
          <xdr:rowOff>586740</xdr:rowOff>
        </xdr:to>
        <xdr:sp macro="" textlink="">
          <xdr:nvSpPr>
            <xdr:cNvPr id="1079" name="Option Butto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Ordinal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2651760</xdr:colOff>
          <xdr:row>22</xdr:row>
          <xdr:rowOff>335280</xdr:rowOff>
        </xdr:from>
        <xdr:to>
          <xdr:col>1</xdr:col>
          <xdr:colOff>4526280</xdr:colOff>
          <xdr:row>22</xdr:row>
          <xdr:rowOff>594360</xdr:rowOff>
        </xdr:to>
        <xdr:sp macro="" textlink="">
          <xdr:nvSpPr>
            <xdr:cNvPr id="1080" name="Option Butto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2651760</xdr:colOff>
          <xdr:row>22</xdr:row>
          <xdr:rowOff>68580</xdr:rowOff>
        </xdr:from>
        <xdr:to>
          <xdr:col>1</xdr:col>
          <xdr:colOff>4419600</xdr:colOff>
          <xdr:row>22</xdr:row>
          <xdr:rowOff>335280</xdr:rowOff>
        </xdr:to>
        <xdr:sp macro="" textlink="">
          <xdr:nvSpPr>
            <xdr:cNvPr id="1081" name="Option 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281940</xdr:colOff>
          <xdr:row>22</xdr:row>
          <xdr:rowOff>15240</xdr:rowOff>
        </xdr:from>
        <xdr:to>
          <xdr:col>1</xdr:col>
          <xdr:colOff>4876800</xdr:colOff>
          <xdr:row>22</xdr:row>
          <xdr:rowOff>647700</xdr:rowOff>
        </xdr:to>
        <xdr:sp macro="" textlink="">
          <xdr:nvSpPr>
            <xdr:cNvPr id="1082" name="Group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327660</xdr:colOff>
          <xdr:row>23</xdr:row>
          <xdr:rowOff>381000</xdr:rowOff>
        </xdr:from>
        <xdr:to>
          <xdr:col>1</xdr:col>
          <xdr:colOff>1554480</xdr:colOff>
          <xdr:row>24</xdr:row>
          <xdr:rowOff>213360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 categories cause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327660</xdr:colOff>
          <xdr:row>24</xdr:row>
          <xdr:rowOff>281940</xdr:rowOff>
        </xdr:from>
        <xdr:to>
          <xdr:col>1</xdr:col>
          <xdr:colOff>1554480</xdr:colOff>
          <xdr:row>24</xdr:row>
          <xdr:rowOff>502920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Review Effect of Causes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2514600</xdr:colOff>
          <xdr:row>23</xdr:row>
          <xdr:rowOff>381000</xdr:rowOff>
        </xdr:from>
        <xdr:to>
          <xdr:col>1</xdr:col>
          <xdr:colOff>3741420</xdr:colOff>
          <xdr:row>24</xdr:row>
          <xdr:rowOff>213360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Understand process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2514600</xdr:colOff>
          <xdr:row>24</xdr:row>
          <xdr:rowOff>281940</xdr:rowOff>
        </xdr:from>
        <xdr:to>
          <xdr:col>1</xdr:col>
          <xdr:colOff>3741420</xdr:colOff>
          <xdr:row>24</xdr:row>
          <xdr:rowOff>502920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Finding Solutions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6</xdr:row>
          <xdr:rowOff>1013460</xdr:rowOff>
        </xdr:from>
        <xdr:to>
          <xdr:col>1</xdr:col>
          <xdr:colOff>2179320</xdr:colOff>
          <xdr:row>6</xdr:row>
          <xdr:rowOff>1280160</xdr:rowOff>
        </xdr:to>
        <xdr:sp macro="" textlink="">
          <xdr:nvSpPr>
            <xdr:cNvPr id="1092" name="Option Butto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=IF(B2&gt;=E$2,"Accept","Reject")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44450</xdr:colOff>
      <xdr:row>2</xdr:row>
      <xdr:rowOff>19050</xdr:rowOff>
    </xdr:from>
    <xdr:to>
      <xdr:col>18</xdr:col>
      <xdr:colOff>368042</xdr:colOff>
      <xdr:row>12</xdr:row>
      <xdr:rowOff>2052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69700" y="387350"/>
          <a:ext cx="5809992" cy="315800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1775460</xdr:colOff>
          <xdr:row>10</xdr:row>
          <xdr:rowOff>259080</xdr:rowOff>
        </xdr:from>
        <xdr:to>
          <xdr:col>2</xdr:col>
          <xdr:colOff>3390900</xdr:colOff>
          <xdr:row>12</xdr:row>
          <xdr:rowOff>121920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8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3695700</xdr:colOff>
          <xdr:row>10</xdr:row>
          <xdr:rowOff>259080</xdr:rowOff>
        </xdr:from>
        <xdr:to>
          <xdr:col>2</xdr:col>
          <xdr:colOff>5791200</xdr:colOff>
          <xdr:row>12</xdr:row>
          <xdr:rowOff>175260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8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2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411480</xdr:colOff>
      <xdr:row>13</xdr:row>
      <xdr:rowOff>3810</xdr:rowOff>
    </xdr:from>
    <xdr:to>
      <xdr:col>18</xdr:col>
      <xdr:colOff>106680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E16CF-64BF-CC42-DED4-6DD562AFC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114300</xdr:colOff>
          <xdr:row>8</xdr:row>
          <xdr:rowOff>121920</xdr:rowOff>
        </xdr:from>
        <xdr:to>
          <xdr:col>15</xdr:col>
          <xdr:colOff>381000</xdr:colOff>
          <xdr:row>13</xdr:row>
          <xdr:rowOff>106680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RUN MACRO HERE!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6.%20Training%20Material\Excel\03.%20Excel%20Basic%20to%20Advance\01.%20Rev.%2000\03.%20Exercise%20Files_Solved\16.%20Excel%20Charts%20-%20Data%20Visulization%20Techniq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k Column"/>
      <sheetName val="Error Bar"/>
      <sheetName val="Dynamic_Line Chart"/>
      <sheetName val="Dynamic_Column Chart"/>
      <sheetName val="Column+Donut"/>
    </sheetNames>
    <sheetDataSet>
      <sheetData sheetId="0" refreshError="1"/>
      <sheetData sheetId="1">
        <row r="3">
          <cell r="C3" t="str">
            <v>Sales</v>
          </cell>
        </row>
      </sheetData>
      <sheetData sheetId="2">
        <row r="2">
          <cell r="A2">
            <v>42409</v>
          </cell>
          <cell r="B2">
            <v>74.44</v>
          </cell>
        </row>
        <row r="3">
          <cell r="A3">
            <v>42410</v>
          </cell>
          <cell r="B3">
            <v>75.19</v>
          </cell>
          <cell r="F3">
            <v>42425</v>
          </cell>
        </row>
        <row r="4">
          <cell r="A4">
            <v>42411</v>
          </cell>
          <cell r="B4">
            <v>76.510000000000005</v>
          </cell>
          <cell r="F4">
            <v>42446</v>
          </cell>
        </row>
        <row r="5">
          <cell r="A5">
            <v>42412</v>
          </cell>
          <cell r="B5">
            <v>76.23</v>
          </cell>
        </row>
        <row r="6">
          <cell r="A6">
            <v>42413</v>
          </cell>
          <cell r="B6">
            <v>75.739999999999995</v>
          </cell>
        </row>
        <row r="7">
          <cell r="A7">
            <v>42417</v>
          </cell>
          <cell r="B7">
            <v>75.599999999999994</v>
          </cell>
        </row>
        <row r="8">
          <cell r="A8">
            <v>42418</v>
          </cell>
          <cell r="B8">
            <v>76.709999999999994</v>
          </cell>
        </row>
        <row r="9">
          <cell r="A9">
            <v>42419</v>
          </cell>
          <cell r="B9">
            <v>79.42</v>
          </cell>
        </row>
        <row r="10">
          <cell r="A10">
            <v>42420</v>
          </cell>
          <cell r="B10">
            <v>79.894999999999996</v>
          </cell>
        </row>
        <row r="11">
          <cell r="A11">
            <v>42423</v>
          </cell>
          <cell r="B11">
            <v>78.84</v>
          </cell>
        </row>
        <row r="12">
          <cell r="A12">
            <v>42424</v>
          </cell>
          <cell r="B12">
            <v>78.45</v>
          </cell>
        </row>
        <row r="13">
          <cell r="A13">
            <v>42425</v>
          </cell>
          <cell r="B13">
            <v>79.56</v>
          </cell>
        </row>
        <row r="14">
          <cell r="A14">
            <v>42426</v>
          </cell>
          <cell r="B14">
            <v>80.41</v>
          </cell>
        </row>
        <row r="15">
          <cell r="A15">
            <v>42427</v>
          </cell>
          <cell r="B15">
            <v>78.97</v>
          </cell>
        </row>
        <row r="16">
          <cell r="A16">
            <v>42431</v>
          </cell>
          <cell r="B16">
            <v>79.75</v>
          </cell>
        </row>
        <row r="17">
          <cell r="A17">
            <v>42432</v>
          </cell>
          <cell r="B17">
            <v>79.599999999999994</v>
          </cell>
        </row>
        <row r="18">
          <cell r="A18">
            <v>42433</v>
          </cell>
          <cell r="B18">
            <v>80.894999999999996</v>
          </cell>
        </row>
        <row r="19">
          <cell r="A19">
            <v>42434</v>
          </cell>
          <cell r="B19">
            <v>81.209999999999994</v>
          </cell>
        </row>
        <row r="20">
          <cell r="A20">
            <v>42435</v>
          </cell>
          <cell r="B20">
            <v>80.004999999999995</v>
          </cell>
        </row>
        <row r="21">
          <cell r="A21">
            <v>42438</v>
          </cell>
          <cell r="B21">
            <v>79.44</v>
          </cell>
        </row>
        <row r="22">
          <cell r="A22">
            <v>42439</v>
          </cell>
          <cell r="B22">
            <v>77.55</v>
          </cell>
        </row>
        <row r="23">
          <cell r="A23">
            <v>42440</v>
          </cell>
          <cell r="B23">
            <v>77.569999999999993</v>
          </cell>
        </row>
        <row r="24">
          <cell r="A24">
            <v>42441</v>
          </cell>
          <cell r="B24">
            <v>78.930000000000007</v>
          </cell>
        </row>
        <row r="25">
          <cell r="A25">
            <v>42442</v>
          </cell>
          <cell r="B25">
            <v>78.05</v>
          </cell>
        </row>
        <row r="26">
          <cell r="A26">
            <v>42445</v>
          </cell>
          <cell r="B26">
            <v>78.069999999999993</v>
          </cell>
        </row>
        <row r="27">
          <cell r="A27">
            <v>42446</v>
          </cell>
          <cell r="B27">
            <v>79.364999999999995</v>
          </cell>
        </row>
        <row r="28">
          <cell r="A28">
            <v>42447</v>
          </cell>
          <cell r="B28">
            <v>80.91</v>
          </cell>
        </row>
        <row r="29">
          <cell r="A29">
            <v>42448</v>
          </cell>
          <cell r="B29">
            <v>82.75</v>
          </cell>
        </row>
        <row r="30">
          <cell r="A30">
            <v>42449</v>
          </cell>
          <cell r="B30">
            <v>83.8</v>
          </cell>
        </row>
        <row r="31">
          <cell r="A31">
            <v>42452</v>
          </cell>
          <cell r="B31">
            <v>84.43</v>
          </cell>
        </row>
        <row r="32">
          <cell r="A32">
            <v>42453</v>
          </cell>
          <cell r="B32">
            <v>85.31</v>
          </cell>
        </row>
        <row r="33">
          <cell r="A33">
            <v>42454</v>
          </cell>
          <cell r="B33">
            <v>82.92</v>
          </cell>
        </row>
        <row r="34">
          <cell r="A34">
            <v>42455</v>
          </cell>
          <cell r="B34">
            <v>83.01</v>
          </cell>
        </row>
        <row r="35">
          <cell r="A35">
            <v>42456</v>
          </cell>
          <cell r="B35">
            <v>83.3</v>
          </cell>
        </row>
        <row r="36">
          <cell r="A36">
            <v>42459</v>
          </cell>
          <cell r="B36">
            <v>83.194999999999993</v>
          </cell>
        </row>
        <row r="37">
          <cell r="A37">
            <v>42460</v>
          </cell>
          <cell r="B37">
            <v>82.215000000000003</v>
          </cell>
        </row>
        <row r="38">
          <cell r="A38">
            <v>42461</v>
          </cell>
          <cell r="B38">
            <v>81.665000000000006</v>
          </cell>
        </row>
        <row r="39">
          <cell r="A39">
            <v>42462</v>
          </cell>
          <cell r="B39">
            <v>81.555000000000007</v>
          </cell>
        </row>
        <row r="40">
          <cell r="A40">
            <v>42466</v>
          </cell>
          <cell r="B40">
            <v>82.44</v>
          </cell>
        </row>
        <row r="41">
          <cell r="A41">
            <v>42467</v>
          </cell>
          <cell r="B41">
            <v>82.32</v>
          </cell>
        </row>
        <row r="42">
          <cell r="A42">
            <v>42468</v>
          </cell>
          <cell r="B42">
            <v>82.275000000000006</v>
          </cell>
        </row>
        <row r="43">
          <cell r="A43">
            <v>42469</v>
          </cell>
          <cell r="B43">
            <v>82.17</v>
          </cell>
        </row>
        <row r="44">
          <cell r="A44">
            <v>42470</v>
          </cell>
          <cell r="B44">
            <v>82.04</v>
          </cell>
        </row>
        <row r="45">
          <cell r="A45">
            <v>42473</v>
          </cell>
          <cell r="B45">
            <v>83.01</v>
          </cell>
        </row>
        <row r="46">
          <cell r="A46">
            <v>42474</v>
          </cell>
          <cell r="B46">
            <v>83.515000000000001</v>
          </cell>
        </row>
        <row r="47">
          <cell r="A47">
            <v>42475</v>
          </cell>
          <cell r="B47">
            <v>82.704999999999998</v>
          </cell>
        </row>
        <row r="48">
          <cell r="A48">
            <v>42476</v>
          </cell>
          <cell r="B48">
            <v>82.31</v>
          </cell>
        </row>
        <row r="49">
          <cell r="A49">
            <v>42477</v>
          </cell>
          <cell r="B49">
            <v>80.775000000000006</v>
          </cell>
        </row>
        <row r="50">
          <cell r="A50">
            <v>42480</v>
          </cell>
          <cell r="B50">
            <v>83.09</v>
          </cell>
        </row>
        <row r="51">
          <cell r="A51">
            <v>42481</v>
          </cell>
          <cell r="B51">
            <v>83.62</v>
          </cell>
        </row>
        <row r="52">
          <cell r="A52">
            <v>42482</v>
          </cell>
          <cell r="B52">
            <v>84.63</v>
          </cell>
        </row>
        <row r="53">
          <cell r="A53">
            <v>42483</v>
          </cell>
          <cell r="B53">
            <v>82.41</v>
          </cell>
        </row>
        <row r="54">
          <cell r="A54">
            <v>42484</v>
          </cell>
          <cell r="B54">
            <v>81.53</v>
          </cell>
        </row>
        <row r="55">
          <cell r="A55">
            <v>42487</v>
          </cell>
          <cell r="B55">
            <v>81.91</v>
          </cell>
        </row>
        <row r="56">
          <cell r="A56">
            <v>42488</v>
          </cell>
          <cell r="B56">
            <v>80.680000000000007</v>
          </cell>
        </row>
        <row r="57">
          <cell r="A57">
            <v>42489</v>
          </cell>
          <cell r="B57">
            <v>80.465000000000003</v>
          </cell>
        </row>
        <row r="58">
          <cell r="A58">
            <v>42490</v>
          </cell>
          <cell r="B58">
            <v>78.77</v>
          </cell>
        </row>
        <row r="59">
          <cell r="A59">
            <v>42491</v>
          </cell>
          <cell r="B59">
            <v>78.989999999999995</v>
          </cell>
        </row>
        <row r="60">
          <cell r="A60">
            <v>42494</v>
          </cell>
          <cell r="B60">
            <v>78.81</v>
          </cell>
        </row>
        <row r="61">
          <cell r="A61">
            <v>42495</v>
          </cell>
          <cell r="B61">
            <v>77.56</v>
          </cell>
        </row>
        <row r="62">
          <cell r="A62">
            <v>42496</v>
          </cell>
          <cell r="B62">
            <v>78.099999999999994</v>
          </cell>
        </row>
        <row r="63">
          <cell r="A63">
            <v>42497</v>
          </cell>
          <cell r="B63">
            <v>78.424999999999997</v>
          </cell>
        </row>
        <row r="64">
          <cell r="A64">
            <v>42498</v>
          </cell>
          <cell r="B64">
            <v>78.510000000000005</v>
          </cell>
        </row>
        <row r="65">
          <cell r="A65">
            <v>42501</v>
          </cell>
          <cell r="B65">
            <v>78.010000000000005</v>
          </cell>
        </row>
        <row r="66">
          <cell r="A66">
            <v>42502</v>
          </cell>
          <cell r="B66">
            <v>77.459999999999994</v>
          </cell>
        </row>
        <row r="67">
          <cell r="A67">
            <v>42503</v>
          </cell>
          <cell r="B67">
            <v>78.44</v>
          </cell>
        </row>
        <row r="68">
          <cell r="A68">
            <v>42504</v>
          </cell>
          <cell r="B68">
            <v>81.37</v>
          </cell>
        </row>
        <row r="69">
          <cell r="A69">
            <v>42505</v>
          </cell>
          <cell r="B69">
            <v>80.42</v>
          </cell>
        </row>
        <row r="70">
          <cell r="A70">
            <v>42508</v>
          </cell>
          <cell r="B70">
            <v>80.88</v>
          </cell>
        </row>
        <row r="71">
          <cell r="A71">
            <v>42509</v>
          </cell>
          <cell r="B71">
            <v>80.63</v>
          </cell>
        </row>
        <row r="72">
          <cell r="A72">
            <v>42510</v>
          </cell>
          <cell r="B72">
            <v>80.55</v>
          </cell>
        </row>
        <row r="73">
          <cell r="A73">
            <v>42511</v>
          </cell>
          <cell r="B73">
            <v>80.48</v>
          </cell>
        </row>
        <row r="74">
          <cell r="A74">
            <v>42512</v>
          </cell>
          <cell r="B74">
            <v>80.540000000000006</v>
          </cell>
        </row>
        <row r="75">
          <cell r="A75">
            <v>42516</v>
          </cell>
          <cell r="B75">
            <v>79.334999999999994</v>
          </cell>
        </row>
        <row r="76">
          <cell r="A76">
            <v>42517</v>
          </cell>
          <cell r="B76">
            <v>80.55</v>
          </cell>
        </row>
        <row r="77">
          <cell r="A77">
            <v>42518</v>
          </cell>
          <cell r="B77">
            <v>80.144999999999996</v>
          </cell>
        </row>
        <row r="78">
          <cell r="A78">
            <v>42519</v>
          </cell>
          <cell r="B78">
            <v>79.19</v>
          </cell>
        </row>
        <row r="79">
          <cell r="A79">
            <v>42522</v>
          </cell>
          <cell r="B79">
            <v>80.290000000000006</v>
          </cell>
        </row>
        <row r="80">
          <cell r="A80">
            <v>42523</v>
          </cell>
          <cell r="B80">
            <v>80.444999999999993</v>
          </cell>
        </row>
        <row r="81">
          <cell r="A81">
            <v>42524</v>
          </cell>
          <cell r="B81">
            <v>82.44</v>
          </cell>
        </row>
        <row r="82">
          <cell r="A82">
            <v>42525</v>
          </cell>
          <cell r="B82">
            <v>82.05</v>
          </cell>
        </row>
        <row r="83">
          <cell r="A83">
            <v>42526</v>
          </cell>
          <cell r="B83">
            <v>82.14</v>
          </cell>
        </row>
        <row r="84">
          <cell r="A84">
            <v>42529</v>
          </cell>
          <cell r="B84">
            <v>80.67</v>
          </cell>
        </row>
        <row r="85">
          <cell r="A85">
            <v>42530</v>
          </cell>
          <cell r="B85">
            <v>80.67</v>
          </cell>
        </row>
        <row r="86">
          <cell r="A86">
            <v>42531</v>
          </cell>
          <cell r="B86">
            <v>82.16</v>
          </cell>
        </row>
        <row r="87">
          <cell r="A87">
            <v>42532</v>
          </cell>
          <cell r="B87">
            <v>81.83</v>
          </cell>
        </row>
        <row r="88">
          <cell r="A88">
            <v>42533</v>
          </cell>
          <cell r="B88">
            <v>81.53</v>
          </cell>
        </row>
        <row r="89">
          <cell r="A89">
            <v>42536</v>
          </cell>
          <cell r="B89">
            <v>80.709999999999994</v>
          </cell>
        </row>
        <row r="90">
          <cell r="A90">
            <v>42537</v>
          </cell>
          <cell r="B90">
            <v>81.06</v>
          </cell>
        </row>
        <row r="91">
          <cell r="A91">
            <v>42538</v>
          </cell>
          <cell r="B91">
            <v>81.790000000000006</v>
          </cell>
        </row>
        <row r="92">
          <cell r="A92">
            <v>42539</v>
          </cell>
          <cell r="B92">
            <v>82.905000000000001</v>
          </cell>
        </row>
        <row r="93">
          <cell r="A93">
            <v>42540</v>
          </cell>
          <cell r="B93">
            <v>82.51</v>
          </cell>
        </row>
        <row r="94">
          <cell r="A94">
            <v>42543</v>
          </cell>
          <cell r="B94">
            <v>84.74</v>
          </cell>
        </row>
        <row r="95">
          <cell r="A95">
            <v>42544</v>
          </cell>
          <cell r="B95">
            <v>87.88</v>
          </cell>
        </row>
        <row r="96">
          <cell r="A96">
            <v>42545</v>
          </cell>
          <cell r="B96">
            <v>88.86</v>
          </cell>
        </row>
        <row r="97">
          <cell r="A97">
            <v>42546</v>
          </cell>
          <cell r="B97">
            <v>87.98</v>
          </cell>
        </row>
        <row r="98">
          <cell r="A98">
            <v>42547</v>
          </cell>
          <cell r="B98">
            <v>88.01</v>
          </cell>
        </row>
        <row r="99">
          <cell r="A99">
            <v>42550</v>
          </cell>
          <cell r="B99">
            <v>85.8</v>
          </cell>
        </row>
        <row r="100">
          <cell r="A100">
            <v>42551</v>
          </cell>
          <cell r="B100">
            <v>85.765000000000001</v>
          </cell>
        </row>
        <row r="101">
          <cell r="A101">
            <v>42552</v>
          </cell>
          <cell r="B101">
            <v>86.91</v>
          </cell>
        </row>
        <row r="102">
          <cell r="A102">
            <v>42553</v>
          </cell>
          <cell r="B102">
            <v>87.284999999999997</v>
          </cell>
        </row>
        <row r="103">
          <cell r="A103">
            <v>42557</v>
          </cell>
          <cell r="B103">
            <v>87.55</v>
          </cell>
        </row>
        <row r="104">
          <cell r="A104">
            <v>42558</v>
          </cell>
          <cell r="B104">
            <v>87.22</v>
          </cell>
        </row>
        <row r="105">
          <cell r="A105">
            <v>42559</v>
          </cell>
          <cell r="B105">
            <v>85.65</v>
          </cell>
        </row>
        <row r="106">
          <cell r="A106">
            <v>42560</v>
          </cell>
          <cell r="B106">
            <v>85.88</v>
          </cell>
        </row>
        <row r="107">
          <cell r="A107">
            <v>42561</v>
          </cell>
          <cell r="B107">
            <v>87.95</v>
          </cell>
        </row>
        <row r="108">
          <cell r="A108">
            <v>42564</v>
          </cell>
          <cell r="B108">
            <v>90.1</v>
          </cell>
        </row>
        <row r="109">
          <cell r="A109">
            <v>42565</v>
          </cell>
          <cell r="B109">
            <v>89.68</v>
          </cell>
        </row>
        <row r="110">
          <cell r="A110">
            <v>42566</v>
          </cell>
          <cell r="B110">
            <v>89.76</v>
          </cell>
        </row>
        <row r="111">
          <cell r="A111">
            <v>42567</v>
          </cell>
          <cell r="B111">
            <v>90.85</v>
          </cell>
        </row>
        <row r="112">
          <cell r="A112">
            <v>42568</v>
          </cell>
          <cell r="B112">
            <v>94.97</v>
          </cell>
        </row>
        <row r="113">
          <cell r="A113">
            <v>42571</v>
          </cell>
          <cell r="B113">
            <v>97.91</v>
          </cell>
        </row>
        <row r="114">
          <cell r="A114">
            <v>42572</v>
          </cell>
          <cell r="B114">
            <v>98.39</v>
          </cell>
        </row>
        <row r="115">
          <cell r="A115">
            <v>42573</v>
          </cell>
          <cell r="B115">
            <v>97.04</v>
          </cell>
        </row>
        <row r="116">
          <cell r="A116">
            <v>42574</v>
          </cell>
          <cell r="B116">
            <v>95.44</v>
          </cell>
        </row>
        <row r="117">
          <cell r="A117">
            <v>42575</v>
          </cell>
          <cell r="B117">
            <v>96.95</v>
          </cell>
        </row>
        <row r="118">
          <cell r="A118">
            <v>42578</v>
          </cell>
          <cell r="B118">
            <v>94.17</v>
          </cell>
        </row>
        <row r="119">
          <cell r="A119">
            <v>42579</v>
          </cell>
          <cell r="B119">
            <v>95.29</v>
          </cell>
        </row>
        <row r="120">
          <cell r="A120">
            <v>42580</v>
          </cell>
          <cell r="B120">
            <v>96.99</v>
          </cell>
        </row>
        <row r="121">
          <cell r="A121">
            <v>42581</v>
          </cell>
          <cell r="B121">
            <v>95.21</v>
          </cell>
        </row>
        <row r="122">
          <cell r="A122">
            <v>42582</v>
          </cell>
          <cell r="B122">
            <v>94.01</v>
          </cell>
        </row>
        <row r="123">
          <cell r="A123">
            <v>42585</v>
          </cell>
          <cell r="B123">
            <v>94.14</v>
          </cell>
        </row>
        <row r="124">
          <cell r="A124">
            <v>42586</v>
          </cell>
          <cell r="B124">
            <v>94.06</v>
          </cell>
        </row>
        <row r="125">
          <cell r="A125">
            <v>42587</v>
          </cell>
          <cell r="B125">
            <v>96.44</v>
          </cell>
        </row>
        <row r="126">
          <cell r="A126">
            <v>42588</v>
          </cell>
          <cell r="B126">
            <v>95.12</v>
          </cell>
        </row>
        <row r="127">
          <cell r="A127">
            <v>42589</v>
          </cell>
          <cell r="B127">
            <v>94.3</v>
          </cell>
        </row>
      </sheetData>
      <sheetData sheetId="3">
        <row r="2">
          <cell r="A2" t="str">
            <v>WenCaL</v>
          </cell>
          <cell r="B2">
            <v>14432</v>
          </cell>
        </row>
        <row r="3">
          <cell r="A3" t="str">
            <v>Blend</v>
          </cell>
          <cell r="B3">
            <v>17990</v>
          </cell>
          <cell r="F3" t="str">
            <v>WenCaL</v>
          </cell>
        </row>
        <row r="4">
          <cell r="A4" t="str">
            <v>Voltage</v>
          </cell>
          <cell r="B4">
            <v>15117</v>
          </cell>
          <cell r="F4" t="str">
            <v>Sleops</v>
          </cell>
        </row>
        <row r="5">
          <cell r="A5" t="str">
            <v>Inkly</v>
          </cell>
          <cell r="B5">
            <v>11154</v>
          </cell>
        </row>
        <row r="6">
          <cell r="A6" t="str">
            <v>Sleops</v>
          </cell>
          <cell r="B6">
            <v>11022</v>
          </cell>
        </row>
        <row r="7">
          <cell r="A7" t="str">
            <v>Kind Ape</v>
          </cell>
          <cell r="B7">
            <v>8905</v>
          </cell>
        </row>
        <row r="8">
          <cell r="A8" t="str">
            <v>Pet Feed</v>
          </cell>
          <cell r="B8">
            <v>16735</v>
          </cell>
        </row>
        <row r="9">
          <cell r="A9" t="str">
            <v>Right App</v>
          </cell>
          <cell r="B9">
            <v>3635</v>
          </cell>
        </row>
        <row r="10">
          <cell r="A10" t="str">
            <v>Mirrrr</v>
          </cell>
          <cell r="B10">
            <v>15627</v>
          </cell>
        </row>
        <row r="11">
          <cell r="A11" t="str">
            <v>Halotot</v>
          </cell>
          <cell r="B11">
            <v>7270</v>
          </cell>
        </row>
        <row r="12">
          <cell r="A12" t="str">
            <v>Flowrrr</v>
          </cell>
          <cell r="B12">
            <v>5955</v>
          </cell>
        </row>
        <row r="13">
          <cell r="A13" t="str">
            <v>Silvrr</v>
          </cell>
          <cell r="B13">
            <v>7666</v>
          </cell>
        </row>
        <row r="14">
          <cell r="A14" t="str">
            <v>Dasring</v>
          </cell>
          <cell r="B14">
            <v>10857</v>
          </cell>
        </row>
        <row r="15">
          <cell r="A15" t="str">
            <v>Rehire</v>
          </cell>
          <cell r="B15">
            <v>9873</v>
          </cell>
        </row>
        <row r="16">
          <cell r="A16" t="str">
            <v>Didactic</v>
          </cell>
          <cell r="B16">
            <v>6405</v>
          </cell>
        </row>
        <row r="17">
          <cell r="A17" t="str">
            <v>Fightrr</v>
          </cell>
          <cell r="B17">
            <v>11649</v>
          </cell>
        </row>
        <row r="18">
          <cell r="A18" t="str">
            <v>Kryptis</v>
          </cell>
          <cell r="B18">
            <v>7718</v>
          </cell>
        </row>
        <row r="19">
          <cell r="A19" t="str">
            <v>Perino</v>
          </cell>
          <cell r="B19">
            <v>15033</v>
          </cell>
        </row>
        <row r="20">
          <cell r="A20" t="str">
            <v>Five Labs</v>
          </cell>
          <cell r="B20">
            <v>21579</v>
          </cell>
        </row>
        <row r="21">
          <cell r="A21" t="str">
            <v>Twistrr</v>
          </cell>
          <cell r="B21">
            <v>27210.600000000002</v>
          </cell>
        </row>
        <row r="22">
          <cell r="A22" t="str">
            <v>Hackrr</v>
          </cell>
          <cell r="B22">
            <v>18700.5</v>
          </cell>
        </row>
        <row r="23">
          <cell r="A23" t="str">
            <v>Pes</v>
          </cell>
          <cell r="B23">
            <v>45315.9</v>
          </cell>
        </row>
        <row r="24">
          <cell r="A24" t="str">
            <v>Baden</v>
          </cell>
          <cell r="B24">
            <v>35980</v>
          </cell>
        </row>
        <row r="25">
          <cell r="A25" t="str">
            <v>Jellyfish</v>
          </cell>
          <cell r="B25">
            <v>7657</v>
          </cell>
        </row>
        <row r="26">
          <cell r="A26" t="str">
            <v>Aviatrr</v>
          </cell>
          <cell r="B26">
            <v>8126</v>
          </cell>
        </row>
        <row r="27">
          <cell r="A27" t="str">
            <v>deRamblr</v>
          </cell>
          <cell r="B27">
            <v>5272</v>
          </cell>
        </row>
        <row r="28">
          <cell r="A28" t="str">
            <v>Arcade</v>
          </cell>
          <cell r="B28">
            <v>6375</v>
          </cell>
        </row>
        <row r="29">
          <cell r="A29" t="str">
            <v>Commuta</v>
          </cell>
          <cell r="B29">
            <v>6353</v>
          </cell>
        </row>
        <row r="30">
          <cell r="A30" t="str">
            <v>Infic</v>
          </cell>
          <cell r="B30">
            <v>12373</v>
          </cell>
        </row>
        <row r="31">
          <cell r="A31" t="str">
            <v>Accord</v>
          </cell>
          <cell r="B31">
            <v>17760</v>
          </cell>
        </row>
        <row r="32">
          <cell r="A32" t="str">
            <v>Misty Wash</v>
          </cell>
          <cell r="B32">
            <v>30399.599999999999</v>
          </cell>
        </row>
        <row r="33">
          <cell r="A33" t="str">
            <v>Twenty20</v>
          </cell>
          <cell r="B33">
            <v>20400</v>
          </cell>
        </row>
        <row r="34">
          <cell r="A34" t="str">
            <v>Tanox</v>
          </cell>
          <cell r="B34">
            <v>21088</v>
          </cell>
        </row>
        <row r="35">
          <cell r="A35" t="str">
            <v>Minor Liar</v>
          </cell>
          <cell r="B35">
            <v>23736.9</v>
          </cell>
        </row>
        <row r="36">
          <cell r="A36" t="str">
            <v>Mosquit</v>
          </cell>
          <cell r="B36">
            <v>6302</v>
          </cell>
        </row>
        <row r="37">
          <cell r="A37" t="str">
            <v>Atmos</v>
          </cell>
          <cell r="B37">
            <v>10675</v>
          </cell>
        </row>
        <row r="38">
          <cell r="A38" t="str">
            <v>Scrap</v>
          </cell>
          <cell r="B38">
            <v>13307</v>
          </cell>
        </row>
        <row r="39">
          <cell r="A39" t="str">
            <v>Motocyco</v>
          </cell>
          <cell r="B39">
            <v>11182</v>
          </cell>
        </row>
        <row r="40">
          <cell r="A40" t="str">
            <v>Amplefio</v>
          </cell>
          <cell r="B40">
            <v>8250</v>
          </cell>
        </row>
        <row r="41">
          <cell r="A41" t="str">
            <v>Strex</v>
          </cell>
          <cell r="B41">
            <v>8152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v2657179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9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7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AD9-B852-4F64-8F04-6C41A811EFAE}">
  <dimension ref="B1:C14"/>
  <sheetViews>
    <sheetView showGridLines="0" workbookViewId="0">
      <selection activeCell="C11" sqref="C11"/>
    </sheetView>
  </sheetViews>
  <sheetFormatPr defaultColWidth="8.77734375" defaultRowHeight="15.6" x14ac:dyDescent="0.3"/>
  <cols>
    <col min="1" max="2" width="8.77734375" style="56"/>
    <col min="3" max="3" width="95.77734375" style="56" bestFit="1" customWidth="1"/>
    <col min="4" max="16384" width="8.77734375" style="56"/>
  </cols>
  <sheetData>
    <row r="1" spans="2:3" ht="24.45" customHeight="1" thickBot="1" x14ac:dyDescent="0.35">
      <c r="C1" s="59" t="s">
        <v>496</v>
      </c>
    </row>
    <row r="2" spans="2:3" ht="16.2" thickBot="1" x14ac:dyDescent="0.35"/>
    <row r="3" spans="2:3" s="1" customFormat="1" ht="25.05" customHeight="1" x14ac:dyDescent="0.3">
      <c r="B3" s="55">
        <v>1</v>
      </c>
      <c r="C3" s="58" t="s">
        <v>493</v>
      </c>
    </row>
    <row r="4" spans="2:3" s="1" customFormat="1" ht="25.05" customHeight="1" x14ac:dyDescent="0.3">
      <c r="B4" s="55">
        <v>2</v>
      </c>
      <c r="C4" s="57" t="s">
        <v>501</v>
      </c>
    </row>
    <row r="5" spans="2:3" s="1" customFormat="1" ht="25.05" customHeight="1" x14ac:dyDescent="0.3">
      <c r="B5" s="55">
        <v>3</v>
      </c>
      <c r="C5" s="57" t="s">
        <v>494</v>
      </c>
    </row>
    <row r="6" spans="2:3" s="1" customFormat="1" ht="25.05" customHeight="1" x14ac:dyDescent="0.3">
      <c r="B6" s="55">
        <v>4</v>
      </c>
      <c r="C6" s="57" t="s">
        <v>495</v>
      </c>
    </row>
    <row r="7" spans="2:3" s="1" customFormat="1" ht="25.05" customHeight="1" x14ac:dyDescent="0.3">
      <c r="B7" s="55">
        <v>5</v>
      </c>
      <c r="C7" s="57" t="s">
        <v>500</v>
      </c>
    </row>
    <row r="8" spans="2:3" s="1" customFormat="1" ht="25.05" customHeight="1" x14ac:dyDescent="0.3"/>
    <row r="9" spans="2:3" s="1" customFormat="1" ht="25.05" customHeight="1" x14ac:dyDescent="0.3"/>
    <row r="10" spans="2:3" s="1" customFormat="1" ht="25.05" customHeight="1" thickBot="1" x14ac:dyDescent="0.35">
      <c r="C10" s="62" t="s">
        <v>503</v>
      </c>
    </row>
    <row r="11" spans="2:3" s="1" customFormat="1" ht="25.05" customHeight="1" thickBot="1" x14ac:dyDescent="0.35">
      <c r="C11" s="63" t="s">
        <v>502</v>
      </c>
    </row>
    <row r="12" spans="2:3" s="1" customFormat="1" ht="25.05" customHeight="1" x14ac:dyDescent="0.3">
      <c r="C12" s="60"/>
    </row>
    <row r="13" spans="2:3" s="1" customFormat="1" ht="25.05" customHeight="1" x14ac:dyDescent="0.3">
      <c r="C13" s="61"/>
    </row>
    <row r="14" spans="2:3" s="1" customFormat="1" ht="25.05" customHeight="1" x14ac:dyDescent="0.3"/>
  </sheetData>
  <hyperlinks>
    <hyperlink ref="C11" r:id="rId1" xr:uid="{8102A11C-E00F-4E06-A390-0AB80C95886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65FC-0AD4-4B0F-95C9-D9246A65AFED}">
  <dimension ref="A1:F6"/>
  <sheetViews>
    <sheetView tabSelected="1" workbookViewId="0">
      <selection activeCell="F2" sqref="F2"/>
    </sheetView>
  </sheetViews>
  <sheetFormatPr defaultRowHeight="14.4" x14ac:dyDescent="0.3"/>
  <cols>
    <col min="1" max="1" width="29.21875" customWidth="1"/>
  </cols>
  <sheetData>
    <row r="1" spans="1:6" x14ac:dyDescent="0.3">
      <c r="F1" t="s">
        <v>623</v>
      </c>
    </row>
    <row r="2" spans="1:6" x14ac:dyDescent="0.3">
      <c r="A2" t="s">
        <v>619</v>
      </c>
    </row>
    <row r="3" spans="1:6" x14ac:dyDescent="0.3">
      <c r="A3">
        <f>SUM(1,2,3,4)</f>
        <v>10</v>
      </c>
    </row>
    <row r="4" spans="1:6" x14ac:dyDescent="0.3">
      <c r="A4">
        <f>AVERAGE(1,2,3,4)</f>
        <v>2.5</v>
      </c>
    </row>
    <row r="5" spans="1:6" x14ac:dyDescent="0.3">
      <c r="A5">
        <f>MAX(1,2,3,4)</f>
        <v>4</v>
      </c>
    </row>
    <row r="6" spans="1:6" x14ac:dyDescent="0.3">
      <c r="A6">
        <f>MIN(1,2,3,4)</f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Button 1">
              <controlPr defaultSize="0" print="0" autoFill="0" autoPict="0" macro="[0]!Button1_Click">
                <anchor moveWithCells="1" sizeWithCells="1">
                  <from>
                    <xdr:col>10</xdr:col>
                    <xdr:colOff>114300</xdr:colOff>
                    <xdr:row>8</xdr:row>
                    <xdr:rowOff>121920</xdr:rowOff>
                  </from>
                  <to>
                    <xdr:col>15</xdr:col>
                    <xdr:colOff>381000</xdr:colOff>
                    <xdr:row>13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B560-A02D-44AD-B6CC-52BDFCBD164D}">
  <dimension ref="B1:F30"/>
  <sheetViews>
    <sheetView showGridLines="0" zoomScale="115" zoomScaleNormal="115" workbookViewId="0"/>
  </sheetViews>
  <sheetFormatPr defaultColWidth="8.77734375" defaultRowHeight="14.4" zeroHeight="1" x14ac:dyDescent="0.3"/>
  <cols>
    <col min="1" max="1" width="17.6640625" style="2" customWidth="1"/>
    <col min="2" max="2" width="77.21875" style="2" customWidth="1"/>
    <col min="3" max="5" width="8.77734375" style="54" customWidth="1"/>
    <col min="6" max="6" width="8.77734375" style="54"/>
    <col min="7" max="16384" width="8.77734375" style="2"/>
  </cols>
  <sheetData>
    <row r="1" spans="2:5" x14ac:dyDescent="0.3"/>
    <row r="2" spans="2:5" ht="15.6" x14ac:dyDescent="0.3">
      <c r="B2" s="1" t="s">
        <v>0</v>
      </c>
    </row>
    <row r="3" spans="2:5" ht="15" thickBot="1" x14ac:dyDescent="0.35"/>
    <row r="4" spans="2:5" ht="22.05" customHeight="1" x14ac:dyDescent="0.3">
      <c r="B4" s="3" t="s">
        <v>1</v>
      </c>
      <c r="C4" s="54">
        <v>3</v>
      </c>
    </row>
    <row r="5" spans="2:5" ht="62.55" customHeight="1" thickBot="1" x14ac:dyDescent="0.35">
      <c r="B5" s="4"/>
    </row>
    <row r="6" spans="2:5" ht="49.05" customHeight="1" x14ac:dyDescent="0.3">
      <c r="B6" s="5" t="s">
        <v>2</v>
      </c>
      <c r="C6" s="54">
        <v>3</v>
      </c>
    </row>
    <row r="7" spans="2:5" ht="112.95" customHeight="1" thickBot="1" x14ac:dyDescent="0.35">
      <c r="B7" s="4"/>
    </row>
    <row r="8" spans="2:5" ht="42.45" customHeight="1" x14ac:dyDescent="0.3">
      <c r="B8" s="5" t="s">
        <v>3</v>
      </c>
      <c r="C8" s="54">
        <v>3</v>
      </c>
    </row>
    <row r="9" spans="2:5" ht="112.95" customHeight="1" thickBot="1" x14ac:dyDescent="0.35">
      <c r="B9" s="4"/>
    </row>
    <row r="10" spans="2:5" ht="42.45" customHeight="1" x14ac:dyDescent="0.3">
      <c r="B10" s="5" t="s">
        <v>4</v>
      </c>
      <c r="C10" s="54">
        <v>1</v>
      </c>
    </row>
    <row r="11" spans="2:5" ht="112.95" customHeight="1" thickBot="1" x14ac:dyDescent="0.35">
      <c r="B11" s="4"/>
    </row>
    <row r="12" spans="2:5" ht="31.05" customHeight="1" x14ac:dyDescent="0.3">
      <c r="B12" s="5" t="s">
        <v>5</v>
      </c>
      <c r="C12" s="54">
        <v>2</v>
      </c>
    </row>
    <row r="13" spans="2:5" ht="78.45" customHeight="1" thickBot="1" x14ac:dyDescent="0.35">
      <c r="B13" s="4"/>
    </row>
    <row r="14" spans="2:5" ht="31.05" customHeight="1" x14ac:dyDescent="0.3">
      <c r="B14" s="5" t="s">
        <v>6</v>
      </c>
      <c r="C14" s="54" t="b">
        <v>1</v>
      </c>
      <c r="D14" s="54" t="b">
        <v>1</v>
      </c>
      <c r="E14" s="54" t="b">
        <v>0</v>
      </c>
    </row>
    <row r="15" spans="2:5" ht="78.45" customHeight="1" thickBot="1" x14ac:dyDescent="0.35">
      <c r="B15" s="4"/>
    </row>
    <row r="16" spans="2:5" ht="31.05" customHeight="1" x14ac:dyDescent="0.3">
      <c r="B16" s="5" t="s">
        <v>7</v>
      </c>
      <c r="C16" s="54" t="b">
        <v>1</v>
      </c>
      <c r="D16" s="54" t="b">
        <v>0</v>
      </c>
    </row>
    <row r="17" spans="2:4" ht="56.55" customHeight="1" thickBot="1" x14ac:dyDescent="0.35">
      <c r="B17" s="4"/>
    </row>
    <row r="18" spans="2:4" ht="31.05" customHeight="1" x14ac:dyDescent="0.3">
      <c r="B18" s="5" t="s">
        <v>8</v>
      </c>
      <c r="C18" s="54" t="b">
        <v>1</v>
      </c>
      <c r="D18" s="54" t="b">
        <v>0</v>
      </c>
    </row>
    <row r="19" spans="2:4" ht="56.55" customHeight="1" thickBot="1" x14ac:dyDescent="0.35">
      <c r="B19" s="4"/>
    </row>
    <row r="20" spans="2:4" ht="31.05" customHeight="1" x14ac:dyDescent="0.3">
      <c r="B20" s="5" t="s">
        <v>9</v>
      </c>
      <c r="C20" s="54">
        <v>2</v>
      </c>
    </row>
    <row r="21" spans="2:4" ht="56.55" customHeight="1" thickBot="1" x14ac:dyDescent="0.35">
      <c r="B21" s="4"/>
    </row>
    <row r="22" spans="2:4" ht="31.05" customHeight="1" x14ac:dyDescent="0.3">
      <c r="B22" s="5" t="s">
        <v>10</v>
      </c>
      <c r="C22" s="54">
        <v>1</v>
      </c>
    </row>
    <row r="23" spans="2:4" ht="58.95" customHeight="1" thickBot="1" x14ac:dyDescent="0.35">
      <c r="B23" s="4"/>
    </row>
    <row r="24" spans="2:4" ht="31.05" customHeight="1" x14ac:dyDescent="0.3">
      <c r="B24" s="5" t="s">
        <v>11</v>
      </c>
    </row>
    <row r="25" spans="2:4" ht="58.95" customHeight="1" thickBot="1" x14ac:dyDescent="0.35">
      <c r="B25" s="4"/>
      <c r="C25" s="54" t="b">
        <v>1</v>
      </c>
      <c r="D25" s="54" t="b">
        <v>0</v>
      </c>
    </row>
    <row r="26" spans="2:4" x14ac:dyDescent="0.3"/>
    <row r="27" spans="2:4" x14ac:dyDescent="0.3"/>
    <row r="28" spans="2:4" x14ac:dyDescent="0.3"/>
    <row r="29" spans="2:4" x14ac:dyDescent="0.3"/>
    <row r="30" spans="2:4" x14ac:dyDescent="0.3"/>
  </sheetData>
  <sheetProtection algorithmName="SHA-512" hashValue="Ur1rq6dncXTZEJQJonhrI5qbFMesvwOWv0zW4H4yv/ET1jFFA18TG+pO5qx51qcBZPEGizG0ftpx+ExNvV9pnw==" saltValue="Htl1k11mjeBo9CIwdXJnGg==" spinCount="100000" sheet="1" objects="1" scenarios="1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Group Box 5">
              <controlPr defaultSize="0" autoFill="0" autoPict="0">
                <anchor>
                  <from>
                    <xdr:col>1</xdr:col>
                    <xdr:colOff>236220</xdr:colOff>
                    <xdr:row>4</xdr:row>
                    <xdr:rowOff>53340</xdr:rowOff>
                  </from>
                  <to>
                    <xdr:col>1</xdr:col>
                    <xdr:colOff>3771900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Option Button 6">
              <controlPr defaultSize="0" autoFill="0" autoLine="0" autoPict="0">
                <anchor moveWithCells="1">
                  <from>
                    <xdr:col>1</xdr:col>
                    <xdr:colOff>304800</xdr:colOff>
                    <xdr:row>6</xdr:row>
                    <xdr:rowOff>175260</xdr:rowOff>
                  </from>
                  <to>
                    <xdr:col>1</xdr:col>
                    <xdr:colOff>2461260</xdr:colOff>
                    <xdr:row>6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Option Button 7">
              <controlPr defaultSize="0" autoFill="0" autoLine="0" autoPict="0">
                <anchor moveWithCells="1">
                  <from>
                    <xdr:col>1</xdr:col>
                    <xdr:colOff>304800</xdr:colOff>
                    <xdr:row>6</xdr:row>
                    <xdr:rowOff>449580</xdr:rowOff>
                  </from>
                  <to>
                    <xdr:col>1</xdr:col>
                    <xdr:colOff>2026920</xdr:colOff>
                    <xdr:row>6</xdr:row>
                    <xdr:rowOff>716280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Option Button 8">
              <controlPr defaultSize="0" autoFill="0" autoLine="0" autoPict="0">
                <anchor moveWithCells="1">
                  <from>
                    <xdr:col>1</xdr:col>
                    <xdr:colOff>304800</xdr:colOff>
                    <xdr:row>6</xdr:row>
                    <xdr:rowOff>723900</xdr:rowOff>
                  </from>
                  <to>
                    <xdr:col>1</xdr:col>
                    <xdr:colOff>2179320</xdr:colOff>
                    <xdr:row>6</xdr:row>
                    <xdr:rowOff>990600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Group Box 11">
              <controlPr defaultSize="0" autoFill="0" autoPict="0">
                <anchor>
                  <from>
                    <xdr:col>1</xdr:col>
                    <xdr:colOff>251460</xdr:colOff>
                    <xdr:row>6</xdr:row>
                    <xdr:rowOff>114300</xdr:rowOff>
                  </from>
                  <to>
                    <xdr:col>1</xdr:col>
                    <xdr:colOff>3794760</xdr:colOff>
                    <xdr:row>6</xdr:row>
                    <xdr:rowOff>1318260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Option Button 16">
              <controlPr defaultSize="0" autoFill="0" autoLine="0" autoPict="0">
                <anchor moveWithCells="1">
                  <from>
                    <xdr:col>1</xdr:col>
                    <xdr:colOff>312420</xdr:colOff>
                    <xdr:row>4</xdr:row>
                    <xdr:rowOff>205740</xdr:rowOff>
                  </from>
                  <to>
                    <xdr:col>1</xdr:col>
                    <xdr:colOff>967740</xdr:colOff>
                    <xdr:row>4</xdr:row>
                    <xdr:rowOff>434340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Option Button 17">
              <controlPr defaultSize="0" autoFill="0" autoLine="0" autoPict="0">
                <anchor moveWithCells="1">
                  <from>
                    <xdr:col>1</xdr:col>
                    <xdr:colOff>1203960</xdr:colOff>
                    <xdr:row>4</xdr:row>
                    <xdr:rowOff>205740</xdr:rowOff>
                  </from>
                  <to>
                    <xdr:col>1</xdr:col>
                    <xdr:colOff>1851660</xdr:colOff>
                    <xdr:row>4</xdr:row>
                    <xdr:rowOff>434340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Option Button 18">
              <controlPr defaultSize="0" autoFill="0" autoLine="0" autoPict="0">
                <anchor moveWithCells="1">
                  <from>
                    <xdr:col>1</xdr:col>
                    <xdr:colOff>2087880</xdr:colOff>
                    <xdr:row>4</xdr:row>
                    <xdr:rowOff>198120</xdr:rowOff>
                  </from>
                  <to>
                    <xdr:col>1</xdr:col>
                    <xdr:colOff>2735580</xdr:colOff>
                    <xdr:row>4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Option Button 19">
              <controlPr defaultSize="0" autoFill="0" autoLine="0" autoPict="0">
                <anchor moveWithCells="1">
                  <from>
                    <xdr:col>1</xdr:col>
                    <xdr:colOff>2979420</xdr:colOff>
                    <xdr:row>4</xdr:row>
                    <xdr:rowOff>198120</xdr:rowOff>
                  </from>
                  <to>
                    <xdr:col>1</xdr:col>
                    <xdr:colOff>3467100</xdr:colOff>
                    <xdr:row>4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Option Button 12">
              <controlPr defaultSize="0" autoFill="0" autoLine="0" autoPict="0">
                <anchor moveWithCells="1">
                  <from>
                    <xdr:col>1</xdr:col>
                    <xdr:colOff>304800</xdr:colOff>
                    <xdr:row>8</xdr:row>
                    <xdr:rowOff>175260</xdr:rowOff>
                  </from>
                  <to>
                    <xdr:col>1</xdr:col>
                    <xdr:colOff>2461260</xdr:colOff>
                    <xdr:row>8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Option Button 13">
              <controlPr defaultSize="0" autoFill="0" autoLine="0" autoPict="0">
                <anchor moveWithCells="1">
                  <from>
                    <xdr:col>1</xdr:col>
                    <xdr:colOff>304800</xdr:colOff>
                    <xdr:row>8</xdr:row>
                    <xdr:rowOff>441960</xdr:rowOff>
                  </from>
                  <to>
                    <xdr:col>1</xdr:col>
                    <xdr:colOff>2026920</xdr:colOff>
                    <xdr:row>8</xdr:row>
                    <xdr:rowOff>708660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Option Button 14">
              <controlPr defaultSize="0" autoFill="0" autoLine="0" autoPict="0">
                <anchor moveWithCells="1">
                  <from>
                    <xdr:col>1</xdr:col>
                    <xdr:colOff>304800</xdr:colOff>
                    <xdr:row>8</xdr:row>
                    <xdr:rowOff>982980</xdr:rowOff>
                  </from>
                  <to>
                    <xdr:col>1</xdr:col>
                    <xdr:colOff>2179320</xdr:colOff>
                    <xdr:row>8</xdr:row>
                    <xdr:rowOff>1249680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Option Button 15">
              <controlPr defaultSize="0" autoFill="0" autoLine="0" autoPict="0">
                <anchor moveWithCells="1">
                  <from>
                    <xdr:col>1</xdr:col>
                    <xdr:colOff>304800</xdr:colOff>
                    <xdr:row>8</xdr:row>
                    <xdr:rowOff>716280</xdr:rowOff>
                  </from>
                  <to>
                    <xdr:col>1</xdr:col>
                    <xdr:colOff>2072640</xdr:colOff>
                    <xdr:row>8</xdr:row>
                    <xdr:rowOff>982980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7" name="Group Box 21">
              <controlPr defaultSize="0" autoFill="0" autoPict="0">
                <anchor>
                  <from>
                    <xdr:col>1</xdr:col>
                    <xdr:colOff>266700</xdr:colOff>
                    <xdr:row>8</xdr:row>
                    <xdr:rowOff>99060</xdr:rowOff>
                  </from>
                  <to>
                    <xdr:col>1</xdr:col>
                    <xdr:colOff>3802380</xdr:colOff>
                    <xdr:row>8</xdr:row>
                    <xdr:rowOff>1295400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8" name="Option Button 22">
              <controlPr defaultSize="0" autoFill="0" autoLine="0" autoPict="0">
                <anchor moveWithCells="1">
                  <from>
                    <xdr:col>1</xdr:col>
                    <xdr:colOff>373380</xdr:colOff>
                    <xdr:row>10</xdr:row>
                    <xdr:rowOff>571500</xdr:rowOff>
                  </from>
                  <to>
                    <xdr:col>1</xdr:col>
                    <xdr:colOff>2537460</xdr:colOff>
                    <xdr:row>10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9" name="Option Button 23">
              <controlPr defaultSize="0" autoFill="0" autoLine="0" autoPict="0">
                <anchor moveWithCells="1">
                  <from>
                    <xdr:col>1</xdr:col>
                    <xdr:colOff>373380</xdr:colOff>
                    <xdr:row>10</xdr:row>
                    <xdr:rowOff>838200</xdr:rowOff>
                  </from>
                  <to>
                    <xdr:col>1</xdr:col>
                    <xdr:colOff>2095500</xdr:colOff>
                    <xdr:row>10</xdr:row>
                    <xdr:rowOff>1104900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0" name="Option Button 24">
              <controlPr defaultSize="0" autoFill="0" autoLine="0" autoPict="0">
                <anchor moveWithCells="1">
                  <from>
                    <xdr:col>1</xdr:col>
                    <xdr:colOff>2689860</xdr:colOff>
                    <xdr:row>10</xdr:row>
                    <xdr:rowOff>853440</xdr:rowOff>
                  </from>
                  <to>
                    <xdr:col>1</xdr:col>
                    <xdr:colOff>4556760</xdr:colOff>
                    <xdr:row>10</xdr:row>
                    <xdr:rowOff>1120140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Option Button 25">
              <controlPr defaultSize="0" autoFill="0" autoLine="0" autoPict="0">
                <anchor moveWithCells="1">
                  <from>
                    <xdr:col>1</xdr:col>
                    <xdr:colOff>2689860</xdr:colOff>
                    <xdr:row>10</xdr:row>
                    <xdr:rowOff>586740</xdr:rowOff>
                  </from>
                  <to>
                    <xdr:col>1</xdr:col>
                    <xdr:colOff>4450080</xdr:colOff>
                    <xdr:row>10</xdr:row>
                    <xdr:rowOff>853440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Group Box 27">
              <controlPr defaultSize="0" autoFill="0" autoPict="0">
                <anchor>
                  <from>
                    <xdr:col>1</xdr:col>
                    <xdr:colOff>281940</xdr:colOff>
                    <xdr:row>10</xdr:row>
                    <xdr:rowOff>464820</xdr:rowOff>
                  </from>
                  <to>
                    <xdr:col>1</xdr:col>
                    <xdr:colOff>5105400</xdr:colOff>
                    <xdr:row>10</xdr:row>
                    <xdr:rowOff>1295400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Option Button 29">
              <controlPr defaultSize="0" autoFill="0" autoLine="0" autoPict="0">
                <anchor moveWithCells="1">
                  <from>
                    <xdr:col>1</xdr:col>
                    <xdr:colOff>373380</xdr:colOff>
                    <xdr:row>12</xdr:row>
                    <xdr:rowOff>175260</xdr:rowOff>
                  </from>
                  <to>
                    <xdr:col>1</xdr:col>
                    <xdr:colOff>2537460</xdr:colOff>
                    <xdr:row>12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4" name="Option Button 30">
              <controlPr defaultSize="0" autoFill="0" autoLine="0" autoPict="0">
                <anchor moveWithCells="1">
                  <from>
                    <xdr:col>1</xdr:col>
                    <xdr:colOff>373380</xdr:colOff>
                    <xdr:row>12</xdr:row>
                    <xdr:rowOff>441960</xdr:rowOff>
                  </from>
                  <to>
                    <xdr:col>1</xdr:col>
                    <xdr:colOff>2095500</xdr:colOff>
                    <xdr:row>12</xdr:row>
                    <xdr:rowOff>708660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5" name="Option Button 31">
              <controlPr defaultSize="0" autoFill="0" autoLine="0" autoPict="0">
                <anchor moveWithCells="1">
                  <from>
                    <xdr:col>1</xdr:col>
                    <xdr:colOff>2689860</xdr:colOff>
                    <xdr:row>12</xdr:row>
                    <xdr:rowOff>457200</xdr:rowOff>
                  </from>
                  <to>
                    <xdr:col>1</xdr:col>
                    <xdr:colOff>4556760</xdr:colOff>
                    <xdr:row>12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Option Button 32">
              <controlPr defaultSize="0" autoFill="0" autoLine="0" autoPict="0">
                <anchor moveWithCells="1">
                  <from>
                    <xdr:col>1</xdr:col>
                    <xdr:colOff>2689860</xdr:colOff>
                    <xdr:row>12</xdr:row>
                    <xdr:rowOff>190500</xdr:rowOff>
                  </from>
                  <to>
                    <xdr:col>1</xdr:col>
                    <xdr:colOff>4450080</xdr:colOff>
                    <xdr:row>12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Group Box 33">
              <controlPr defaultSize="0" autoFill="0" autoPict="0">
                <anchor>
                  <from>
                    <xdr:col>1</xdr:col>
                    <xdr:colOff>320040</xdr:colOff>
                    <xdr:row>12</xdr:row>
                    <xdr:rowOff>30480</xdr:rowOff>
                  </from>
                  <to>
                    <xdr:col>1</xdr:col>
                    <xdr:colOff>5143500</xdr:colOff>
                    <xdr:row>12</xdr:row>
                    <xdr:rowOff>861060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8" name="Check Box 38">
              <controlPr defaultSize="0" autoFill="0" autoLine="0" autoPict="0">
                <anchor moveWithCells="1">
                  <from>
                    <xdr:col>1</xdr:col>
                    <xdr:colOff>350520</xdr:colOff>
                    <xdr:row>14</xdr:row>
                    <xdr:rowOff>60960</xdr:rowOff>
                  </from>
                  <to>
                    <xdr:col>1</xdr:col>
                    <xdr:colOff>2659380</xdr:colOff>
                    <xdr:row>14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9" name="Check Box 40">
              <controlPr defaultSize="0" autoFill="0" autoLine="0" autoPict="0">
                <anchor moveWithCells="1">
                  <from>
                    <xdr:col>1</xdr:col>
                    <xdr:colOff>350520</xdr:colOff>
                    <xdr:row>14</xdr:row>
                    <xdr:rowOff>342900</xdr:rowOff>
                  </from>
                  <to>
                    <xdr:col>1</xdr:col>
                    <xdr:colOff>2659380</xdr:colOff>
                    <xdr:row>14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0" name="Check Box 41">
              <controlPr defaultSize="0" autoFill="0" autoLine="0" autoPict="0">
                <anchor moveWithCells="1">
                  <from>
                    <xdr:col>1</xdr:col>
                    <xdr:colOff>350520</xdr:colOff>
                    <xdr:row>14</xdr:row>
                    <xdr:rowOff>624840</xdr:rowOff>
                  </from>
                  <to>
                    <xdr:col>1</xdr:col>
                    <xdr:colOff>2659380</xdr:colOff>
                    <xdr:row>14</xdr:row>
                    <xdr:rowOff>899160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1" name="Check Box 42">
              <controlPr defaultSize="0" autoFill="0" autoLine="0" autoPict="0">
                <anchor moveWithCells="1">
                  <from>
                    <xdr:col>1</xdr:col>
                    <xdr:colOff>350520</xdr:colOff>
                    <xdr:row>16</xdr:row>
                    <xdr:rowOff>60960</xdr:rowOff>
                  </from>
                  <to>
                    <xdr:col>1</xdr:col>
                    <xdr:colOff>2659380</xdr:colOff>
                    <xdr:row>16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2" name="Check Box 43">
              <controlPr defaultSize="0" autoFill="0" autoLine="0" autoPict="0">
                <anchor moveWithCells="1">
                  <from>
                    <xdr:col>1</xdr:col>
                    <xdr:colOff>350520</xdr:colOff>
                    <xdr:row>16</xdr:row>
                    <xdr:rowOff>342900</xdr:rowOff>
                  </from>
                  <to>
                    <xdr:col>1</xdr:col>
                    <xdr:colOff>2659380</xdr:colOff>
                    <xdr:row>16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3" name="Check Box 45">
              <controlPr defaultSize="0" autoFill="0" autoLine="0" autoPict="0">
                <anchor moveWithCells="1">
                  <from>
                    <xdr:col>1</xdr:col>
                    <xdr:colOff>350520</xdr:colOff>
                    <xdr:row>18</xdr:row>
                    <xdr:rowOff>60960</xdr:rowOff>
                  </from>
                  <to>
                    <xdr:col>1</xdr:col>
                    <xdr:colOff>2659380</xdr:colOff>
                    <xdr:row>18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4" name="Check Box 46">
              <controlPr defaultSize="0" autoFill="0" autoLine="0" autoPict="0">
                <anchor moveWithCells="1">
                  <from>
                    <xdr:col>1</xdr:col>
                    <xdr:colOff>350520</xdr:colOff>
                    <xdr:row>18</xdr:row>
                    <xdr:rowOff>342900</xdr:rowOff>
                  </from>
                  <to>
                    <xdr:col>1</xdr:col>
                    <xdr:colOff>2659380</xdr:colOff>
                    <xdr:row>18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5" name="Option Button 49">
              <controlPr defaultSize="0" autoFill="0" autoLine="0" autoPict="0">
                <anchor moveWithCells="1">
                  <from>
                    <xdr:col>1</xdr:col>
                    <xdr:colOff>342900</xdr:colOff>
                    <xdr:row>20</xdr:row>
                    <xdr:rowOff>60960</xdr:rowOff>
                  </from>
                  <to>
                    <xdr:col>1</xdr:col>
                    <xdr:colOff>2499360</xdr:colOff>
                    <xdr:row>20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6" name="Option Button 50">
              <controlPr defaultSize="0" autoFill="0" autoLine="0" autoPict="0">
                <anchor moveWithCells="1">
                  <from>
                    <xdr:col>1</xdr:col>
                    <xdr:colOff>342900</xdr:colOff>
                    <xdr:row>20</xdr:row>
                    <xdr:rowOff>327660</xdr:rowOff>
                  </from>
                  <to>
                    <xdr:col>1</xdr:col>
                    <xdr:colOff>2065020</xdr:colOff>
                    <xdr:row>20</xdr:row>
                    <xdr:rowOff>594360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7" name="Option Button 51">
              <controlPr defaultSize="0" autoFill="0" autoLine="0" autoPict="0">
                <anchor moveWithCells="1">
                  <from>
                    <xdr:col>1</xdr:col>
                    <xdr:colOff>2651760</xdr:colOff>
                    <xdr:row>20</xdr:row>
                    <xdr:rowOff>335280</xdr:rowOff>
                  </from>
                  <to>
                    <xdr:col>1</xdr:col>
                    <xdr:colOff>4526280</xdr:colOff>
                    <xdr:row>20</xdr:row>
                    <xdr:rowOff>601980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8" name="Option Button 52">
              <controlPr defaultSize="0" autoFill="0" autoLine="0" autoPict="0">
                <anchor moveWithCells="1">
                  <from>
                    <xdr:col>1</xdr:col>
                    <xdr:colOff>2651760</xdr:colOff>
                    <xdr:row>20</xdr:row>
                    <xdr:rowOff>68580</xdr:rowOff>
                  </from>
                  <to>
                    <xdr:col>1</xdr:col>
                    <xdr:colOff>4419600</xdr:colOff>
                    <xdr:row>20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9" name="Group Box 53">
              <controlPr defaultSize="0" autoFill="0" autoPict="0">
                <anchor moveWithCells="1">
                  <from>
                    <xdr:col>1</xdr:col>
                    <xdr:colOff>281940</xdr:colOff>
                    <xdr:row>20</xdr:row>
                    <xdr:rowOff>15240</xdr:rowOff>
                  </from>
                  <to>
                    <xdr:col>1</xdr:col>
                    <xdr:colOff>4876800</xdr:colOff>
                    <xdr:row>20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0" name="Option Button 54">
              <controlPr defaultSize="0" autoFill="0" autoLine="0" autoPict="0">
                <anchor moveWithCells="1">
                  <from>
                    <xdr:col>1</xdr:col>
                    <xdr:colOff>342900</xdr:colOff>
                    <xdr:row>22</xdr:row>
                    <xdr:rowOff>60960</xdr:rowOff>
                  </from>
                  <to>
                    <xdr:col>1</xdr:col>
                    <xdr:colOff>2499360</xdr:colOff>
                    <xdr:row>22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1" name="Option Button 55">
              <controlPr defaultSize="0" autoFill="0" autoLine="0" autoPict="0">
                <anchor moveWithCells="1">
                  <from>
                    <xdr:col>1</xdr:col>
                    <xdr:colOff>342900</xdr:colOff>
                    <xdr:row>22</xdr:row>
                    <xdr:rowOff>327660</xdr:rowOff>
                  </from>
                  <to>
                    <xdr:col>1</xdr:col>
                    <xdr:colOff>2065020</xdr:colOff>
                    <xdr:row>22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2" name="Option Button 56">
              <controlPr defaultSize="0" autoFill="0" autoLine="0" autoPict="0">
                <anchor moveWithCells="1">
                  <from>
                    <xdr:col>1</xdr:col>
                    <xdr:colOff>2651760</xdr:colOff>
                    <xdr:row>22</xdr:row>
                    <xdr:rowOff>335280</xdr:rowOff>
                  </from>
                  <to>
                    <xdr:col>1</xdr:col>
                    <xdr:colOff>4526280</xdr:colOff>
                    <xdr:row>22</xdr:row>
                    <xdr:rowOff>594360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3" name="Option Button 57">
              <controlPr defaultSize="0" autoFill="0" autoLine="0" autoPict="0">
                <anchor moveWithCells="1">
                  <from>
                    <xdr:col>1</xdr:col>
                    <xdr:colOff>2651760</xdr:colOff>
                    <xdr:row>22</xdr:row>
                    <xdr:rowOff>68580</xdr:rowOff>
                  </from>
                  <to>
                    <xdr:col>1</xdr:col>
                    <xdr:colOff>4419600</xdr:colOff>
                    <xdr:row>22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4" name="Group Box 58">
              <controlPr defaultSize="0" autoFill="0" autoPict="0">
                <anchor moveWithCells="1">
                  <from>
                    <xdr:col>1</xdr:col>
                    <xdr:colOff>281940</xdr:colOff>
                    <xdr:row>22</xdr:row>
                    <xdr:rowOff>15240</xdr:rowOff>
                  </from>
                  <to>
                    <xdr:col>1</xdr:col>
                    <xdr:colOff>4876800</xdr:colOff>
                    <xdr:row>22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5" name="Check Box 64">
              <controlPr defaultSize="0" autoFill="0" autoLine="0" autoPict="0">
                <anchor moveWithCells="1">
                  <from>
                    <xdr:col>1</xdr:col>
                    <xdr:colOff>327660</xdr:colOff>
                    <xdr:row>23</xdr:row>
                    <xdr:rowOff>381000</xdr:rowOff>
                  </from>
                  <to>
                    <xdr:col>1</xdr:col>
                    <xdr:colOff>1554480</xdr:colOff>
                    <xdr:row>24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6" name="Check Box 65">
              <controlPr defaultSize="0" autoFill="0" autoLine="0" autoPict="0">
                <anchor moveWithCells="1">
                  <from>
                    <xdr:col>1</xdr:col>
                    <xdr:colOff>327660</xdr:colOff>
                    <xdr:row>24</xdr:row>
                    <xdr:rowOff>281940</xdr:rowOff>
                  </from>
                  <to>
                    <xdr:col>1</xdr:col>
                    <xdr:colOff>1554480</xdr:colOff>
                    <xdr:row>24</xdr:row>
                    <xdr:rowOff>502920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7" name="Check Box 66">
              <controlPr defaultSize="0" autoFill="0" autoLine="0" autoPict="0">
                <anchor moveWithCells="1">
                  <from>
                    <xdr:col>1</xdr:col>
                    <xdr:colOff>2514600</xdr:colOff>
                    <xdr:row>23</xdr:row>
                    <xdr:rowOff>381000</xdr:rowOff>
                  </from>
                  <to>
                    <xdr:col>1</xdr:col>
                    <xdr:colOff>3741420</xdr:colOff>
                    <xdr:row>24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8" name="Check Box 67">
              <controlPr defaultSize="0" autoFill="0" autoLine="0" autoPict="0">
                <anchor moveWithCells="1">
                  <from>
                    <xdr:col>1</xdr:col>
                    <xdr:colOff>2514600</xdr:colOff>
                    <xdr:row>24</xdr:row>
                    <xdr:rowOff>281940</xdr:rowOff>
                  </from>
                  <to>
                    <xdr:col>1</xdr:col>
                    <xdr:colOff>3741420</xdr:colOff>
                    <xdr:row>24</xdr:row>
                    <xdr:rowOff>502920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9" name="Option Button 68">
              <controlPr defaultSize="0" autoFill="0" autoLine="0" autoPict="0">
                <anchor moveWithCells="1">
                  <from>
                    <xdr:col>1</xdr:col>
                    <xdr:colOff>304800</xdr:colOff>
                    <xdr:row>6</xdr:row>
                    <xdr:rowOff>1013460</xdr:rowOff>
                  </from>
                  <to>
                    <xdr:col>1</xdr:col>
                    <xdr:colOff>2179320</xdr:colOff>
                    <xdr:row>6</xdr:row>
                    <xdr:rowOff>1280160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D7FF-8EBE-4074-ABF3-C3BE96C3A552}">
  <dimension ref="B2:K110"/>
  <sheetViews>
    <sheetView showGridLines="0" topLeftCell="B1" workbookViewId="0">
      <selection activeCell="E6" sqref="E6"/>
    </sheetView>
  </sheetViews>
  <sheetFormatPr defaultRowHeight="14.4" x14ac:dyDescent="0.3"/>
  <cols>
    <col min="3" max="3" width="97.109375" bestFit="1" customWidth="1"/>
    <col min="4" max="4" width="2.77734375" customWidth="1"/>
    <col min="5" max="5" width="15.77734375" bestFit="1" customWidth="1"/>
    <col min="6" max="6" width="13.33203125" customWidth="1"/>
    <col min="7" max="7" width="17.88671875" customWidth="1"/>
    <col min="8" max="8" width="11.77734375" customWidth="1"/>
    <col min="9" max="9" width="6.21875" customWidth="1"/>
    <col min="10" max="10" width="17.5546875" customWidth="1"/>
    <col min="11" max="11" width="11.44140625" customWidth="1"/>
  </cols>
  <sheetData>
    <row r="2" spans="2:11" x14ac:dyDescent="0.3">
      <c r="B2" t="s">
        <v>450</v>
      </c>
    </row>
    <row r="3" spans="2:11" ht="15" thickBot="1" x14ac:dyDescent="0.35"/>
    <row r="4" spans="2:11" s="2" customFormat="1" ht="19.95" customHeight="1" x14ac:dyDescent="0.3">
      <c r="B4" s="10">
        <v>1</v>
      </c>
      <c r="C4" s="17" t="s">
        <v>129</v>
      </c>
      <c r="E4" s="11">
        <f>SUM(Support_Data!L2:L101)</f>
        <v>137348768.30999997</v>
      </c>
    </row>
    <row r="5" spans="2:11" s="2" customFormat="1" ht="19.95" customHeight="1" x14ac:dyDescent="0.3">
      <c r="B5" s="10">
        <v>2</v>
      </c>
      <c r="C5" s="9" t="s">
        <v>127</v>
      </c>
      <c r="E5" s="11">
        <f>SUMIF(Support_Data!C2:C101,"Baby food",Support_Data!L2:L101)</f>
        <v>10350327.6</v>
      </c>
    </row>
    <row r="6" spans="2:11" s="2" customFormat="1" ht="19.95" customHeight="1" x14ac:dyDescent="0.3">
      <c r="B6" s="10">
        <v>3</v>
      </c>
      <c r="C6" s="9" t="s">
        <v>128</v>
      </c>
      <c r="E6" s="11">
        <f>SUMIFS(Support_Data!L2:L101,Support_Data!A2:A101,"asia",Support_Data!C2:C101,"clothes")</f>
        <v>1551011.04</v>
      </c>
    </row>
    <row r="7" spans="2:11" s="2" customFormat="1" ht="19.95" customHeight="1" x14ac:dyDescent="0.3">
      <c r="B7" s="10">
        <v>4</v>
      </c>
      <c r="C7" s="9" t="s">
        <v>130</v>
      </c>
      <c r="E7" s="22">
        <f ca="1">TODAY()</f>
        <v>45504</v>
      </c>
      <c r="F7" s="22">
        <f ca="1">E7+20</f>
        <v>45524</v>
      </c>
      <c r="G7" s="11">
        <f ca="1">NETWORKDAYS.INTL(E7,F7,16)</f>
        <v>18</v>
      </c>
    </row>
    <row r="8" spans="2:11" s="2" customFormat="1" ht="19.95" customHeight="1" x14ac:dyDescent="0.3">
      <c r="B8" s="10">
        <v>5</v>
      </c>
      <c r="C8" s="9" t="s">
        <v>131</v>
      </c>
    </row>
    <row r="9" spans="2:11" s="2" customFormat="1" ht="19.95" customHeight="1" x14ac:dyDescent="0.3">
      <c r="B9" s="10">
        <v>6</v>
      </c>
      <c r="C9" s="9" t="s">
        <v>133</v>
      </c>
    </row>
    <row r="10" spans="2:11" s="2" customFormat="1" ht="19.95" customHeight="1" x14ac:dyDescent="0.3">
      <c r="B10" s="10"/>
      <c r="E10" s="14" t="s">
        <v>132</v>
      </c>
      <c r="F10" s="13"/>
      <c r="G10" s="14" t="s">
        <v>504</v>
      </c>
      <c r="H10" s="14" t="s">
        <v>505</v>
      </c>
      <c r="I10" s="13"/>
      <c r="J10" s="14" t="s">
        <v>506</v>
      </c>
      <c r="K10" s="14" t="s">
        <v>505</v>
      </c>
    </row>
    <row r="11" spans="2:11" s="2" customFormat="1" ht="19.95" customHeight="1" x14ac:dyDescent="0.3">
      <c r="E11" s="7" t="s">
        <v>28</v>
      </c>
      <c r="G11" s="7" t="s">
        <v>28</v>
      </c>
      <c r="H11" s="7">
        <v>9925</v>
      </c>
      <c r="J11" s="7" t="s">
        <v>49</v>
      </c>
      <c r="K11" s="7">
        <v>124</v>
      </c>
    </row>
    <row r="12" spans="2:11" s="2" customFormat="1" ht="19.95" customHeight="1" x14ac:dyDescent="0.3">
      <c r="E12" s="7" t="s">
        <v>33</v>
      </c>
      <c r="G12" s="7" t="s">
        <v>42</v>
      </c>
      <c r="H12" s="7">
        <v>9606</v>
      </c>
      <c r="J12" s="7" t="s">
        <v>49</v>
      </c>
      <c r="K12" s="7">
        <v>171</v>
      </c>
    </row>
    <row r="13" spans="2:11" s="2" customFormat="1" ht="19.95" customHeight="1" x14ac:dyDescent="0.3">
      <c r="E13" s="7" t="s">
        <v>38</v>
      </c>
      <c r="G13" s="7" t="s">
        <v>56</v>
      </c>
      <c r="H13" s="7">
        <v>9905</v>
      </c>
      <c r="J13" s="7" t="s">
        <v>51</v>
      </c>
      <c r="K13" s="7">
        <v>273</v>
      </c>
    </row>
    <row r="14" spans="2:11" x14ac:dyDescent="0.3">
      <c r="E14" s="7" t="s">
        <v>42</v>
      </c>
      <c r="G14" s="7" t="s">
        <v>62</v>
      </c>
      <c r="H14" s="7">
        <v>9892</v>
      </c>
      <c r="J14" s="7" t="s">
        <v>46</v>
      </c>
      <c r="K14" s="7">
        <v>282</v>
      </c>
    </row>
    <row r="15" spans="2:11" x14ac:dyDescent="0.3">
      <c r="E15" s="7" t="s">
        <v>46</v>
      </c>
      <c r="G15" s="7" t="s">
        <v>62</v>
      </c>
      <c r="H15" s="7">
        <v>9654</v>
      </c>
      <c r="J15" s="7" t="s">
        <v>42</v>
      </c>
      <c r="K15" s="7">
        <v>522</v>
      </c>
    </row>
    <row r="16" spans="2:11" x14ac:dyDescent="0.3">
      <c r="E16" s="7" t="s">
        <v>49</v>
      </c>
      <c r="G16" s="7" t="s">
        <v>33</v>
      </c>
      <c r="H16" s="7">
        <v>2804</v>
      </c>
      <c r="J16" s="7" t="s">
        <v>28</v>
      </c>
      <c r="K16" s="7">
        <v>9925</v>
      </c>
    </row>
    <row r="17" spans="5:11" x14ac:dyDescent="0.3">
      <c r="E17" s="7" t="s">
        <v>51</v>
      </c>
      <c r="G17" s="7" t="s">
        <v>38</v>
      </c>
      <c r="H17" s="7">
        <v>1779</v>
      </c>
      <c r="J17" s="7" t="s">
        <v>33</v>
      </c>
      <c r="K17" s="7">
        <v>2804</v>
      </c>
    </row>
    <row r="18" spans="5:11" x14ac:dyDescent="0.3">
      <c r="E18" s="7" t="s">
        <v>56</v>
      </c>
      <c r="G18" s="7" t="s">
        <v>42</v>
      </c>
      <c r="H18" s="7">
        <v>8102</v>
      </c>
      <c r="J18" s="7" t="s">
        <v>38</v>
      </c>
      <c r="K18" s="7">
        <v>1779</v>
      </c>
    </row>
    <row r="19" spans="5:11" x14ac:dyDescent="0.3">
      <c r="E19" s="7" t="s">
        <v>62</v>
      </c>
      <c r="G19" s="7" t="s">
        <v>38</v>
      </c>
      <c r="H19" s="7">
        <v>5062</v>
      </c>
      <c r="J19" s="7" t="s">
        <v>42</v>
      </c>
      <c r="K19" s="7">
        <v>8102</v>
      </c>
    </row>
    <row r="20" spans="5:11" x14ac:dyDescent="0.3">
      <c r="E20" s="7" t="s">
        <v>64</v>
      </c>
      <c r="G20" s="7" t="s">
        <v>28</v>
      </c>
      <c r="H20" s="7">
        <v>2974</v>
      </c>
      <c r="J20" s="7" t="s">
        <v>38</v>
      </c>
      <c r="K20" s="7">
        <v>5062</v>
      </c>
    </row>
    <row r="21" spans="5:11" x14ac:dyDescent="0.3">
      <c r="E21" s="7" t="s">
        <v>67</v>
      </c>
      <c r="G21" s="7" t="s">
        <v>46</v>
      </c>
      <c r="H21" s="7">
        <v>4187</v>
      </c>
      <c r="J21" s="7" t="s">
        <v>28</v>
      </c>
      <c r="K21" s="7">
        <v>2974</v>
      </c>
    </row>
    <row r="22" spans="5:11" x14ac:dyDescent="0.3">
      <c r="E22" s="7" t="s">
        <v>70</v>
      </c>
      <c r="G22" s="7" t="s">
        <v>49</v>
      </c>
      <c r="H22" s="7">
        <v>8082</v>
      </c>
      <c r="J22" s="7" t="s">
        <v>46</v>
      </c>
      <c r="K22" s="7">
        <v>4187</v>
      </c>
    </row>
    <row r="23" spans="5:11" x14ac:dyDescent="0.3">
      <c r="G23" s="7" t="s">
        <v>51</v>
      </c>
      <c r="H23" s="7">
        <v>6070</v>
      </c>
      <c r="J23" s="7" t="s">
        <v>49</v>
      </c>
      <c r="K23" s="7">
        <v>8082</v>
      </c>
    </row>
    <row r="24" spans="5:11" x14ac:dyDescent="0.3">
      <c r="G24" s="7" t="s">
        <v>33</v>
      </c>
      <c r="H24" s="7">
        <v>6593</v>
      </c>
      <c r="J24" s="7" t="s">
        <v>51</v>
      </c>
      <c r="K24" s="7">
        <v>6070</v>
      </c>
    </row>
    <row r="25" spans="5:11" x14ac:dyDescent="0.3">
      <c r="G25" s="7" t="s">
        <v>49</v>
      </c>
      <c r="H25" s="7">
        <v>124</v>
      </c>
      <c r="J25" s="7" t="s">
        <v>33</v>
      </c>
      <c r="K25" s="7">
        <v>6593</v>
      </c>
    </row>
    <row r="26" spans="5:11" x14ac:dyDescent="0.3">
      <c r="G26" s="7" t="s">
        <v>56</v>
      </c>
      <c r="H26" s="7">
        <v>4168</v>
      </c>
      <c r="J26" s="7" t="s">
        <v>56</v>
      </c>
      <c r="K26" s="7">
        <v>4168</v>
      </c>
    </row>
    <row r="27" spans="5:11" x14ac:dyDescent="0.3">
      <c r="G27" s="7" t="s">
        <v>56</v>
      </c>
      <c r="H27" s="7">
        <v>8263</v>
      </c>
      <c r="J27" s="7" t="s">
        <v>56</v>
      </c>
      <c r="K27" s="7">
        <v>8263</v>
      </c>
    </row>
    <row r="28" spans="5:11" x14ac:dyDescent="0.3">
      <c r="G28" s="7" t="s">
        <v>46</v>
      </c>
      <c r="H28" s="7">
        <v>8974</v>
      </c>
      <c r="J28" s="7" t="s">
        <v>46</v>
      </c>
      <c r="K28" s="7">
        <v>8974</v>
      </c>
    </row>
    <row r="29" spans="5:11" x14ac:dyDescent="0.3">
      <c r="G29" s="7" t="s">
        <v>51</v>
      </c>
      <c r="H29" s="7">
        <v>4901</v>
      </c>
      <c r="J29" s="7" t="s">
        <v>51</v>
      </c>
      <c r="K29" s="7">
        <v>4901</v>
      </c>
    </row>
    <row r="30" spans="5:11" x14ac:dyDescent="0.3">
      <c r="G30" s="7" t="s">
        <v>56</v>
      </c>
      <c r="H30" s="7">
        <v>1673</v>
      </c>
      <c r="J30" s="7" t="s">
        <v>56</v>
      </c>
      <c r="K30" s="7">
        <v>1673</v>
      </c>
    </row>
    <row r="31" spans="5:11" x14ac:dyDescent="0.3">
      <c r="G31" s="7" t="s">
        <v>62</v>
      </c>
      <c r="H31" s="7">
        <v>6952</v>
      </c>
      <c r="J31" s="7" t="s">
        <v>62</v>
      </c>
      <c r="K31" s="7">
        <v>6952</v>
      </c>
    </row>
    <row r="32" spans="5:11" x14ac:dyDescent="0.3">
      <c r="G32" s="7" t="s">
        <v>64</v>
      </c>
      <c r="H32" s="7">
        <v>5430</v>
      </c>
      <c r="J32" s="7" t="s">
        <v>64</v>
      </c>
      <c r="K32" s="7">
        <v>5430</v>
      </c>
    </row>
    <row r="33" spans="7:11" x14ac:dyDescent="0.3">
      <c r="G33" s="7" t="s">
        <v>46</v>
      </c>
      <c r="H33" s="7">
        <v>3830</v>
      </c>
      <c r="J33" s="7" t="s">
        <v>46</v>
      </c>
      <c r="K33" s="7">
        <v>3830</v>
      </c>
    </row>
    <row r="34" spans="7:11" x14ac:dyDescent="0.3">
      <c r="G34" s="7" t="s">
        <v>67</v>
      </c>
      <c r="H34" s="7">
        <v>5908</v>
      </c>
      <c r="J34" s="7" t="s">
        <v>67</v>
      </c>
      <c r="K34" s="7">
        <v>5908</v>
      </c>
    </row>
    <row r="35" spans="7:11" x14ac:dyDescent="0.3">
      <c r="G35" s="7" t="s">
        <v>28</v>
      </c>
      <c r="H35" s="7">
        <v>7450</v>
      </c>
      <c r="J35" s="7" t="s">
        <v>28</v>
      </c>
      <c r="K35" s="7">
        <v>7450</v>
      </c>
    </row>
    <row r="36" spans="7:11" x14ac:dyDescent="0.3">
      <c r="G36" s="7" t="s">
        <v>28</v>
      </c>
      <c r="H36" s="7">
        <v>1273</v>
      </c>
      <c r="J36" s="7" t="s">
        <v>28</v>
      </c>
      <c r="K36" s="7">
        <v>1273</v>
      </c>
    </row>
    <row r="37" spans="7:11" x14ac:dyDescent="0.3">
      <c r="G37" s="7" t="s">
        <v>70</v>
      </c>
      <c r="H37" s="7">
        <v>2225</v>
      </c>
      <c r="J37" s="7" t="s">
        <v>70</v>
      </c>
      <c r="K37" s="7">
        <v>2225</v>
      </c>
    </row>
    <row r="38" spans="7:11" x14ac:dyDescent="0.3">
      <c r="G38" s="7" t="s">
        <v>42</v>
      </c>
      <c r="H38" s="7">
        <v>2187</v>
      </c>
      <c r="J38" s="7" t="s">
        <v>42</v>
      </c>
      <c r="K38" s="7">
        <v>2187</v>
      </c>
    </row>
    <row r="39" spans="7:11" x14ac:dyDescent="0.3">
      <c r="G39" s="7" t="s">
        <v>51</v>
      </c>
      <c r="H39" s="7">
        <v>5070</v>
      </c>
      <c r="J39" s="7" t="s">
        <v>51</v>
      </c>
      <c r="K39" s="7">
        <v>5070</v>
      </c>
    </row>
    <row r="40" spans="7:11" x14ac:dyDescent="0.3">
      <c r="G40" s="7" t="s">
        <v>62</v>
      </c>
      <c r="H40" s="7">
        <v>1815</v>
      </c>
      <c r="J40" s="7" t="s">
        <v>62</v>
      </c>
      <c r="K40" s="7">
        <v>1815</v>
      </c>
    </row>
    <row r="41" spans="7:11" x14ac:dyDescent="0.3">
      <c r="G41" s="7" t="s">
        <v>42</v>
      </c>
      <c r="H41" s="7">
        <v>5398</v>
      </c>
      <c r="J41" s="7" t="s">
        <v>42</v>
      </c>
      <c r="K41" s="7">
        <v>5398</v>
      </c>
    </row>
    <row r="42" spans="7:11" x14ac:dyDescent="0.3">
      <c r="G42" s="7" t="s">
        <v>42</v>
      </c>
      <c r="H42" s="7">
        <v>5822</v>
      </c>
      <c r="J42" s="7" t="s">
        <v>42</v>
      </c>
      <c r="K42" s="7">
        <v>5822</v>
      </c>
    </row>
    <row r="43" spans="7:11" x14ac:dyDescent="0.3">
      <c r="G43" s="7" t="s">
        <v>64</v>
      </c>
      <c r="H43" s="7">
        <v>5124</v>
      </c>
      <c r="J43" s="7" t="s">
        <v>64</v>
      </c>
      <c r="K43" s="7">
        <v>5124</v>
      </c>
    </row>
    <row r="44" spans="7:11" x14ac:dyDescent="0.3">
      <c r="G44" s="7" t="s">
        <v>46</v>
      </c>
      <c r="H44" s="7">
        <v>2370</v>
      </c>
      <c r="J44" s="7" t="s">
        <v>46</v>
      </c>
      <c r="K44" s="7">
        <v>2370</v>
      </c>
    </row>
    <row r="45" spans="7:11" x14ac:dyDescent="0.3">
      <c r="G45" s="7" t="s">
        <v>62</v>
      </c>
      <c r="H45" s="7">
        <v>8661</v>
      </c>
      <c r="J45" s="7" t="s">
        <v>62</v>
      </c>
      <c r="K45" s="7">
        <v>8661</v>
      </c>
    </row>
    <row r="46" spans="7:11" x14ac:dyDescent="0.3">
      <c r="G46" s="7" t="s">
        <v>51</v>
      </c>
      <c r="H46" s="7">
        <v>2125</v>
      </c>
      <c r="J46" s="7" t="s">
        <v>51</v>
      </c>
      <c r="K46" s="7">
        <v>2125</v>
      </c>
    </row>
    <row r="47" spans="7:11" x14ac:dyDescent="0.3">
      <c r="G47" s="7" t="s">
        <v>38</v>
      </c>
      <c r="H47" s="7">
        <v>2924</v>
      </c>
      <c r="J47" s="7" t="s">
        <v>38</v>
      </c>
      <c r="K47" s="7">
        <v>2924</v>
      </c>
    </row>
    <row r="48" spans="7:11" x14ac:dyDescent="0.3">
      <c r="G48" s="7" t="s">
        <v>46</v>
      </c>
      <c r="H48" s="7">
        <v>8250</v>
      </c>
      <c r="J48" s="7" t="s">
        <v>46</v>
      </c>
      <c r="K48" s="7">
        <v>8250</v>
      </c>
    </row>
    <row r="49" spans="7:11" x14ac:dyDescent="0.3">
      <c r="G49" s="7" t="s">
        <v>70</v>
      </c>
      <c r="H49" s="7">
        <v>7327</v>
      </c>
      <c r="J49" s="7" t="s">
        <v>70</v>
      </c>
      <c r="K49" s="7">
        <v>7327</v>
      </c>
    </row>
    <row r="50" spans="7:11" x14ac:dyDescent="0.3">
      <c r="G50" s="7" t="s">
        <v>51</v>
      </c>
      <c r="H50" s="7">
        <v>6409</v>
      </c>
      <c r="J50" s="7" t="s">
        <v>51</v>
      </c>
      <c r="K50" s="7">
        <v>6409</v>
      </c>
    </row>
    <row r="51" spans="7:11" x14ac:dyDescent="0.3">
      <c r="G51" s="7" t="s">
        <v>42</v>
      </c>
      <c r="H51" s="7">
        <v>3784</v>
      </c>
      <c r="J51" s="7" t="s">
        <v>42</v>
      </c>
      <c r="K51" s="7">
        <v>3784</v>
      </c>
    </row>
    <row r="52" spans="7:11" x14ac:dyDescent="0.3">
      <c r="G52" s="7" t="s">
        <v>67</v>
      </c>
      <c r="H52" s="7">
        <v>4767</v>
      </c>
      <c r="J52" s="7" t="s">
        <v>67</v>
      </c>
      <c r="K52" s="7">
        <v>4767</v>
      </c>
    </row>
    <row r="53" spans="7:11" x14ac:dyDescent="0.3">
      <c r="G53" s="7" t="s">
        <v>38</v>
      </c>
      <c r="H53" s="7">
        <v>6708</v>
      </c>
      <c r="J53" s="7" t="s">
        <v>38</v>
      </c>
      <c r="K53" s="7">
        <v>6708</v>
      </c>
    </row>
    <row r="54" spans="7:11" x14ac:dyDescent="0.3">
      <c r="G54" s="7" t="s">
        <v>38</v>
      </c>
      <c r="H54" s="7">
        <v>3987</v>
      </c>
      <c r="J54" s="7" t="s">
        <v>38</v>
      </c>
      <c r="K54" s="7">
        <v>3987</v>
      </c>
    </row>
    <row r="55" spans="7:11" x14ac:dyDescent="0.3">
      <c r="G55" s="7" t="s">
        <v>51</v>
      </c>
      <c r="H55" s="7">
        <v>3015</v>
      </c>
      <c r="J55" s="7" t="s">
        <v>51</v>
      </c>
      <c r="K55" s="7">
        <v>3015</v>
      </c>
    </row>
    <row r="56" spans="7:11" x14ac:dyDescent="0.3">
      <c r="G56" s="7" t="s">
        <v>62</v>
      </c>
      <c r="H56" s="7">
        <v>7234</v>
      </c>
      <c r="J56" s="7" t="s">
        <v>62</v>
      </c>
      <c r="K56" s="7">
        <v>7234</v>
      </c>
    </row>
    <row r="57" spans="7:11" x14ac:dyDescent="0.3">
      <c r="G57" s="7" t="s">
        <v>33</v>
      </c>
      <c r="H57" s="7">
        <v>2117</v>
      </c>
      <c r="J57" s="7" t="s">
        <v>33</v>
      </c>
      <c r="K57" s="7">
        <v>2117</v>
      </c>
    </row>
    <row r="58" spans="7:11" x14ac:dyDescent="0.3">
      <c r="G58" s="7" t="s">
        <v>49</v>
      </c>
      <c r="H58" s="7">
        <v>171</v>
      </c>
      <c r="J58" s="7" t="s">
        <v>56</v>
      </c>
      <c r="K58" s="7">
        <v>5930</v>
      </c>
    </row>
    <row r="59" spans="7:11" x14ac:dyDescent="0.3">
      <c r="G59" s="7" t="s">
        <v>56</v>
      </c>
      <c r="H59" s="7">
        <v>5930</v>
      </c>
      <c r="J59" s="7" t="s">
        <v>33</v>
      </c>
      <c r="K59" s="7">
        <v>962</v>
      </c>
    </row>
    <row r="60" spans="7:11" x14ac:dyDescent="0.3">
      <c r="G60" s="7" t="s">
        <v>33</v>
      </c>
      <c r="H60" s="7">
        <v>962</v>
      </c>
      <c r="J60" s="7" t="s">
        <v>62</v>
      </c>
      <c r="K60" s="7">
        <v>8867</v>
      </c>
    </row>
    <row r="61" spans="7:11" x14ac:dyDescent="0.3">
      <c r="G61" s="7" t="s">
        <v>62</v>
      </c>
      <c r="H61" s="7">
        <v>8867</v>
      </c>
      <c r="J61" s="7" t="s">
        <v>56</v>
      </c>
      <c r="K61" s="7">
        <v>7842</v>
      </c>
    </row>
    <row r="62" spans="7:11" x14ac:dyDescent="0.3">
      <c r="G62" s="7" t="s">
        <v>51</v>
      </c>
      <c r="H62" s="7">
        <v>273</v>
      </c>
      <c r="J62" s="7" t="s">
        <v>38</v>
      </c>
      <c r="K62" s="7">
        <v>1266</v>
      </c>
    </row>
    <row r="63" spans="7:11" x14ac:dyDescent="0.3">
      <c r="G63" s="7" t="s">
        <v>56</v>
      </c>
      <c r="H63" s="7">
        <v>7842</v>
      </c>
      <c r="J63" s="7" t="s">
        <v>56</v>
      </c>
      <c r="K63" s="7">
        <v>2269</v>
      </c>
    </row>
    <row r="64" spans="7:11" x14ac:dyDescent="0.3">
      <c r="G64" s="7" t="s">
        <v>38</v>
      </c>
      <c r="H64" s="7">
        <v>1266</v>
      </c>
      <c r="J64" s="7" t="s">
        <v>42</v>
      </c>
      <c r="K64" s="7">
        <v>9606</v>
      </c>
    </row>
    <row r="65" spans="7:11" x14ac:dyDescent="0.3">
      <c r="G65" s="7" t="s">
        <v>56</v>
      </c>
      <c r="H65" s="7">
        <v>2269</v>
      </c>
      <c r="J65" s="7" t="s">
        <v>33</v>
      </c>
      <c r="K65" s="7">
        <v>4063</v>
      </c>
    </row>
    <row r="66" spans="7:11" x14ac:dyDescent="0.3">
      <c r="G66" s="7" t="s">
        <v>33</v>
      </c>
      <c r="H66" s="7">
        <v>4063</v>
      </c>
      <c r="J66" s="7" t="s">
        <v>38</v>
      </c>
      <c r="K66" s="7">
        <v>3457</v>
      </c>
    </row>
    <row r="67" spans="7:11" x14ac:dyDescent="0.3">
      <c r="G67" s="7" t="s">
        <v>38</v>
      </c>
      <c r="H67" s="7">
        <v>3457</v>
      </c>
      <c r="J67" s="7" t="s">
        <v>42</v>
      </c>
      <c r="K67" s="7">
        <v>7637</v>
      </c>
    </row>
    <row r="68" spans="7:11" x14ac:dyDescent="0.3">
      <c r="G68" s="7" t="s">
        <v>42</v>
      </c>
      <c r="H68" s="7">
        <v>7637</v>
      </c>
      <c r="J68" s="7" t="s">
        <v>56</v>
      </c>
      <c r="K68" s="7">
        <v>3482</v>
      </c>
    </row>
    <row r="69" spans="7:11" x14ac:dyDescent="0.3">
      <c r="G69" s="7" t="s">
        <v>56</v>
      </c>
      <c r="H69" s="7">
        <v>3482</v>
      </c>
      <c r="J69" s="7" t="s">
        <v>56</v>
      </c>
      <c r="K69" s="7">
        <v>9905</v>
      </c>
    </row>
    <row r="70" spans="7:11" x14ac:dyDescent="0.3">
      <c r="G70" s="7" t="s">
        <v>62</v>
      </c>
      <c r="H70" s="7">
        <v>2847</v>
      </c>
      <c r="J70" s="7" t="s">
        <v>62</v>
      </c>
      <c r="K70" s="7">
        <v>2847</v>
      </c>
    </row>
    <row r="71" spans="7:11" x14ac:dyDescent="0.3">
      <c r="G71" s="7" t="s">
        <v>46</v>
      </c>
      <c r="H71" s="7">
        <v>282</v>
      </c>
      <c r="J71" s="7" t="s">
        <v>62</v>
      </c>
      <c r="K71" s="7">
        <v>7215</v>
      </c>
    </row>
    <row r="72" spans="7:11" x14ac:dyDescent="0.3">
      <c r="G72" s="7" t="s">
        <v>62</v>
      </c>
      <c r="H72" s="7">
        <v>7215</v>
      </c>
      <c r="J72" s="7" t="s">
        <v>33</v>
      </c>
      <c r="K72" s="7">
        <v>682</v>
      </c>
    </row>
    <row r="73" spans="7:11" x14ac:dyDescent="0.3">
      <c r="G73" s="7" t="s">
        <v>33</v>
      </c>
      <c r="H73" s="7">
        <v>682</v>
      </c>
      <c r="J73" s="7" t="s">
        <v>28</v>
      </c>
      <c r="K73" s="7">
        <v>4750</v>
      </c>
    </row>
    <row r="74" spans="7:11" x14ac:dyDescent="0.3">
      <c r="G74" s="7" t="s">
        <v>28</v>
      </c>
      <c r="H74" s="7">
        <v>4750</v>
      </c>
      <c r="J74" s="7" t="s">
        <v>38</v>
      </c>
      <c r="K74" s="7">
        <v>5518</v>
      </c>
    </row>
    <row r="75" spans="7:11" x14ac:dyDescent="0.3">
      <c r="G75" s="7" t="s">
        <v>38</v>
      </c>
      <c r="H75" s="7">
        <v>5518</v>
      </c>
      <c r="J75" s="7" t="s">
        <v>56</v>
      </c>
      <c r="K75" s="7">
        <v>6116</v>
      </c>
    </row>
    <row r="76" spans="7:11" x14ac:dyDescent="0.3">
      <c r="G76" s="7" t="s">
        <v>56</v>
      </c>
      <c r="H76" s="7">
        <v>6116</v>
      </c>
      <c r="J76" s="7" t="s">
        <v>62</v>
      </c>
      <c r="K76" s="7">
        <v>1705</v>
      </c>
    </row>
    <row r="77" spans="7:11" x14ac:dyDescent="0.3">
      <c r="G77" s="7" t="s">
        <v>62</v>
      </c>
      <c r="H77" s="7">
        <v>1705</v>
      </c>
      <c r="J77" s="7" t="s">
        <v>62</v>
      </c>
      <c r="K77" s="7">
        <v>4477</v>
      </c>
    </row>
    <row r="78" spans="7:11" x14ac:dyDescent="0.3">
      <c r="G78" s="7" t="s">
        <v>62</v>
      </c>
      <c r="H78" s="7">
        <v>4477</v>
      </c>
      <c r="J78" s="7" t="s">
        <v>51</v>
      </c>
      <c r="K78" s="7">
        <v>8656</v>
      </c>
    </row>
    <row r="79" spans="7:11" x14ac:dyDescent="0.3">
      <c r="G79" s="7" t="s">
        <v>51</v>
      </c>
      <c r="H79" s="7">
        <v>8656</v>
      </c>
      <c r="J79" s="7" t="s">
        <v>56</v>
      </c>
      <c r="K79" s="7">
        <v>5498</v>
      </c>
    </row>
    <row r="80" spans="7:11" x14ac:dyDescent="0.3">
      <c r="G80" s="7" t="s">
        <v>56</v>
      </c>
      <c r="H80" s="7">
        <v>5498</v>
      </c>
      <c r="J80" s="7" t="s">
        <v>38</v>
      </c>
      <c r="K80" s="7">
        <v>8287</v>
      </c>
    </row>
    <row r="81" spans="7:11" x14ac:dyDescent="0.3">
      <c r="G81" s="7" t="s">
        <v>38</v>
      </c>
      <c r="H81" s="7">
        <v>8287</v>
      </c>
      <c r="J81" s="7" t="s">
        <v>56</v>
      </c>
      <c r="K81" s="7">
        <v>7342</v>
      </c>
    </row>
    <row r="82" spans="7:11" x14ac:dyDescent="0.3">
      <c r="G82" s="7" t="s">
        <v>56</v>
      </c>
      <c r="H82" s="7">
        <v>7342</v>
      </c>
      <c r="J82" s="7" t="s">
        <v>38</v>
      </c>
      <c r="K82" s="7">
        <v>5010</v>
      </c>
    </row>
    <row r="83" spans="7:11" x14ac:dyDescent="0.3">
      <c r="G83" s="7" t="s">
        <v>38</v>
      </c>
      <c r="H83" s="7">
        <v>5010</v>
      </c>
      <c r="J83" s="7" t="s">
        <v>42</v>
      </c>
      <c r="K83" s="7">
        <v>673</v>
      </c>
    </row>
    <row r="84" spans="7:11" x14ac:dyDescent="0.3">
      <c r="G84" s="7" t="s">
        <v>42</v>
      </c>
      <c r="H84" s="7">
        <v>673</v>
      </c>
      <c r="J84" s="7" t="s">
        <v>64</v>
      </c>
      <c r="K84" s="7">
        <v>5741</v>
      </c>
    </row>
    <row r="85" spans="7:11" x14ac:dyDescent="0.3">
      <c r="G85" s="7" t="s">
        <v>64</v>
      </c>
      <c r="H85" s="7">
        <v>5741</v>
      </c>
      <c r="J85" s="7" t="s">
        <v>33</v>
      </c>
      <c r="K85" s="7">
        <v>8656</v>
      </c>
    </row>
    <row r="86" spans="7:11" x14ac:dyDescent="0.3">
      <c r="G86" s="7" t="s">
        <v>33</v>
      </c>
      <c r="H86" s="7">
        <v>8656</v>
      </c>
      <c r="J86" s="7" t="s">
        <v>62</v>
      </c>
      <c r="K86" s="7">
        <v>9892</v>
      </c>
    </row>
    <row r="87" spans="7:11" x14ac:dyDescent="0.3">
      <c r="G87" s="7" t="s">
        <v>46</v>
      </c>
      <c r="H87" s="7">
        <v>6954</v>
      </c>
      <c r="J87" s="7" t="s">
        <v>46</v>
      </c>
      <c r="K87" s="7">
        <v>6954</v>
      </c>
    </row>
    <row r="88" spans="7:11" x14ac:dyDescent="0.3">
      <c r="G88" s="7" t="s">
        <v>64</v>
      </c>
      <c r="H88" s="7">
        <v>9379</v>
      </c>
      <c r="J88" s="7" t="s">
        <v>64</v>
      </c>
      <c r="K88" s="7">
        <v>9379</v>
      </c>
    </row>
    <row r="89" spans="7:11" x14ac:dyDescent="0.3">
      <c r="G89" s="7" t="s">
        <v>49</v>
      </c>
      <c r="H89" s="7">
        <v>3732</v>
      </c>
      <c r="J89" s="7" t="s">
        <v>49</v>
      </c>
      <c r="K89" s="7">
        <v>3732</v>
      </c>
    </row>
    <row r="90" spans="7:11" x14ac:dyDescent="0.3">
      <c r="G90" s="7" t="s">
        <v>28</v>
      </c>
      <c r="H90" s="7">
        <v>8614</v>
      </c>
      <c r="J90" s="7" t="s">
        <v>28</v>
      </c>
      <c r="K90" s="7">
        <v>8614</v>
      </c>
    </row>
    <row r="91" spans="7:11" x14ac:dyDescent="0.3">
      <c r="G91" s="7" t="s">
        <v>46</v>
      </c>
      <c r="H91" s="7">
        <v>4513</v>
      </c>
      <c r="J91" s="7" t="s">
        <v>62</v>
      </c>
      <c r="K91" s="7">
        <v>9654</v>
      </c>
    </row>
    <row r="92" spans="7:11" x14ac:dyDescent="0.3">
      <c r="G92" s="7" t="s">
        <v>56</v>
      </c>
      <c r="H92" s="7">
        <v>7884</v>
      </c>
      <c r="J92" s="7" t="s">
        <v>46</v>
      </c>
      <c r="K92" s="7">
        <v>4513</v>
      </c>
    </row>
    <row r="93" spans="7:11" x14ac:dyDescent="0.3">
      <c r="G93" s="7" t="s">
        <v>62</v>
      </c>
      <c r="H93" s="7">
        <v>6489</v>
      </c>
      <c r="J93" s="7" t="s">
        <v>56</v>
      </c>
      <c r="K93" s="7">
        <v>7884</v>
      </c>
    </row>
    <row r="94" spans="7:11" x14ac:dyDescent="0.3">
      <c r="G94" s="7" t="s">
        <v>70</v>
      </c>
      <c r="H94" s="7">
        <v>4085</v>
      </c>
      <c r="J94" s="7" t="s">
        <v>62</v>
      </c>
      <c r="K94" s="7">
        <v>6489</v>
      </c>
    </row>
    <row r="95" spans="7:11" x14ac:dyDescent="0.3">
      <c r="G95" s="7" t="s">
        <v>49</v>
      </c>
      <c r="H95" s="7">
        <v>6457</v>
      </c>
      <c r="J95" s="7" t="s">
        <v>70</v>
      </c>
      <c r="K95" s="7">
        <v>4085</v>
      </c>
    </row>
    <row r="96" spans="7:11" x14ac:dyDescent="0.3">
      <c r="G96" s="7" t="s">
        <v>51</v>
      </c>
      <c r="H96" s="7">
        <v>6422</v>
      </c>
      <c r="J96" s="7" t="s">
        <v>49</v>
      </c>
      <c r="K96" s="7">
        <v>6457</v>
      </c>
    </row>
    <row r="97" spans="7:11" x14ac:dyDescent="0.3">
      <c r="G97" s="7" t="s">
        <v>64</v>
      </c>
      <c r="H97" s="7">
        <v>8829</v>
      </c>
      <c r="J97" s="7" t="s">
        <v>51</v>
      </c>
      <c r="K97" s="7">
        <v>6422</v>
      </c>
    </row>
    <row r="98" spans="7:11" x14ac:dyDescent="0.3">
      <c r="G98" s="7" t="s">
        <v>28</v>
      </c>
      <c r="H98" s="7">
        <v>5559</v>
      </c>
      <c r="J98" s="7" t="s">
        <v>64</v>
      </c>
      <c r="K98" s="7">
        <v>8829</v>
      </c>
    </row>
    <row r="99" spans="7:11" x14ac:dyDescent="0.3">
      <c r="G99" s="7" t="s">
        <v>42</v>
      </c>
      <c r="H99" s="7">
        <v>522</v>
      </c>
      <c r="J99" s="7" t="s">
        <v>28</v>
      </c>
      <c r="K99" s="7">
        <v>5559</v>
      </c>
    </row>
    <row r="100" spans="7:11" x14ac:dyDescent="0.3">
      <c r="G100" s="7" t="s">
        <v>64</v>
      </c>
      <c r="H100" s="7">
        <v>4660</v>
      </c>
      <c r="J100" s="7" t="s">
        <v>64</v>
      </c>
      <c r="K100" s="7">
        <v>4660</v>
      </c>
    </row>
    <row r="101" spans="7:11" x14ac:dyDescent="0.3">
      <c r="G101" s="7" t="s">
        <v>38</v>
      </c>
      <c r="H101" s="7">
        <v>948</v>
      </c>
      <c r="J101" s="7" t="s">
        <v>38</v>
      </c>
      <c r="K101" s="7">
        <v>948</v>
      </c>
    </row>
    <row r="102" spans="7:11" x14ac:dyDescent="0.3">
      <c r="G102" s="7" t="s">
        <v>64</v>
      </c>
      <c r="H102" s="7">
        <v>9389</v>
      </c>
      <c r="J102" s="7" t="s">
        <v>64</v>
      </c>
      <c r="K102" s="7">
        <v>9389</v>
      </c>
    </row>
    <row r="103" spans="7:11" x14ac:dyDescent="0.3">
      <c r="G103" s="7" t="s">
        <v>38</v>
      </c>
      <c r="H103" s="7">
        <v>2021</v>
      </c>
      <c r="J103" s="7" t="s">
        <v>38</v>
      </c>
      <c r="K103" s="7">
        <v>2021</v>
      </c>
    </row>
    <row r="104" spans="7:11" x14ac:dyDescent="0.3">
      <c r="G104" s="7" t="s">
        <v>62</v>
      </c>
      <c r="H104" s="7">
        <v>7910</v>
      </c>
      <c r="J104" s="7" t="s">
        <v>62</v>
      </c>
      <c r="K104" s="7">
        <v>7910</v>
      </c>
    </row>
    <row r="105" spans="7:11" x14ac:dyDescent="0.3">
      <c r="G105" s="7" t="s">
        <v>64</v>
      </c>
      <c r="H105" s="7">
        <v>8156</v>
      </c>
      <c r="J105" s="7" t="s">
        <v>64</v>
      </c>
      <c r="K105" s="7">
        <v>8156</v>
      </c>
    </row>
    <row r="106" spans="7:11" x14ac:dyDescent="0.3">
      <c r="G106" s="7" t="s">
        <v>56</v>
      </c>
      <c r="H106" s="7">
        <v>888</v>
      </c>
      <c r="J106" s="7" t="s">
        <v>56</v>
      </c>
      <c r="K106" s="7">
        <v>888</v>
      </c>
    </row>
    <row r="107" spans="7:11" x14ac:dyDescent="0.3">
      <c r="G107" s="7" t="s">
        <v>42</v>
      </c>
      <c r="H107" s="7">
        <v>6267</v>
      </c>
      <c r="J107" s="7" t="s">
        <v>42</v>
      </c>
      <c r="K107" s="7">
        <v>6267</v>
      </c>
    </row>
    <row r="108" spans="7:11" x14ac:dyDescent="0.3">
      <c r="G108" s="7" t="s">
        <v>49</v>
      </c>
      <c r="H108" s="7">
        <v>1485</v>
      </c>
      <c r="J108" s="7" t="s">
        <v>49</v>
      </c>
      <c r="K108" s="7">
        <v>1485</v>
      </c>
    </row>
    <row r="109" spans="7:11" x14ac:dyDescent="0.3">
      <c r="G109" s="7" t="s">
        <v>51</v>
      </c>
      <c r="H109" s="7">
        <v>5767</v>
      </c>
      <c r="J109" s="7" t="s">
        <v>51</v>
      </c>
      <c r="K109" s="7">
        <v>5767</v>
      </c>
    </row>
    <row r="110" spans="7:11" x14ac:dyDescent="0.3">
      <c r="G110" s="7" t="s">
        <v>46</v>
      </c>
      <c r="H110" s="7">
        <v>5367</v>
      </c>
      <c r="J110" s="7" t="s">
        <v>46</v>
      </c>
      <c r="K110" s="7">
        <v>5367</v>
      </c>
    </row>
  </sheetData>
  <autoFilter ref="J10:K110" xr:uid="{7133D7FF-8EBE-4074-ABF3-C3BE96C3A552}">
    <sortState xmlns:xlrd2="http://schemas.microsoft.com/office/spreadsheetml/2017/richdata2" ref="J11:K110">
      <sortCondition sortBy="cellColor" ref="K10:K110" dxfId="1"/>
    </sortState>
  </autoFilter>
  <conditionalFormatting sqref="G11:H110">
    <cfRule type="top10" dxfId="3" priority="2" rank="5"/>
  </conditionalFormatting>
  <conditionalFormatting sqref="J11:K110">
    <cfRule type="top10" dxfId="2" priority="1" bottom="1" rank="5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522A-1C08-4FE7-A612-49E036C5D2E8}">
  <dimension ref="A1:N103"/>
  <sheetViews>
    <sheetView workbookViewId="0">
      <selection activeCell="I2" sqref="I2:I101"/>
    </sheetView>
  </sheetViews>
  <sheetFormatPr defaultColWidth="8.77734375" defaultRowHeight="14.4" x14ac:dyDescent="0.3"/>
  <cols>
    <col min="1" max="1" width="30.21875" style="7" customWidth="1"/>
    <col min="2" max="2" width="29.33203125" style="7" bestFit="1" customWidth="1"/>
    <col min="3" max="3" width="13.21875" style="7" bestFit="1" customWidth="1"/>
    <col min="4" max="5" width="12.21875" style="7" bestFit="1" customWidth="1"/>
    <col min="6" max="6" width="10.109375" style="7" bestFit="1" customWidth="1"/>
    <col min="7" max="7" width="13.21875" style="7" customWidth="1"/>
    <col min="8" max="8" width="13.5546875" style="7" customWidth="1"/>
    <col min="9" max="9" width="9.109375" style="7" bestFit="1" customWidth="1"/>
    <col min="10" max="10" width="8.77734375" style="7"/>
    <col min="11" max="11" width="8.33203125" style="7" bestFit="1" customWidth="1"/>
    <col min="12" max="12" width="12.6640625" style="7" bestFit="1" customWidth="1"/>
    <col min="13" max="14" width="10.77734375" style="7" bestFit="1" customWidth="1"/>
    <col min="15" max="16384" width="8.77734375" style="7"/>
  </cols>
  <sheetData>
    <row r="1" spans="1:14" s="6" customFormat="1" x14ac:dyDescent="0.3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</row>
    <row r="2" spans="1:14" x14ac:dyDescent="0.3">
      <c r="A2" s="7" t="s">
        <v>26</v>
      </c>
      <c r="B2" s="7" t="s">
        <v>27</v>
      </c>
      <c r="C2" s="7" t="s">
        <v>28</v>
      </c>
      <c r="D2" s="7" t="s">
        <v>29</v>
      </c>
      <c r="E2" s="7" t="s">
        <v>30</v>
      </c>
      <c r="F2" s="8">
        <v>40326</v>
      </c>
      <c r="G2" s="7">
        <v>669165933</v>
      </c>
      <c r="H2" s="8">
        <v>40356</v>
      </c>
      <c r="I2" s="7">
        <v>9925</v>
      </c>
      <c r="J2" s="7">
        <v>255.28</v>
      </c>
      <c r="K2" s="7">
        <v>159.41999999999999</v>
      </c>
      <c r="L2" s="7">
        <v>2533654</v>
      </c>
      <c r="M2" s="7">
        <v>1582243.5</v>
      </c>
      <c r="N2" s="7">
        <v>951410.5</v>
      </c>
    </row>
    <row r="3" spans="1:14" x14ac:dyDescent="0.3">
      <c r="A3" s="7" t="s">
        <v>31</v>
      </c>
      <c r="B3" s="7" t="s">
        <v>32</v>
      </c>
      <c r="C3" s="7" t="s">
        <v>33</v>
      </c>
      <c r="D3" s="7" t="s">
        <v>34</v>
      </c>
      <c r="E3" s="7" t="s">
        <v>35</v>
      </c>
      <c r="F3" s="8">
        <v>41143</v>
      </c>
      <c r="G3" s="7">
        <v>963881480</v>
      </c>
      <c r="H3" s="8">
        <v>41167</v>
      </c>
      <c r="I3" s="7">
        <v>2804</v>
      </c>
      <c r="J3" s="7">
        <v>205.7</v>
      </c>
      <c r="K3" s="7">
        <v>117.11</v>
      </c>
      <c r="L3" s="7">
        <v>576782.80000000005</v>
      </c>
      <c r="M3" s="7">
        <v>328376.44</v>
      </c>
      <c r="N3" s="7">
        <v>248406.36</v>
      </c>
    </row>
    <row r="4" spans="1:14" x14ac:dyDescent="0.3">
      <c r="A4" s="7" t="s">
        <v>36</v>
      </c>
      <c r="B4" s="7" t="s">
        <v>37</v>
      </c>
      <c r="C4" s="7" t="s">
        <v>38</v>
      </c>
      <c r="D4" s="7" t="s">
        <v>29</v>
      </c>
      <c r="E4" s="7" t="s">
        <v>39</v>
      </c>
      <c r="F4" s="8">
        <v>41761</v>
      </c>
      <c r="G4" s="7">
        <v>341417157</v>
      </c>
      <c r="H4" s="8">
        <v>41767</v>
      </c>
      <c r="I4" s="7">
        <v>1779</v>
      </c>
      <c r="J4" s="7">
        <v>651.21</v>
      </c>
      <c r="K4" s="7">
        <v>524.96</v>
      </c>
      <c r="L4" s="7">
        <v>1158502.5900000001</v>
      </c>
      <c r="M4" s="7">
        <v>933903.84</v>
      </c>
      <c r="N4" s="7">
        <v>224598.75</v>
      </c>
    </row>
    <row r="5" spans="1:14" x14ac:dyDescent="0.3">
      <c r="A5" s="7" t="s">
        <v>40</v>
      </c>
      <c r="B5" s="7" t="s">
        <v>41</v>
      </c>
      <c r="C5" s="7" t="s">
        <v>42</v>
      </c>
      <c r="D5" s="7" t="s">
        <v>34</v>
      </c>
      <c r="E5" s="7" t="s">
        <v>35</v>
      </c>
      <c r="F5" s="8">
        <v>41810</v>
      </c>
      <c r="G5" s="7">
        <v>514321792</v>
      </c>
      <c r="H5" s="8">
        <v>41825</v>
      </c>
      <c r="I5" s="7">
        <v>8102</v>
      </c>
      <c r="J5" s="7">
        <v>9.33</v>
      </c>
      <c r="K5" s="7">
        <v>6.92</v>
      </c>
      <c r="L5" s="7">
        <v>75591.66</v>
      </c>
      <c r="M5" s="7">
        <v>56065.84</v>
      </c>
      <c r="N5" s="7">
        <v>19525.82</v>
      </c>
    </row>
    <row r="6" spans="1:14" x14ac:dyDescent="0.3">
      <c r="A6" s="7" t="s">
        <v>40</v>
      </c>
      <c r="B6" s="7" t="s">
        <v>43</v>
      </c>
      <c r="C6" s="7" t="s">
        <v>38</v>
      </c>
      <c r="D6" s="7" t="s">
        <v>29</v>
      </c>
      <c r="E6" s="7" t="s">
        <v>39</v>
      </c>
      <c r="F6" s="8">
        <v>41306</v>
      </c>
      <c r="G6" s="7">
        <v>115456712</v>
      </c>
      <c r="H6" s="8">
        <v>41311</v>
      </c>
      <c r="I6" s="7">
        <v>5062</v>
      </c>
      <c r="J6" s="7">
        <v>651.21</v>
      </c>
      <c r="K6" s="7">
        <v>524.96</v>
      </c>
      <c r="L6" s="7">
        <v>3296425.02</v>
      </c>
      <c r="M6" s="7">
        <v>2657347.52</v>
      </c>
      <c r="N6" s="7">
        <v>639077.5</v>
      </c>
    </row>
    <row r="7" spans="1:14" x14ac:dyDescent="0.3">
      <c r="A7" s="7" t="s">
        <v>26</v>
      </c>
      <c r="B7" s="7" t="s">
        <v>44</v>
      </c>
      <c r="C7" s="7" t="s">
        <v>28</v>
      </c>
      <c r="D7" s="7" t="s">
        <v>34</v>
      </c>
      <c r="E7" s="7" t="s">
        <v>35</v>
      </c>
      <c r="F7" s="8">
        <v>42039</v>
      </c>
      <c r="G7" s="7">
        <v>547995746</v>
      </c>
      <c r="H7" s="8">
        <v>42056</v>
      </c>
      <c r="I7" s="7">
        <v>2974</v>
      </c>
      <c r="J7" s="7">
        <v>255.28</v>
      </c>
      <c r="K7" s="7">
        <v>159.41999999999999</v>
      </c>
      <c r="L7" s="7">
        <v>759202.72</v>
      </c>
      <c r="M7" s="7">
        <v>474115.08</v>
      </c>
      <c r="N7" s="7">
        <v>285087.64</v>
      </c>
    </row>
    <row r="8" spans="1:14" x14ac:dyDescent="0.3">
      <c r="A8" s="7" t="s">
        <v>40</v>
      </c>
      <c r="B8" s="7" t="s">
        <v>45</v>
      </c>
      <c r="C8" s="7" t="s">
        <v>46</v>
      </c>
      <c r="D8" s="7" t="s">
        <v>29</v>
      </c>
      <c r="E8" s="7" t="s">
        <v>47</v>
      </c>
      <c r="F8" s="8">
        <v>40656</v>
      </c>
      <c r="G8" s="7">
        <v>135425221</v>
      </c>
      <c r="H8" s="8">
        <v>40660</v>
      </c>
      <c r="I8" s="7">
        <v>4187</v>
      </c>
      <c r="J8" s="7">
        <v>668.27</v>
      </c>
      <c r="K8" s="7">
        <v>502.54</v>
      </c>
      <c r="L8" s="7">
        <v>2798046.49</v>
      </c>
      <c r="M8" s="7">
        <v>2104134.98</v>
      </c>
      <c r="N8" s="7">
        <v>693911.51</v>
      </c>
    </row>
    <row r="9" spans="1:14" x14ac:dyDescent="0.3">
      <c r="A9" s="7" t="s">
        <v>40</v>
      </c>
      <c r="B9" s="7" t="s">
        <v>48</v>
      </c>
      <c r="C9" s="7" t="s">
        <v>49</v>
      </c>
      <c r="D9" s="7" t="s">
        <v>34</v>
      </c>
      <c r="E9" s="7" t="s">
        <v>30</v>
      </c>
      <c r="F9" s="8">
        <v>41107</v>
      </c>
      <c r="G9" s="7">
        <v>871543967</v>
      </c>
      <c r="H9" s="8">
        <v>41117</v>
      </c>
      <c r="I9" s="7">
        <v>8082</v>
      </c>
      <c r="J9" s="7">
        <v>154.06</v>
      </c>
      <c r="K9" s="7">
        <v>90.93</v>
      </c>
      <c r="L9" s="7">
        <v>1245112.92</v>
      </c>
      <c r="M9" s="7">
        <v>734896.26</v>
      </c>
      <c r="N9" s="7">
        <v>510216.66</v>
      </c>
    </row>
    <row r="10" spans="1:14" x14ac:dyDescent="0.3">
      <c r="A10" s="7" t="s">
        <v>40</v>
      </c>
      <c r="B10" s="7" t="s">
        <v>50</v>
      </c>
      <c r="C10" s="7" t="s">
        <v>51</v>
      </c>
      <c r="D10" s="7" t="s">
        <v>29</v>
      </c>
      <c r="E10" s="7" t="s">
        <v>47</v>
      </c>
      <c r="F10" s="8">
        <v>42199</v>
      </c>
      <c r="G10" s="7">
        <v>770463311</v>
      </c>
      <c r="H10" s="8">
        <v>42241</v>
      </c>
      <c r="I10" s="7">
        <v>6070</v>
      </c>
      <c r="J10" s="7">
        <v>81.73</v>
      </c>
      <c r="K10" s="7">
        <v>56.67</v>
      </c>
      <c r="L10" s="7">
        <v>496101.1</v>
      </c>
      <c r="M10" s="7">
        <v>343986.9</v>
      </c>
      <c r="N10" s="7">
        <v>152114.20000000001</v>
      </c>
    </row>
    <row r="11" spans="1:14" x14ac:dyDescent="0.3">
      <c r="A11" s="7" t="s">
        <v>40</v>
      </c>
      <c r="B11" s="7" t="s">
        <v>52</v>
      </c>
      <c r="C11" s="7" t="s">
        <v>33</v>
      </c>
      <c r="D11" s="7" t="s">
        <v>34</v>
      </c>
      <c r="E11" s="7" t="s">
        <v>30</v>
      </c>
      <c r="F11" s="8">
        <v>41747</v>
      </c>
      <c r="G11" s="7">
        <v>616607081</v>
      </c>
      <c r="H11" s="8">
        <v>41789</v>
      </c>
      <c r="I11" s="7">
        <v>6593</v>
      </c>
      <c r="J11" s="7">
        <v>205.7</v>
      </c>
      <c r="K11" s="7">
        <v>117.11</v>
      </c>
      <c r="L11" s="7">
        <v>1356180.1</v>
      </c>
      <c r="M11" s="7">
        <v>772106.23</v>
      </c>
      <c r="N11" s="7">
        <v>584073.87</v>
      </c>
    </row>
    <row r="12" spans="1:14" x14ac:dyDescent="0.3">
      <c r="A12" s="7" t="s">
        <v>53</v>
      </c>
      <c r="B12" s="7" t="s">
        <v>54</v>
      </c>
      <c r="C12" s="7" t="s">
        <v>49</v>
      </c>
      <c r="D12" s="7" t="s">
        <v>34</v>
      </c>
      <c r="E12" s="7" t="s">
        <v>30</v>
      </c>
      <c r="F12" s="8">
        <v>40718</v>
      </c>
      <c r="G12" s="7">
        <v>814711606</v>
      </c>
      <c r="H12" s="8">
        <v>40736</v>
      </c>
      <c r="I12" s="7">
        <v>124</v>
      </c>
      <c r="J12" s="7">
        <v>154.06</v>
      </c>
      <c r="K12" s="7">
        <v>90.93</v>
      </c>
      <c r="L12" s="7">
        <v>19103.439999999999</v>
      </c>
      <c r="M12" s="7">
        <v>11275.32</v>
      </c>
      <c r="N12" s="7">
        <v>7828.12</v>
      </c>
    </row>
    <row r="13" spans="1:14" x14ac:dyDescent="0.3">
      <c r="A13" s="7" t="s">
        <v>40</v>
      </c>
      <c r="B13" s="7" t="s">
        <v>55</v>
      </c>
      <c r="C13" s="7" t="s">
        <v>56</v>
      </c>
      <c r="D13" s="7" t="s">
        <v>29</v>
      </c>
      <c r="E13" s="7" t="s">
        <v>30</v>
      </c>
      <c r="F13" s="8">
        <v>41853</v>
      </c>
      <c r="G13" s="7">
        <v>939825713</v>
      </c>
      <c r="H13" s="8">
        <v>41870</v>
      </c>
      <c r="I13" s="7">
        <v>4168</v>
      </c>
      <c r="J13" s="7">
        <v>109.28</v>
      </c>
      <c r="K13" s="7">
        <v>35.840000000000003</v>
      </c>
      <c r="L13" s="7">
        <v>455479.03999999998</v>
      </c>
      <c r="M13" s="7">
        <v>149381.12</v>
      </c>
      <c r="N13" s="7">
        <v>306097.91999999998</v>
      </c>
    </row>
    <row r="14" spans="1:14" x14ac:dyDescent="0.3">
      <c r="A14" s="7" t="s">
        <v>53</v>
      </c>
      <c r="B14" s="7" t="s">
        <v>57</v>
      </c>
      <c r="C14" s="7" t="s">
        <v>56</v>
      </c>
      <c r="D14" s="7" t="s">
        <v>34</v>
      </c>
      <c r="E14" s="7" t="s">
        <v>39</v>
      </c>
      <c r="F14" s="8">
        <v>42748</v>
      </c>
      <c r="G14" s="7">
        <v>187310731</v>
      </c>
      <c r="H14" s="8">
        <v>42795</v>
      </c>
      <c r="I14" s="7">
        <v>8263</v>
      </c>
      <c r="J14" s="7">
        <v>109.28</v>
      </c>
      <c r="K14" s="7">
        <v>35.840000000000003</v>
      </c>
      <c r="L14" s="7">
        <v>902980.64</v>
      </c>
      <c r="M14" s="7">
        <v>296145.91999999998</v>
      </c>
      <c r="N14" s="7">
        <v>606834.72</v>
      </c>
    </row>
    <row r="15" spans="1:14" x14ac:dyDescent="0.3">
      <c r="A15" s="7" t="s">
        <v>31</v>
      </c>
      <c r="B15" s="7" t="s">
        <v>58</v>
      </c>
      <c r="C15" s="7" t="s">
        <v>46</v>
      </c>
      <c r="D15" s="7" t="s">
        <v>29</v>
      </c>
      <c r="E15" s="7" t="s">
        <v>30</v>
      </c>
      <c r="F15" s="8">
        <v>42774</v>
      </c>
      <c r="G15" s="7">
        <v>522840487</v>
      </c>
      <c r="H15" s="8">
        <v>42779</v>
      </c>
      <c r="I15" s="7">
        <v>8974</v>
      </c>
      <c r="J15" s="7">
        <v>668.27</v>
      </c>
      <c r="K15" s="7">
        <v>502.54</v>
      </c>
      <c r="L15" s="7">
        <v>5997054.9800000004</v>
      </c>
      <c r="M15" s="7">
        <v>4509793.96</v>
      </c>
      <c r="N15" s="7">
        <v>1487261.02</v>
      </c>
    </row>
    <row r="16" spans="1:14" x14ac:dyDescent="0.3">
      <c r="A16" s="7" t="s">
        <v>53</v>
      </c>
      <c r="B16" s="7" t="s">
        <v>59</v>
      </c>
      <c r="C16" s="7" t="s">
        <v>51</v>
      </c>
      <c r="D16" s="7" t="s">
        <v>29</v>
      </c>
      <c r="E16" s="7" t="s">
        <v>35</v>
      </c>
      <c r="F16" s="8">
        <v>41689</v>
      </c>
      <c r="G16" s="7">
        <v>832401311</v>
      </c>
      <c r="H16" s="8">
        <v>41693</v>
      </c>
      <c r="I16" s="7">
        <v>4901</v>
      </c>
      <c r="J16" s="7">
        <v>81.73</v>
      </c>
      <c r="K16" s="7">
        <v>56.67</v>
      </c>
      <c r="L16" s="7">
        <v>400558.73</v>
      </c>
      <c r="M16" s="7">
        <v>277739.67</v>
      </c>
      <c r="N16" s="7">
        <v>122819.06</v>
      </c>
    </row>
    <row r="17" spans="1:14" x14ac:dyDescent="0.3">
      <c r="A17" s="7" t="s">
        <v>36</v>
      </c>
      <c r="B17" s="7" t="s">
        <v>60</v>
      </c>
      <c r="C17" s="7" t="s">
        <v>56</v>
      </c>
      <c r="D17" s="7" t="s">
        <v>34</v>
      </c>
      <c r="E17" s="7" t="s">
        <v>47</v>
      </c>
      <c r="F17" s="8">
        <v>41022</v>
      </c>
      <c r="G17" s="7">
        <v>972292029</v>
      </c>
      <c r="H17" s="8">
        <v>41063</v>
      </c>
      <c r="I17" s="7">
        <v>1673</v>
      </c>
      <c r="J17" s="7">
        <v>109.28</v>
      </c>
      <c r="K17" s="7">
        <v>35.840000000000003</v>
      </c>
      <c r="L17" s="7">
        <v>182825.44</v>
      </c>
      <c r="M17" s="7">
        <v>59960.32</v>
      </c>
      <c r="N17" s="7">
        <v>122865.12</v>
      </c>
    </row>
    <row r="18" spans="1:14" x14ac:dyDescent="0.3">
      <c r="A18" s="7" t="s">
        <v>53</v>
      </c>
      <c r="B18" s="7" t="s">
        <v>61</v>
      </c>
      <c r="C18" s="7" t="s">
        <v>62</v>
      </c>
      <c r="D18" s="7" t="s">
        <v>29</v>
      </c>
      <c r="E18" s="7" t="s">
        <v>47</v>
      </c>
      <c r="F18" s="8">
        <v>42693</v>
      </c>
      <c r="G18" s="7">
        <v>419123971</v>
      </c>
      <c r="H18" s="8">
        <v>42722</v>
      </c>
      <c r="I18" s="7">
        <v>6952</v>
      </c>
      <c r="J18" s="7">
        <v>437.2</v>
      </c>
      <c r="K18" s="7">
        <v>263.33</v>
      </c>
      <c r="L18" s="7">
        <v>3039414.4</v>
      </c>
      <c r="M18" s="7">
        <v>1830670.16</v>
      </c>
      <c r="N18" s="7">
        <v>1208744.24</v>
      </c>
    </row>
    <row r="19" spans="1:14" x14ac:dyDescent="0.3">
      <c r="A19" s="7" t="s">
        <v>40</v>
      </c>
      <c r="B19" s="7" t="s">
        <v>63</v>
      </c>
      <c r="C19" s="7" t="s">
        <v>64</v>
      </c>
      <c r="D19" s="7" t="s">
        <v>29</v>
      </c>
      <c r="E19" s="7" t="s">
        <v>35</v>
      </c>
      <c r="F19" s="8">
        <v>42095</v>
      </c>
      <c r="G19" s="7">
        <v>519820964</v>
      </c>
      <c r="H19" s="8">
        <v>42112</v>
      </c>
      <c r="I19" s="7">
        <v>5430</v>
      </c>
      <c r="J19" s="7">
        <v>47.45</v>
      </c>
      <c r="K19" s="7">
        <v>31.79</v>
      </c>
      <c r="L19" s="7">
        <v>257653.5</v>
      </c>
      <c r="M19" s="7">
        <v>172619.7</v>
      </c>
      <c r="N19" s="7">
        <v>85033.8</v>
      </c>
    </row>
    <row r="20" spans="1:14" x14ac:dyDescent="0.3">
      <c r="A20" s="7" t="s">
        <v>53</v>
      </c>
      <c r="B20" s="7" t="s">
        <v>65</v>
      </c>
      <c r="C20" s="7" t="s">
        <v>46</v>
      </c>
      <c r="D20" s="7" t="s">
        <v>29</v>
      </c>
      <c r="E20" s="7" t="s">
        <v>39</v>
      </c>
      <c r="F20" s="8">
        <v>40542</v>
      </c>
      <c r="G20" s="7">
        <v>441619336</v>
      </c>
      <c r="H20" s="8">
        <v>40563</v>
      </c>
      <c r="I20" s="7">
        <v>3830</v>
      </c>
      <c r="J20" s="7">
        <v>668.27</v>
      </c>
      <c r="K20" s="7">
        <v>502.54</v>
      </c>
      <c r="L20" s="7">
        <v>2559474.1</v>
      </c>
      <c r="M20" s="7">
        <v>1924728.2</v>
      </c>
      <c r="N20" s="7">
        <v>634745.9</v>
      </c>
    </row>
    <row r="21" spans="1:14" x14ac:dyDescent="0.3">
      <c r="A21" s="7" t="s">
        <v>26</v>
      </c>
      <c r="B21" s="7" t="s">
        <v>66</v>
      </c>
      <c r="C21" s="7" t="s">
        <v>67</v>
      </c>
      <c r="D21" s="7" t="s">
        <v>34</v>
      </c>
      <c r="E21" s="7" t="s">
        <v>39</v>
      </c>
      <c r="F21" s="8">
        <v>41121</v>
      </c>
      <c r="G21" s="7">
        <v>322067916</v>
      </c>
      <c r="H21" s="8">
        <v>41163</v>
      </c>
      <c r="I21" s="7">
        <v>5908</v>
      </c>
      <c r="J21" s="7">
        <v>421.89</v>
      </c>
      <c r="K21" s="7">
        <v>364.69</v>
      </c>
      <c r="L21" s="7">
        <v>2492526.12</v>
      </c>
      <c r="M21" s="7">
        <v>2154588.52</v>
      </c>
      <c r="N21" s="7">
        <v>337937.6</v>
      </c>
    </row>
    <row r="22" spans="1:14" x14ac:dyDescent="0.3">
      <c r="A22" s="7" t="s">
        <v>36</v>
      </c>
      <c r="B22" s="7" t="s">
        <v>68</v>
      </c>
      <c r="C22" s="7" t="s">
        <v>28</v>
      </c>
      <c r="D22" s="7" t="s">
        <v>34</v>
      </c>
      <c r="E22" s="7" t="s">
        <v>39</v>
      </c>
      <c r="F22" s="8">
        <v>41773</v>
      </c>
      <c r="G22" s="7">
        <v>819028031</v>
      </c>
      <c r="H22" s="8">
        <v>41818</v>
      </c>
      <c r="I22" s="7">
        <v>7450</v>
      </c>
      <c r="J22" s="7">
        <v>255.28</v>
      </c>
      <c r="K22" s="7">
        <v>159.41999999999999</v>
      </c>
      <c r="L22" s="7">
        <v>1901836</v>
      </c>
      <c r="M22" s="7">
        <v>1187679</v>
      </c>
      <c r="N22" s="7">
        <v>714157</v>
      </c>
    </row>
    <row r="23" spans="1:14" x14ac:dyDescent="0.3">
      <c r="A23" s="7" t="s">
        <v>36</v>
      </c>
      <c r="B23" s="7" t="s">
        <v>69</v>
      </c>
      <c r="C23" s="7" t="s">
        <v>28</v>
      </c>
      <c r="D23" s="7" t="s">
        <v>34</v>
      </c>
      <c r="E23" s="7" t="s">
        <v>30</v>
      </c>
      <c r="F23" s="8">
        <v>42216</v>
      </c>
      <c r="G23" s="7">
        <v>860673511</v>
      </c>
      <c r="H23" s="8">
        <v>42250</v>
      </c>
      <c r="I23" s="7">
        <v>1273</v>
      </c>
      <c r="J23" s="7">
        <v>255.28</v>
      </c>
      <c r="K23" s="7">
        <v>159.41999999999999</v>
      </c>
      <c r="L23" s="7">
        <v>324971.44</v>
      </c>
      <c r="M23" s="7">
        <v>202941.66</v>
      </c>
      <c r="N23" s="7">
        <v>122029.78</v>
      </c>
    </row>
    <row r="24" spans="1:14" x14ac:dyDescent="0.3">
      <c r="A24" s="7" t="s">
        <v>31</v>
      </c>
      <c r="B24" s="7" t="s">
        <v>58</v>
      </c>
      <c r="C24" s="7" t="s">
        <v>70</v>
      </c>
      <c r="D24" s="7" t="s">
        <v>34</v>
      </c>
      <c r="E24" s="7" t="s">
        <v>39</v>
      </c>
      <c r="F24" s="8">
        <v>42551</v>
      </c>
      <c r="G24" s="7">
        <v>795490682</v>
      </c>
      <c r="H24" s="8">
        <v>42577</v>
      </c>
      <c r="I24" s="7">
        <v>2225</v>
      </c>
      <c r="J24" s="7">
        <v>152.58000000000001</v>
      </c>
      <c r="K24" s="7">
        <v>97.44</v>
      </c>
      <c r="L24" s="7">
        <v>339490.5</v>
      </c>
      <c r="M24" s="7">
        <v>216804</v>
      </c>
      <c r="N24" s="7">
        <v>122686.5</v>
      </c>
    </row>
    <row r="25" spans="1:14" x14ac:dyDescent="0.3">
      <c r="A25" s="7" t="s">
        <v>26</v>
      </c>
      <c r="B25" s="7" t="s">
        <v>71</v>
      </c>
      <c r="C25" s="7" t="s">
        <v>42</v>
      </c>
      <c r="D25" s="7" t="s">
        <v>34</v>
      </c>
      <c r="E25" s="7" t="s">
        <v>30</v>
      </c>
      <c r="F25" s="8">
        <v>41890</v>
      </c>
      <c r="G25" s="7">
        <v>142278373</v>
      </c>
      <c r="H25" s="8">
        <v>41916</v>
      </c>
      <c r="I25" s="7">
        <v>2187</v>
      </c>
      <c r="J25" s="7">
        <v>9.33</v>
      </c>
      <c r="K25" s="7">
        <v>6.92</v>
      </c>
      <c r="L25" s="7">
        <v>20404.71</v>
      </c>
      <c r="M25" s="7">
        <v>15134.04</v>
      </c>
      <c r="N25" s="7">
        <v>5270.67</v>
      </c>
    </row>
    <row r="26" spans="1:14" x14ac:dyDescent="0.3">
      <c r="A26" s="7" t="s">
        <v>36</v>
      </c>
      <c r="B26" s="7" t="s">
        <v>72</v>
      </c>
      <c r="C26" s="7" t="s">
        <v>51</v>
      </c>
      <c r="D26" s="7" t="s">
        <v>34</v>
      </c>
      <c r="E26" s="7" t="s">
        <v>39</v>
      </c>
      <c r="F26" s="8">
        <v>42497</v>
      </c>
      <c r="G26" s="7">
        <v>740147912</v>
      </c>
      <c r="H26" s="8">
        <v>42500</v>
      </c>
      <c r="I26" s="7">
        <v>5070</v>
      </c>
      <c r="J26" s="7">
        <v>81.73</v>
      </c>
      <c r="K26" s="7">
        <v>56.67</v>
      </c>
      <c r="L26" s="7">
        <v>414371.1</v>
      </c>
      <c r="M26" s="7">
        <v>287316.90000000002</v>
      </c>
      <c r="N26" s="7">
        <v>127054.2</v>
      </c>
    </row>
    <row r="27" spans="1:14" x14ac:dyDescent="0.3">
      <c r="A27" s="7" t="s">
        <v>36</v>
      </c>
      <c r="B27" s="7" t="s">
        <v>73</v>
      </c>
      <c r="C27" s="7" t="s">
        <v>62</v>
      </c>
      <c r="D27" s="7" t="s">
        <v>34</v>
      </c>
      <c r="E27" s="7" t="s">
        <v>30</v>
      </c>
      <c r="F27" s="8">
        <v>42877</v>
      </c>
      <c r="G27" s="7">
        <v>898523128</v>
      </c>
      <c r="H27" s="8">
        <v>42891</v>
      </c>
      <c r="I27" s="7">
        <v>1815</v>
      </c>
      <c r="J27" s="7">
        <v>437.2</v>
      </c>
      <c r="K27" s="7">
        <v>263.33</v>
      </c>
      <c r="L27" s="7">
        <v>793518</v>
      </c>
      <c r="M27" s="7">
        <v>477943.95</v>
      </c>
      <c r="N27" s="7">
        <v>315574.05</v>
      </c>
    </row>
    <row r="28" spans="1:14" x14ac:dyDescent="0.3">
      <c r="A28" s="7" t="s">
        <v>26</v>
      </c>
      <c r="B28" s="7" t="s">
        <v>74</v>
      </c>
      <c r="C28" s="7" t="s">
        <v>42</v>
      </c>
      <c r="D28" s="7" t="s">
        <v>34</v>
      </c>
      <c r="E28" s="7" t="s">
        <v>47</v>
      </c>
      <c r="F28" s="8">
        <v>41925</v>
      </c>
      <c r="G28" s="7">
        <v>347140347</v>
      </c>
      <c r="H28" s="8">
        <v>41953</v>
      </c>
      <c r="I28" s="7">
        <v>5398</v>
      </c>
      <c r="J28" s="7">
        <v>9.33</v>
      </c>
      <c r="K28" s="7">
        <v>6.92</v>
      </c>
      <c r="L28" s="7">
        <v>50363.34</v>
      </c>
      <c r="M28" s="7">
        <v>37354.160000000003</v>
      </c>
      <c r="N28" s="7">
        <v>13009.18</v>
      </c>
    </row>
    <row r="29" spans="1:14" x14ac:dyDescent="0.3">
      <c r="A29" s="7" t="s">
        <v>40</v>
      </c>
      <c r="B29" s="7" t="s">
        <v>75</v>
      </c>
      <c r="C29" s="7" t="s">
        <v>42</v>
      </c>
      <c r="D29" s="7" t="s">
        <v>34</v>
      </c>
      <c r="E29" s="7" t="s">
        <v>39</v>
      </c>
      <c r="F29" s="8">
        <v>40305</v>
      </c>
      <c r="G29" s="7">
        <v>686048400</v>
      </c>
      <c r="H29" s="8">
        <v>40308</v>
      </c>
      <c r="I29" s="7">
        <v>5822</v>
      </c>
      <c r="J29" s="7">
        <v>9.33</v>
      </c>
      <c r="K29" s="7">
        <v>6.92</v>
      </c>
      <c r="L29" s="7">
        <v>54319.26</v>
      </c>
      <c r="M29" s="7">
        <v>40288.239999999998</v>
      </c>
      <c r="N29" s="7">
        <v>14031.02</v>
      </c>
    </row>
    <row r="30" spans="1:14" x14ac:dyDescent="0.3">
      <c r="A30" s="7" t="s">
        <v>36</v>
      </c>
      <c r="B30" s="7" t="s">
        <v>68</v>
      </c>
      <c r="C30" s="7" t="s">
        <v>64</v>
      </c>
      <c r="D30" s="7" t="s">
        <v>29</v>
      </c>
      <c r="E30" s="7" t="s">
        <v>35</v>
      </c>
      <c r="F30" s="8">
        <v>41838</v>
      </c>
      <c r="G30" s="7">
        <v>435608613</v>
      </c>
      <c r="H30" s="8">
        <v>41850</v>
      </c>
      <c r="I30" s="7">
        <v>5124</v>
      </c>
      <c r="J30" s="7">
        <v>47.45</v>
      </c>
      <c r="K30" s="7">
        <v>31.79</v>
      </c>
      <c r="L30" s="7">
        <v>243133.8</v>
      </c>
      <c r="M30" s="7">
        <v>162891.96</v>
      </c>
      <c r="N30" s="7">
        <v>80241.84</v>
      </c>
    </row>
    <row r="31" spans="1:14" x14ac:dyDescent="0.3">
      <c r="A31" s="7" t="s">
        <v>40</v>
      </c>
      <c r="B31" s="7" t="s">
        <v>76</v>
      </c>
      <c r="C31" s="7" t="s">
        <v>46</v>
      </c>
      <c r="D31" s="7" t="s">
        <v>29</v>
      </c>
      <c r="E31" s="7" t="s">
        <v>39</v>
      </c>
      <c r="F31" s="8">
        <v>41055</v>
      </c>
      <c r="G31" s="7">
        <v>886494815</v>
      </c>
      <c r="H31" s="8">
        <v>41069</v>
      </c>
      <c r="I31" s="7">
        <v>2370</v>
      </c>
      <c r="J31" s="7">
        <v>668.27</v>
      </c>
      <c r="K31" s="7">
        <v>502.54</v>
      </c>
      <c r="L31" s="7">
        <v>1583799.9</v>
      </c>
      <c r="M31" s="7">
        <v>1191019.8</v>
      </c>
      <c r="N31" s="7">
        <v>392780.1</v>
      </c>
    </row>
    <row r="32" spans="1:14" x14ac:dyDescent="0.3">
      <c r="A32" s="7" t="s">
        <v>36</v>
      </c>
      <c r="B32" s="7" t="s">
        <v>77</v>
      </c>
      <c r="C32" s="7" t="s">
        <v>62</v>
      </c>
      <c r="D32" s="7" t="s">
        <v>29</v>
      </c>
      <c r="E32" s="7" t="s">
        <v>47</v>
      </c>
      <c r="F32" s="8">
        <v>41169</v>
      </c>
      <c r="G32" s="7">
        <v>249693334</v>
      </c>
      <c r="H32" s="8">
        <v>41202</v>
      </c>
      <c r="I32" s="7">
        <v>8661</v>
      </c>
      <c r="J32" s="7">
        <v>437.2</v>
      </c>
      <c r="K32" s="7">
        <v>263.33</v>
      </c>
      <c r="L32" s="7">
        <v>3786589.2</v>
      </c>
      <c r="M32" s="7">
        <v>2280701.13</v>
      </c>
      <c r="N32" s="7">
        <v>1505888.07</v>
      </c>
    </row>
    <row r="33" spans="1:14" x14ac:dyDescent="0.3">
      <c r="A33" s="7" t="s">
        <v>40</v>
      </c>
      <c r="B33" s="7" t="s">
        <v>78</v>
      </c>
      <c r="C33" s="7" t="s">
        <v>51</v>
      </c>
      <c r="D33" s="7" t="s">
        <v>29</v>
      </c>
      <c r="E33" s="7" t="s">
        <v>35</v>
      </c>
      <c r="F33" s="8">
        <v>41637</v>
      </c>
      <c r="G33" s="7">
        <v>406502997</v>
      </c>
      <c r="H33" s="8">
        <v>41667</v>
      </c>
      <c r="I33" s="7">
        <v>2125</v>
      </c>
      <c r="J33" s="7">
        <v>81.73</v>
      </c>
      <c r="K33" s="7">
        <v>56.67</v>
      </c>
      <c r="L33" s="7">
        <v>173676.25</v>
      </c>
      <c r="M33" s="7">
        <v>120423.75</v>
      </c>
      <c r="N33" s="7">
        <v>53252.5</v>
      </c>
    </row>
    <row r="34" spans="1:14" x14ac:dyDescent="0.3">
      <c r="A34" s="7" t="s">
        <v>26</v>
      </c>
      <c r="B34" s="7" t="s">
        <v>79</v>
      </c>
      <c r="C34" s="7" t="s">
        <v>38</v>
      </c>
      <c r="D34" s="7" t="s">
        <v>34</v>
      </c>
      <c r="E34" s="7" t="s">
        <v>35</v>
      </c>
      <c r="F34" s="8">
        <v>42304</v>
      </c>
      <c r="G34" s="7">
        <v>158535134</v>
      </c>
      <c r="H34" s="8">
        <v>42333</v>
      </c>
      <c r="I34" s="7">
        <v>2924</v>
      </c>
      <c r="J34" s="7">
        <v>651.21</v>
      </c>
      <c r="K34" s="7">
        <v>524.96</v>
      </c>
      <c r="L34" s="7">
        <v>1904138.04</v>
      </c>
      <c r="M34" s="7">
        <v>1534983.04</v>
      </c>
      <c r="N34" s="7">
        <v>369155</v>
      </c>
    </row>
    <row r="35" spans="1:14" x14ac:dyDescent="0.3">
      <c r="A35" s="7" t="s">
        <v>53</v>
      </c>
      <c r="B35" s="7" t="s">
        <v>80</v>
      </c>
      <c r="C35" s="7" t="s">
        <v>46</v>
      </c>
      <c r="D35" s="7" t="s">
        <v>29</v>
      </c>
      <c r="E35" s="7" t="s">
        <v>30</v>
      </c>
      <c r="F35" s="8">
        <v>42020</v>
      </c>
      <c r="G35" s="7">
        <v>177713572</v>
      </c>
      <c r="H35" s="8">
        <v>42064</v>
      </c>
      <c r="I35" s="7">
        <v>8250</v>
      </c>
      <c r="J35" s="7">
        <v>668.27</v>
      </c>
      <c r="K35" s="7">
        <v>502.54</v>
      </c>
      <c r="L35" s="7">
        <v>5513227.5</v>
      </c>
      <c r="M35" s="7">
        <v>4145955</v>
      </c>
      <c r="N35" s="7">
        <v>1367272.5</v>
      </c>
    </row>
    <row r="36" spans="1:14" x14ac:dyDescent="0.3">
      <c r="A36" s="7" t="s">
        <v>40</v>
      </c>
      <c r="B36" s="7" t="s">
        <v>81</v>
      </c>
      <c r="C36" s="7" t="s">
        <v>70</v>
      </c>
      <c r="D36" s="7" t="s">
        <v>34</v>
      </c>
      <c r="E36" s="7" t="s">
        <v>47</v>
      </c>
      <c r="F36" s="8">
        <v>42791</v>
      </c>
      <c r="G36" s="7">
        <v>756274640</v>
      </c>
      <c r="H36" s="8">
        <v>42791</v>
      </c>
      <c r="I36" s="7">
        <v>7327</v>
      </c>
      <c r="J36" s="7">
        <v>152.58000000000001</v>
      </c>
      <c r="K36" s="7">
        <v>97.44</v>
      </c>
      <c r="L36" s="7">
        <v>1117953.6599999999</v>
      </c>
      <c r="M36" s="7">
        <v>713942.88</v>
      </c>
      <c r="N36" s="7">
        <v>404010.78</v>
      </c>
    </row>
    <row r="37" spans="1:14" x14ac:dyDescent="0.3">
      <c r="A37" s="7" t="s">
        <v>31</v>
      </c>
      <c r="B37" s="7" t="s">
        <v>82</v>
      </c>
      <c r="C37" s="7" t="s">
        <v>51</v>
      </c>
      <c r="D37" s="7" t="s">
        <v>29</v>
      </c>
      <c r="E37" s="7" t="s">
        <v>39</v>
      </c>
      <c r="F37" s="8">
        <v>42863</v>
      </c>
      <c r="G37" s="7">
        <v>456767165</v>
      </c>
      <c r="H37" s="8">
        <v>42876</v>
      </c>
      <c r="I37" s="7">
        <v>6409</v>
      </c>
      <c r="J37" s="7">
        <v>81.73</v>
      </c>
      <c r="K37" s="7">
        <v>56.67</v>
      </c>
      <c r="L37" s="7">
        <v>523807.57</v>
      </c>
      <c r="M37" s="7">
        <v>363198.03</v>
      </c>
      <c r="N37" s="7">
        <v>160609.54</v>
      </c>
    </row>
    <row r="38" spans="1:14" x14ac:dyDescent="0.3">
      <c r="A38" s="7" t="s">
        <v>83</v>
      </c>
      <c r="B38" s="7" t="s">
        <v>84</v>
      </c>
      <c r="C38" s="7" t="s">
        <v>42</v>
      </c>
      <c r="D38" s="7" t="s">
        <v>34</v>
      </c>
      <c r="E38" s="7" t="s">
        <v>39</v>
      </c>
      <c r="F38" s="8">
        <v>40869</v>
      </c>
      <c r="G38" s="7">
        <v>162052476</v>
      </c>
      <c r="H38" s="8">
        <v>40880</v>
      </c>
      <c r="I38" s="7">
        <v>3784</v>
      </c>
      <c r="J38" s="7">
        <v>9.33</v>
      </c>
      <c r="K38" s="7">
        <v>6.92</v>
      </c>
      <c r="L38" s="7">
        <v>35304.720000000001</v>
      </c>
      <c r="M38" s="7">
        <v>26185.279999999999</v>
      </c>
      <c r="N38" s="7">
        <v>9119.44</v>
      </c>
    </row>
    <row r="39" spans="1:14" x14ac:dyDescent="0.3">
      <c r="A39" s="7" t="s">
        <v>40</v>
      </c>
      <c r="B39" s="7" t="s">
        <v>76</v>
      </c>
      <c r="C39" s="7" t="s">
        <v>67</v>
      </c>
      <c r="D39" s="7" t="s">
        <v>34</v>
      </c>
      <c r="E39" s="7" t="s">
        <v>47</v>
      </c>
      <c r="F39" s="8">
        <v>42749</v>
      </c>
      <c r="G39" s="7">
        <v>825304400</v>
      </c>
      <c r="H39" s="8">
        <v>42758</v>
      </c>
      <c r="I39" s="7">
        <v>4767</v>
      </c>
      <c r="J39" s="7">
        <v>421.89</v>
      </c>
      <c r="K39" s="7">
        <v>364.69</v>
      </c>
      <c r="L39" s="7">
        <v>2011149.63</v>
      </c>
      <c r="M39" s="7">
        <v>1738477.23</v>
      </c>
      <c r="N39" s="7">
        <v>272672.40000000002</v>
      </c>
    </row>
    <row r="40" spans="1:14" x14ac:dyDescent="0.3">
      <c r="A40" s="7" t="s">
        <v>53</v>
      </c>
      <c r="B40" s="7" t="s">
        <v>85</v>
      </c>
      <c r="C40" s="7" t="s">
        <v>38</v>
      </c>
      <c r="D40" s="7" t="s">
        <v>34</v>
      </c>
      <c r="E40" s="7" t="s">
        <v>39</v>
      </c>
      <c r="F40" s="8">
        <v>41000</v>
      </c>
      <c r="G40" s="7">
        <v>320009267</v>
      </c>
      <c r="H40" s="8">
        <v>41037</v>
      </c>
      <c r="I40" s="7">
        <v>6708</v>
      </c>
      <c r="J40" s="7">
        <v>651.21</v>
      </c>
      <c r="K40" s="7">
        <v>524.96</v>
      </c>
      <c r="L40" s="7">
        <v>4368316.68</v>
      </c>
      <c r="M40" s="7">
        <v>3521431.68</v>
      </c>
      <c r="N40" s="7">
        <v>846885</v>
      </c>
    </row>
    <row r="41" spans="1:14" x14ac:dyDescent="0.3">
      <c r="A41" s="7" t="s">
        <v>36</v>
      </c>
      <c r="B41" s="7" t="s">
        <v>60</v>
      </c>
      <c r="C41" s="7" t="s">
        <v>38</v>
      </c>
      <c r="D41" s="7" t="s">
        <v>34</v>
      </c>
      <c r="E41" s="7" t="s">
        <v>47</v>
      </c>
      <c r="F41" s="8">
        <v>40955</v>
      </c>
      <c r="G41" s="7">
        <v>189965903</v>
      </c>
      <c r="H41" s="8">
        <v>40967</v>
      </c>
      <c r="I41" s="7">
        <v>3987</v>
      </c>
      <c r="J41" s="7">
        <v>651.21</v>
      </c>
      <c r="K41" s="7">
        <v>524.96</v>
      </c>
      <c r="L41" s="7">
        <v>2596374.27</v>
      </c>
      <c r="M41" s="7">
        <v>2093015.52</v>
      </c>
      <c r="N41" s="7">
        <v>503358.75</v>
      </c>
    </row>
    <row r="42" spans="1:14" x14ac:dyDescent="0.3">
      <c r="A42" s="7" t="s">
        <v>40</v>
      </c>
      <c r="B42" s="7" t="s">
        <v>86</v>
      </c>
      <c r="C42" s="7" t="s">
        <v>51</v>
      </c>
      <c r="D42" s="7" t="s">
        <v>34</v>
      </c>
      <c r="E42" s="7" t="s">
        <v>30</v>
      </c>
      <c r="F42" s="8">
        <v>42805</v>
      </c>
      <c r="G42" s="7">
        <v>699285638</v>
      </c>
      <c r="H42" s="8">
        <v>42822</v>
      </c>
      <c r="I42" s="7">
        <v>3015</v>
      </c>
      <c r="J42" s="7">
        <v>81.73</v>
      </c>
      <c r="K42" s="7">
        <v>56.67</v>
      </c>
      <c r="L42" s="7">
        <v>246415.95</v>
      </c>
      <c r="M42" s="7">
        <v>170860.05</v>
      </c>
      <c r="N42" s="7">
        <v>75555.899999999994</v>
      </c>
    </row>
    <row r="43" spans="1:14" x14ac:dyDescent="0.3">
      <c r="A43" s="7" t="s">
        <v>83</v>
      </c>
      <c r="B43" s="7" t="s">
        <v>87</v>
      </c>
      <c r="C43" s="7" t="s">
        <v>62</v>
      </c>
      <c r="D43" s="7" t="s">
        <v>34</v>
      </c>
      <c r="E43" s="7" t="s">
        <v>47</v>
      </c>
      <c r="F43" s="8">
        <v>40215</v>
      </c>
      <c r="G43" s="7">
        <v>382392299</v>
      </c>
      <c r="H43" s="8">
        <v>40234</v>
      </c>
      <c r="I43" s="7">
        <v>7234</v>
      </c>
      <c r="J43" s="7">
        <v>437.2</v>
      </c>
      <c r="K43" s="7">
        <v>263.33</v>
      </c>
      <c r="L43" s="7">
        <v>3162704.8</v>
      </c>
      <c r="M43" s="7">
        <v>1904929.22</v>
      </c>
      <c r="N43" s="7">
        <v>1257775.58</v>
      </c>
    </row>
    <row r="44" spans="1:14" x14ac:dyDescent="0.3">
      <c r="A44" s="7" t="s">
        <v>40</v>
      </c>
      <c r="B44" s="7" t="s">
        <v>76</v>
      </c>
      <c r="C44" s="7" t="s">
        <v>33</v>
      </c>
      <c r="D44" s="7" t="s">
        <v>29</v>
      </c>
      <c r="E44" s="7" t="s">
        <v>30</v>
      </c>
      <c r="F44" s="8">
        <v>41067</v>
      </c>
      <c r="G44" s="7">
        <v>994022214</v>
      </c>
      <c r="H44" s="8">
        <v>41068</v>
      </c>
      <c r="I44" s="7">
        <v>2117</v>
      </c>
      <c r="J44" s="7">
        <v>205.7</v>
      </c>
      <c r="K44" s="7">
        <v>117.11</v>
      </c>
      <c r="L44" s="7">
        <v>435466.9</v>
      </c>
      <c r="M44" s="7">
        <v>247921.87</v>
      </c>
      <c r="N44" s="7">
        <v>187545.03</v>
      </c>
    </row>
    <row r="45" spans="1:14" x14ac:dyDescent="0.3">
      <c r="A45" s="7" t="s">
        <v>36</v>
      </c>
      <c r="B45" s="7" t="s">
        <v>88</v>
      </c>
      <c r="C45" s="7" t="s">
        <v>49</v>
      </c>
      <c r="D45" s="7" t="s">
        <v>34</v>
      </c>
      <c r="E45" s="7" t="s">
        <v>30</v>
      </c>
      <c r="F45" s="8">
        <v>41188</v>
      </c>
      <c r="G45" s="7">
        <v>759224212</v>
      </c>
      <c r="H45" s="8">
        <v>41223</v>
      </c>
      <c r="I45" s="7">
        <v>171</v>
      </c>
      <c r="J45" s="7">
        <v>154.06</v>
      </c>
      <c r="K45" s="7">
        <v>90.93</v>
      </c>
      <c r="L45" s="7">
        <v>26344.26</v>
      </c>
      <c r="M45" s="7">
        <v>15549.03</v>
      </c>
      <c r="N45" s="7">
        <v>10795.23</v>
      </c>
    </row>
    <row r="46" spans="1:14" x14ac:dyDescent="0.3">
      <c r="A46" s="7" t="s">
        <v>53</v>
      </c>
      <c r="B46" s="7" t="s">
        <v>80</v>
      </c>
      <c r="C46" s="7" t="s">
        <v>56</v>
      </c>
      <c r="D46" s="7" t="s">
        <v>34</v>
      </c>
      <c r="E46" s="7" t="s">
        <v>30</v>
      </c>
      <c r="F46" s="8">
        <v>42322</v>
      </c>
      <c r="G46" s="7">
        <v>223359620</v>
      </c>
      <c r="H46" s="8">
        <v>42326</v>
      </c>
      <c r="I46" s="7">
        <v>5930</v>
      </c>
      <c r="J46" s="7">
        <v>109.28</v>
      </c>
      <c r="K46" s="7">
        <v>35.840000000000003</v>
      </c>
      <c r="L46" s="7">
        <v>648030.4</v>
      </c>
      <c r="M46" s="7">
        <v>212531.20000000001</v>
      </c>
      <c r="N46" s="7">
        <v>435499.2</v>
      </c>
    </row>
    <row r="47" spans="1:14" x14ac:dyDescent="0.3">
      <c r="A47" s="7" t="s">
        <v>40</v>
      </c>
      <c r="B47" s="7" t="s">
        <v>89</v>
      </c>
      <c r="C47" s="7" t="s">
        <v>33</v>
      </c>
      <c r="D47" s="7" t="s">
        <v>29</v>
      </c>
      <c r="E47" s="7" t="s">
        <v>30</v>
      </c>
      <c r="F47" s="8">
        <v>42458</v>
      </c>
      <c r="G47" s="7">
        <v>902102267</v>
      </c>
      <c r="H47" s="8">
        <v>42489</v>
      </c>
      <c r="I47" s="7">
        <v>962</v>
      </c>
      <c r="J47" s="7">
        <v>205.7</v>
      </c>
      <c r="K47" s="7">
        <v>117.11</v>
      </c>
      <c r="L47" s="7">
        <v>197883.4</v>
      </c>
      <c r="M47" s="7">
        <v>112659.82</v>
      </c>
      <c r="N47" s="7">
        <v>85223.58</v>
      </c>
    </row>
    <row r="48" spans="1:14" x14ac:dyDescent="0.3">
      <c r="A48" s="7" t="s">
        <v>36</v>
      </c>
      <c r="B48" s="7" t="s">
        <v>90</v>
      </c>
      <c r="C48" s="7" t="s">
        <v>62</v>
      </c>
      <c r="D48" s="7" t="s">
        <v>34</v>
      </c>
      <c r="E48" s="7" t="s">
        <v>35</v>
      </c>
      <c r="F48" s="8">
        <v>42735</v>
      </c>
      <c r="G48" s="7">
        <v>331438481</v>
      </c>
      <c r="H48" s="8">
        <v>42735</v>
      </c>
      <c r="I48" s="7">
        <v>8867</v>
      </c>
      <c r="J48" s="7">
        <v>437.2</v>
      </c>
      <c r="K48" s="7">
        <v>263.33</v>
      </c>
      <c r="L48" s="7">
        <v>3876652.4</v>
      </c>
      <c r="M48" s="7">
        <v>2334947.11</v>
      </c>
      <c r="N48" s="7">
        <v>1541705.29</v>
      </c>
    </row>
    <row r="49" spans="1:14" x14ac:dyDescent="0.3">
      <c r="A49" s="7" t="s">
        <v>36</v>
      </c>
      <c r="B49" s="7" t="s">
        <v>77</v>
      </c>
      <c r="C49" s="7" t="s">
        <v>51</v>
      </c>
      <c r="D49" s="7" t="s">
        <v>34</v>
      </c>
      <c r="E49" s="7" t="s">
        <v>47</v>
      </c>
      <c r="F49" s="8">
        <v>40535</v>
      </c>
      <c r="G49" s="7">
        <v>617667090</v>
      </c>
      <c r="H49" s="8">
        <v>40574</v>
      </c>
      <c r="I49" s="7">
        <v>273</v>
      </c>
      <c r="J49" s="7">
        <v>81.73</v>
      </c>
      <c r="K49" s="7">
        <v>56.67</v>
      </c>
      <c r="L49" s="7">
        <v>22312.29</v>
      </c>
      <c r="M49" s="7">
        <v>15470.91</v>
      </c>
      <c r="N49" s="7">
        <v>6841.38</v>
      </c>
    </row>
    <row r="50" spans="1:14" x14ac:dyDescent="0.3">
      <c r="A50" s="7" t="s">
        <v>36</v>
      </c>
      <c r="B50" s="7" t="s">
        <v>91</v>
      </c>
      <c r="C50" s="7" t="s">
        <v>56</v>
      </c>
      <c r="D50" s="7" t="s">
        <v>29</v>
      </c>
      <c r="E50" s="7" t="s">
        <v>35</v>
      </c>
      <c r="F50" s="8">
        <v>41926</v>
      </c>
      <c r="G50" s="7">
        <v>787399423</v>
      </c>
      <c r="H50" s="8">
        <v>41957</v>
      </c>
      <c r="I50" s="7">
        <v>7842</v>
      </c>
      <c r="J50" s="7">
        <v>109.28</v>
      </c>
      <c r="K50" s="7">
        <v>35.840000000000003</v>
      </c>
      <c r="L50" s="7">
        <v>856973.76</v>
      </c>
      <c r="M50" s="7">
        <v>281057.28000000003</v>
      </c>
      <c r="N50" s="7">
        <v>575916.48</v>
      </c>
    </row>
    <row r="51" spans="1:14" x14ac:dyDescent="0.3">
      <c r="A51" s="7" t="s">
        <v>40</v>
      </c>
      <c r="B51" s="7" t="s">
        <v>92</v>
      </c>
      <c r="C51" s="7" t="s">
        <v>38</v>
      </c>
      <c r="D51" s="7" t="s">
        <v>29</v>
      </c>
      <c r="E51" s="7" t="s">
        <v>35</v>
      </c>
      <c r="F51" s="8">
        <v>40919</v>
      </c>
      <c r="G51" s="7">
        <v>837559306</v>
      </c>
      <c r="H51" s="8">
        <v>40921</v>
      </c>
      <c r="I51" s="7">
        <v>1266</v>
      </c>
      <c r="J51" s="7">
        <v>651.21</v>
      </c>
      <c r="K51" s="7">
        <v>524.96</v>
      </c>
      <c r="L51" s="7">
        <v>824431.86</v>
      </c>
      <c r="M51" s="7">
        <v>664599.36</v>
      </c>
      <c r="N51" s="7">
        <v>159832.5</v>
      </c>
    </row>
    <row r="52" spans="1:14" x14ac:dyDescent="0.3">
      <c r="A52" s="7" t="s">
        <v>36</v>
      </c>
      <c r="B52" s="7" t="s">
        <v>93</v>
      </c>
      <c r="C52" s="7" t="s">
        <v>56</v>
      </c>
      <c r="D52" s="7" t="s">
        <v>34</v>
      </c>
      <c r="E52" s="7" t="s">
        <v>35</v>
      </c>
      <c r="F52" s="8">
        <v>40211</v>
      </c>
      <c r="G52" s="7">
        <v>385383069</v>
      </c>
      <c r="H52" s="8">
        <v>40255</v>
      </c>
      <c r="I52" s="7">
        <v>2269</v>
      </c>
      <c r="J52" s="7">
        <v>109.28</v>
      </c>
      <c r="K52" s="7">
        <v>35.840000000000003</v>
      </c>
      <c r="L52" s="7">
        <v>247956.32</v>
      </c>
      <c r="M52" s="7">
        <v>81320.960000000006</v>
      </c>
      <c r="N52" s="7">
        <v>166635.35999999999</v>
      </c>
    </row>
    <row r="53" spans="1:14" x14ac:dyDescent="0.3">
      <c r="A53" s="7" t="s">
        <v>40</v>
      </c>
      <c r="B53" s="7" t="s">
        <v>94</v>
      </c>
      <c r="C53" s="7" t="s">
        <v>42</v>
      </c>
      <c r="D53" s="7" t="s">
        <v>34</v>
      </c>
      <c r="E53" s="7" t="s">
        <v>39</v>
      </c>
      <c r="F53" s="8">
        <v>41504</v>
      </c>
      <c r="G53" s="7">
        <v>918419539</v>
      </c>
      <c r="H53" s="8">
        <v>41535</v>
      </c>
      <c r="I53" s="7">
        <v>9606</v>
      </c>
      <c r="J53" s="7">
        <v>9.33</v>
      </c>
      <c r="K53" s="7">
        <v>6.92</v>
      </c>
      <c r="L53" s="7">
        <v>89623.98</v>
      </c>
      <c r="M53" s="7">
        <v>66473.52</v>
      </c>
      <c r="N53" s="7">
        <v>23150.46</v>
      </c>
    </row>
    <row r="54" spans="1:14" x14ac:dyDescent="0.3">
      <c r="A54" s="7" t="s">
        <v>83</v>
      </c>
      <c r="B54" s="7" t="s">
        <v>95</v>
      </c>
      <c r="C54" s="7" t="s">
        <v>33</v>
      </c>
      <c r="D54" s="7" t="s">
        <v>34</v>
      </c>
      <c r="E54" s="7" t="s">
        <v>47</v>
      </c>
      <c r="F54" s="8">
        <v>41358</v>
      </c>
      <c r="G54" s="7">
        <v>844530045</v>
      </c>
      <c r="H54" s="8">
        <v>41361</v>
      </c>
      <c r="I54" s="7">
        <v>4063</v>
      </c>
      <c r="J54" s="7">
        <v>205.7</v>
      </c>
      <c r="K54" s="7">
        <v>117.11</v>
      </c>
      <c r="L54" s="7">
        <v>835759.1</v>
      </c>
      <c r="M54" s="7">
        <v>475817.93</v>
      </c>
      <c r="N54" s="7">
        <v>359941.17</v>
      </c>
    </row>
    <row r="55" spans="1:14" x14ac:dyDescent="0.3">
      <c r="A55" s="7" t="s">
        <v>40</v>
      </c>
      <c r="B55" s="7" t="s">
        <v>96</v>
      </c>
      <c r="C55" s="7" t="s">
        <v>38</v>
      </c>
      <c r="D55" s="7" t="s">
        <v>29</v>
      </c>
      <c r="E55" s="7" t="s">
        <v>47</v>
      </c>
      <c r="F55" s="8">
        <v>40873</v>
      </c>
      <c r="G55" s="7">
        <v>441888415</v>
      </c>
      <c r="H55" s="8">
        <v>40915</v>
      </c>
      <c r="I55" s="7">
        <v>3457</v>
      </c>
      <c r="J55" s="7">
        <v>651.21</v>
      </c>
      <c r="K55" s="7">
        <v>524.96</v>
      </c>
      <c r="L55" s="7">
        <v>2251232.9700000002</v>
      </c>
      <c r="M55" s="7">
        <v>1814786.72</v>
      </c>
      <c r="N55" s="7">
        <v>436446.25</v>
      </c>
    </row>
    <row r="56" spans="1:14" x14ac:dyDescent="0.3">
      <c r="A56" s="7" t="s">
        <v>40</v>
      </c>
      <c r="B56" s="7" t="s">
        <v>41</v>
      </c>
      <c r="C56" s="7" t="s">
        <v>42</v>
      </c>
      <c r="D56" s="7" t="s">
        <v>29</v>
      </c>
      <c r="E56" s="7" t="s">
        <v>30</v>
      </c>
      <c r="F56" s="8">
        <v>41534</v>
      </c>
      <c r="G56" s="7">
        <v>508980977</v>
      </c>
      <c r="H56" s="8">
        <v>41571</v>
      </c>
      <c r="I56" s="7">
        <v>7637</v>
      </c>
      <c r="J56" s="7">
        <v>9.33</v>
      </c>
      <c r="K56" s="7">
        <v>6.92</v>
      </c>
      <c r="L56" s="7">
        <v>71253.210000000006</v>
      </c>
      <c r="M56" s="7">
        <v>52848.04</v>
      </c>
      <c r="N56" s="7">
        <v>18405.169999999998</v>
      </c>
    </row>
    <row r="57" spans="1:14" x14ac:dyDescent="0.3">
      <c r="A57" s="7" t="s">
        <v>40</v>
      </c>
      <c r="B57" s="7" t="s">
        <v>97</v>
      </c>
      <c r="C57" s="7" t="s">
        <v>56</v>
      </c>
      <c r="D57" s="7" t="s">
        <v>34</v>
      </c>
      <c r="E57" s="7" t="s">
        <v>35</v>
      </c>
      <c r="F57" s="8">
        <v>41068</v>
      </c>
      <c r="G57" s="7">
        <v>114606559</v>
      </c>
      <c r="H57" s="8">
        <v>41087</v>
      </c>
      <c r="I57" s="7">
        <v>3482</v>
      </c>
      <c r="J57" s="7">
        <v>109.28</v>
      </c>
      <c r="K57" s="7">
        <v>35.840000000000003</v>
      </c>
      <c r="L57" s="7">
        <v>380512.96</v>
      </c>
      <c r="M57" s="7">
        <v>124794.88</v>
      </c>
      <c r="N57" s="7">
        <v>255718.08</v>
      </c>
    </row>
    <row r="58" spans="1:14" x14ac:dyDescent="0.3">
      <c r="A58" s="7" t="s">
        <v>26</v>
      </c>
      <c r="B58" s="7" t="s">
        <v>98</v>
      </c>
      <c r="C58" s="7" t="s">
        <v>56</v>
      </c>
      <c r="D58" s="7" t="s">
        <v>29</v>
      </c>
      <c r="E58" s="7" t="s">
        <v>35</v>
      </c>
      <c r="F58" s="8">
        <v>40359</v>
      </c>
      <c r="G58" s="7">
        <v>647876489</v>
      </c>
      <c r="H58" s="8">
        <v>40391</v>
      </c>
      <c r="I58" s="7">
        <v>9905</v>
      </c>
      <c r="J58" s="7">
        <v>109.28</v>
      </c>
      <c r="K58" s="7">
        <v>35.840000000000003</v>
      </c>
      <c r="L58" s="7">
        <v>1082418.3999999999</v>
      </c>
      <c r="M58" s="7">
        <v>354995.20000000001</v>
      </c>
      <c r="N58" s="7">
        <v>727423.2</v>
      </c>
    </row>
    <row r="59" spans="1:14" x14ac:dyDescent="0.3">
      <c r="A59" s="7" t="s">
        <v>36</v>
      </c>
      <c r="B59" s="7" t="s">
        <v>99</v>
      </c>
      <c r="C59" s="7" t="s">
        <v>62</v>
      </c>
      <c r="D59" s="7" t="s">
        <v>29</v>
      </c>
      <c r="E59" s="7" t="s">
        <v>30</v>
      </c>
      <c r="F59" s="8">
        <v>42058</v>
      </c>
      <c r="G59" s="7">
        <v>868214595</v>
      </c>
      <c r="H59" s="8">
        <v>42065</v>
      </c>
      <c r="I59" s="7">
        <v>2847</v>
      </c>
      <c r="J59" s="7">
        <v>437.2</v>
      </c>
      <c r="K59" s="7">
        <v>263.33</v>
      </c>
      <c r="L59" s="7">
        <v>1244708.3999999999</v>
      </c>
      <c r="M59" s="7">
        <v>749700.51</v>
      </c>
      <c r="N59" s="7">
        <v>495007.89</v>
      </c>
    </row>
    <row r="60" spans="1:14" x14ac:dyDescent="0.3">
      <c r="A60" s="7" t="s">
        <v>36</v>
      </c>
      <c r="B60" s="7" t="s">
        <v>100</v>
      </c>
      <c r="C60" s="7" t="s">
        <v>46</v>
      </c>
      <c r="D60" s="7" t="s">
        <v>34</v>
      </c>
      <c r="E60" s="7" t="s">
        <v>39</v>
      </c>
      <c r="F60" s="8">
        <v>40913</v>
      </c>
      <c r="G60" s="7">
        <v>955357205</v>
      </c>
      <c r="H60" s="8">
        <v>40953</v>
      </c>
      <c r="I60" s="7">
        <v>282</v>
      </c>
      <c r="J60" s="7">
        <v>668.27</v>
      </c>
      <c r="K60" s="7">
        <v>502.54</v>
      </c>
      <c r="L60" s="7">
        <v>188452.14</v>
      </c>
      <c r="M60" s="7">
        <v>141716.28</v>
      </c>
      <c r="N60" s="7">
        <v>46735.86</v>
      </c>
    </row>
    <row r="61" spans="1:14" x14ac:dyDescent="0.3">
      <c r="A61" s="7" t="s">
        <v>40</v>
      </c>
      <c r="B61" s="7" t="s">
        <v>81</v>
      </c>
      <c r="C61" s="7" t="s">
        <v>62</v>
      </c>
      <c r="D61" s="7" t="s">
        <v>29</v>
      </c>
      <c r="E61" s="7" t="s">
        <v>30</v>
      </c>
      <c r="F61" s="8">
        <v>41736</v>
      </c>
      <c r="G61" s="7">
        <v>259353148</v>
      </c>
      <c r="H61" s="8">
        <v>41748</v>
      </c>
      <c r="I61" s="7">
        <v>7215</v>
      </c>
      <c r="J61" s="7">
        <v>437.2</v>
      </c>
      <c r="K61" s="7">
        <v>263.33</v>
      </c>
      <c r="L61" s="7">
        <v>3154398</v>
      </c>
      <c r="M61" s="7">
        <v>1899925.95</v>
      </c>
      <c r="N61" s="7">
        <v>1254472.05</v>
      </c>
    </row>
    <row r="62" spans="1:14" x14ac:dyDescent="0.3">
      <c r="A62" s="7" t="s">
        <v>26</v>
      </c>
      <c r="B62" s="7" t="s">
        <v>79</v>
      </c>
      <c r="C62" s="7" t="s">
        <v>33</v>
      </c>
      <c r="D62" s="7" t="s">
        <v>29</v>
      </c>
      <c r="E62" s="7" t="s">
        <v>30</v>
      </c>
      <c r="F62" s="8">
        <v>41434</v>
      </c>
      <c r="G62" s="7">
        <v>450563752</v>
      </c>
      <c r="H62" s="8">
        <v>41457</v>
      </c>
      <c r="I62" s="7">
        <v>682</v>
      </c>
      <c r="J62" s="7">
        <v>205.7</v>
      </c>
      <c r="K62" s="7">
        <v>117.11</v>
      </c>
      <c r="L62" s="7">
        <v>140287.4</v>
      </c>
      <c r="M62" s="7">
        <v>79869.02</v>
      </c>
      <c r="N62" s="7">
        <v>60418.38</v>
      </c>
    </row>
    <row r="63" spans="1:14" x14ac:dyDescent="0.3">
      <c r="A63" s="7" t="s">
        <v>36</v>
      </c>
      <c r="B63" s="7" t="s">
        <v>101</v>
      </c>
      <c r="C63" s="7" t="s">
        <v>28</v>
      </c>
      <c r="D63" s="7" t="s">
        <v>34</v>
      </c>
      <c r="E63" s="7" t="s">
        <v>39</v>
      </c>
      <c r="F63" s="8">
        <v>41451</v>
      </c>
      <c r="G63" s="7">
        <v>569662845</v>
      </c>
      <c r="H63" s="8">
        <v>41456</v>
      </c>
      <c r="I63" s="7">
        <v>4750</v>
      </c>
      <c r="J63" s="7">
        <v>255.28</v>
      </c>
      <c r="K63" s="7">
        <v>159.41999999999999</v>
      </c>
      <c r="L63" s="7">
        <v>1212580</v>
      </c>
      <c r="M63" s="7">
        <v>757245</v>
      </c>
      <c r="N63" s="7">
        <v>455335</v>
      </c>
    </row>
    <row r="64" spans="1:14" x14ac:dyDescent="0.3">
      <c r="A64" s="7" t="s">
        <v>40</v>
      </c>
      <c r="B64" s="7" t="s">
        <v>63</v>
      </c>
      <c r="C64" s="7" t="s">
        <v>38</v>
      </c>
      <c r="D64" s="7" t="s">
        <v>34</v>
      </c>
      <c r="E64" s="7" t="s">
        <v>47</v>
      </c>
      <c r="F64" s="8">
        <v>40854</v>
      </c>
      <c r="G64" s="7">
        <v>177636754</v>
      </c>
      <c r="H64" s="8">
        <v>40862</v>
      </c>
      <c r="I64" s="7">
        <v>5518</v>
      </c>
      <c r="J64" s="7">
        <v>651.21</v>
      </c>
      <c r="K64" s="7">
        <v>524.96</v>
      </c>
      <c r="L64" s="7">
        <v>3593376.78</v>
      </c>
      <c r="M64" s="7">
        <v>2896729.28</v>
      </c>
      <c r="N64" s="7">
        <v>696647.5</v>
      </c>
    </row>
    <row r="65" spans="1:14" x14ac:dyDescent="0.3">
      <c r="A65" s="7" t="s">
        <v>83</v>
      </c>
      <c r="B65" s="7" t="s">
        <v>102</v>
      </c>
      <c r="C65" s="7" t="s">
        <v>56</v>
      </c>
      <c r="D65" s="7" t="s">
        <v>29</v>
      </c>
      <c r="E65" s="7" t="s">
        <v>30</v>
      </c>
      <c r="F65" s="8">
        <v>40481</v>
      </c>
      <c r="G65" s="7">
        <v>705784308</v>
      </c>
      <c r="H65" s="8">
        <v>40499</v>
      </c>
      <c r="I65" s="7">
        <v>6116</v>
      </c>
      <c r="J65" s="7">
        <v>109.28</v>
      </c>
      <c r="K65" s="7">
        <v>35.840000000000003</v>
      </c>
      <c r="L65" s="7">
        <v>668356.48</v>
      </c>
      <c r="M65" s="7">
        <v>219197.44</v>
      </c>
      <c r="N65" s="7">
        <v>449159.04</v>
      </c>
    </row>
    <row r="66" spans="1:14" x14ac:dyDescent="0.3">
      <c r="A66" s="7" t="s">
        <v>31</v>
      </c>
      <c r="B66" s="7" t="s">
        <v>103</v>
      </c>
      <c r="C66" s="7" t="s">
        <v>62</v>
      </c>
      <c r="D66" s="7" t="s">
        <v>29</v>
      </c>
      <c r="E66" s="7" t="s">
        <v>30</v>
      </c>
      <c r="F66" s="8">
        <v>41560</v>
      </c>
      <c r="G66" s="7">
        <v>505716836</v>
      </c>
      <c r="H66" s="8">
        <v>41594</v>
      </c>
      <c r="I66" s="7">
        <v>1705</v>
      </c>
      <c r="J66" s="7">
        <v>437.2</v>
      </c>
      <c r="K66" s="7">
        <v>263.33</v>
      </c>
      <c r="L66" s="7">
        <v>745426</v>
      </c>
      <c r="M66" s="7">
        <v>448977.65</v>
      </c>
      <c r="N66" s="7">
        <v>296448.34999999998</v>
      </c>
    </row>
    <row r="67" spans="1:14" x14ac:dyDescent="0.3">
      <c r="A67" s="7" t="s">
        <v>40</v>
      </c>
      <c r="B67" s="7" t="s">
        <v>43</v>
      </c>
      <c r="C67" s="7" t="s">
        <v>62</v>
      </c>
      <c r="D67" s="7" t="s">
        <v>29</v>
      </c>
      <c r="E67" s="7" t="s">
        <v>30</v>
      </c>
      <c r="F67" s="8">
        <v>41558</v>
      </c>
      <c r="G67" s="7">
        <v>699358165</v>
      </c>
      <c r="H67" s="8">
        <v>41603</v>
      </c>
      <c r="I67" s="7">
        <v>4477</v>
      </c>
      <c r="J67" s="7">
        <v>437.2</v>
      </c>
      <c r="K67" s="7">
        <v>263.33</v>
      </c>
      <c r="L67" s="7">
        <v>1957344.4</v>
      </c>
      <c r="M67" s="7">
        <v>1178928.4099999999</v>
      </c>
      <c r="N67" s="7">
        <v>778415.99</v>
      </c>
    </row>
    <row r="68" spans="1:14" x14ac:dyDescent="0.3">
      <c r="A68" s="7" t="s">
        <v>40</v>
      </c>
      <c r="B68" s="7" t="s">
        <v>104</v>
      </c>
      <c r="C68" s="7" t="s">
        <v>51</v>
      </c>
      <c r="D68" s="7" t="s">
        <v>29</v>
      </c>
      <c r="E68" s="7" t="s">
        <v>39</v>
      </c>
      <c r="F68" s="8">
        <v>41098</v>
      </c>
      <c r="G68" s="7">
        <v>228944623</v>
      </c>
      <c r="H68" s="8">
        <v>41099</v>
      </c>
      <c r="I68" s="7">
        <v>8656</v>
      </c>
      <c r="J68" s="7">
        <v>81.73</v>
      </c>
      <c r="K68" s="7">
        <v>56.67</v>
      </c>
      <c r="L68" s="7">
        <v>707454.88</v>
      </c>
      <c r="M68" s="7">
        <v>490535.52</v>
      </c>
      <c r="N68" s="7">
        <v>216919.36</v>
      </c>
    </row>
    <row r="69" spans="1:14" x14ac:dyDescent="0.3">
      <c r="A69" s="7" t="s">
        <v>31</v>
      </c>
      <c r="B69" s="7" t="s">
        <v>105</v>
      </c>
      <c r="C69" s="7" t="s">
        <v>56</v>
      </c>
      <c r="D69" s="7" t="s">
        <v>29</v>
      </c>
      <c r="E69" s="7" t="s">
        <v>47</v>
      </c>
      <c r="F69" s="8">
        <v>42576</v>
      </c>
      <c r="G69" s="7">
        <v>807025039</v>
      </c>
      <c r="H69" s="8">
        <v>42620</v>
      </c>
      <c r="I69" s="7">
        <v>5498</v>
      </c>
      <c r="J69" s="7">
        <v>109.28</v>
      </c>
      <c r="K69" s="7">
        <v>35.840000000000003</v>
      </c>
      <c r="L69" s="7">
        <v>600821.43999999994</v>
      </c>
      <c r="M69" s="7">
        <v>197048.32000000001</v>
      </c>
      <c r="N69" s="7">
        <v>403773.12</v>
      </c>
    </row>
    <row r="70" spans="1:14" x14ac:dyDescent="0.3">
      <c r="A70" s="7" t="s">
        <v>36</v>
      </c>
      <c r="B70" s="7" t="s">
        <v>106</v>
      </c>
      <c r="C70" s="7" t="s">
        <v>38</v>
      </c>
      <c r="D70" s="7" t="s">
        <v>29</v>
      </c>
      <c r="E70" s="7" t="s">
        <v>30</v>
      </c>
      <c r="F70" s="8">
        <v>40475</v>
      </c>
      <c r="G70" s="7">
        <v>166460740</v>
      </c>
      <c r="H70" s="8">
        <v>40499</v>
      </c>
      <c r="I70" s="7">
        <v>8287</v>
      </c>
      <c r="J70" s="7">
        <v>651.21</v>
      </c>
      <c r="K70" s="7">
        <v>524.96</v>
      </c>
      <c r="L70" s="7">
        <v>5396577.2699999996</v>
      </c>
      <c r="M70" s="7">
        <v>4350343.5199999996</v>
      </c>
      <c r="N70" s="7">
        <v>1046233.75</v>
      </c>
    </row>
    <row r="71" spans="1:14" x14ac:dyDescent="0.3">
      <c r="A71" s="7" t="s">
        <v>40</v>
      </c>
      <c r="B71" s="7" t="s">
        <v>107</v>
      </c>
      <c r="C71" s="7" t="s">
        <v>56</v>
      </c>
      <c r="D71" s="7" t="s">
        <v>29</v>
      </c>
      <c r="E71" s="7" t="s">
        <v>39</v>
      </c>
      <c r="F71" s="8">
        <v>42119</v>
      </c>
      <c r="G71" s="7">
        <v>610425555</v>
      </c>
      <c r="H71" s="8">
        <v>42152</v>
      </c>
      <c r="I71" s="7">
        <v>7342</v>
      </c>
      <c r="J71" s="7">
        <v>109.28</v>
      </c>
      <c r="K71" s="7">
        <v>35.840000000000003</v>
      </c>
      <c r="L71" s="7">
        <v>802333.76</v>
      </c>
      <c r="M71" s="7">
        <v>263137.28000000003</v>
      </c>
      <c r="N71" s="7">
        <v>539196.48</v>
      </c>
    </row>
    <row r="72" spans="1:14" x14ac:dyDescent="0.3">
      <c r="A72" s="7" t="s">
        <v>53</v>
      </c>
      <c r="B72" s="7" t="s">
        <v>65</v>
      </c>
      <c r="C72" s="7" t="s">
        <v>38</v>
      </c>
      <c r="D72" s="7" t="s">
        <v>34</v>
      </c>
      <c r="E72" s="7" t="s">
        <v>47</v>
      </c>
      <c r="F72" s="8">
        <v>41387</v>
      </c>
      <c r="G72" s="7">
        <v>462405812</v>
      </c>
      <c r="H72" s="8">
        <v>41414</v>
      </c>
      <c r="I72" s="7">
        <v>5010</v>
      </c>
      <c r="J72" s="7">
        <v>651.21</v>
      </c>
      <c r="K72" s="7">
        <v>524.96</v>
      </c>
      <c r="L72" s="7">
        <v>3262562.1</v>
      </c>
      <c r="M72" s="7">
        <v>2630049.6</v>
      </c>
      <c r="N72" s="7">
        <v>632512.5</v>
      </c>
    </row>
    <row r="73" spans="1:14" x14ac:dyDescent="0.3">
      <c r="A73" s="7" t="s">
        <v>83</v>
      </c>
      <c r="B73" s="7" t="s">
        <v>102</v>
      </c>
      <c r="C73" s="7" t="s">
        <v>42</v>
      </c>
      <c r="D73" s="7" t="s">
        <v>34</v>
      </c>
      <c r="E73" s="7" t="s">
        <v>39</v>
      </c>
      <c r="F73" s="8">
        <v>42230</v>
      </c>
      <c r="G73" s="7">
        <v>816200339</v>
      </c>
      <c r="H73" s="8">
        <v>42277</v>
      </c>
      <c r="I73" s="7">
        <v>673</v>
      </c>
      <c r="J73" s="7">
        <v>9.33</v>
      </c>
      <c r="K73" s="7">
        <v>6.92</v>
      </c>
      <c r="L73" s="7">
        <v>6279.09</v>
      </c>
      <c r="M73" s="7">
        <v>4657.16</v>
      </c>
      <c r="N73" s="7">
        <v>1621.93</v>
      </c>
    </row>
    <row r="74" spans="1:14" x14ac:dyDescent="0.3">
      <c r="A74" s="7" t="s">
        <v>40</v>
      </c>
      <c r="B74" s="7" t="s">
        <v>108</v>
      </c>
      <c r="C74" s="7" t="s">
        <v>64</v>
      </c>
      <c r="D74" s="7" t="s">
        <v>34</v>
      </c>
      <c r="E74" s="7" t="s">
        <v>35</v>
      </c>
      <c r="F74" s="8">
        <v>40689</v>
      </c>
      <c r="G74" s="7">
        <v>585920464</v>
      </c>
      <c r="H74" s="8">
        <v>40739</v>
      </c>
      <c r="I74" s="7">
        <v>5741</v>
      </c>
      <c r="J74" s="7">
        <v>47.45</v>
      </c>
      <c r="K74" s="7">
        <v>31.79</v>
      </c>
      <c r="L74" s="7">
        <v>272410.45</v>
      </c>
      <c r="M74" s="7">
        <v>182506.39</v>
      </c>
      <c r="N74" s="7">
        <v>89904.06</v>
      </c>
    </row>
    <row r="75" spans="1:14" x14ac:dyDescent="0.3">
      <c r="A75" s="7" t="s">
        <v>40</v>
      </c>
      <c r="B75" s="7" t="s">
        <v>81</v>
      </c>
      <c r="C75" s="7" t="s">
        <v>33</v>
      </c>
      <c r="D75" s="7" t="s">
        <v>34</v>
      </c>
      <c r="E75" s="7" t="s">
        <v>30</v>
      </c>
      <c r="F75" s="8">
        <v>42875</v>
      </c>
      <c r="G75" s="7">
        <v>555990016</v>
      </c>
      <c r="H75" s="8">
        <v>42903</v>
      </c>
      <c r="I75" s="7">
        <v>8656</v>
      </c>
      <c r="J75" s="7">
        <v>205.7</v>
      </c>
      <c r="K75" s="7">
        <v>117.11</v>
      </c>
      <c r="L75" s="7">
        <v>1780539.2</v>
      </c>
      <c r="M75" s="7">
        <v>1013704.16</v>
      </c>
      <c r="N75" s="7">
        <v>766835.04</v>
      </c>
    </row>
    <row r="76" spans="1:14" x14ac:dyDescent="0.3">
      <c r="A76" s="7" t="s">
        <v>83</v>
      </c>
      <c r="B76" s="7" t="s">
        <v>109</v>
      </c>
      <c r="C76" s="7" t="s">
        <v>62</v>
      </c>
      <c r="D76" s="7" t="s">
        <v>29</v>
      </c>
      <c r="E76" s="7" t="s">
        <v>39</v>
      </c>
      <c r="F76" s="8">
        <v>41460</v>
      </c>
      <c r="G76" s="7">
        <v>231145322</v>
      </c>
      <c r="H76" s="8">
        <v>41502</v>
      </c>
      <c r="I76" s="7">
        <v>9892</v>
      </c>
      <c r="J76" s="7">
        <v>437.2</v>
      </c>
      <c r="K76" s="7">
        <v>263.33</v>
      </c>
      <c r="L76" s="7">
        <v>4324782.4000000004</v>
      </c>
      <c r="M76" s="7">
        <v>2604860.36</v>
      </c>
      <c r="N76" s="7">
        <v>1719922.04</v>
      </c>
    </row>
    <row r="77" spans="1:14" x14ac:dyDescent="0.3">
      <c r="A77" s="7" t="s">
        <v>110</v>
      </c>
      <c r="B77" s="7" t="s">
        <v>111</v>
      </c>
      <c r="C77" s="7" t="s">
        <v>46</v>
      </c>
      <c r="D77" s="7" t="s">
        <v>29</v>
      </c>
      <c r="E77" s="7" t="s">
        <v>35</v>
      </c>
      <c r="F77" s="8">
        <v>41949</v>
      </c>
      <c r="G77" s="7">
        <v>986435210</v>
      </c>
      <c r="H77" s="8">
        <v>41985</v>
      </c>
      <c r="I77" s="7">
        <v>6954</v>
      </c>
      <c r="J77" s="7">
        <v>668.27</v>
      </c>
      <c r="K77" s="7">
        <v>502.54</v>
      </c>
      <c r="L77" s="7">
        <v>4647149.58</v>
      </c>
      <c r="M77" s="7">
        <v>3494663.16</v>
      </c>
      <c r="N77" s="7">
        <v>1152486.42</v>
      </c>
    </row>
    <row r="78" spans="1:14" x14ac:dyDescent="0.3">
      <c r="A78" s="7" t="s">
        <v>26</v>
      </c>
      <c r="B78" s="7" t="s">
        <v>112</v>
      </c>
      <c r="C78" s="7" t="s">
        <v>64</v>
      </c>
      <c r="D78" s="7" t="s">
        <v>34</v>
      </c>
      <c r="E78" s="7" t="s">
        <v>35</v>
      </c>
      <c r="F78" s="8">
        <v>41940</v>
      </c>
      <c r="G78" s="7">
        <v>217221009</v>
      </c>
      <c r="H78" s="8">
        <v>41958</v>
      </c>
      <c r="I78" s="7">
        <v>9379</v>
      </c>
      <c r="J78" s="7">
        <v>47.45</v>
      </c>
      <c r="K78" s="7">
        <v>31.79</v>
      </c>
      <c r="L78" s="7">
        <v>445033.55</v>
      </c>
      <c r="M78" s="7">
        <v>298158.40999999997</v>
      </c>
      <c r="N78" s="7">
        <v>146875.14000000001</v>
      </c>
    </row>
    <row r="79" spans="1:14" x14ac:dyDescent="0.3">
      <c r="A79" s="7" t="s">
        <v>53</v>
      </c>
      <c r="B79" s="7" t="s">
        <v>113</v>
      </c>
      <c r="C79" s="7" t="s">
        <v>49</v>
      </c>
      <c r="D79" s="7" t="s">
        <v>29</v>
      </c>
      <c r="E79" s="7" t="s">
        <v>35</v>
      </c>
      <c r="F79" s="8">
        <v>40801</v>
      </c>
      <c r="G79" s="7">
        <v>789176547</v>
      </c>
      <c r="H79" s="8">
        <v>40839</v>
      </c>
      <c r="I79" s="7">
        <v>3732</v>
      </c>
      <c r="J79" s="7">
        <v>154.06</v>
      </c>
      <c r="K79" s="7">
        <v>90.93</v>
      </c>
      <c r="L79" s="7">
        <v>574951.92000000004</v>
      </c>
      <c r="M79" s="7">
        <v>339350.76</v>
      </c>
      <c r="N79" s="7">
        <v>235601.16</v>
      </c>
    </row>
    <row r="80" spans="1:14" x14ac:dyDescent="0.3">
      <c r="A80" s="7" t="s">
        <v>36</v>
      </c>
      <c r="B80" s="7" t="s">
        <v>114</v>
      </c>
      <c r="C80" s="7" t="s">
        <v>28</v>
      </c>
      <c r="D80" s="7" t="s">
        <v>29</v>
      </c>
      <c r="E80" s="7" t="s">
        <v>30</v>
      </c>
      <c r="F80" s="8">
        <v>41058</v>
      </c>
      <c r="G80" s="7">
        <v>688288152</v>
      </c>
      <c r="H80" s="8">
        <v>41062</v>
      </c>
      <c r="I80" s="7">
        <v>8614</v>
      </c>
      <c r="J80" s="7">
        <v>255.28</v>
      </c>
      <c r="K80" s="7">
        <v>159.41999999999999</v>
      </c>
      <c r="L80" s="7">
        <v>2198981.92</v>
      </c>
      <c r="M80" s="7">
        <v>1373243.88</v>
      </c>
      <c r="N80" s="7">
        <v>825738.04</v>
      </c>
    </row>
    <row r="81" spans="1:14" x14ac:dyDescent="0.3">
      <c r="A81" s="7" t="s">
        <v>26</v>
      </c>
      <c r="B81" s="7" t="s">
        <v>115</v>
      </c>
      <c r="C81" s="7" t="s">
        <v>62</v>
      </c>
      <c r="D81" s="7" t="s">
        <v>34</v>
      </c>
      <c r="E81" s="7" t="s">
        <v>30</v>
      </c>
      <c r="F81" s="8">
        <v>41475</v>
      </c>
      <c r="G81" s="7">
        <v>670854651</v>
      </c>
      <c r="H81" s="8">
        <v>41493</v>
      </c>
      <c r="I81" s="7">
        <v>9654</v>
      </c>
      <c r="J81" s="7">
        <v>437.2</v>
      </c>
      <c r="K81" s="7">
        <v>263.33</v>
      </c>
      <c r="L81" s="7">
        <v>4220728.8</v>
      </c>
      <c r="M81" s="7">
        <v>2542187.8199999998</v>
      </c>
      <c r="N81" s="7">
        <v>1678540.98</v>
      </c>
    </row>
    <row r="82" spans="1:14" x14ac:dyDescent="0.3">
      <c r="A82" s="7" t="s">
        <v>36</v>
      </c>
      <c r="B82" s="7" t="s">
        <v>116</v>
      </c>
      <c r="C82" s="7" t="s">
        <v>46</v>
      </c>
      <c r="D82" s="7" t="s">
        <v>29</v>
      </c>
      <c r="E82" s="7" t="s">
        <v>39</v>
      </c>
      <c r="F82" s="8">
        <v>41203</v>
      </c>
      <c r="G82" s="7">
        <v>213487374</v>
      </c>
      <c r="H82" s="8">
        <v>41243</v>
      </c>
      <c r="I82" s="7">
        <v>4513</v>
      </c>
      <c r="J82" s="7">
        <v>668.27</v>
      </c>
      <c r="K82" s="7">
        <v>502.54</v>
      </c>
      <c r="L82" s="7">
        <v>3015902.51</v>
      </c>
      <c r="M82" s="7">
        <v>2267963.02</v>
      </c>
      <c r="N82" s="7">
        <v>747939.49</v>
      </c>
    </row>
    <row r="83" spans="1:14" x14ac:dyDescent="0.3">
      <c r="A83" s="7" t="s">
        <v>83</v>
      </c>
      <c r="B83" s="7" t="s">
        <v>117</v>
      </c>
      <c r="C83" s="7" t="s">
        <v>56</v>
      </c>
      <c r="D83" s="7" t="s">
        <v>34</v>
      </c>
      <c r="E83" s="7" t="s">
        <v>39</v>
      </c>
      <c r="F83" s="8">
        <v>41170</v>
      </c>
      <c r="G83" s="7">
        <v>663110148</v>
      </c>
      <c r="H83" s="8">
        <v>41190</v>
      </c>
      <c r="I83" s="7">
        <v>7884</v>
      </c>
      <c r="J83" s="7">
        <v>109.28</v>
      </c>
      <c r="K83" s="7">
        <v>35.840000000000003</v>
      </c>
      <c r="L83" s="7">
        <v>861563.52</v>
      </c>
      <c r="M83" s="7">
        <v>282562.56</v>
      </c>
      <c r="N83" s="7">
        <v>579000.96</v>
      </c>
    </row>
    <row r="84" spans="1:14" x14ac:dyDescent="0.3">
      <c r="A84" s="7" t="s">
        <v>83</v>
      </c>
      <c r="B84" s="7" t="s">
        <v>118</v>
      </c>
      <c r="C84" s="7" t="s">
        <v>62</v>
      </c>
      <c r="D84" s="7" t="s">
        <v>34</v>
      </c>
      <c r="E84" s="7" t="s">
        <v>30</v>
      </c>
      <c r="F84" s="8">
        <v>42689</v>
      </c>
      <c r="G84" s="7">
        <v>286959302</v>
      </c>
      <c r="H84" s="8">
        <v>42712</v>
      </c>
      <c r="I84" s="7">
        <v>6489</v>
      </c>
      <c r="J84" s="7">
        <v>437.2</v>
      </c>
      <c r="K84" s="7">
        <v>263.33</v>
      </c>
      <c r="L84" s="7">
        <v>2836990.8</v>
      </c>
      <c r="M84" s="7">
        <v>1708748.37</v>
      </c>
      <c r="N84" s="7">
        <v>1128242.43</v>
      </c>
    </row>
    <row r="85" spans="1:14" x14ac:dyDescent="0.3">
      <c r="A85" s="7" t="s">
        <v>40</v>
      </c>
      <c r="B85" s="7" t="s">
        <v>119</v>
      </c>
      <c r="C85" s="7" t="s">
        <v>70</v>
      </c>
      <c r="D85" s="7" t="s">
        <v>34</v>
      </c>
      <c r="E85" s="7" t="s">
        <v>39</v>
      </c>
      <c r="F85" s="8">
        <v>40547</v>
      </c>
      <c r="G85" s="7">
        <v>122583663</v>
      </c>
      <c r="H85" s="8">
        <v>40548</v>
      </c>
      <c r="I85" s="7">
        <v>4085</v>
      </c>
      <c r="J85" s="7">
        <v>152.58000000000001</v>
      </c>
      <c r="K85" s="7">
        <v>97.44</v>
      </c>
      <c r="L85" s="7">
        <v>623289.30000000005</v>
      </c>
      <c r="M85" s="7">
        <v>398042.4</v>
      </c>
      <c r="N85" s="7">
        <v>225246.9</v>
      </c>
    </row>
    <row r="86" spans="1:14" x14ac:dyDescent="0.3">
      <c r="A86" s="7" t="s">
        <v>40</v>
      </c>
      <c r="B86" s="7" t="s">
        <v>120</v>
      </c>
      <c r="C86" s="7" t="s">
        <v>49</v>
      </c>
      <c r="D86" s="7" t="s">
        <v>34</v>
      </c>
      <c r="E86" s="7" t="s">
        <v>39</v>
      </c>
      <c r="F86" s="8">
        <v>40986</v>
      </c>
      <c r="G86" s="7">
        <v>827844560</v>
      </c>
      <c r="H86" s="8">
        <v>41006</v>
      </c>
      <c r="I86" s="7">
        <v>6457</v>
      </c>
      <c r="J86" s="7">
        <v>154.06</v>
      </c>
      <c r="K86" s="7">
        <v>90.93</v>
      </c>
      <c r="L86" s="7">
        <v>994765.42</v>
      </c>
      <c r="M86" s="7">
        <v>587135.01</v>
      </c>
      <c r="N86" s="7">
        <v>407630.41</v>
      </c>
    </row>
    <row r="87" spans="1:14" x14ac:dyDescent="0.3">
      <c r="A87" s="7" t="s">
        <v>110</v>
      </c>
      <c r="B87" s="7" t="s">
        <v>111</v>
      </c>
      <c r="C87" s="7" t="s">
        <v>51</v>
      </c>
      <c r="D87" s="7" t="s">
        <v>29</v>
      </c>
      <c r="E87" s="7" t="s">
        <v>39</v>
      </c>
      <c r="F87" s="8">
        <v>40956</v>
      </c>
      <c r="G87" s="7">
        <v>430915820</v>
      </c>
      <c r="H87" s="8">
        <v>40988</v>
      </c>
      <c r="I87" s="7">
        <v>6422</v>
      </c>
      <c r="J87" s="7">
        <v>81.73</v>
      </c>
      <c r="K87" s="7">
        <v>56.67</v>
      </c>
      <c r="L87" s="7">
        <v>524870.06000000006</v>
      </c>
      <c r="M87" s="7">
        <v>363934.74</v>
      </c>
      <c r="N87" s="7">
        <v>160935.32</v>
      </c>
    </row>
    <row r="88" spans="1:14" x14ac:dyDescent="0.3">
      <c r="A88" s="7" t="s">
        <v>40</v>
      </c>
      <c r="B88" s="7" t="s">
        <v>41</v>
      </c>
      <c r="C88" s="7" t="s">
        <v>64</v>
      </c>
      <c r="D88" s="7" t="s">
        <v>29</v>
      </c>
      <c r="E88" s="7" t="s">
        <v>35</v>
      </c>
      <c r="F88" s="8">
        <v>40559</v>
      </c>
      <c r="G88" s="7">
        <v>180283772</v>
      </c>
      <c r="H88" s="8">
        <v>40564</v>
      </c>
      <c r="I88" s="7">
        <v>8829</v>
      </c>
      <c r="J88" s="7">
        <v>47.45</v>
      </c>
      <c r="K88" s="7">
        <v>31.79</v>
      </c>
      <c r="L88" s="7">
        <v>418936.05</v>
      </c>
      <c r="M88" s="7">
        <v>280673.90999999997</v>
      </c>
      <c r="N88" s="7">
        <v>138262.14000000001</v>
      </c>
    </row>
    <row r="89" spans="1:14" x14ac:dyDescent="0.3">
      <c r="A89" s="7" t="s">
        <v>40</v>
      </c>
      <c r="B89" s="7" t="s">
        <v>76</v>
      </c>
      <c r="C89" s="7" t="s">
        <v>28</v>
      </c>
      <c r="D89" s="7" t="s">
        <v>29</v>
      </c>
      <c r="E89" s="7" t="s">
        <v>47</v>
      </c>
      <c r="F89" s="8">
        <v>41673</v>
      </c>
      <c r="G89" s="7">
        <v>494747245</v>
      </c>
      <c r="H89" s="8">
        <v>41718</v>
      </c>
      <c r="I89" s="7">
        <v>5559</v>
      </c>
      <c r="J89" s="7">
        <v>255.28</v>
      </c>
      <c r="K89" s="7">
        <v>159.41999999999999</v>
      </c>
      <c r="L89" s="7">
        <v>1419101.52</v>
      </c>
      <c r="M89" s="7">
        <v>886215.78</v>
      </c>
      <c r="N89" s="7">
        <v>532885.74</v>
      </c>
    </row>
    <row r="90" spans="1:14" x14ac:dyDescent="0.3">
      <c r="A90" s="7" t="s">
        <v>83</v>
      </c>
      <c r="B90" s="7" t="s">
        <v>121</v>
      </c>
      <c r="C90" s="7" t="s">
        <v>42</v>
      </c>
      <c r="D90" s="7" t="s">
        <v>34</v>
      </c>
      <c r="E90" s="7" t="s">
        <v>47</v>
      </c>
      <c r="F90" s="8">
        <v>41029</v>
      </c>
      <c r="G90" s="7">
        <v>513417565</v>
      </c>
      <c r="H90" s="8">
        <v>41047</v>
      </c>
      <c r="I90" s="7">
        <v>522</v>
      </c>
      <c r="J90" s="7">
        <v>9.33</v>
      </c>
      <c r="K90" s="7">
        <v>6.92</v>
      </c>
      <c r="L90" s="7">
        <v>4870.26</v>
      </c>
      <c r="M90" s="7">
        <v>3612.24</v>
      </c>
      <c r="N90" s="7">
        <v>1258.02</v>
      </c>
    </row>
    <row r="91" spans="1:14" x14ac:dyDescent="0.3">
      <c r="A91" s="7" t="s">
        <v>36</v>
      </c>
      <c r="B91" s="7" t="s">
        <v>122</v>
      </c>
      <c r="C91" s="7" t="s">
        <v>64</v>
      </c>
      <c r="D91" s="7" t="s">
        <v>29</v>
      </c>
      <c r="E91" s="7" t="s">
        <v>35</v>
      </c>
      <c r="F91" s="8">
        <v>42666</v>
      </c>
      <c r="G91" s="7">
        <v>345718562</v>
      </c>
      <c r="H91" s="8">
        <v>42699</v>
      </c>
      <c r="I91" s="7">
        <v>4660</v>
      </c>
      <c r="J91" s="7">
        <v>47.45</v>
      </c>
      <c r="K91" s="7">
        <v>31.79</v>
      </c>
      <c r="L91" s="7">
        <v>221117</v>
      </c>
      <c r="M91" s="7">
        <v>148141.4</v>
      </c>
      <c r="N91" s="7">
        <v>72975.600000000006</v>
      </c>
    </row>
    <row r="92" spans="1:14" x14ac:dyDescent="0.3">
      <c r="A92" s="7" t="s">
        <v>40</v>
      </c>
      <c r="B92" s="7" t="s">
        <v>96</v>
      </c>
      <c r="C92" s="7" t="s">
        <v>38</v>
      </c>
      <c r="D92" s="7" t="s">
        <v>29</v>
      </c>
      <c r="E92" s="7" t="s">
        <v>30</v>
      </c>
      <c r="F92" s="8">
        <v>42710</v>
      </c>
      <c r="G92" s="7">
        <v>621386563</v>
      </c>
      <c r="H92" s="8">
        <v>42718</v>
      </c>
      <c r="I92" s="7">
        <v>948</v>
      </c>
      <c r="J92" s="7">
        <v>651.21</v>
      </c>
      <c r="K92" s="7">
        <v>524.96</v>
      </c>
      <c r="L92" s="7">
        <v>617347.07999999996</v>
      </c>
      <c r="M92" s="7">
        <v>497662.08</v>
      </c>
      <c r="N92" s="7">
        <v>119685</v>
      </c>
    </row>
    <row r="93" spans="1:14" x14ac:dyDescent="0.3">
      <c r="A93" s="7" t="s">
        <v>26</v>
      </c>
      <c r="B93" s="7" t="s">
        <v>79</v>
      </c>
      <c r="C93" s="7" t="s">
        <v>64</v>
      </c>
      <c r="D93" s="7" t="s">
        <v>29</v>
      </c>
      <c r="E93" s="7" t="s">
        <v>30</v>
      </c>
      <c r="F93" s="8">
        <v>41827</v>
      </c>
      <c r="G93" s="7">
        <v>240470397</v>
      </c>
      <c r="H93" s="8">
        <v>41831</v>
      </c>
      <c r="I93" s="7">
        <v>9389</v>
      </c>
      <c r="J93" s="7">
        <v>47.45</v>
      </c>
      <c r="K93" s="7">
        <v>31.79</v>
      </c>
      <c r="L93" s="7">
        <v>445508.05</v>
      </c>
      <c r="M93" s="7">
        <v>298476.31</v>
      </c>
      <c r="N93" s="7">
        <v>147031.74</v>
      </c>
    </row>
    <row r="94" spans="1:14" x14ac:dyDescent="0.3">
      <c r="A94" s="7" t="s">
        <v>83</v>
      </c>
      <c r="B94" s="7" t="s">
        <v>87</v>
      </c>
      <c r="C94" s="7" t="s">
        <v>38</v>
      </c>
      <c r="D94" s="7" t="s">
        <v>34</v>
      </c>
      <c r="E94" s="7" t="s">
        <v>47</v>
      </c>
      <c r="F94" s="8">
        <v>41073</v>
      </c>
      <c r="G94" s="7">
        <v>423331391</v>
      </c>
      <c r="H94" s="8">
        <v>41114</v>
      </c>
      <c r="I94" s="7">
        <v>2021</v>
      </c>
      <c r="J94" s="7">
        <v>651.21</v>
      </c>
      <c r="K94" s="7">
        <v>524.96</v>
      </c>
      <c r="L94" s="7">
        <v>1316095.4099999999</v>
      </c>
      <c r="M94" s="7">
        <v>1060944.1599999999</v>
      </c>
      <c r="N94" s="7">
        <v>255151.25</v>
      </c>
    </row>
    <row r="95" spans="1:14" x14ac:dyDescent="0.3">
      <c r="A95" s="7" t="s">
        <v>36</v>
      </c>
      <c r="B95" s="7" t="s">
        <v>123</v>
      </c>
      <c r="C95" s="7" t="s">
        <v>62</v>
      </c>
      <c r="D95" s="7" t="s">
        <v>34</v>
      </c>
      <c r="E95" s="7" t="s">
        <v>30</v>
      </c>
      <c r="F95" s="8">
        <v>40508</v>
      </c>
      <c r="G95" s="7">
        <v>660643374</v>
      </c>
      <c r="H95" s="8">
        <v>40537</v>
      </c>
      <c r="I95" s="7">
        <v>7910</v>
      </c>
      <c r="J95" s="7">
        <v>437.2</v>
      </c>
      <c r="K95" s="7">
        <v>263.33</v>
      </c>
      <c r="L95" s="7">
        <v>3458252</v>
      </c>
      <c r="M95" s="7">
        <v>2082940.3</v>
      </c>
      <c r="N95" s="7">
        <v>1375311.7</v>
      </c>
    </row>
    <row r="96" spans="1:14" x14ac:dyDescent="0.3">
      <c r="A96" s="7" t="s">
        <v>31</v>
      </c>
      <c r="B96" s="7" t="s">
        <v>124</v>
      </c>
      <c r="C96" s="7" t="s">
        <v>64</v>
      </c>
      <c r="D96" s="7" t="s">
        <v>29</v>
      </c>
      <c r="E96" s="7" t="s">
        <v>35</v>
      </c>
      <c r="F96" s="8">
        <v>40582</v>
      </c>
      <c r="G96" s="7">
        <v>963392674</v>
      </c>
      <c r="H96" s="8">
        <v>40623</v>
      </c>
      <c r="I96" s="7">
        <v>8156</v>
      </c>
      <c r="J96" s="7">
        <v>47.45</v>
      </c>
      <c r="K96" s="7">
        <v>31.79</v>
      </c>
      <c r="L96" s="7">
        <v>387002.2</v>
      </c>
      <c r="M96" s="7">
        <v>259279.24</v>
      </c>
      <c r="N96" s="7">
        <v>127722.96</v>
      </c>
    </row>
    <row r="97" spans="1:14" x14ac:dyDescent="0.3">
      <c r="A97" s="7" t="s">
        <v>40</v>
      </c>
      <c r="B97" s="7" t="s">
        <v>75</v>
      </c>
      <c r="C97" s="7" t="s">
        <v>56</v>
      </c>
      <c r="D97" s="7" t="s">
        <v>34</v>
      </c>
      <c r="E97" s="7" t="s">
        <v>47</v>
      </c>
      <c r="F97" s="8">
        <v>40750</v>
      </c>
      <c r="G97" s="7">
        <v>512878119</v>
      </c>
      <c r="H97" s="8">
        <v>40789</v>
      </c>
      <c r="I97" s="7">
        <v>888</v>
      </c>
      <c r="J97" s="7">
        <v>109.28</v>
      </c>
      <c r="K97" s="7">
        <v>35.840000000000003</v>
      </c>
      <c r="L97" s="7">
        <v>97040.639999999999</v>
      </c>
      <c r="M97" s="7">
        <v>31825.919999999998</v>
      </c>
      <c r="N97" s="7">
        <v>65214.720000000001</v>
      </c>
    </row>
    <row r="98" spans="1:14" x14ac:dyDescent="0.3">
      <c r="A98" s="7" t="s">
        <v>53</v>
      </c>
      <c r="B98" s="7" t="s">
        <v>125</v>
      </c>
      <c r="C98" s="7" t="s">
        <v>42</v>
      </c>
      <c r="D98" s="7" t="s">
        <v>29</v>
      </c>
      <c r="E98" s="7" t="s">
        <v>39</v>
      </c>
      <c r="F98" s="8">
        <v>40858</v>
      </c>
      <c r="G98" s="7">
        <v>810711038</v>
      </c>
      <c r="H98" s="8">
        <v>40905</v>
      </c>
      <c r="I98" s="7">
        <v>6267</v>
      </c>
      <c r="J98" s="7">
        <v>9.33</v>
      </c>
      <c r="K98" s="7">
        <v>6.92</v>
      </c>
      <c r="L98" s="7">
        <v>58471.11</v>
      </c>
      <c r="M98" s="7">
        <v>43367.64</v>
      </c>
      <c r="N98" s="7">
        <v>15103.47</v>
      </c>
    </row>
    <row r="99" spans="1:14" x14ac:dyDescent="0.3">
      <c r="A99" s="7" t="s">
        <v>40</v>
      </c>
      <c r="B99" s="7" t="s">
        <v>96</v>
      </c>
      <c r="C99" s="7" t="s">
        <v>49</v>
      </c>
      <c r="D99" s="7" t="s">
        <v>29</v>
      </c>
      <c r="E99" s="7" t="s">
        <v>35</v>
      </c>
      <c r="F99" s="8">
        <v>42522</v>
      </c>
      <c r="G99" s="7">
        <v>728815257</v>
      </c>
      <c r="H99" s="8">
        <v>42550</v>
      </c>
      <c r="I99" s="7">
        <v>1485</v>
      </c>
      <c r="J99" s="7">
        <v>154.06</v>
      </c>
      <c r="K99" s="7">
        <v>90.93</v>
      </c>
      <c r="L99" s="7">
        <v>228779.1</v>
      </c>
      <c r="M99" s="7">
        <v>135031.04999999999</v>
      </c>
      <c r="N99" s="7">
        <v>93748.05</v>
      </c>
    </row>
    <row r="100" spans="1:14" x14ac:dyDescent="0.3">
      <c r="A100" s="7" t="s">
        <v>110</v>
      </c>
      <c r="B100" s="7" t="s">
        <v>111</v>
      </c>
      <c r="C100" s="7" t="s">
        <v>51</v>
      </c>
      <c r="D100" s="7" t="s">
        <v>29</v>
      </c>
      <c r="E100" s="7" t="s">
        <v>47</v>
      </c>
      <c r="F100" s="8">
        <v>42215</v>
      </c>
      <c r="G100" s="7">
        <v>559427106</v>
      </c>
      <c r="H100" s="8">
        <v>42224</v>
      </c>
      <c r="I100" s="7">
        <v>5767</v>
      </c>
      <c r="J100" s="7">
        <v>81.73</v>
      </c>
      <c r="K100" s="7">
        <v>56.67</v>
      </c>
      <c r="L100" s="7">
        <v>471336.91</v>
      </c>
      <c r="M100" s="7">
        <v>326815.89</v>
      </c>
      <c r="N100" s="7">
        <v>144521.01999999999</v>
      </c>
    </row>
    <row r="101" spans="1:14" x14ac:dyDescent="0.3">
      <c r="A101" s="7" t="s">
        <v>40</v>
      </c>
      <c r="B101" s="7" t="s">
        <v>126</v>
      </c>
      <c r="C101" s="7" t="s">
        <v>46</v>
      </c>
      <c r="D101" s="7" t="s">
        <v>29</v>
      </c>
      <c r="E101" s="7" t="s">
        <v>39</v>
      </c>
      <c r="F101" s="8">
        <v>40949</v>
      </c>
      <c r="G101" s="7">
        <v>665095412</v>
      </c>
      <c r="H101" s="8">
        <v>40954</v>
      </c>
      <c r="I101" s="7">
        <v>5367</v>
      </c>
      <c r="J101" s="7">
        <v>668.27</v>
      </c>
      <c r="K101" s="7">
        <v>502.54</v>
      </c>
      <c r="L101" s="7">
        <v>3586605.09</v>
      </c>
      <c r="M101" s="7">
        <v>2697132.18</v>
      </c>
      <c r="N101" s="7">
        <v>889472.91</v>
      </c>
    </row>
    <row r="103" spans="1:14" x14ac:dyDescent="0.3">
      <c r="F10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CD7F-8D9A-4778-8F0D-ECB7D5636492}">
  <dimension ref="B2:U104"/>
  <sheetViews>
    <sheetView showGridLines="0" topLeftCell="E1" workbookViewId="0">
      <selection activeCell="U4" sqref="U4"/>
    </sheetView>
  </sheetViews>
  <sheetFormatPr defaultColWidth="8.77734375" defaultRowHeight="14.4" x14ac:dyDescent="0.3"/>
  <cols>
    <col min="1" max="15" width="8.77734375" style="2"/>
    <col min="16" max="16" width="22.21875" style="2" customWidth="1"/>
    <col min="17" max="17" width="31.77734375" style="2" customWidth="1"/>
    <col min="18" max="18" width="14" style="2" customWidth="1"/>
    <col min="19" max="19" width="8.44140625" style="2" customWidth="1"/>
    <col min="20" max="20" width="8.77734375" style="2"/>
    <col min="21" max="21" width="17.21875" style="2" customWidth="1"/>
    <col min="22" max="16384" width="8.77734375" style="2"/>
  </cols>
  <sheetData>
    <row r="2" spans="2:21" customFormat="1" x14ac:dyDescent="0.3">
      <c r="B2" t="s">
        <v>449</v>
      </c>
    </row>
    <row r="3" spans="2:21" ht="43.8" thickBot="1" x14ac:dyDescent="0.35">
      <c r="P3" s="16" t="s">
        <v>451</v>
      </c>
      <c r="Q3" s="16" t="s">
        <v>453</v>
      </c>
      <c r="R3" s="16" t="s">
        <v>456</v>
      </c>
      <c r="S3" s="15"/>
      <c r="U3" s="25" t="s">
        <v>454</v>
      </c>
    </row>
    <row r="4" spans="2:21" ht="19.95" customHeight="1" x14ac:dyDescent="0.3">
      <c r="B4" s="10">
        <v>1</v>
      </c>
      <c r="C4" s="26" t="s">
        <v>459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P4" s="19" t="s">
        <v>451</v>
      </c>
      <c r="Q4" s="19"/>
      <c r="R4" s="19"/>
      <c r="U4" s="19">
        <f>COUNTIF(Support_Data_1!K2:K101,"&gt;3")</f>
        <v>8</v>
      </c>
    </row>
    <row r="5" spans="2:21" ht="19.95" customHeight="1" x14ac:dyDescent="0.3">
      <c r="C5" s="24" t="s">
        <v>452</v>
      </c>
      <c r="P5" s="2" t="s">
        <v>507</v>
      </c>
      <c r="Q5" s="2" t="str">
        <f>VLOOKUP($P5,Support_Data_1!$E$2:$I$101,5,0)</f>
        <v>jon24@learnsector.com</v>
      </c>
      <c r="R5" s="2">
        <f>VLOOKUP($P5,CHOOSE({1,2},Support_Data_1!$E$2:$E$101,Support_Data_1!$A$2:$A$101),2,0)</f>
        <v>11000</v>
      </c>
    </row>
    <row r="6" spans="2:21" ht="19.95" customHeight="1" x14ac:dyDescent="0.3">
      <c r="B6" s="10">
        <v>2</v>
      </c>
      <c r="C6" s="9" t="s">
        <v>455</v>
      </c>
      <c r="P6" s="2" t="s">
        <v>508</v>
      </c>
      <c r="Q6" s="2" t="str">
        <f>VLOOKUP($P6,Support_Data_1!$E$2:$I$101,5,0)</f>
        <v>eugene10@learnsector.com</v>
      </c>
      <c r="R6" s="2">
        <f>VLOOKUP($P6,CHOOSE({1,2},Support_Data_1!$E$2:$E$101,Support_Data_1!$A$2:$A$101),2,0)</f>
        <v>11001</v>
      </c>
    </row>
    <row r="7" spans="2:21" ht="19.95" customHeight="1" x14ac:dyDescent="0.3">
      <c r="B7" s="10">
        <v>3</v>
      </c>
      <c r="C7" s="9" t="s">
        <v>457</v>
      </c>
      <c r="P7" s="2" t="s">
        <v>509</v>
      </c>
      <c r="Q7" s="2" t="str">
        <f>VLOOKUP($P7,Support_Data_1!$E$2:$I$101,5,0)</f>
        <v>ruben35@learnsector.com</v>
      </c>
      <c r="R7" s="2">
        <f>VLOOKUP($P7,CHOOSE({1,2},Support_Data_1!$E$2:$E$101,Support_Data_1!$A$2:$A$101),2,0)</f>
        <v>11002</v>
      </c>
    </row>
    <row r="8" spans="2:21" ht="19.95" customHeight="1" x14ac:dyDescent="0.3">
      <c r="B8" s="10">
        <v>4</v>
      </c>
      <c r="C8" s="9" t="s">
        <v>458</v>
      </c>
      <c r="P8" s="2" t="s">
        <v>510</v>
      </c>
      <c r="Q8" s="2" t="str">
        <f>VLOOKUP($P8,Support_Data_1!$E$2:$I$101,5,0)</f>
        <v>christy12@learnsector.com</v>
      </c>
      <c r="R8" s="2">
        <f>VLOOKUP($P8,CHOOSE({1,2},Support_Data_1!$E$2:$E$101,Support_Data_1!$A$2:$A$101),2,0)</f>
        <v>11003</v>
      </c>
    </row>
    <row r="9" spans="2:21" ht="19.95" customHeight="1" x14ac:dyDescent="0.3">
      <c r="C9"/>
      <c r="D9"/>
      <c r="E9"/>
      <c r="P9" s="2" t="s">
        <v>511</v>
      </c>
      <c r="Q9" s="2" t="str">
        <f>VLOOKUP($P9,Support_Data_1!$E$2:$I$101,5,0)</f>
        <v>elizabeth5@learnsector.com</v>
      </c>
      <c r="R9" s="2">
        <f>VLOOKUP($P9,CHOOSE({1,2},Support_Data_1!$E$2:$E$101,Support_Data_1!$A$2:$A$101),2,0)</f>
        <v>11004</v>
      </c>
    </row>
    <row r="10" spans="2:21" ht="19.95" customHeight="1" x14ac:dyDescent="0.3">
      <c r="P10" s="2" t="s">
        <v>512</v>
      </c>
      <c r="Q10" s="2" t="str">
        <f>VLOOKUP($P10,Support_Data_1!$E$2:$I$101,5,0)</f>
        <v>julio1@learnsector.com</v>
      </c>
      <c r="R10" s="2">
        <f>VLOOKUP($P10,CHOOSE({1,2},Support_Data_1!$E$2:$E$101,Support_Data_1!$A$2:$A$101),2,0)</f>
        <v>11005</v>
      </c>
    </row>
    <row r="11" spans="2:21" ht="19.95" customHeight="1" x14ac:dyDescent="0.3">
      <c r="P11" s="2" t="s">
        <v>513</v>
      </c>
      <c r="Q11" s="2" t="str">
        <f>VLOOKUP($P11,Support_Data_1!$E$2:$I$101,5,0)</f>
        <v>marco14@learnsector.com</v>
      </c>
      <c r="R11" s="2">
        <f>VLOOKUP($P11,CHOOSE({1,2},Support_Data_1!$E$2:$E$101,Support_Data_1!$A$2:$A$101),2,0)</f>
        <v>11007</v>
      </c>
    </row>
    <row r="12" spans="2:21" ht="19.95" customHeight="1" x14ac:dyDescent="0.3">
      <c r="P12" s="2" t="s">
        <v>514</v>
      </c>
      <c r="Q12" s="2" t="str">
        <f>VLOOKUP($P12,Support_Data_1!$E$2:$I$101,5,0)</f>
        <v>rob4@learnsector.com</v>
      </c>
      <c r="R12" s="2">
        <f>VLOOKUP($P12,CHOOSE({1,2},Support_Data_1!$E$2:$E$101,Support_Data_1!$A$2:$A$101),2,0)</f>
        <v>11008</v>
      </c>
    </row>
    <row r="13" spans="2:21" ht="19.95" customHeight="1" x14ac:dyDescent="0.3">
      <c r="P13" s="2" t="s">
        <v>515</v>
      </c>
      <c r="Q13" s="2" t="str">
        <f>VLOOKUP($P13,Support_Data_1!$E$2:$I$101,5,0)</f>
        <v>shannon38@learnsector.com</v>
      </c>
      <c r="R13" s="2">
        <f>VLOOKUP($P13,CHOOSE({1,2},Support_Data_1!$E$2:$E$101,Support_Data_1!$A$2:$A$101),2,0)</f>
        <v>11009</v>
      </c>
    </row>
    <row r="14" spans="2:21" ht="19.95" customHeight="1" x14ac:dyDescent="0.3">
      <c r="P14" s="2" t="s">
        <v>516</v>
      </c>
      <c r="Q14" s="2" t="str">
        <f>VLOOKUP($P14,Support_Data_1!$E$2:$I$101,5,0)</f>
        <v>jacquelyn20@learnsector.com</v>
      </c>
      <c r="R14" s="2">
        <f>VLOOKUP($P14,CHOOSE({1,2},Support_Data_1!$E$2:$E$101,Support_Data_1!$A$2:$A$101),2,0)</f>
        <v>11010</v>
      </c>
    </row>
    <row r="15" spans="2:21" ht="19.95" customHeight="1" x14ac:dyDescent="0.3">
      <c r="P15" s="2" t="s">
        <v>517</v>
      </c>
      <c r="Q15" s="2" t="str">
        <f>VLOOKUP($P15,Support_Data_1!$E$2:$I$101,5,0)</f>
        <v>curtis9@learnsector.com</v>
      </c>
      <c r="R15" s="2">
        <f>VLOOKUP($P15,CHOOSE({1,2},Support_Data_1!$E$2:$E$101,Support_Data_1!$A$2:$A$101),2,0)</f>
        <v>11011</v>
      </c>
    </row>
    <row r="16" spans="2:21" ht="19.95" customHeight="1" x14ac:dyDescent="0.3">
      <c r="P16" s="2" t="s">
        <v>518</v>
      </c>
      <c r="Q16" s="2" t="str">
        <f>VLOOKUP($P16,Support_Data_1!$E$2:$I$101,5,0)</f>
        <v>lauren41@learnsector.com</v>
      </c>
      <c r="R16" s="2">
        <f>VLOOKUP($P16,CHOOSE({1,2},Support_Data_1!$E$2:$E$101,Support_Data_1!$A$2:$A$101),2,0)</f>
        <v>11012</v>
      </c>
    </row>
    <row r="17" spans="16:18" ht="19.95" customHeight="1" x14ac:dyDescent="0.3">
      <c r="P17" s="2" t="s">
        <v>519</v>
      </c>
      <c r="Q17" s="2" t="str">
        <f>VLOOKUP($P17,Support_Data_1!$E$2:$I$101,5,0)</f>
        <v>ian47@learnsector.com</v>
      </c>
      <c r="R17" s="2">
        <f>VLOOKUP($P17,CHOOSE({1,2},Support_Data_1!$E$2:$E$101,Support_Data_1!$A$2:$A$101),2,0)</f>
        <v>11013</v>
      </c>
    </row>
    <row r="18" spans="16:18" ht="19.95" customHeight="1" x14ac:dyDescent="0.3">
      <c r="P18" s="2" t="s">
        <v>520</v>
      </c>
      <c r="Q18" s="2" t="str">
        <f>VLOOKUP($P18,Support_Data_1!$E$2:$I$101,5,0)</f>
        <v>sydney23@learnsector.com</v>
      </c>
      <c r="R18" s="2">
        <f>VLOOKUP($P18,CHOOSE({1,2},Support_Data_1!$E$2:$E$101,Support_Data_1!$A$2:$A$101),2,0)</f>
        <v>11014</v>
      </c>
    </row>
    <row r="19" spans="16:18" ht="19.95" customHeight="1" x14ac:dyDescent="0.3">
      <c r="P19" s="2" t="s">
        <v>521</v>
      </c>
      <c r="Q19" s="2" t="str">
        <f>VLOOKUP($P19,Support_Data_1!$E$2:$I$101,5,0)</f>
        <v>chloe23@learnsector.com</v>
      </c>
      <c r="R19" s="2">
        <f>VLOOKUP($P19,CHOOSE({1,2},Support_Data_1!$E$2:$E$101,Support_Data_1!$A$2:$A$101),2,0)</f>
        <v>11015</v>
      </c>
    </row>
    <row r="20" spans="16:18" ht="19.95" customHeight="1" x14ac:dyDescent="0.3">
      <c r="P20" s="2" t="s">
        <v>522</v>
      </c>
      <c r="Q20" s="2" t="str">
        <f>VLOOKUP($P20,Support_Data_1!$E$2:$I$101,5,0)</f>
        <v>wyatt32@learnsector.com</v>
      </c>
      <c r="R20" s="2">
        <f>VLOOKUP($P20,CHOOSE({1,2},Support_Data_1!$E$2:$E$101,Support_Data_1!$A$2:$A$101),2,0)</f>
        <v>11016</v>
      </c>
    </row>
    <row r="21" spans="16:18" ht="19.95" customHeight="1" x14ac:dyDescent="0.3">
      <c r="P21" s="2" t="s">
        <v>523</v>
      </c>
      <c r="Q21" s="2" t="str">
        <f>VLOOKUP($P21,Support_Data_1!$E$2:$I$101,5,0)</f>
        <v>shannon1@learnsector.com</v>
      </c>
      <c r="R21" s="2">
        <f>VLOOKUP($P21,CHOOSE({1,2},Support_Data_1!$E$2:$E$101,Support_Data_1!$A$2:$A$101),2,0)</f>
        <v>11017</v>
      </c>
    </row>
    <row r="22" spans="16:18" ht="19.95" customHeight="1" x14ac:dyDescent="0.3">
      <c r="P22" s="2" t="s">
        <v>524</v>
      </c>
      <c r="Q22" s="2" t="str">
        <f>VLOOKUP($P22,Support_Data_1!$E$2:$I$101,5,0)</f>
        <v>clarence32@learnsector.com</v>
      </c>
      <c r="R22" s="2">
        <f>VLOOKUP($P22,CHOOSE({1,2},Support_Data_1!$E$2:$E$101,Support_Data_1!$A$2:$A$101),2,0)</f>
        <v>11018</v>
      </c>
    </row>
    <row r="23" spans="16:18" ht="19.95" customHeight="1" x14ac:dyDescent="0.3">
      <c r="P23" s="2" t="s">
        <v>525</v>
      </c>
      <c r="Q23" s="2" t="str">
        <f>VLOOKUP($P23,Support_Data_1!$E$2:$I$101,5,0)</f>
        <v>luke18@learnsector.com</v>
      </c>
      <c r="R23" s="2">
        <f>VLOOKUP($P23,CHOOSE({1,2},Support_Data_1!$E$2:$E$101,Support_Data_1!$A$2:$A$101),2,0)</f>
        <v>11019</v>
      </c>
    </row>
    <row r="24" spans="16:18" ht="19.95" customHeight="1" x14ac:dyDescent="0.3">
      <c r="P24" s="2" t="s">
        <v>526</v>
      </c>
      <c r="Q24" s="2" t="str">
        <f>VLOOKUP($P24,Support_Data_1!$E$2:$I$101,5,0)</f>
        <v>jordan73@learnsector.com</v>
      </c>
      <c r="R24" s="2">
        <f>VLOOKUP($P24,CHOOSE({1,2},Support_Data_1!$E$2:$E$101,Support_Data_1!$A$2:$A$101),2,0)</f>
        <v>11020</v>
      </c>
    </row>
    <row r="25" spans="16:18" ht="19.95" customHeight="1" x14ac:dyDescent="0.3">
      <c r="P25" s="2" t="s">
        <v>527</v>
      </c>
      <c r="Q25" s="2" t="str">
        <f>VLOOKUP($P25,Support_Data_1!$E$2:$I$101,5,0)</f>
        <v>destiny7@learnsector.com</v>
      </c>
      <c r="R25" s="2">
        <f>VLOOKUP($P25,CHOOSE({1,2},Support_Data_1!$E$2:$E$101,Support_Data_1!$A$2:$A$101),2,0)</f>
        <v>11021</v>
      </c>
    </row>
    <row r="26" spans="16:18" ht="19.95" customHeight="1" x14ac:dyDescent="0.3">
      <c r="P26" s="2" t="s">
        <v>528</v>
      </c>
      <c r="Q26" s="2" t="str">
        <f>VLOOKUP($P26,Support_Data_1!$E$2:$I$101,5,0)</f>
        <v>ethan20@learnsector.com</v>
      </c>
      <c r="R26" s="2">
        <f>VLOOKUP($P26,CHOOSE({1,2},Support_Data_1!$E$2:$E$101,Support_Data_1!$A$2:$A$101),2,0)</f>
        <v>11022</v>
      </c>
    </row>
    <row r="27" spans="16:18" ht="19.95" customHeight="1" x14ac:dyDescent="0.3">
      <c r="P27" s="2" t="s">
        <v>529</v>
      </c>
      <c r="Q27" s="2" t="str">
        <f>VLOOKUP($P27,Support_Data_1!$E$2:$I$101,5,0)</f>
        <v>seth46@learnsector.com</v>
      </c>
      <c r="R27" s="2">
        <f>VLOOKUP($P27,CHOOSE({1,2},Support_Data_1!$E$2:$E$101,Support_Data_1!$A$2:$A$101),2,0)</f>
        <v>11023</v>
      </c>
    </row>
    <row r="28" spans="16:18" ht="19.95" customHeight="1" x14ac:dyDescent="0.3">
      <c r="P28" s="2" t="s">
        <v>530</v>
      </c>
      <c r="Q28" s="2" t="str">
        <f>VLOOKUP($P28,Support_Data_1!$E$2:$I$101,5,0)</f>
        <v>russell7@learnsector.com</v>
      </c>
      <c r="R28" s="2">
        <f>VLOOKUP($P28,CHOOSE({1,2},Support_Data_1!$E$2:$E$101,Support_Data_1!$A$2:$A$101),2,0)</f>
        <v>11024</v>
      </c>
    </row>
    <row r="29" spans="16:18" ht="19.95" customHeight="1" x14ac:dyDescent="0.3">
      <c r="P29" s="2" t="s">
        <v>531</v>
      </c>
      <c r="Q29" s="2" t="str">
        <f>VLOOKUP($P29,Support_Data_1!$E$2:$I$101,5,0)</f>
        <v>alejandro45@learnsector.com</v>
      </c>
      <c r="R29" s="2">
        <f>VLOOKUP($P29,CHOOSE({1,2},Support_Data_1!$E$2:$E$101,Support_Data_1!$A$2:$A$101),2,0)</f>
        <v>11025</v>
      </c>
    </row>
    <row r="30" spans="16:18" ht="19.95" customHeight="1" x14ac:dyDescent="0.3">
      <c r="P30" s="2" t="s">
        <v>532</v>
      </c>
      <c r="Q30" s="2" t="str">
        <f>VLOOKUP($P30,Support_Data_1!$E$2:$I$101,5,0)</f>
        <v>harold3@learnsector.com</v>
      </c>
      <c r="R30" s="2">
        <f>VLOOKUP($P30,CHOOSE({1,2},Support_Data_1!$E$2:$E$101,Support_Data_1!$A$2:$A$101),2,0)</f>
        <v>11026</v>
      </c>
    </row>
    <row r="31" spans="16:18" ht="19.95" customHeight="1" x14ac:dyDescent="0.3">
      <c r="P31" s="2" t="s">
        <v>533</v>
      </c>
      <c r="Q31" s="2" t="str">
        <f>VLOOKUP($P31,Support_Data_1!$E$2:$I$101,5,0)</f>
        <v>jessie16@learnsector.com</v>
      </c>
      <c r="R31" s="2">
        <f>VLOOKUP($P31,CHOOSE({1,2},Support_Data_1!$E$2:$E$101,Support_Data_1!$A$2:$A$101),2,0)</f>
        <v>11027</v>
      </c>
    </row>
    <row r="32" spans="16:18" ht="19.95" customHeight="1" x14ac:dyDescent="0.3">
      <c r="P32" s="2" t="s">
        <v>534</v>
      </c>
      <c r="Q32" s="2" t="str">
        <f>VLOOKUP($P32,Support_Data_1!$E$2:$I$101,5,0)</f>
        <v>jill13@learnsector.com</v>
      </c>
      <c r="R32" s="2">
        <f>VLOOKUP($P32,CHOOSE({1,2},Support_Data_1!$E$2:$E$101,Support_Data_1!$A$2:$A$101),2,0)</f>
        <v>11028</v>
      </c>
    </row>
    <row r="33" spans="16:18" ht="19.95" customHeight="1" x14ac:dyDescent="0.3">
      <c r="P33" s="2" t="s">
        <v>535</v>
      </c>
      <c r="Q33" s="2" t="str">
        <f>VLOOKUP($P33,Support_Data_1!$E$2:$I$101,5,0)</f>
        <v>jimmy9@learnsector.com</v>
      </c>
      <c r="R33" s="2">
        <f>VLOOKUP($P33,CHOOSE({1,2},Support_Data_1!$E$2:$E$101,Support_Data_1!$A$2:$A$101),2,0)</f>
        <v>11029</v>
      </c>
    </row>
    <row r="34" spans="16:18" ht="19.95" customHeight="1" x14ac:dyDescent="0.3">
      <c r="P34" s="2" t="s">
        <v>536</v>
      </c>
      <c r="Q34" s="2" t="str">
        <f>VLOOKUP($P34,Support_Data_1!$E$2:$I$101,5,0)</f>
        <v>bethany10@learnsector.com</v>
      </c>
      <c r="R34" s="2">
        <f>VLOOKUP($P34,CHOOSE({1,2},Support_Data_1!$E$2:$E$101,Support_Data_1!$A$2:$A$101),2,0)</f>
        <v>11030</v>
      </c>
    </row>
    <row r="35" spans="16:18" ht="19.95" customHeight="1" x14ac:dyDescent="0.3">
      <c r="P35" s="2" t="s">
        <v>537</v>
      </c>
      <c r="Q35" s="2" t="str">
        <f>VLOOKUP($P35,Support_Data_1!$E$2:$I$101,5,0)</f>
        <v>theresa13@learnsector.com</v>
      </c>
      <c r="R35" s="2">
        <f>VLOOKUP($P35,CHOOSE({1,2},Support_Data_1!$E$2:$E$101,Support_Data_1!$A$2:$A$101),2,0)</f>
        <v>11031</v>
      </c>
    </row>
    <row r="36" spans="16:18" ht="19.95" customHeight="1" x14ac:dyDescent="0.3">
      <c r="P36" s="2" t="s">
        <v>538</v>
      </c>
      <c r="Q36" s="2" t="str">
        <f>VLOOKUP($P36,Support_Data_1!$E$2:$I$101,5,0)</f>
        <v>denise10@learnsector.com</v>
      </c>
      <c r="R36" s="2">
        <f>VLOOKUP($P36,CHOOSE({1,2},Support_Data_1!$E$2:$E$101,Support_Data_1!$A$2:$A$101),2,0)</f>
        <v>11032</v>
      </c>
    </row>
    <row r="37" spans="16:18" ht="19.95" customHeight="1" x14ac:dyDescent="0.3">
      <c r="P37" s="2" t="s">
        <v>539</v>
      </c>
      <c r="Q37" s="2" t="str">
        <f>VLOOKUP($P37,Support_Data_1!$E$2:$I$101,5,0)</f>
        <v>jaime41@learnsector.com</v>
      </c>
      <c r="R37" s="2">
        <f>VLOOKUP($P37,CHOOSE({1,2},Support_Data_1!$E$2:$E$101,Support_Data_1!$A$2:$A$101),2,0)</f>
        <v>11033</v>
      </c>
    </row>
    <row r="38" spans="16:18" x14ac:dyDescent="0.3">
      <c r="P38" s="2" t="s">
        <v>540</v>
      </c>
      <c r="Q38" s="2" t="str">
        <f>VLOOKUP($P38,Support_Data_1!$E$2:$I$101,5,0)</f>
        <v>ebony19@learnsector.com</v>
      </c>
      <c r="R38" s="2">
        <f>VLOOKUP($P38,CHOOSE({1,2},Support_Data_1!$E$2:$E$101,Support_Data_1!$A$2:$A$101),2,0)</f>
        <v>11034</v>
      </c>
    </row>
    <row r="39" spans="16:18" x14ac:dyDescent="0.3">
      <c r="P39" s="2" t="s">
        <v>541</v>
      </c>
      <c r="Q39" s="2" t="str">
        <f>VLOOKUP($P39,Support_Data_1!$E$2:$I$101,5,0)</f>
        <v>wendy12@learnsector.com</v>
      </c>
      <c r="R39" s="2">
        <f>VLOOKUP($P39,CHOOSE({1,2},Support_Data_1!$E$2:$E$101,Support_Data_1!$A$2:$A$101),2,0)</f>
        <v>11035</v>
      </c>
    </row>
    <row r="40" spans="16:18" x14ac:dyDescent="0.3">
      <c r="P40" s="2" t="s">
        <v>542</v>
      </c>
      <c r="Q40" s="2" t="str">
        <f>VLOOKUP($P40,Support_Data_1!$E$2:$I$101,5,0)</f>
        <v>jennifer93@learnsector.com</v>
      </c>
      <c r="R40" s="2">
        <f>VLOOKUP($P40,CHOOSE({1,2},Support_Data_1!$E$2:$E$101,Support_Data_1!$A$2:$A$101),2,0)</f>
        <v>11036</v>
      </c>
    </row>
    <row r="41" spans="16:18" x14ac:dyDescent="0.3">
      <c r="P41" s="2" t="s">
        <v>543</v>
      </c>
      <c r="Q41" s="2" t="str">
        <f>VLOOKUP($P41,Support_Data_1!$E$2:$I$101,5,0)</f>
        <v>chloe27@learnsector.com</v>
      </c>
      <c r="R41" s="2">
        <f>VLOOKUP($P41,CHOOSE({1,2},Support_Data_1!$E$2:$E$101,Support_Data_1!$A$2:$A$101),2,0)</f>
        <v>11037</v>
      </c>
    </row>
    <row r="42" spans="16:18" x14ac:dyDescent="0.3">
      <c r="P42" s="2" t="s">
        <v>544</v>
      </c>
      <c r="Q42" s="2" t="str">
        <f>VLOOKUP($P42,Support_Data_1!$E$2:$I$101,5,0)</f>
        <v>diana2@learnsector.com</v>
      </c>
      <c r="R42" s="2">
        <f>VLOOKUP($P42,CHOOSE({1,2},Support_Data_1!$E$2:$E$101,Support_Data_1!$A$2:$A$101),2,0)</f>
        <v>11038</v>
      </c>
    </row>
    <row r="43" spans="16:18" x14ac:dyDescent="0.3">
      <c r="P43" s="2" t="s">
        <v>545</v>
      </c>
      <c r="Q43" s="2" t="str">
        <f>VLOOKUP($P43,Support_Data_1!$E$2:$I$101,5,0)</f>
        <v>marc3@learnsector.com</v>
      </c>
      <c r="R43" s="2">
        <f>VLOOKUP($P43,CHOOSE({1,2},Support_Data_1!$E$2:$E$101,Support_Data_1!$A$2:$A$101),2,0)</f>
        <v>11039</v>
      </c>
    </row>
    <row r="44" spans="16:18" x14ac:dyDescent="0.3">
      <c r="P44" s="2" t="s">
        <v>546</v>
      </c>
      <c r="Q44" s="2" t="str">
        <f>VLOOKUP($P44,Support_Data_1!$E$2:$I$101,5,0)</f>
        <v>jesse15@learnsector.com</v>
      </c>
      <c r="R44" s="2">
        <f>VLOOKUP($P44,CHOOSE({1,2},Support_Data_1!$E$2:$E$101,Support_Data_1!$A$2:$A$101),2,0)</f>
        <v>11040</v>
      </c>
    </row>
    <row r="45" spans="16:18" x14ac:dyDescent="0.3">
      <c r="P45" s="2" t="s">
        <v>547</v>
      </c>
      <c r="Q45" s="2" t="str">
        <f>VLOOKUP($P45,Support_Data_1!$E$2:$I$101,5,0)</f>
        <v>amanda53@learnsector.com</v>
      </c>
      <c r="R45" s="2">
        <f>VLOOKUP($P45,CHOOSE({1,2},Support_Data_1!$E$2:$E$101,Support_Data_1!$A$2:$A$101),2,0)</f>
        <v>11041</v>
      </c>
    </row>
    <row r="46" spans="16:18" x14ac:dyDescent="0.3">
      <c r="P46" s="2" t="s">
        <v>548</v>
      </c>
      <c r="Q46" s="2" t="str">
        <f>VLOOKUP($P46,Support_Data_1!$E$2:$I$101,5,0)</f>
        <v>megan28@learnsector.com</v>
      </c>
      <c r="R46" s="2">
        <f>VLOOKUP($P46,CHOOSE({1,2},Support_Data_1!$E$2:$E$101,Support_Data_1!$A$2:$A$101),2,0)</f>
        <v>11042</v>
      </c>
    </row>
    <row r="47" spans="16:18" x14ac:dyDescent="0.3">
      <c r="P47" s="2" t="s">
        <v>549</v>
      </c>
      <c r="Q47" s="2" t="str">
        <f>VLOOKUP($P47,Support_Data_1!$E$2:$I$101,5,0)</f>
        <v>nathan11@learnsector.com</v>
      </c>
      <c r="R47" s="2">
        <f>VLOOKUP($P47,CHOOSE({1,2},Support_Data_1!$E$2:$E$101,Support_Data_1!$A$2:$A$101),2,0)</f>
        <v>11043</v>
      </c>
    </row>
    <row r="48" spans="16:18" x14ac:dyDescent="0.3">
      <c r="P48" s="2" t="s">
        <v>550</v>
      </c>
      <c r="Q48" s="2" t="str">
        <f>VLOOKUP($P48,Support_Data_1!$E$2:$I$101,5,0)</f>
        <v>adam10@learnsector.com</v>
      </c>
      <c r="R48" s="2">
        <f>VLOOKUP($P48,CHOOSE({1,2},Support_Data_1!$E$2:$E$101,Support_Data_1!$A$2:$A$101),2,0)</f>
        <v>11044</v>
      </c>
    </row>
    <row r="49" spans="16:18" x14ac:dyDescent="0.3">
      <c r="P49" s="2" t="s">
        <v>551</v>
      </c>
      <c r="Q49" s="2" t="str">
        <f>VLOOKUP($P49,Support_Data_1!$E$2:$I$101,5,0)</f>
        <v>leonard18@learnsector.com</v>
      </c>
      <c r="R49" s="2">
        <f>VLOOKUP($P49,CHOOSE({1,2},Support_Data_1!$E$2:$E$101,Support_Data_1!$A$2:$A$101),2,0)</f>
        <v>11045</v>
      </c>
    </row>
    <row r="50" spans="16:18" x14ac:dyDescent="0.3">
      <c r="P50" s="2" t="s">
        <v>552</v>
      </c>
      <c r="Q50" s="2" t="str">
        <f>VLOOKUP($P50,Support_Data_1!$E$2:$I$101,5,0)</f>
        <v>christine4@learnsector.com</v>
      </c>
      <c r="R50" s="2">
        <f>VLOOKUP($P50,CHOOSE({1,2},Support_Data_1!$E$2:$E$101,Support_Data_1!$A$2:$A$101),2,0)</f>
        <v>11046</v>
      </c>
    </row>
    <row r="51" spans="16:18" x14ac:dyDescent="0.3">
      <c r="P51" s="2" t="s">
        <v>553</v>
      </c>
      <c r="Q51" s="2" t="str">
        <f>VLOOKUP($P51,Support_Data_1!$E$2:$I$101,5,0)</f>
        <v>jaclyn12@learnsector.com</v>
      </c>
      <c r="R51" s="2">
        <f>VLOOKUP($P51,CHOOSE({1,2},Support_Data_1!$E$2:$E$101,Support_Data_1!$A$2:$A$101),2,0)</f>
        <v>11047</v>
      </c>
    </row>
    <row r="52" spans="16:18" x14ac:dyDescent="0.3">
      <c r="P52" s="2" t="s">
        <v>554</v>
      </c>
      <c r="Q52" s="2" t="str">
        <f>VLOOKUP($P52,Support_Data_1!$E$2:$I$101,5,0)</f>
        <v>jeremy26@learnsector.com</v>
      </c>
      <c r="R52" s="2">
        <f>VLOOKUP($P52,CHOOSE({1,2},Support_Data_1!$E$2:$E$101,Support_Data_1!$A$2:$A$101),2,0)</f>
        <v>11048</v>
      </c>
    </row>
    <row r="53" spans="16:18" x14ac:dyDescent="0.3">
      <c r="P53" s="2" t="s">
        <v>555</v>
      </c>
      <c r="Q53" s="2" t="str">
        <f>VLOOKUP($P53,Support_Data_1!$E$2:$I$101,5,0)</f>
        <v>carol8@learnsector.com</v>
      </c>
      <c r="R53" s="2">
        <f>VLOOKUP($P53,CHOOSE({1,2},Support_Data_1!$E$2:$E$101,Support_Data_1!$A$2:$A$101),2,0)</f>
        <v>11049</v>
      </c>
    </row>
    <row r="54" spans="16:18" x14ac:dyDescent="0.3">
      <c r="P54" s="2" t="s">
        <v>556</v>
      </c>
      <c r="Q54" s="2" t="str">
        <f>VLOOKUP($P54,Support_Data_1!$E$2:$I$101,5,0)</f>
        <v>alan23@learnsector.com</v>
      </c>
      <c r="R54" s="2">
        <f>VLOOKUP($P54,CHOOSE({1,2},Support_Data_1!$E$2:$E$101,Support_Data_1!$A$2:$A$101),2,0)</f>
        <v>11050</v>
      </c>
    </row>
    <row r="55" spans="16:18" x14ac:dyDescent="0.3">
      <c r="P55" s="2" t="s">
        <v>557</v>
      </c>
      <c r="Q55" s="2" t="str">
        <f>VLOOKUP($P55,Support_Data_1!$E$2:$I$101,5,0)</f>
        <v>daniel18@learnsector.com</v>
      </c>
      <c r="R55" s="2">
        <f>VLOOKUP($P55,CHOOSE({1,2},Support_Data_1!$E$2:$E$101,Support_Data_1!$A$2:$A$101),2,0)</f>
        <v>11051</v>
      </c>
    </row>
    <row r="56" spans="16:18" x14ac:dyDescent="0.3">
      <c r="P56" s="2" t="s">
        <v>558</v>
      </c>
      <c r="Q56" s="2" t="str">
        <f>VLOOKUP($P56,Support_Data_1!$E$2:$I$101,5,0)</f>
        <v>heidi19@learnsector.com</v>
      </c>
      <c r="R56" s="2">
        <f>VLOOKUP($P56,CHOOSE({1,2},Support_Data_1!$E$2:$E$101,Support_Data_1!$A$2:$A$101),2,0)</f>
        <v>11052</v>
      </c>
    </row>
    <row r="57" spans="16:18" x14ac:dyDescent="0.3">
      <c r="P57" s="2" t="s">
        <v>559</v>
      </c>
      <c r="Q57" s="2" t="str">
        <f>VLOOKUP($P57,Support_Data_1!$E$2:$I$101,5,0)</f>
        <v>ana0@learnsector.com</v>
      </c>
      <c r="R57" s="2">
        <f>VLOOKUP($P57,CHOOSE({1,2},Support_Data_1!$E$2:$E$101,Support_Data_1!$A$2:$A$101),2,0)</f>
        <v>11053</v>
      </c>
    </row>
    <row r="58" spans="16:18" x14ac:dyDescent="0.3">
      <c r="P58" s="2" t="s">
        <v>560</v>
      </c>
      <c r="Q58" s="2" t="str">
        <f>VLOOKUP($P58,Support_Data_1!$E$2:$I$101,5,0)</f>
        <v>deanna33@learnsector.com</v>
      </c>
      <c r="R58" s="2">
        <f>VLOOKUP($P58,CHOOSE({1,2},Support_Data_1!$E$2:$E$101,Support_Data_1!$A$2:$A$101),2,0)</f>
        <v>11054</v>
      </c>
    </row>
    <row r="59" spans="16:18" x14ac:dyDescent="0.3">
      <c r="P59" s="2" t="s">
        <v>561</v>
      </c>
      <c r="Q59" s="2" t="str">
        <f>VLOOKUP($P59,Support_Data_1!$E$2:$I$101,5,0)</f>
        <v>gilbert35@learnsector.com</v>
      </c>
      <c r="R59" s="2">
        <f>VLOOKUP($P59,CHOOSE({1,2},Support_Data_1!$E$2:$E$101,Support_Data_1!$A$2:$A$101),2,0)</f>
        <v>11055</v>
      </c>
    </row>
    <row r="60" spans="16:18" x14ac:dyDescent="0.3">
      <c r="P60" s="2" t="s">
        <v>562</v>
      </c>
      <c r="Q60" s="2" t="str">
        <f>VLOOKUP($P60,Support_Data_1!$E$2:$I$101,5,0)</f>
        <v>michele19@learnsector.com</v>
      </c>
      <c r="R60" s="2">
        <f>VLOOKUP($P60,CHOOSE({1,2},Support_Data_1!$E$2:$E$101,Support_Data_1!$A$2:$A$101),2,0)</f>
        <v>11056</v>
      </c>
    </row>
    <row r="61" spans="16:18" x14ac:dyDescent="0.3">
      <c r="P61" s="2" t="s">
        <v>563</v>
      </c>
      <c r="Q61" s="2" t="str">
        <f>VLOOKUP($P61,Support_Data_1!$E$2:$I$101,5,0)</f>
        <v>carl12@learnsector.com</v>
      </c>
      <c r="R61" s="2">
        <f>VLOOKUP($P61,CHOOSE({1,2},Support_Data_1!$E$2:$E$101,Support_Data_1!$A$2:$A$101),2,0)</f>
        <v>11057</v>
      </c>
    </row>
    <row r="62" spans="16:18" x14ac:dyDescent="0.3">
      <c r="P62" s="2" t="s">
        <v>564</v>
      </c>
      <c r="Q62" s="2" t="str">
        <f>VLOOKUP($P62,Support_Data_1!$E$2:$I$101,5,0)</f>
        <v>marc6@learnsector.com</v>
      </c>
      <c r="R62" s="2">
        <f>VLOOKUP($P62,CHOOSE({1,2},Support_Data_1!$E$2:$E$101,Support_Data_1!$A$2:$A$101),2,0)</f>
        <v>11058</v>
      </c>
    </row>
    <row r="63" spans="16:18" x14ac:dyDescent="0.3">
      <c r="P63" s="2" t="s">
        <v>565</v>
      </c>
      <c r="Q63" s="2" t="str">
        <f>VLOOKUP($P63,Support_Data_1!$E$2:$I$101,5,0)</f>
        <v>ashlee19@learnsector.com</v>
      </c>
      <c r="R63" s="2">
        <f>VLOOKUP($P63,CHOOSE({1,2},Support_Data_1!$E$2:$E$101,Support_Data_1!$A$2:$A$101),2,0)</f>
        <v>11059</v>
      </c>
    </row>
    <row r="64" spans="16:18" x14ac:dyDescent="0.3">
      <c r="P64" s="2" t="s">
        <v>566</v>
      </c>
      <c r="Q64" s="2" t="str">
        <f>VLOOKUP($P64,Support_Data_1!$E$2:$I$101,5,0)</f>
        <v>jon28@learnsector.com</v>
      </c>
      <c r="R64" s="2">
        <f>VLOOKUP($P64,CHOOSE({1,2},Support_Data_1!$E$2:$E$101,Support_Data_1!$A$2:$A$101),2,0)</f>
        <v>11060</v>
      </c>
    </row>
    <row r="65" spans="16:18" x14ac:dyDescent="0.3">
      <c r="P65" s="2" t="s">
        <v>567</v>
      </c>
      <c r="Q65" s="2" t="str">
        <f>VLOOKUP($P65,Support_Data_1!$E$2:$I$101,5,0)</f>
        <v>todd14@learnsector.com</v>
      </c>
      <c r="R65" s="2">
        <f>VLOOKUP($P65,CHOOSE({1,2},Support_Data_1!$E$2:$E$101,Support_Data_1!$A$2:$A$101),2,0)</f>
        <v>11061</v>
      </c>
    </row>
    <row r="66" spans="16:18" x14ac:dyDescent="0.3">
      <c r="P66" s="2" t="s">
        <v>568</v>
      </c>
      <c r="Q66" s="2" t="str">
        <f>VLOOKUP($P66,Support_Data_1!$E$2:$I$101,5,0)</f>
        <v>noah5@learnsector.com</v>
      </c>
      <c r="R66" s="2">
        <f>VLOOKUP($P66,CHOOSE({1,2},Support_Data_1!$E$2:$E$101,Support_Data_1!$A$2:$A$101),2,0)</f>
        <v>11062</v>
      </c>
    </row>
    <row r="67" spans="16:18" x14ac:dyDescent="0.3">
      <c r="P67" s="2" t="s">
        <v>569</v>
      </c>
      <c r="Q67" s="2" t="str">
        <f>VLOOKUP($P67,Support_Data_1!$E$2:$I$101,5,0)</f>
        <v>angela41@learnsector.com</v>
      </c>
      <c r="R67" s="2">
        <f>VLOOKUP($P67,CHOOSE({1,2},Support_Data_1!$E$2:$E$101,Support_Data_1!$A$2:$A$101),2,0)</f>
        <v>11063</v>
      </c>
    </row>
    <row r="68" spans="16:18" x14ac:dyDescent="0.3">
      <c r="P68" s="2" t="s">
        <v>570</v>
      </c>
      <c r="Q68" s="2" t="str">
        <f>VLOOKUP($P68,Support_Data_1!$E$2:$I$101,5,0)</f>
        <v>chase21@learnsector.com</v>
      </c>
      <c r="R68" s="2">
        <f>VLOOKUP($P68,CHOOSE({1,2},Support_Data_1!$E$2:$E$101,Support_Data_1!$A$2:$A$101),2,0)</f>
        <v>11064</v>
      </c>
    </row>
    <row r="69" spans="16:18" x14ac:dyDescent="0.3">
      <c r="P69" s="2" t="s">
        <v>571</v>
      </c>
      <c r="Q69" s="2" t="str">
        <f>VLOOKUP($P69,Support_Data_1!$E$2:$I$101,5,0)</f>
        <v>jessica29@learnsector.com</v>
      </c>
      <c r="R69" s="2">
        <f>VLOOKUP($P69,CHOOSE({1,2},Support_Data_1!$E$2:$E$101,Support_Data_1!$A$2:$A$101),2,0)</f>
        <v>11065</v>
      </c>
    </row>
    <row r="70" spans="16:18" x14ac:dyDescent="0.3">
      <c r="P70" s="2" t="s">
        <v>572</v>
      </c>
      <c r="Q70" s="2" t="str">
        <f>VLOOKUP($P70,Support_Data_1!$E$2:$I$101,5,0)</f>
        <v>grace62@learnsector.com</v>
      </c>
      <c r="R70" s="2">
        <f>VLOOKUP($P70,CHOOSE({1,2},Support_Data_1!$E$2:$E$101,Support_Data_1!$A$2:$A$101),2,0)</f>
        <v>11066</v>
      </c>
    </row>
    <row r="71" spans="16:18" x14ac:dyDescent="0.3">
      <c r="P71" s="2" t="s">
        <v>573</v>
      </c>
      <c r="Q71" s="2" t="str">
        <f>VLOOKUP($P71,Support_Data_1!$E$2:$I$101,5,0)</f>
        <v>caleb40@learnsector.com</v>
      </c>
      <c r="R71" s="2">
        <f>VLOOKUP($P71,CHOOSE({1,2},Support_Data_1!$E$2:$E$101,Support_Data_1!$A$2:$A$101),2,0)</f>
        <v>11067</v>
      </c>
    </row>
    <row r="72" spans="16:18" x14ac:dyDescent="0.3">
      <c r="P72" s="2" t="s">
        <v>574</v>
      </c>
      <c r="Q72" s="2" t="str">
        <f>VLOOKUP($P72,Support_Data_1!$E$2:$I$101,5,0)</f>
        <v>tiffany17@learnsector.com</v>
      </c>
      <c r="R72" s="2">
        <f>VLOOKUP($P72,CHOOSE({1,2},Support_Data_1!$E$2:$E$101,Support_Data_1!$A$2:$A$101),2,0)</f>
        <v>11068</v>
      </c>
    </row>
    <row r="73" spans="16:18" x14ac:dyDescent="0.3">
      <c r="P73" s="2" t="s">
        <v>575</v>
      </c>
      <c r="Q73" s="2" t="str">
        <f>VLOOKUP($P73,Support_Data_1!$E$2:$I$101,5,0)</f>
        <v>carolyn30@learnsector.com</v>
      </c>
      <c r="R73" s="2">
        <f>VLOOKUP($P73,CHOOSE({1,2},Support_Data_1!$E$2:$E$101,Support_Data_1!$A$2:$A$101),2,0)</f>
        <v>11069</v>
      </c>
    </row>
    <row r="74" spans="16:18" x14ac:dyDescent="0.3">
      <c r="P74" s="2" t="s">
        <v>576</v>
      </c>
      <c r="Q74" s="2" t="str">
        <f>VLOOKUP($P74,Support_Data_1!$E$2:$I$101,5,0)</f>
        <v>willie40@learnsector.com</v>
      </c>
      <c r="R74" s="2">
        <f>VLOOKUP($P74,CHOOSE({1,2},Support_Data_1!$E$2:$E$101,Support_Data_1!$A$2:$A$101),2,0)</f>
        <v>11070</v>
      </c>
    </row>
    <row r="75" spans="16:18" x14ac:dyDescent="0.3">
      <c r="P75" s="2" t="s">
        <v>577</v>
      </c>
      <c r="Q75" s="2" t="str">
        <f>VLOOKUP($P75,Support_Data_1!$E$2:$I$101,5,0)</f>
        <v>linda31@learnsector.com</v>
      </c>
      <c r="R75" s="2">
        <f>VLOOKUP($P75,CHOOSE({1,2},Support_Data_1!$E$2:$E$101,Support_Data_1!$A$2:$A$101),2,0)</f>
        <v>11071</v>
      </c>
    </row>
    <row r="76" spans="16:18" x14ac:dyDescent="0.3">
      <c r="P76" s="2" t="s">
        <v>578</v>
      </c>
      <c r="Q76" s="2" t="str">
        <f>VLOOKUP($P76,Support_Data_1!$E$2:$I$101,5,0)</f>
        <v>casey6@learnsector.com</v>
      </c>
      <c r="R76" s="2">
        <f>VLOOKUP($P76,CHOOSE({1,2},Support_Data_1!$E$2:$E$101,Support_Data_1!$A$2:$A$101),2,0)</f>
        <v>11072</v>
      </c>
    </row>
    <row r="77" spans="16:18" x14ac:dyDescent="0.3">
      <c r="P77" s="2" t="s">
        <v>579</v>
      </c>
      <c r="Q77" s="2" t="str">
        <f>VLOOKUP($P77,Support_Data_1!$E$2:$I$101,5,0)</f>
        <v>amy16@learnsector.com</v>
      </c>
      <c r="R77" s="2">
        <f>VLOOKUP($P77,CHOOSE({1,2},Support_Data_1!$E$2:$E$101,Support_Data_1!$A$2:$A$101),2,0)</f>
        <v>11073</v>
      </c>
    </row>
    <row r="78" spans="16:18" x14ac:dyDescent="0.3">
      <c r="P78" s="2" t="s">
        <v>580</v>
      </c>
      <c r="Q78" s="2" t="str">
        <f>VLOOKUP($P78,Support_Data_1!$E$2:$I$101,5,0)</f>
        <v>levi6@learnsector.com</v>
      </c>
      <c r="R78" s="2">
        <f>VLOOKUP($P78,CHOOSE({1,2},Support_Data_1!$E$2:$E$101,Support_Data_1!$A$2:$A$101),2,0)</f>
        <v>11074</v>
      </c>
    </row>
    <row r="79" spans="16:18" x14ac:dyDescent="0.3">
      <c r="P79" s="2" t="s">
        <v>581</v>
      </c>
      <c r="Q79" s="2" t="str">
        <f>VLOOKUP($P79,Support_Data_1!$E$2:$I$101,5,0)</f>
        <v>felicia4@learnsector.com</v>
      </c>
      <c r="R79" s="2">
        <f>VLOOKUP($P79,CHOOSE({1,2},Support_Data_1!$E$2:$E$101,Support_Data_1!$A$2:$A$101),2,0)</f>
        <v>11075</v>
      </c>
    </row>
    <row r="80" spans="16:18" x14ac:dyDescent="0.3">
      <c r="P80" s="2" t="s">
        <v>582</v>
      </c>
      <c r="Q80" s="2" t="str">
        <f>VLOOKUP($P80,Support_Data_1!$E$2:$I$101,5,0)</f>
        <v>blake9@learnsector.com</v>
      </c>
      <c r="R80" s="2">
        <f>VLOOKUP($P80,CHOOSE({1,2},Support_Data_1!$E$2:$E$101,Support_Data_1!$A$2:$A$101),2,0)</f>
        <v>11076</v>
      </c>
    </row>
    <row r="81" spans="16:18" x14ac:dyDescent="0.3">
      <c r="P81" s="2" t="s">
        <v>583</v>
      </c>
      <c r="Q81" s="2" t="str">
        <f>VLOOKUP($P81,Support_Data_1!$E$2:$I$101,5,0)</f>
        <v>leah7@learnsector.com</v>
      </c>
      <c r="R81" s="2">
        <f>VLOOKUP($P81,CHOOSE({1,2},Support_Data_1!$E$2:$E$101,Support_Data_1!$A$2:$A$101),2,0)</f>
        <v>11077</v>
      </c>
    </row>
    <row r="82" spans="16:18" x14ac:dyDescent="0.3">
      <c r="P82" s="2" t="s">
        <v>584</v>
      </c>
      <c r="Q82" s="2" t="str">
        <f>VLOOKUP($P82,Support_Data_1!$E$2:$I$101,5,0)</f>
        <v>gina1@learnsector.com</v>
      </c>
      <c r="R82" s="2">
        <f>VLOOKUP($P82,CHOOSE({1,2},Support_Data_1!$E$2:$E$101,Support_Data_1!$A$2:$A$101),2,0)</f>
        <v>11078</v>
      </c>
    </row>
    <row r="83" spans="16:18" x14ac:dyDescent="0.3">
      <c r="P83" s="2" t="s">
        <v>585</v>
      </c>
      <c r="Q83" s="2" t="str">
        <f>VLOOKUP($P83,Support_Data_1!$E$2:$I$101,5,0)</f>
        <v>donald20@learnsector.com</v>
      </c>
      <c r="R83" s="2">
        <f>VLOOKUP($P83,CHOOSE({1,2},Support_Data_1!$E$2:$E$101,Support_Data_1!$A$2:$A$101),2,0)</f>
        <v>11079</v>
      </c>
    </row>
    <row r="84" spans="16:18" x14ac:dyDescent="0.3">
      <c r="P84" s="2" t="s">
        <v>586</v>
      </c>
      <c r="Q84" s="2" t="str">
        <f>VLOOKUP($P84,Support_Data_1!$E$2:$I$101,5,0)</f>
        <v>damien32@learnsector.com</v>
      </c>
      <c r="R84" s="2">
        <f>VLOOKUP($P84,CHOOSE({1,2},Support_Data_1!$E$2:$E$101,Support_Data_1!$A$2:$A$101),2,0)</f>
        <v>11080</v>
      </c>
    </row>
    <row r="85" spans="16:18" x14ac:dyDescent="0.3">
      <c r="P85" s="2" t="s">
        <v>587</v>
      </c>
      <c r="Q85" s="2" t="str">
        <f>VLOOKUP($P85,Support_Data_1!$E$2:$I$101,5,0)</f>
        <v>savannah39@learnsector.com</v>
      </c>
      <c r="R85" s="2">
        <f>VLOOKUP($P85,CHOOSE({1,2},Support_Data_1!$E$2:$E$101,Support_Data_1!$A$2:$A$101),2,0)</f>
        <v>11081</v>
      </c>
    </row>
    <row r="86" spans="16:18" x14ac:dyDescent="0.3">
      <c r="P86" s="2" t="s">
        <v>588</v>
      </c>
      <c r="Q86" s="2" t="str">
        <f>VLOOKUP($P86,Support_Data_1!$E$2:$I$101,5,0)</f>
        <v>angela17@learnsector.com</v>
      </c>
      <c r="R86" s="2">
        <f>VLOOKUP($P86,CHOOSE({1,2},Support_Data_1!$E$2:$E$101,Support_Data_1!$A$2:$A$101),2,0)</f>
        <v>11082</v>
      </c>
    </row>
    <row r="87" spans="16:18" x14ac:dyDescent="0.3">
      <c r="P87" s="2" t="s">
        <v>589</v>
      </c>
      <c r="Q87" s="2" t="str">
        <f>VLOOKUP($P87,Support_Data_1!$E$2:$I$101,5,0)</f>
        <v>alyssa37@learnsector.com</v>
      </c>
      <c r="R87" s="2">
        <f>VLOOKUP($P87,CHOOSE({1,2},Support_Data_1!$E$2:$E$101,Support_Data_1!$A$2:$A$101),2,0)</f>
        <v>11083</v>
      </c>
    </row>
    <row r="88" spans="16:18" x14ac:dyDescent="0.3">
      <c r="P88" s="2" t="s">
        <v>590</v>
      </c>
      <c r="Q88" s="2" t="str">
        <f>VLOOKUP($P88,Support_Data_1!$E$2:$I$101,5,0)</f>
        <v>lucas7@learnsector.com</v>
      </c>
      <c r="R88" s="2">
        <f>VLOOKUP($P88,CHOOSE({1,2},Support_Data_1!$E$2:$E$101,Support_Data_1!$A$2:$A$101),2,0)</f>
        <v>11084</v>
      </c>
    </row>
    <row r="89" spans="16:18" x14ac:dyDescent="0.3">
      <c r="P89" s="2" t="s">
        <v>591</v>
      </c>
      <c r="Q89" s="2" t="str">
        <f>VLOOKUP($P89,Support_Data_1!$E$2:$I$101,5,0)</f>
        <v>emily1@learnsector.com</v>
      </c>
      <c r="R89" s="2">
        <f>VLOOKUP($P89,CHOOSE({1,2},Support_Data_1!$E$2:$E$101,Support_Data_1!$A$2:$A$101),2,0)</f>
        <v>11085</v>
      </c>
    </row>
    <row r="90" spans="16:18" x14ac:dyDescent="0.3">
      <c r="P90" s="2" t="s">
        <v>592</v>
      </c>
      <c r="Q90" s="2" t="str">
        <f>VLOOKUP($P90,Support_Data_1!$E$2:$I$101,5,0)</f>
        <v>ryan43@learnsector.com</v>
      </c>
      <c r="R90" s="2">
        <f>VLOOKUP($P90,CHOOSE({1,2},Support_Data_1!$E$2:$E$101,Support_Data_1!$A$2:$A$101),2,0)</f>
        <v>11086</v>
      </c>
    </row>
    <row r="91" spans="16:18" x14ac:dyDescent="0.3">
      <c r="P91" s="2" t="s">
        <v>593</v>
      </c>
      <c r="Q91" s="2" t="str">
        <f>VLOOKUP($P91,Support_Data_1!$E$2:$I$101,5,0)</f>
        <v>tamara6@learnsector.com</v>
      </c>
      <c r="R91" s="2">
        <f>VLOOKUP($P91,CHOOSE({1,2},Support_Data_1!$E$2:$E$101,Support_Data_1!$A$2:$A$101),2,0)</f>
        <v>11087</v>
      </c>
    </row>
    <row r="92" spans="16:18" x14ac:dyDescent="0.3">
      <c r="P92" s="2" t="s">
        <v>594</v>
      </c>
      <c r="Q92" s="2" t="str">
        <f>VLOOKUP($P92,Support_Data_1!$E$2:$I$101,5,0)</f>
        <v>abigail25@learnsector.com</v>
      </c>
      <c r="R92" s="2">
        <f>VLOOKUP($P92,CHOOSE({1,2},Support_Data_1!$E$2:$E$101,Support_Data_1!$A$2:$A$101),2,0)</f>
        <v>11089</v>
      </c>
    </row>
    <row r="93" spans="16:18" x14ac:dyDescent="0.3">
      <c r="P93" s="2" t="s">
        <v>595</v>
      </c>
      <c r="Q93" s="2" t="str">
        <f>VLOOKUP($P93,Support_Data_1!$E$2:$I$101,5,0)</f>
        <v>trevor18@learnsector.com</v>
      </c>
      <c r="R93" s="2">
        <f>VLOOKUP($P93,CHOOSE({1,2},Support_Data_1!$E$2:$E$101,Support_Data_1!$A$2:$A$101),2,0)</f>
        <v>11090</v>
      </c>
    </row>
    <row r="94" spans="16:18" x14ac:dyDescent="0.3">
      <c r="P94" s="2" t="s">
        <v>596</v>
      </c>
      <c r="Q94" s="2" t="str">
        <f>VLOOKUP($P94,Support_Data_1!$E$2:$I$101,5,0)</f>
        <v>dalton37@learnsector.com</v>
      </c>
      <c r="R94" s="2">
        <f>VLOOKUP($P94,CHOOSE({1,2},Support_Data_1!$E$2:$E$101,Support_Data_1!$A$2:$A$101),2,0)</f>
        <v>11091</v>
      </c>
    </row>
    <row r="95" spans="16:18" x14ac:dyDescent="0.3">
      <c r="P95" s="2" t="s">
        <v>597</v>
      </c>
      <c r="Q95" s="2" t="str">
        <f>VLOOKUP($P95,Support_Data_1!$E$2:$I$101,5,0)</f>
        <v>cheryl4@learnsector.com</v>
      </c>
      <c r="R95" s="2">
        <f>VLOOKUP($P95,CHOOSE({1,2},Support_Data_1!$E$2:$E$101,Support_Data_1!$A$2:$A$101),2,0)</f>
        <v>11092</v>
      </c>
    </row>
    <row r="96" spans="16:18" x14ac:dyDescent="0.3">
      <c r="P96" s="2" t="s">
        <v>598</v>
      </c>
      <c r="Q96" s="2" t="str">
        <f>VLOOKUP($P96,Support_Data_1!$E$2:$I$101,5,0)</f>
        <v>aimee13@learnsector.com</v>
      </c>
      <c r="R96" s="2">
        <f>VLOOKUP($P96,CHOOSE({1,2},Support_Data_1!$E$2:$E$101,Support_Data_1!$A$2:$A$101),2,0)</f>
        <v>11093</v>
      </c>
    </row>
    <row r="97" spans="16:18" x14ac:dyDescent="0.3">
      <c r="P97" s="2" t="s">
        <v>599</v>
      </c>
      <c r="Q97" s="2" t="str">
        <f>VLOOKUP($P97,Support_Data_1!$E$2:$I$101,5,0)</f>
        <v>cedric15@learnsector.com</v>
      </c>
      <c r="R97" s="2">
        <f>VLOOKUP($P97,CHOOSE({1,2},Support_Data_1!$E$2:$E$101,Support_Data_1!$A$2:$A$101),2,0)</f>
        <v>11094</v>
      </c>
    </row>
    <row r="98" spans="16:18" x14ac:dyDescent="0.3">
      <c r="P98" s="2" t="s">
        <v>600</v>
      </c>
      <c r="Q98" s="2" t="str">
        <f>VLOOKUP($P98,Support_Data_1!$E$2:$I$101,5,0)</f>
        <v>chad9@learnsector.com</v>
      </c>
      <c r="R98" s="2">
        <f>VLOOKUP($P98,CHOOSE({1,2},Support_Data_1!$E$2:$E$101,Support_Data_1!$A$2:$A$101),2,0)</f>
        <v>11095</v>
      </c>
    </row>
    <row r="99" spans="16:18" x14ac:dyDescent="0.3">
      <c r="P99" s="2" t="s">
        <v>601</v>
      </c>
      <c r="Q99" s="2" t="str">
        <f>VLOOKUP($P99,Support_Data_1!$E$2:$I$101,5,0)</f>
        <v>andrÃ©s18@learnsector.com</v>
      </c>
      <c r="R99" s="2">
        <f>VLOOKUP($P99,CHOOSE({1,2},Support_Data_1!$E$2:$E$101,Support_Data_1!$A$2:$A$101),2,0)</f>
        <v>11096</v>
      </c>
    </row>
    <row r="100" spans="16:18" x14ac:dyDescent="0.3">
      <c r="P100" s="2" t="s">
        <v>602</v>
      </c>
      <c r="Q100" s="2" t="str">
        <f>VLOOKUP($P100,Support_Data_1!$E$2:$I$101,5,0)</f>
        <v>edwin39@learnsector.com</v>
      </c>
      <c r="R100" s="2">
        <f>VLOOKUP($P100,CHOOSE({1,2},Support_Data_1!$E$2:$E$101,Support_Data_1!$A$2:$A$101),2,0)</f>
        <v>11097</v>
      </c>
    </row>
    <row r="101" spans="16:18" x14ac:dyDescent="0.3">
      <c r="P101" s="2" t="s">
        <v>603</v>
      </c>
      <c r="Q101" s="2" t="str">
        <f>VLOOKUP($P101,Support_Data_1!$E$2:$I$101,5,0)</f>
        <v>mallory7@learnsector.com</v>
      </c>
      <c r="R101" s="2">
        <f>VLOOKUP($P101,CHOOSE({1,2},Support_Data_1!$E$2:$E$101,Support_Data_1!$A$2:$A$101),2,0)</f>
        <v>11098</v>
      </c>
    </row>
    <row r="102" spans="16:18" x14ac:dyDescent="0.3">
      <c r="P102" s="2" t="s">
        <v>604</v>
      </c>
      <c r="Q102" s="2" t="str">
        <f>VLOOKUP($P102,Support_Data_1!$E$2:$I$101,5,0)</f>
        <v>adam2@learnsector.com</v>
      </c>
      <c r="R102" s="2">
        <f>VLOOKUP($P102,CHOOSE({1,2},Support_Data_1!$E$2:$E$101,Support_Data_1!$A$2:$A$101),2,0)</f>
        <v>11099</v>
      </c>
    </row>
    <row r="103" spans="16:18" x14ac:dyDescent="0.3">
      <c r="P103" s="2" t="s">
        <v>605</v>
      </c>
      <c r="Q103" s="2" t="str">
        <f>VLOOKUP($P103,Support_Data_1!$E$2:$I$101,5,0)</f>
        <v>latasha10@learnsector.com</v>
      </c>
      <c r="R103" s="2">
        <f>VLOOKUP($P103,CHOOSE({1,2},Support_Data_1!$E$2:$E$101,Support_Data_1!$A$2:$A$101),2,0)</f>
        <v>11100</v>
      </c>
    </row>
    <row r="104" spans="16:18" x14ac:dyDescent="0.3">
      <c r="P104" s="2" t="s">
        <v>606</v>
      </c>
      <c r="Q104" s="2" t="str">
        <f>VLOOKUP($P104,Support_Data_1!$E$2:$I$101,5,0)</f>
        <v>abby4@learnsector.com</v>
      </c>
      <c r="R104" s="2">
        <f>VLOOKUP($P104,CHOOSE({1,2},Support_Data_1!$E$2:$E$101,Support_Data_1!$A$2:$A$101),2,0)</f>
        <v>11101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C1A3-6EB0-4665-9A2F-A53B4C395CE9}">
  <dimension ref="A1:N101"/>
  <sheetViews>
    <sheetView topLeftCell="B1" workbookViewId="0">
      <selection activeCell="K2" sqref="K2:K101"/>
    </sheetView>
  </sheetViews>
  <sheetFormatPr defaultColWidth="8.77734375" defaultRowHeight="14.4" x14ac:dyDescent="0.3"/>
  <cols>
    <col min="1" max="1" width="12" style="18" bestFit="1" customWidth="1"/>
    <col min="2" max="2" width="8.77734375" style="2"/>
    <col min="3" max="3" width="14.44140625" style="2" bestFit="1" customWidth="1"/>
    <col min="4" max="4" width="18.6640625" style="2" bestFit="1" customWidth="1"/>
    <col min="5" max="5" width="25.44140625" style="2" customWidth="1"/>
    <col min="6" max="6" width="10.109375" style="2" bestFit="1" customWidth="1"/>
    <col min="7" max="7" width="12.21875" style="18" bestFit="1" customWidth="1"/>
    <col min="8" max="8" width="8.77734375" style="18"/>
    <col min="9" max="9" width="29.21875" style="2" bestFit="1" customWidth="1"/>
    <col min="10" max="10" width="13" style="2" bestFit="1" customWidth="1"/>
    <col min="11" max="11" width="12" style="2" bestFit="1" customWidth="1"/>
    <col min="12" max="12" width="16.21875" style="2" bestFit="1" customWidth="1"/>
    <col min="13" max="13" width="13" style="2" bestFit="1" customWidth="1"/>
    <col min="14" max="14" width="11.44140625" style="2" bestFit="1" customWidth="1"/>
    <col min="15" max="16384" width="8.77734375" style="2"/>
  </cols>
  <sheetData>
    <row r="1" spans="1:14" s="15" customFormat="1" ht="30.45" customHeight="1" x14ac:dyDescent="0.3">
      <c r="A1" s="16" t="s">
        <v>134</v>
      </c>
      <c r="B1" s="16" t="s">
        <v>135</v>
      </c>
      <c r="C1" s="16" t="s">
        <v>136</v>
      </c>
      <c r="D1" s="16" t="s">
        <v>137</v>
      </c>
      <c r="E1" s="23" t="s">
        <v>451</v>
      </c>
      <c r="F1" s="16" t="s">
        <v>138</v>
      </c>
      <c r="G1" s="16" t="s">
        <v>139</v>
      </c>
      <c r="H1" s="16" t="s">
        <v>140</v>
      </c>
      <c r="I1" s="16" t="s">
        <v>141</v>
      </c>
      <c r="J1" s="16" t="s">
        <v>142</v>
      </c>
      <c r="K1" s="16" t="s">
        <v>143</v>
      </c>
      <c r="L1" s="16" t="s">
        <v>144</v>
      </c>
      <c r="M1" s="16" t="s">
        <v>145</v>
      </c>
      <c r="N1" s="16" t="s">
        <v>146</v>
      </c>
    </row>
    <row r="2" spans="1:14" ht="25.05" customHeight="1" x14ac:dyDescent="0.3">
      <c r="A2" s="20">
        <v>11000</v>
      </c>
      <c r="B2" s="12" t="s">
        <v>147</v>
      </c>
      <c r="C2" s="12" t="s">
        <v>148</v>
      </c>
      <c r="D2" s="12" t="s">
        <v>149</v>
      </c>
      <c r="E2" s="21" t="str">
        <f>B2&amp;" "&amp;C2&amp;" "&amp;D2</f>
        <v>MR. JON YANG</v>
      </c>
      <c r="F2" s="22">
        <v>24323</v>
      </c>
      <c r="G2" s="20" t="s">
        <v>47</v>
      </c>
      <c r="H2" s="20" t="s">
        <v>47</v>
      </c>
      <c r="I2" s="12" t="s">
        <v>150</v>
      </c>
      <c r="J2" s="12" t="s">
        <v>151</v>
      </c>
      <c r="K2" s="12">
        <v>2</v>
      </c>
      <c r="L2" s="12" t="s">
        <v>152</v>
      </c>
      <c r="M2" s="12" t="s">
        <v>153</v>
      </c>
      <c r="N2" s="12" t="s">
        <v>154</v>
      </c>
    </row>
    <row r="3" spans="1:14" ht="25.05" customHeight="1" x14ac:dyDescent="0.3">
      <c r="A3" s="20">
        <v>11001</v>
      </c>
      <c r="B3" s="12" t="s">
        <v>147</v>
      </c>
      <c r="C3" s="12" t="s">
        <v>155</v>
      </c>
      <c r="D3" s="12" t="s">
        <v>156</v>
      </c>
      <c r="E3" s="21" t="str">
        <f>B3&amp;" "&amp;C3&amp;" "&amp;D3</f>
        <v>MR. EUGENE HUANG</v>
      </c>
      <c r="F3" s="22">
        <v>23876</v>
      </c>
      <c r="G3" s="20" t="s">
        <v>157</v>
      </c>
      <c r="H3" s="20" t="s">
        <v>47</v>
      </c>
      <c r="I3" s="12" t="s">
        <v>158</v>
      </c>
      <c r="J3" s="12" t="s">
        <v>159</v>
      </c>
      <c r="K3" s="12">
        <v>3</v>
      </c>
      <c r="L3" s="12" t="s">
        <v>152</v>
      </c>
      <c r="M3" s="12" t="s">
        <v>153</v>
      </c>
      <c r="N3" s="12" t="s">
        <v>160</v>
      </c>
    </row>
    <row r="4" spans="1:14" ht="25.05" customHeight="1" x14ac:dyDescent="0.3">
      <c r="A4" s="20">
        <v>11002</v>
      </c>
      <c r="B4" s="12" t="s">
        <v>147</v>
      </c>
      <c r="C4" s="12" t="s">
        <v>161</v>
      </c>
      <c r="D4" s="12" t="s">
        <v>162</v>
      </c>
      <c r="E4" s="21" t="str">
        <f>B4&amp;" "&amp;C4&amp;" "&amp;D4</f>
        <v>MR. RUBEN TORRES</v>
      </c>
      <c r="F4" s="22">
        <v>24084</v>
      </c>
      <c r="G4" s="20" t="s">
        <v>47</v>
      </c>
      <c r="H4" s="20" t="s">
        <v>47</v>
      </c>
      <c r="I4" s="12" t="s">
        <v>163</v>
      </c>
      <c r="J4" s="12" t="s">
        <v>159</v>
      </c>
      <c r="K4" s="12">
        <v>3</v>
      </c>
      <c r="L4" s="12" t="s">
        <v>152</v>
      </c>
      <c r="M4" s="12" t="s">
        <v>153</v>
      </c>
      <c r="N4" s="12" t="s">
        <v>154</v>
      </c>
    </row>
    <row r="5" spans="1:14" ht="25.05" customHeight="1" x14ac:dyDescent="0.3">
      <c r="A5" s="20">
        <v>11003</v>
      </c>
      <c r="B5" s="12" t="s">
        <v>164</v>
      </c>
      <c r="C5" s="12" t="s">
        <v>165</v>
      </c>
      <c r="D5" s="12" t="s">
        <v>166</v>
      </c>
      <c r="E5" s="21" t="str">
        <f>B5&amp;" "&amp;C5&amp;" "&amp;D5</f>
        <v>MS. CHRISTY ZHU</v>
      </c>
      <c r="F5" s="22">
        <v>24883</v>
      </c>
      <c r="G5" s="20" t="s">
        <v>157</v>
      </c>
      <c r="H5" s="20" t="s">
        <v>167</v>
      </c>
      <c r="I5" s="12" t="s">
        <v>168</v>
      </c>
      <c r="J5" s="12" t="s">
        <v>169</v>
      </c>
      <c r="K5" s="12">
        <v>0</v>
      </c>
      <c r="L5" s="12" t="s">
        <v>152</v>
      </c>
      <c r="M5" s="12" t="s">
        <v>153</v>
      </c>
      <c r="N5" s="12" t="s">
        <v>160</v>
      </c>
    </row>
    <row r="6" spans="1:14" ht="25.05" customHeight="1" x14ac:dyDescent="0.3">
      <c r="A6" s="20">
        <v>11004</v>
      </c>
      <c r="B6" s="12" t="s">
        <v>170</v>
      </c>
      <c r="C6" s="12" t="s">
        <v>171</v>
      </c>
      <c r="D6" s="12" t="s">
        <v>172</v>
      </c>
      <c r="E6" s="21" t="str">
        <f>B6&amp;" "&amp;C6&amp;" "&amp;D6</f>
        <v>MRS. ELIZABETH JOHNSON</v>
      </c>
      <c r="F6" s="22">
        <v>25058</v>
      </c>
      <c r="G6" s="20" t="s">
        <v>157</v>
      </c>
      <c r="H6" s="20" t="s">
        <v>167</v>
      </c>
      <c r="I6" s="12" t="s">
        <v>173</v>
      </c>
      <c r="J6" s="12" t="s">
        <v>174</v>
      </c>
      <c r="K6" s="12">
        <v>5</v>
      </c>
      <c r="L6" s="12" t="s">
        <v>152</v>
      </c>
      <c r="M6" s="12" t="s">
        <v>153</v>
      </c>
      <c r="N6" s="12" t="s">
        <v>154</v>
      </c>
    </row>
    <row r="7" spans="1:14" ht="25.05" customHeight="1" x14ac:dyDescent="0.3">
      <c r="A7" s="20">
        <v>11005</v>
      </c>
      <c r="B7" s="12" t="s">
        <v>147</v>
      </c>
      <c r="C7" s="12" t="s">
        <v>175</v>
      </c>
      <c r="D7" s="12" t="s">
        <v>176</v>
      </c>
      <c r="E7" s="21" t="str">
        <f>B7&amp;" "&amp;C7&amp;" "&amp;D7</f>
        <v>MR. JULIO RUIZ</v>
      </c>
      <c r="F7" s="22">
        <v>23870</v>
      </c>
      <c r="G7" s="20" t="s">
        <v>157</v>
      </c>
      <c r="H7" s="20" t="s">
        <v>47</v>
      </c>
      <c r="I7" s="12" t="s">
        <v>177</v>
      </c>
      <c r="J7" s="12" t="s">
        <v>169</v>
      </c>
      <c r="K7" s="12">
        <v>0</v>
      </c>
      <c r="L7" s="12" t="s">
        <v>152</v>
      </c>
      <c r="M7" s="12" t="s">
        <v>153</v>
      </c>
      <c r="N7" s="12" t="s">
        <v>154</v>
      </c>
    </row>
    <row r="8" spans="1:14" ht="25.05" customHeight="1" x14ac:dyDescent="0.3">
      <c r="A8" s="20">
        <v>11007</v>
      </c>
      <c r="B8" s="12" t="s">
        <v>147</v>
      </c>
      <c r="C8" s="12" t="s">
        <v>178</v>
      </c>
      <c r="D8" s="12" t="s">
        <v>179</v>
      </c>
      <c r="E8" s="21" t="str">
        <f>B8&amp;" "&amp;C8&amp;" "&amp;D8</f>
        <v>MR. MARCO MEHTA</v>
      </c>
      <c r="F8" s="22">
        <v>23625</v>
      </c>
      <c r="G8" s="20" t="s">
        <v>47</v>
      </c>
      <c r="H8" s="20" t="s">
        <v>47</v>
      </c>
      <c r="I8" s="12" t="s">
        <v>180</v>
      </c>
      <c r="J8" s="12" t="s">
        <v>159</v>
      </c>
      <c r="K8" s="12">
        <v>3</v>
      </c>
      <c r="L8" s="12" t="s">
        <v>152</v>
      </c>
      <c r="M8" s="12" t="s">
        <v>153</v>
      </c>
      <c r="N8" s="12" t="s">
        <v>154</v>
      </c>
    </row>
    <row r="9" spans="1:14" ht="25.05" customHeight="1" x14ac:dyDescent="0.3">
      <c r="A9" s="20">
        <v>11008</v>
      </c>
      <c r="B9" s="12" t="s">
        <v>170</v>
      </c>
      <c r="C9" s="12" t="s">
        <v>181</v>
      </c>
      <c r="D9" s="12" t="s">
        <v>182</v>
      </c>
      <c r="E9" s="21" t="str">
        <f>B9&amp;" "&amp;C9&amp;" "&amp;D9</f>
        <v>MRS. ROBIN VERHOFF</v>
      </c>
      <c r="F9" s="22">
        <v>23565</v>
      </c>
      <c r="G9" s="20" t="s">
        <v>157</v>
      </c>
      <c r="H9" s="20" t="s">
        <v>167</v>
      </c>
      <c r="I9" s="12" t="s">
        <v>183</v>
      </c>
      <c r="J9" s="12" t="s">
        <v>159</v>
      </c>
      <c r="K9" s="12">
        <v>4</v>
      </c>
      <c r="L9" s="12" t="s">
        <v>152</v>
      </c>
      <c r="M9" s="12" t="s">
        <v>153</v>
      </c>
      <c r="N9" s="12" t="s">
        <v>154</v>
      </c>
    </row>
    <row r="10" spans="1:14" ht="25.05" customHeight="1" x14ac:dyDescent="0.3">
      <c r="A10" s="20">
        <v>11009</v>
      </c>
      <c r="B10" s="12" t="s">
        <v>147</v>
      </c>
      <c r="C10" s="12" t="s">
        <v>184</v>
      </c>
      <c r="D10" s="12" t="s">
        <v>185</v>
      </c>
      <c r="E10" s="21" t="str">
        <f>B10&amp;" "&amp;C10&amp;" "&amp;D10</f>
        <v>MR. SHANNON CARLSON</v>
      </c>
      <c r="F10" s="22">
        <v>23380</v>
      </c>
      <c r="G10" s="20" t="s">
        <v>157</v>
      </c>
      <c r="H10" s="20" t="s">
        <v>47</v>
      </c>
      <c r="I10" s="12" t="s">
        <v>186</v>
      </c>
      <c r="J10" s="12" t="s">
        <v>169</v>
      </c>
      <c r="K10" s="12">
        <v>0</v>
      </c>
      <c r="L10" s="12" t="s">
        <v>152</v>
      </c>
      <c r="M10" s="12" t="s">
        <v>153</v>
      </c>
      <c r="N10" s="12" t="s">
        <v>160</v>
      </c>
    </row>
    <row r="11" spans="1:14" ht="25.05" customHeight="1" x14ac:dyDescent="0.3">
      <c r="A11" s="20">
        <v>11010</v>
      </c>
      <c r="B11" s="12" t="s">
        <v>164</v>
      </c>
      <c r="C11" s="12" t="s">
        <v>187</v>
      </c>
      <c r="D11" s="12" t="s">
        <v>188</v>
      </c>
      <c r="E11" s="21" t="str">
        <f>B11&amp;" "&amp;C11&amp;" "&amp;D11</f>
        <v>MS. JACQUELYN SUAREZ</v>
      </c>
      <c r="F11" s="22">
        <v>23530</v>
      </c>
      <c r="G11" s="20" t="s">
        <v>157</v>
      </c>
      <c r="H11" s="20" t="s">
        <v>167</v>
      </c>
      <c r="I11" s="12" t="s">
        <v>189</v>
      </c>
      <c r="J11" s="12" t="s">
        <v>169</v>
      </c>
      <c r="K11" s="12">
        <v>0</v>
      </c>
      <c r="L11" s="12" t="s">
        <v>152</v>
      </c>
      <c r="M11" s="12" t="s">
        <v>153</v>
      </c>
      <c r="N11" s="12" t="s">
        <v>160</v>
      </c>
    </row>
    <row r="12" spans="1:14" ht="25.05" customHeight="1" x14ac:dyDescent="0.3">
      <c r="A12" s="20">
        <v>11011</v>
      </c>
      <c r="B12" s="12" t="s">
        <v>147</v>
      </c>
      <c r="C12" s="12" t="s">
        <v>190</v>
      </c>
      <c r="D12" s="12" t="s">
        <v>191</v>
      </c>
      <c r="E12" s="21" t="str">
        <f>B12&amp;" "&amp;C12&amp;" "&amp;D12</f>
        <v>MR. CURTIS LU</v>
      </c>
      <c r="F12" s="22">
        <v>23112</v>
      </c>
      <c r="G12" s="20" t="s">
        <v>47</v>
      </c>
      <c r="H12" s="20" t="s">
        <v>47</v>
      </c>
      <c r="I12" s="12" t="s">
        <v>192</v>
      </c>
      <c r="J12" s="12" t="s">
        <v>159</v>
      </c>
      <c r="K12" s="12">
        <v>4</v>
      </c>
      <c r="L12" s="12" t="s">
        <v>152</v>
      </c>
      <c r="M12" s="12" t="s">
        <v>153</v>
      </c>
      <c r="N12" s="12" t="s">
        <v>154</v>
      </c>
    </row>
    <row r="13" spans="1:14" ht="25.05" customHeight="1" x14ac:dyDescent="0.3">
      <c r="A13" s="20">
        <v>11012</v>
      </c>
      <c r="B13" s="12" t="s">
        <v>170</v>
      </c>
      <c r="C13" s="12" t="s">
        <v>193</v>
      </c>
      <c r="D13" s="12" t="s">
        <v>194</v>
      </c>
      <c r="E13" s="21" t="str">
        <f>B13&amp;" "&amp;C13&amp;" "&amp;D13</f>
        <v>MRS. LAUREN WALKER</v>
      </c>
      <c r="F13" s="22">
        <v>24855</v>
      </c>
      <c r="G13" s="20" t="s">
        <v>47</v>
      </c>
      <c r="H13" s="20" t="s">
        <v>167</v>
      </c>
      <c r="I13" s="12" t="s">
        <v>195</v>
      </c>
      <c r="J13" s="12" t="s">
        <v>196</v>
      </c>
      <c r="K13" s="12">
        <v>2</v>
      </c>
      <c r="L13" s="12" t="s">
        <v>152</v>
      </c>
      <c r="M13" s="12" t="s">
        <v>197</v>
      </c>
      <c r="N13" s="12" t="s">
        <v>154</v>
      </c>
    </row>
    <row r="14" spans="1:14" ht="25.05" customHeight="1" x14ac:dyDescent="0.3">
      <c r="A14" s="20">
        <v>11013</v>
      </c>
      <c r="B14" s="12" t="s">
        <v>147</v>
      </c>
      <c r="C14" s="12" t="s">
        <v>198</v>
      </c>
      <c r="D14" s="12" t="s">
        <v>199</v>
      </c>
      <c r="E14" s="21" t="str">
        <f>B14&amp;" "&amp;C14&amp;" "&amp;D14</f>
        <v>MR. IAN JENKINS</v>
      </c>
      <c r="F14" s="22">
        <v>24997</v>
      </c>
      <c r="G14" s="20" t="s">
        <v>47</v>
      </c>
      <c r="H14" s="20" t="s">
        <v>47</v>
      </c>
      <c r="I14" s="12" t="s">
        <v>200</v>
      </c>
      <c r="J14" s="12" t="s">
        <v>196</v>
      </c>
      <c r="K14" s="12">
        <v>2</v>
      </c>
      <c r="L14" s="12" t="s">
        <v>152</v>
      </c>
      <c r="M14" s="12" t="s">
        <v>197</v>
      </c>
      <c r="N14" s="12" t="s">
        <v>154</v>
      </c>
    </row>
    <row r="15" spans="1:14" ht="25.05" customHeight="1" x14ac:dyDescent="0.3">
      <c r="A15" s="20">
        <v>11014</v>
      </c>
      <c r="B15" s="12" t="s">
        <v>170</v>
      </c>
      <c r="C15" s="12" t="s">
        <v>201</v>
      </c>
      <c r="D15" s="12" t="s">
        <v>202</v>
      </c>
      <c r="E15" s="21" t="str">
        <f>B15&amp;" "&amp;C15&amp;" "&amp;D15</f>
        <v>MRS. SYDNEY BENNETT</v>
      </c>
      <c r="F15" s="22">
        <v>25086</v>
      </c>
      <c r="G15" s="20" t="s">
        <v>157</v>
      </c>
      <c r="H15" s="20" t="s">
        <v>167</v>
      </c>
      <c r="I15" s="12" t="s">
        <v>203</v>
      </c>
      <c r="J15" s="12" t="s">
        <v>196</v>
      </c>
      <c r="K15" s="12">
        <v>3</v>
      </c>
      <c r="L15" s="12" t="s">
        <v>152</v>
      </c>
      <c r="M15" s="12" t="s">
        <v>197</v>
      </c>
      <c r="N15" s="12" t="s">
        <v>160</v>
      </c>
    </row>
    <row r="16" spans="1:14" ht="25.05" customHeight="1" x14ac:dyDescent="0.3">
      <c r="A16" s="20">
        <v>11015</v>
      </c>
      <c r="B16" s="12" t="s">
        <v>164</v>
      </c>
      <c r="C16" s="12" t="s">
        <v>204</v>
      </c>
      <c r="D16" s="12" t="s">
        <v>205</v>
      </c>
      <c r="E16" s="21" t="str">
        <f>B16&amp;" "&amp;C16&amp;" "&amp;D16</f>
        <v>MS. CHLOE YOUNG</v>
      </c>
      <c r="F16" s="22">
        <v>28913</v>
      </c>
      <c r="G16" s="20" t="s">
        <v>157</v>
      </c>
      <c r="H16" s="20" t="s">
        <v>167</v>
      </c>
      <c r="I16" s="12" t="s">
        <v>206</v>
      </c>
      <c r="J16" s="12" t="s">
        <v>207</v>
      </c>
      <c r="K16" s="12">
        <v>0</v>
      </c>
      <c r="L16" s="12" t="s">
        <v>208</v>
      </c>
      <c r="M16" s="12" t="s">
        <v>209</v>
      </c>
      <c r="N16" s="12" t="s">
        <v>160</v>
      </c>
    </row>
    <row r="17" spans="1:14" ht="25.05" customHeight="1" x14ac:dyDescent="0.3">
      <c r="A17" s="20">
        <v>11016</v>
      </c>
      <c r="B17" s="12" t="s">
        <v>147</v>
      </c>
      <c r="C17" s="12" t="s">
        <v>210</v>
      </c>
      <c r="D17" s="12" t="s">
        <v>211</v>
      </c>
      <c r="E17" s="21" t="str">
        <f>B17&amp;" "&amp;C17&amp;" "&amp;D17</f>
        <v>MR. WYATT HILL</v>
      </c>
      <c r="F17" s="22">
        <v>28973</v>
      </c>
      <c r="G17" s="20" t="s">
        <v>47</v>
      </c>
      <c r="H17" s="20" t="s">
        <v>47</v>
      </c>
      <c r="I17" s="12" t="s">
        <v>212</v>
      </c>
      <c r="J17" s="12" t="s">
        <v>207</v>
      </c>
      <c r="K17" s="12">
        <v>0</v>
      </c>
      <c r="L17" s="12" t="s">
        <v>208</v>
      </c>
      <c r="M17" s="12" t="s">
        <v>209</v>
      </c>
      <c r="N17" s="12" t="s">
        <v>154</v>
      </c>
    </row>
    <row r="18" spans="1:14" ht="25.05" customHeight="1" x14ac:dyDescent="0.3">
      <c r="A18" s="20">
        <v>11017</v>
      </c>
      <c r="B18" s="12" t="s">
        <v>170</v>
      </c>
      <c r="C18" s="12" t="s">
        <v>184</v>
      </c>
      <c r="D18" s="12" t="s">
        <v>213</v>
      </c>
      <c r="E18" s="21" t="str">
        <f>B18&amp;" "&amp;C18&amp;" "&amp;D18</f>
        <v>MRS. SHANNON WANG</v>
      </c>
      <c r="F18" s="22">
        <v>16249</v>
      </c>
      <c r="G18" s="20" t="s">
        <v>157</v>
      </c>
      <c r="H18" s="20" t="s">
        <v>167</v>
      </c>
      <c r="I18" s="12" t="s">
        <v>214</v>
      </c>
      <c r="J18" s="12" t="s">
        <v>215</v>
      </c>
      <c r="K18" s="12">
        <v>4</v>
      </c>
      <c r="L18" s="12" t="s">
        <v>216</v>
      </c>
      <c r="M18" s="12" t="s">
        <v>209</v>
      </c>
      <c r="N18" s="12" t="s">
        <v>154</v>
      </c>
    </row>
    <row r="19" spans="1:14" ht="25.05" customHeight="1" x14ac:dyDescent="0.3">
      <c r="A19" s="20">
        <v>11018</v>
      </c>
      <c r="B19" s="12" t="s">
        <v>147</v>
      </c>
      <c r="C19" s="12" t="s">
        <v>217</v>
      </c>
      <c r="D19" s="12" t="s">
        <v>218</v>
      </c>
      <c r="E19" s="21" t="str">
        <f>B19&amp;" "&amp;C19&amp;" "&amp;D19</f>
        <v>MR. CLARENCE RAI</v>
      </c>
      <c r="F19" s="22">
        <v>16325</v>
      </c>
      <c r="G19" s="20" t="s">
        <v>157</v>
      </c>
      <c r="H19" s="20" t="s">
        <v>47</v>
      </c>
      <c r="I19" s="12" t="s">
        <v>219</v>
      </c>
      <c r="J19" s="12" t="s">
        <v>207</v>
      </c>
      <c r="K19" s="12">
        <v>2</v>
      </c>
      <c r="L19" s="12" t="s">
        <v>208</v>
      </c>
      <c r="M19" s="12" t="s">
        <v>220</v>
      </c>
      <c r="N19" s="12" t="s">
        <v>154</v>
      </c>
    </row>
    <row r="20" spans="1:14" ht="25.05" customHeight="1" x14ac:dyDescent="0.3">
      <c r="A20" s="20">
        <v>11019</v>
      </c>
      <c r="B20" s="12" t="s">
        <v>147</v>
      </c>
      <c r="C20" s="12" t="s">
        <v>221</v>
      </c>
      <c r="D20" s="12" t="s">
        <v>222</v>
      </c>
      <c r="E20" s="21" t="str">
        <f>B20&amp;" "&amp;C20&amp;" "&amp;D20</f>
        <v>MR. LUKE LAL</v>
      </c>
      <c r="F20" s="22">
        <v>28674</v>
      </c>
      <c r="G20" s="20" t="s">
        <v>157</v>
      </c>
      <c r="H20" s="20" t="s">
        <v>47</v>
      </c>
      <c r="I20" s="12" t="s">
        <v>223</v>
      </c>
      <c r="J20" s="12" t="s">
        <v>224</v>
      </c>
      <c r="K20" s="12">
        <v>0</v>
      </c>
      <c r="L20" s="12" t="s">
        <v>216</v>
      </c>
      <c r="M20" s="12" t="s">
        <v>209</v>
      </c>
      <c r="N20" s="12" t="s">
        <v>160</v>
      </c>
    </row>
    <row r="21" spans="1:14" ht="25.05" customHeight="1" x14ac:dyDescent="0.3">
      <c r="A21" s="20">
        <v>11020</v>
      </c>
      <c r="B21" s="12" t="s">
        <v>147</v>
      </c>
      <c r="C21" s="12" t="s">
        <v>225</v>
      </c>
      <c r="D21" s="12" t="s">
        <v>226</v>
      </c>
      <c r="E21" s="21" t="str">
        <f>B21&amp;" "&amp;C21&amp;" "&amp;D21</f>
        <v>MR. JORDAN KING</v>
      </c>
      <c r="F21" s="22">
        <v>28753</v>
      </c>
      <c r="G21" s="20" t="s">
        <v>157</v>
      </c>
      <c r="H21" s="20" t="s">
        <v>47</v>
      </c>
      <c r="I21" s="12" t="s">
        <v>227</v>
      </c>
      <c r="J21" s="12" t="s">
        <v>224</v>
      </c>
      <c r="K21" s="12">
        <v>0</v>
      </c>
      <c r="L21" s="12" t="s">
        <v>216</v>
      </c>
      <c r="M21" s="12" t="s">
        <v>209</v>
      </c>
      <c r="N21" s="12" t="s">
        <v>160</v>
      </c>
    </row>
    <row r="22" spans="1:14" ht="25.05" customHeight="1" x14ac:dyDescent="0.3">
      <c r="A22" s="20">
        <v>11021</v>
      </c>
      <c r="B22" s="12" t="s">
        <v>164</v>
      </c>
      <c r="C22" s="12" t="s">
        <v>228</v>
      </c>
      <c r="D22" s="12" t="s">
        <v>229</v>
      </c>
      <c r="E22" s="21" t="str">
        <f>B22&amp;" "&amp;C22&amp;" "&amp;D22</f>
        <v>MS. DESTINY WILSON</v>
      </c>
      <c r="F22" s="22">
        <v>28558</v>
      </c>
      <c r="G22" s="20" t="s">
        <v>157</v>
      </c>
      <c r="H22" s="20" t="s">
        <v>167</v>
      </c>
      <c r="I22" s="12" t="s">
        <v>230</v>
      </c>
      <c r="J22" s="12" t="s">
        <v>224</v>
      </c>
      <c r="K22" s="12">
        <v>0</v>
      </c>
      <c r="L22" s="12" t="s">
        <v>208</v>
      </c>
      <c r="M22" s="12" t="s">
        <v>209</v>
      </c>
      <c r="N22" s="12" t="s">
        <v>160</v>
      </c>
    </row>
    <row r="23" spans="1:14" ht="25.05" customHeight="1" x14ac:dyDescent="0.3">
      <c r="A23" s="20">
        <v>11022</v>
      </c>
      <c r="B23" s="12" t="s">
        <v>147</v>
      </c>
      <c r="C23" s="12" t="s">
        <v>231</v>
      </c>
      <c r="D23" s="12" t="s">
        <v>232</v>
      </c>
      <c r="E23" s="21" t="str">
        <f>B23&amp;" "&amp;C23&amp;" "&amp;D23</f>
        <v>MR. ETHAN ZHANG</v>
      </c>
      <c r="F23" s="22">
        <v>28834</v>
      </c>
      <c r="G23" s="20" t="s">
        <v>47</v>
      </c>
      <c r="H23" s="20" t="s">
        <v>47</v>
      </c>
      <c r="I23" s="12" t="s">
        <v>233</v>
      </c>
      <c r="J23" s="12" t="s">
        <v>224</v>
      </c>
      <c r="K23" s="12">
        <v>0</v>
      </c>
      <c r="L23" s="12" t="s">
        <v>208</v>
      </c>
      <c r="M23" s="12" t="s">
        <v>209</v>
      </c>
      <c r="N23" s="12" t="s">
        <v>154</v>
      </c>
    </row>
    <row r="24" spans="1:14" ht="25.05" customHeight="1" x14ac:dyDescent="0.3">
      <c r="A24" s="20">
        <v>11023</v>
      </c>
      <c r="B24" s="12" t="s">
        <v>147</v>
      </c>
      <c r="C24" s="12" t="s">
        <v>234</v>
      </c>
      <c r="D24" s="12" t="s">
        <v>235</v>
      </c>
      <c r="E24" s="21" t="str">
        <f>B24&amp;" "&amp;C24&amp;" "&amp;D24</f>
        <v>MR. SETH EDWARDS</v>
      </c>
      <c r="F24" s="22">
        <v>28804</v>
      </c>
      <c r="G24" s="20" t="s">
        <v>47</v>
      </c>
      <c r="H24" s="20" t="s">
        <v>47</v>
      </c>
      <c r="I24" s="12" t="s">
        <v>236</v>
      </c>
      <c r="J24" s="12" t="s">
        <v>224</v>
      </c>
      <c r="K24" s="12">
        <v>0</v>
      </c>
      <c r="L24" s="12" t="s">
        <v>208</v>
      </c>
      <c r="M24" s="12" t="s">
        <v>209</v>
      </c>
      <c r="N24" s="12" t="s">
        <v>154</v>
      </c>
    </row>
    <row r="25" spans="1:14" ht="25.05" customHeight="1" x14ac:dyDescent="0.3">
      <c r="A25" s="20">
        <v>11024</v>
      </c>
      <c r="B25" s="12" t="s">
        <v>147</v>
      </c>
      <c r="C25" s="12" t="s">
        <v>237</v>
      </c>
      <c r="D25" s="12" t="s">
        <v>238</v>
      </c>
      <c r="E25" s="21" t="str">
        <f>B25&amp;" "&amp;C25&amp;" "&amp;D25</f>
        <v>MR. RUSSELL XIE</v>
      </c>
      <c r="F25" s="22">
        <v>28750</v>
      </c>
      <c r="G25" s="20" t="s">
        <v>47</v>
      </c>
      <c r="H25" s="20" t="s">
        <v>47</v>
      </c>
      <c r="I25" s="12" t="s">
        <v>239</v>
      </c>
      <c r="J25" s="12" t="s">
        <v>159</v>
      </c>
      <c r="K25" s="12">
        <v>0</v>
      </c>
      <c r="L25" s="12" t="s">
        <v>208</v>
      </c>
      <c r="M25" s="12" t="s">
        <v>209</v>
      </c>
      <c r="N25" s="12" t="s">
        <v>154</v>
      </c>
    </row>
    <row r="26" spans="1:14" ht="25.05" customHeight="1" x14ac:dyDescent="0.3">
      <c r="A26" s="20">
        <v>11025</v>
      </c>
      <c r="B26" s="12"/>
      <c r="C26" s="12" t="s">
        <v>240</v>
      </c>
      <c r="D26" s="12" t="s">
        <v>241</v>
      </c>
      <c r="E26" s="21" t="str">
        <f>C26&amp;" "&amp;D26</f>
        <v>ALEJANDRO BECK</v>
      </c>
      <c r="F26" s="22">
        <v>16794</v>
      </c>
      <c r="G26" s="20" t="s">
        <v>47</v>
      </c>
      <c r="H26" s="20" t="s">
        <v>242</v>
      </c>
      <c r="I26" s="12" t="s">
        <v>243</v>
      </c>
      <c r="J26" s="12" t="s">
        <v>244</v>
      </c>
      <c r="K26" s="12">
        <v>2</v>
      </c>
      <c r="L26" s="12" t="s">
        <v>245</v>
      </c>
      <c r="M26" s="12" t="s">
        <v>220</v>
      </c>
      <c r="N26" s="12" t="s">
        <v>154</v>
      </c>
    </row>
    <row r="27" spans="1:14" ht="25.05" customHeight="1" x14ac:dyDescent="0.3">
      <c r="A27" s="20">
        <v>11026</v>
      </c>
      <c r="B27" s="12" t="s">
        <v>147</v>
      </c>
      <c r="C27" s="12" t="s">
        <v>246</v>
      </c>
      <c r="D27" s="12" t="s">
        <v>247</v>
      </c>
      <c r="E27" s="21" t="str">
        <f>B27&amp;" "&amp;C27&amp;" "&amp;D27</f>
        <v>MR. HAROLD SAI</v>
      </c>
      <c r="F27" s="22">
        <v>16865</v>
      </c>
      <c r="G27" s="20" t="s">
        <v>157</v>
      </c>
      <c r="H27" s="20" t="s">
        <v>47</v>
      </c>
      <c r="I27" s="12" t="s">
        <v>248</v>
      </c>
      <c r="J27" s="12" t="s">
        <v>207</v>
      </c>
      <c r="K27" s="12">
        <v>2</v>
      </c>
      <c r="L27" s="12" t="s">
        <v>208</v>
      </c>
      <c r="M27" s="12" t="s">
        <v>220</v>
      </c>
      <c r="N27" s="12" t="s">
        <v>160</v>
      </c>
    </row>
    <row r="28" spans="1:14" ht="25.05" customHeight="1" x14ac:dyDescent="0.3">
      <c r="A28" s="20">
        <v>11027</v>
      </c>
      <c r="B28" s="12" t="s">
        <v>147</v>
      </c>
      <c r="C28" s="12" t="s">
        <v>249</v>
      </c>
      <c r="D28" s="12" t="s">
        <v>250</v>
      </c>
      <c r="E28" s="21" t="str">
        <f>B28&amp;" "&amp;C28&amp;" "&amp;D28</f>
        <v>MR. JESSIE ZHAO</v>
      </c>
      <c r="F28" s="22">
        <v>16995</v>
      </c>
      <c r="G28" s="20" t="s">
        <v>47</v>
      </c>
      <c r="H28" s="20" t="s">
        <v>47</v>
      </c>
      <c r="I28" s="12" t="s">
        <v>251</v>
      </c>
      <c r="J28" s="12" t="s">
        <v>207</v>
      </c>
      <c r="K28" s="12">
        <v>2</v>
      </c>
      <c r="L28" s="12" t="s">
        <v>208</v>
      </c>
      <c r="M28" s="12" t="s">
        <v>220</v>
      </c>
      <c r="N28" s="12" t="s">
        <v>154</v>
      </c>
    </row>
    <row r="29" spans="1:14" ht="25.05" customHeight="1" x14ac:dyDescent="0.3">
      <c r="A29" s="20">
        <v>11028</v>
      </c>
      <c r="B29" s="12" t="s">
        <v>170</v>
      </c>
      <c r="C29" s="12" t="s">
        <v>252</v>
      </c>
      <c r="D29" s="12" t="s">
        <v>253</v>
      </c>
      <c r="E29" s="21" t="str">
        <f>B29&amp;" "&amp;C29&amp;" "&amp;D29</f>
        <v>MRS. JILL JIMENEZ</v>
      </c>
      <c r="F29" s="22">
        <v>17110</v>
      </c>
      <c r="G29" s="20" t="s">
        <v>47</v>
      </c>
      <c r="H29" s="20" t="s">
        <v>167</v>
      </c>
      <c r="I29" s="12" t="s">
        <v>254</v>
      </c>
      <c r="J29" s="12" t="s">
        <v>207</v>
      </c>
      <c r="K29" s="12">
        <v>2</v>
      </c>
      <c r="L29" s="12" t="s">
        <v>208</v>
      </c>
      <c r="M29" s="12" t="s">
        <v>220</v>
      </c>
      <c r="N29" s="12" t="s">
        <v>154</v>
      </c>
    </row>
    <row r="30" spans="1:14" ht="25.05" customHeight="1" x14ac:dyDescent="0.3">
      <c r="A30" s="20">
        <v>11029</v>
      </c>
      <c r="B30" s="12" t="s">
        <v>147</v>
      </c>
      <c r="C30" s="12" t="s">
        <v>255</v>
      </c>
      <c r="D30" s="12" t="s">
        <v>256</v>
      </c>
      <c r="E30" s="21" t="str">
        <f>B30&amp;" "&amp;C30&amp;" "&amp;D30</f>
        <v>MR. JIMMY MORENO</v>
      </c>
      <c r="F30" s="22">
        <v>17157</v>
      </c>
      <c r="G30" s="20" t="s">
        <v>47</v>
      </c>
      <c r="H30" s="20" t="s">
        <v>47</v>
      </c>
      <c r="I30" s="12" t="s">
        <v>257</v>
      </c>
      <c r="J30" s="12" t="s">
        <v>207</v>
      </c>
      <c r="K30" s="12">
        <v>2</v>
      </c>
      <c r="L30" s="12" t="s">
        <v>208</v>
      </c>
      <c r="M30" s="12" t="s">
        <v>220</v>
      </c>
      <c r="N30" s="12" t="s">
        <v>154</v>
      </c>
    </row>
    <row r="31" spans="1:14" ht="25.05" customHeight="1" x14ac:dyDescent="0.3">
      <c r="A31" s="20">
        <v>11030</v>
      </c>
      <c r="B31" s="12" t="s">
        <v>170</v>
      </c>
      <c r="C31" s="12" t="s">
        <v>258</v>
      </c>
      <c r="D31" s="12" t="s">
        <v>259</v>
      </c>
      <c r="E31" s="21" t="str">
        <f>B31&amp;" "&amp;C31&amp;" "&amp;D31</f>
        <v>MRS. BETHANY YUAN</v>
      </c>
      <c r="F31" s="22">
        <v>17220</v>
      </c>
      <c r="G31" s="20" t="s">
        <v>47</v>
      </c>
      <c r="H31" s="20" t="s">
        <v>167</v>
      </c>
      <c r="I31" s="12" t="s">
        <v>260</v>
      </c>
      <c r="J31" s="12" t="s">
        <v>244</v>
      </c>
      <c r="K31" s="12">
        <v>2</v>
      </c>
      <c r="L31" s="12" t="s">
        <v>245</v>
      </c>
      <c r="M31" s="12" t="s">
        <v>220</v>
      </c>
      <c r="N31" s="12" t="s">
        <v>154</v>
      </c>
    </row>
    <row r="32" spans="1:14" ht="25.05" customHeight="1" x14ac:dyDescent="0.3">
      <c r="A32" s="20">
        <v>11031</v>
      </c>
      <c r="B32" s="12" t="s">
        <v>170</v>
      </c>
      <c r="C32" s="12" t="s">
        <v>261</v>
      </c>
      <c r="D32" s="12" t="s">
        <v>262</v>
      </c>
      <c r="E32" s="21" t="str">
        <f>B32&amp;" "&amp;C32&amp;" "&amp;D32</f>
        <v>MRS. THERESA RAMOS</v>
      </c>
      <c r="F32" s="22">
        <v>17401</v>
      </c>
      <c r="G32" s="20" t="s">
        <v>47</v>
      </c>
      <c r="H32" s="20" t="s">
        <v>167</v>
      </c>
      <c r="I32" s="12" t="s">
        <v>263</v>
      </c>
      <c r="J32" s="12" t="s">
        <v>215</v>
      </c>
      <c r="K32" s="12">
        <v>4</v>
      </c>
      <c r="L32" s="12" t="s">
        <v>216</v>
      </c>
      <c r="M32" s="12" t="s">
        <v>209</v>
      </c>
      <c r="N32" s="12" t="s">
        <v>154</v>
      </c>
    </row>
    <row r="33" spans="1:14" ht="25.05" customHeight="1" x14ac:dyDescent="0.3">
      <c r="A33" s="20">
        <v>11032</v>
      </c>
      <c r="B33" s="12" t="s">
        <v>170</v>
      </c>
      <c r="C33" s="12" t="s">
        <v>264</v>
      </c>
      <c r="D33" s="12" t="s">
        <v>265</v>
      </c>
      <c r="E33" s="21" t="str">
        <f>B33&amp;" "&amp;C33&amp;" "&amp;D33</f>
        <v>MRS. DENISE STONE</v>
      </c>
      <c r="F33" s="22">
        <v>17477</v>
      </c>
      <c r="G33" s="20" t="s">
        <v>47</v>
      </c>
      <c r="H33" s="20" t="s">
        <v>167</v>
      </c>
      <c r="I33" s="12" t="s">
        <v>266</v>
      </c>
      <c r="J33" s="12" t="s">
        <v>215</v>
      </c>
      <c r="K33" s="12">
        <v>4</v>
      </c>
      <c r="L33" s="12" t="s">
        <v>216</v>
      </c>
      <c r="M33" s="12" t="s">
        <v>209</v>
      </c>
      <c r="N33" s="12" t="s">
        <v>154</v>
      </c>
    </row>
    <row r="34" spans="1:14" ht="25.05" customHeight="1" x14ac:dyDescent="0.3">
      <c r="A34" s="20">
        <v>11033</v>
      </c>
      <c r="B34" s="12" t="s">
        <v>147</v>
      </c>
      <c r="C34" s="12" t="s">
        <v>267</v>
      </c>
      <c r="D34" s="12" t="s">
        <v>268</v>
      </c>
      <c r="E34" s="21" t="str">
        <f>B34&amp;" "&amp;C34&amp;" "&amp;D34</f>
        <v>MR. JAIME NATH</v>
      </c>
      <c r="F34" s="22">
        <v>17433</v>
      </c>
      <c r="G34" s="20" t="s">
        <v>47</v>
      </c>
      <c r="H34" s="20" t="s">
        <v>47</v>
      </c>
      <c r="I34" s="12" t="s">
        <v>269</v>
      </c>
      <c r="J34" s="12" t="s">
        <v>215</v>
      </c>
      <c r="K34" s="12">
        <v>4</v>
      </c>
      <c r="L34" s="12" t="s">
        <v>216</v>
      </c>
      <c r="M34" s="12" t="s">
        <v>209</v>
      </c>
      <c r="N34" s="12" t="s">
        <v>154</v>
      </c>
    </row>
    <row r="35" spans="1:14" ht="25.05" customHeight="1" x14ac:dyDescent="0.3">
      <c r="A35" s="20">
        <v>11034</v>
      </c>
      <c r="B35" s="12" t="s">
        <v>170</v>
      </c>
      <c r="C35" s="12" t="s">
        <v>270</v>
      </c>
      <c r="D35" s="12" t="s">
        <v>271</v>
      </c>
      <c r="E35" s="21" t="str">
        <f>B35&amp;" "&amp;C35&amp;" "&amp;D35</f>
        <v>MRS. EBONY GONZALEZ</v>
      </c>
      <c r="F35" s="22">
        <v>17337</v>
      </c>
      <c r="G35" s="20" t="s">
        <v>47</v>
      </c>
      <c r="H35" s="20" t="s">
        <v>167</v>
      </c>
      <c r="I35" s="12" t="s">
        <v>272</v>
      </c>
      <c r="J35" s="12" t="s">
        <v>215</v>
      </c>
      <c r="K35" s="12">
        <v>4</v>
      </c>
      <c r="L35" s="12" t="s">
        <v>216</v>
      </c>
      <c r="M35" s="12" t="s">
        <v>209</v>
      </c>
      <c r="N35" s="12" t="s">
        <v>154</v>
      </c>
    </row>
    <row r="36" spans="1:14" ht="25.05" customHeight="1" x14ac:dyDescent="0.3">
      <c r="A36" s="20">
        <v>11035</v>
      </c>
      <c r="B36" s="12"/>
      <c r="C36" s="12" t="s">
        <v>273</v>
      </c>
      <c r="D36" s="12" t="s">
        <v>274</v>
      </c>
      <c r="E36" s="21" t="str">
        <f>C36&amp;" "&amp;D36</f>
        <v>WENDY DOMINGUEZ</v>
      </c>
      <c r="F36" s="22">
        <v>17587</v>
      </c>
      <c r="G36" s="20" t="s">
        <v>47</v>
      </c>
      <c r="H36" s="20" t="s">
        <v>242</v>
      </c>
      <c r="I36" s="12" t="s">
        <v>275</v>
      </c>
      <c r="J36" s="12" t="s">
        <v>244</v>
      </c>
      <c r="K36" s="12">
        <v>2</v>
      </c>
      <c r="L36" s="12" t="s">
        <v>245</v>
      </c>
      <c r="M36" s="12" t="s">
        <v>220</v>
      </c>
      <c r="N36" s="12" t="s">
        <v>154</v>
      </c>
    </row>
    <row r="37" spans="1:14" ht="25.05" customHeight="1" x14ac:dyDescent="0.3">
      <c r="A37" s="20">
        <v>11036</v>
      </c>
      <c r="B37" s="12" t="s">
        <v>164</v>
      </c>
      <c r="C37" s="12" t="s">
        <v>276</v>
      </c>
      <c r="D37" s="12" t="s">
        <v>237</v>
      </c>
      <c r="E37" s="21" t="str">
        <f>B37&amp;" "&amp;C37&amp;" "&amp;D37</f>
        <v>MS. JENNIFER RUSSELL</v>
      </c>
      <c r="F37" s="22">
        <v>28842</v>
      </c>
      <c r="G37" s="20" t="s">
        <v>47</v>
      </c>
      <c r="H37" s="20" t="s">
        <v>167</v>
      </c>
      <c r="I37" s="12" t="s">
        <v>277</v>
      </c>
      <c r="J37" s="12" t="s">
        <v>159</v>
      </c>
      <c r="K37" s="12">
        <v>0</v>
      </c>
      <c r="L37" s="12" t="s">
        <v>208</v>
      </c>
      <c r="M37" s="12" t="s">
        <v>209</v>
      </c>
      <c r="N37" s="12" t="s">
        <v>154</v>
      </c>
    </row>
    <row r="38" spans="1:14" ht="25.05" customHeight="1" x14ac:dyDescent="0.3">
      <c r="A38" s="20">
        <v>11037</v>
      </c>
      <c r="B38" s="12" t="s">
        <v>164</v>
      </c>
      <c r="C38" s="12" t="s">
        <v>204</v>
      </c>
      <c r="D38" s="12" t="s">
        <v>278</v>
      </c>
      <c r="E38" s="21" t="str">
        <f>B38&amp;" "&amp;C38&amp;" "&amp;D38</f>
        <v>MS. CHLOE GARCIA</v>
      </c>
      <c r="F38" s="22">
        <v>28456</v>
      </c>
      <c r="G38" s="20" t="s">
        <v>157</v>
      </c>
      <c r="H38" s="20" t="s">
        <v>167</v>
      </c>
      <c r="I38" s="12" t="s">
        <v>279</v>
      </c>
      <c r="J38" s="12" t="s">
        <v>224</v>
      </c>
      <c r="K38" s="12">
        <v>0</v>
      </c>
      <c r="L38" s="12" t="s">
        <v>245</v>
      </c>
      <c r="M38" s="12" t="s">
        <v>220</v>
      </c>
      <c r="N38" s="12" t="s">
        <v>160</v>
      </c>
    </row>
    <row r="39" spans="1:14" ht="25.05" customHeight="1" x14ac:dyDescent="0.3">
      <c r="A39" s="20">
        <v>11038</v>
      </c>
      <c r="B39" s="12" t="s">
        <v>170</v>
      </c>
      <c r="C39" s="12" t="s">
        <v>280</v>
      </c>
      <c r="D39" s="12" t="s">
        <v>281</v>
      </c>
      <c r="E39" s="21" t="str">
        <f>B39&amp;" "&amp;C39&amp;" "&amp;D39</f>
        <v>MRS. DIANA HERNANDEZ</v>
      </c>
      <c r="F39" s="22">
        <v>17615</v>
      </c>
      <c r="G39" s="20" t="s">
        <v>47</v>
      </c>
      <c r="H39" s="20" t="s">
        <v>167</v>
      </c>
      <c r="I39" s="12" t="s">
        <v>282</v>
      </c>
      <c r="J39" s="12" t="s">
        <v>244</v>
      </c>
      <c r="K39" s="12">
        <v>2</v>
      </c>
      <c r="L39" s="12" t="s">
        <v>245</v>
      </c>
      <c r="M39" s="12" t="s">
        <v>220</v>
      </c>
      <c r="N39" s="12" t="s">
        <v>154</v>
      </c>
    </row>
    <row r="40" spans="1:14" ht="25.05" customHeight="1" x14ac:dyDescent="0.3">
      <c r="A40" s="20">
        <v>11039</v>
      </c>
      <c r="B40" s="12" t="s">
        <v>147</v>
      </c>
      <c r="C40" s="12" t="s">
        <v>283</v>
      </c>
      <c r="D40" s="12" t="s">
        <v>284</v>
      </c>
      <c r="E40" s="21" t="str">
        <f>B40&amp;" "&amp;C40&amp;" "&amp;D40</f>
        <v>MR. MARC MARTIN</v>
      </c>
      <c r="F40" s="22">
        <v>17884</v>
      </c>
      <c r="G40" s="20" t="s">
        <v>47</v>
      </c>
      <c r="H40" s="20" t="s">
        <v>47</v>
      </c>
      <c r="I40" s="12" t="s">
        <v>285</v>
      </c>
      <c r="J40" s="12" t="s">
        <v>207</v>
      </c>
      <c r="K40" s="12">
        <v>3</v>
      </c>
      <c r="L40" s="12" t="s">
        <v>208</v>
      </c>
      <c r="M40" s="12" t="s">
        <v>220</v>
      </c>
      <c r="N40" s="12" t="s">
        <v>154</v>
      </c>
    </row>
    <row r="41" spans="1:14" ht="25.05" customHeight="1" x14ac:dyDescent="0.3">
      <c r="A41" s="20">
        <v>11040</v>
      </c>
      <c r="B41" s="12" t="s">
        <v>147</v>
      </c>
      <c r="C41" s="12" t="s">
        <v>286</v>
      </c>
      <c r="D41" s="12" t="s">
        <v>287</v>
      </c>
      <c r="E41" s="21" t="str">
        <f>B41&amp;" "&amp;C41&amp;" "&amp;D41</f>
        <v>MR. JESSE MURPHY</v>
      </c>
      <c r="F41" s="22">
        <v>28133</v>
      </c>
      <c r="G41" s="20" t="s">
        <v>47</v>
      </c>
      <c r="H41" s="20" t="s">
        <v>47</v>
      </c>
      <c r="I41" s="12" t="s">
        <v>288</v>
      </c>
      <c r="J41" s="12" t="s">
        <v>207</v>
      </c>
      <c r="K41" s="12">
        <v>0</v>
      </c>
      <c r="L41" s="12" t="s">
        <v>208</v>
      </c>
      <c r="M41" s="12" t="s">
        <v>209</v>
      </c>
      <c r="N41" s="12" t="s">
        <v>154</v>
      </c>
    </row>
    <row r="42" spans="1:14" ht="25.05" customHeight="1" x14ac:dyDescent="0.3">
      <c r="A42" s="20">
        <v>11041</v>
      </c>
      <c r="B42" s="12" t="s">
        <v>164</v>
      </c>
      <c r="C42" s="12" t="s">
        <v>289</v>
      </c>
      <c r="D42" s="12" t="s">
        <v>290</v>
      </c>
      <c r="E42" s="21" t="str">
        <f>B42&amp;" "&amp;C42&amp;" "&amp;D42</f>
        <v>MS. AMANDA CARTER</v>
      </c>
      <c r="F42" s="22">
        <v>28414</v>
      </c>
      <c r="G42" s="20" t="s">
        <v>47</v>
      </c>
      <c r="H42" s="20" t="s">
        <v>167</v>
      </c>
      <c r="I42" s="12" t="s">
        <v>291</v>
      </c>
      <c r="J42" s="12" t="s">
        <v>159</v>
      </c>
      <c r="K42" s="12">
        <v>0</v>
      </c>
      <c r="L42" s="12" t="s">
        <v>208</v>
      </c>
      <c r="M42" s="12" t="s">
        <v>209</v>
      </c>
      <c r="N42" s="12" t="s">
        <v>154</v>
      </c>
    </row>
    <row r="43" spans="1:14" ht="25.05" customHeight="1" x14ac:dyDescent="0.3">
      <c r="A43" s="20">
        <v>11042</v>
      </c>
      <c r="B43" s="12" t="s">
        <v>164</v>
      </c>
      <c r="C43" s="12" t="s">
        <v>292</v>
      </c>
      <c r="D43" s="12" t="s">
        <v>293</v>
      </c>
      <c r="E43" s="21" t="str">
        <f>B43&amp;" "&amp;C43&amp;" "&amp;D43</f>
        <v>MS. MEGAN SANCHEZ</v>
      </c>
      <c r="F43" s="22">
        <v>28289</v>
      </c>
      <c r="G43" s="20" t="s">
        <v>47</v>
      </c>
      <c r="H43" s="20" t="s">
        <v>167</v>
      </c>
      <c r="I43" s="12" t="s">
        <v>294</v>
      </c>
      <c r="J43" s="12" t="s">
        <v>169</v>
      </c>
      <c r="K43" s="12">
        <v>0</v>
      </c>
      <c r="L43" s="12" t="s">
        <v>208</v>
      </c>
      <c r="M43" s="12" t="s">
        <v>209</v>
      </c>
      <c r="N43" s="12" t="s">
        <v>154</v>
      </c>
    </row>
    <row r="44" spans="1:14" ht="25.05" customHeight="1" x14ac:dyDescent="0.3">
      <c r="A44" s="20">
        <v>11043</v>
      </c>
      <c r="B44" s="12" t="s">
        <v>147</v>
      </c>
      <c r="C44" s="12" t="s">
        <v>295</v>
      </c>
      <c r="D44" s="12" t="s">
        <v>296</v>
      </c>
      <c r="E44" s="21" t="str">
        <f>B44&amp;" "&amp;C44&amp;" "&amp;D44</f>
        <v>MR. NATHAN SIMMONS</v>
      </c>
      <c r="F44" s="22">
        <v>27814</v>
      </c>
      <c r="G44" s="20" t="s">
        <v>47</v>
      </c>
      <c r="H44" s="20" t="s">
        <v>47</v>
      </c>
      <c r="I44" s="12" t="s">
        <v>297</v>
      </c>
      <c r="J44" s="12" t="s">
        <v>159</v>
      </c>
      <c r="K44" s="12">
        <v>0</v>
      </c>
      <c r="L44" s="12" t="s">
        <v>208</v>
      </c>
      <c r="M44" s="12" t="s">
        <v>209</v>
      </c>
      <c r="N44" s="12" t="s">
        <v>154</v>
      </c>
    </row>
    <row r="45" spans="1:14" ht="25.05" customHeight="1" x14ac:dyDescent="0.3">
      <c r="A45" s="20">
        <v>11044</v>
      </c>
      <c r="B45" s="12" t="s">
        <v>147</v>
      </c>
      <c r="C45" s="12" t="s">
        <v>298</v>
      </c>
      <c r="D45" s="12" t="s">
        <v>299</v>
      </c>
      <c r="E45" s="21" t="str">
        <f>B45&amp;" "&amp;C45&amp;" "&amp;D45</f>
        <v>MR. ADAM FLORES</v>
      </c>
      <c r="F45" s="22">
        <v>18042</v>
      </c>
      <c r="G45" s="20" t="s">
        <v>47</v>
      </c>
      <c r="H45" s="20" t="s">
        <v>47</v>
      </c>
      <c r="I45" s="12" t="s">
        <v>300</v>
      </c>
      <c r="J45" s="12" t="s">
        <v>215</v>
      </c>
      <c r="K45" s="12">
        <v>2</v>
      </c>
      <c r="L45" s="12" t="s">
        <v>245</v>
      </c>
      <c r="M45" s="12" t="s">
        <v>220</v>
      </c>
      <c r="N45" s="12" t="s">
        <v>154</v>
      </c>
    </row>
    <row r="46" spans="1:14" ht="25.05" customHeight="1" x14ac:dyDescent="0.3">
      <c r="A46" s="20">
        <v>11045</v>
      </c>
      <c r="B46" s="12" t="s">
        <v>147</v>
      </c>
      <c r="C46" s="12" t="s">
        <v>301</v>
      </c>
      <c r="D46" s="12" t="s">
        <v>302</v>
      </c>
      <c r="E46" s="21" t="str">
        <f>B46&amp;" "&amp;C46&amp;" "&amp;D46</f>
        <v>MR. LEONARD NARA</v>
      </c>
      <c r="F46" s="22">
        <v>18402</v>
      </c>
      <c r="G46" s="20" t="s">
        <v>157</v>
      </c>
      <c r="H46" s="20" t="s">
        <v>47</v>
      </c>
      <c r="I46" s="12" t="s">
        <v>303</v>
      </c>
      <c r="J46" s="12" t="s">
        <v>207</v>
      </c>
      <c r="K46" s="12">
        <v>3</v>
      </c>
      <c r="L46" s="12" t="s">
        <v>216</v>
      </c>
      <c r="M46" s="12" t="s">
        <v>209</v>
      </c>
      <c r="N46" s="12" t="s">
        <v>160</v>
      </c>
    </row>
    <row r="47" spans="1:14" ht="25.05" customHeight="1" x14ac:dyDescent="0.3">
      <c r="A47" s="20">
        <v>11046</v>
      </c>
      <c r="B47" s="12" t="s">
        <v>170</v>
      </c>
      <c r="C47" s="12" t="s">
        <v>304</v>
      </c>
      <c r="D47" s="12" t="s">
        <v>259</v>
      </c>
      <c r="E47" s="21" t="str">
        <f>B47&amp;" "&amp;C47&amp;" "&amp;D47</f>
        <v>MRS. CHRISTINE YUAN</v>
      </c>
      <c r="F47" s="22">
        <v>18344</v>
      </c>
      <c r="G47" s="20" t="s">
        <v>47</v>
      </c>
      <c r="H47" s="20" t="s">
        <v>167</v>
      </c>
      <c r="I47" s="12" t="s">
        <v>305</v>
      </c>
      <c r="J47" s="12" t="s">
        <v>207</v>
      </c>
      <c r="K47" s="12">
        <v>3</v>
      </c>
      <c r="L47" s="12" t="s">
        <v>216</v>
      </c>
      <c r="M47" s="12" t="s">
        <v>209</v>
      </c>
      <c r="N47" s="12" t="s">
        <v>154</v>
      </c>
    </row>
    <row r="48" spans="1:14" ht="25.05" customHeight="1" x14ac:dyDescent="0.3">
      <c r="A48" s="20">
        <v>11047</v>
      </c>
      <c r="B48" s="12" t="s">
        <v>170</v>
      </c>
      <c r="C48" s="12" t="s">
        <v>306</v>
      </c>
      <c r="D48" s="12" t="s">
        <v>191</v>
      </c>
      <c r="E48" s="21" t="str">
        <f>B48&amp;" "&amp;C48&amp;" "&amp;D48</f>
        <v>MRS. JACLYN LU</v>
      </c>
      <c r="F48" s="22">
        <v>18321</v>
      </c>
      <c r="G48" s="20" t="s">
        <v>47</v>
      </c>
      <c r="H48" s="20" t="s">
        <v>167</v>
      </c>
      <c r="I48" s="12" t="s">
        <v>307</v>
      </c>
      <c r="J48" s="12" t="s">
        <v>207</v>
      </c>
      <c r="K48" s="12">
        <v>3</v>
      </c>
      <c r="L48" s="12" t="s">
        <v>216</v>
      </c>
      <c r="M48" s="12" t="s">
        <v>209</v>
      </c>
      <c r="N48" s="12" t="s">
        <v>160</v>
      </c>
    </row>
    <row r="49" spans="1:14" ht="25.05" customHeight="1" x14ac:dyDescent="0.3">
      <c r="A49" s="20">
        <v>11048</v>
      </c>
      <c r="B49" s="12" t="s">
        <v>147</v>
      </c>
      <c r="C49" s="12" t="s">
        <v>308</v>
      </c>
      <c r="D49" s="12" t="s">
        <v>309</v>
      </c>
      <c r="E49" s="21" t="str">
        <f>B49&amp;" "&amp;C49&amp;" "&amp;D49</f>
        <v>MR. JEREMY POWELL</v>
      </c>
      <c r="F49" s="22">
        <v>18589</v>
      </c>
      <c r="G49" s="20" t="s">
        <v>47</v>
      </c>
      <c r="H49" s="20" t="s">
        <v>47</v>
      </c>
      <c r="I49" s="12" t="s">
        <v>310</v>
      </c>
      <c r="J49" s="12" t="s">
        <v>207</v>
      </c>
      <c r="K49" s="12">
        <v>3</v>
      </c>
      <c r="L49" s="12" t="s">
        <v>216</v>
      </c>
      <c r="M49" s="12" t="s">
        <v>209</v>
      </c>
      <c r="N49" s="12" t="s">
        <v>154</v>
      </c>
    </row>
    <row r="50" spans="1:14" ht="25.05" customHeight="1" x14ac:dyDescent="0.3">
      <c r="A50" s="20">
        <v>11049</v>
      </c>
      <c r="B50" s="12" t="s">
        <v>164</v>
      </c>
      <c r="C50" s="12" t="s">
        <v>311</v>
      </c>
      <c r="D50" s="12" t="s">
        <v>218</v>
      </c>
      <c r="E50" s="21" t="str">
        <f>B50&amp;" "&amp;C50&amp;" "&amp;D50</f>
        <v>MS. CAROL RAI</v>
      </c>
      <c r="F50" s="22">
        <v>29420</v>
      </c>
      <c r="G50" s="20" t="s">
        <v>157</v>
      </c>
      <c r="H50" s="20" t="s">
        <v>167</v>
      </c>
      <c r="I50" s="12" t="s">
        <v>312</v>
      </c>
      <c r="J50" s="12" t="s">
        <v>224</v>
      </c>
      <c r="K50" s="12">
        <v>0</v>
      </c>
      <c r="L50" s="12" t="s">
        <v>245</v>
      </c>
      <c r="M50" s="12" t="s">
        <v>220</v>
      </c>
      <c r="N50" s="12" t="s">
        <v>154</v>
      </c>
    </row>
    <row r="51" spans="1:14" ht="25.05" customHeight="1" x14ac:dyDescent="0.3">
      <c r="A51" s="20">
        <v>11050</v>
      </c>
      <c r="B51" s="12" t="s">
        <v>147</v>
      </c>
      <c r="C51" s="12" t="s">
        <v>313</v>
      </c>
      <c r="D51" s="12" t="s">
        <v>314</v>
      </c>
      <c r="E51" s="21" t="str">
        <f>B51&amp;" "&amp;C51&amp;" "&amp;D51</f>
        <v>MR. ALAN ZHENG</v>
      </c>
      <c r="F51" s="22">
        <v>18818</v>
      </c>
      <c r="G51" s="20" t="s">
        <v>47</v>
      </c>
      <c r="H51" s="20" t="s">
        <v>47</v>
      </c>
      <c r="I51" s="12" t="s">
        <v>315</v>
      </c>
      <c r="J51" s="12" t="s">
        <v>207</v>
      </c>
      <c r="K51" s="12">
        <v>3</v>
      </c>
      <c r="L51" s="12" t="s">
        <v>216</v>
      </c>
      <c r="M51" s="12" t="s">
        <v>209</v>
      </c>
      <c r="N51" s="12" t="s">
        <v>154</v>
      </c>
    </row>
    <row r="52" spans="1:14" ht="25.05" customHeight="1" x14ac:dyDescent="0.3">
      <c r="A52" s="20">
        <v>11051</v>
      </c>
      <c r="B52" s="12" t="s">
        <v>147</v>
      </c>
      <c r="C52" s="12" t="s">
        <v>316</v>
      </c>
      <c r="D52" s="12" t="s">
        <v>172</v>
      </c>
      <c r="E52" s="21" t="str">
        <f>B52&amp;" "&amp;C52&amp;" "&amp;D52</f>
        <v>MR. DANIEL JOHNSON</v>
      </c>
      <c r="F52" s="22">
        <v>18726</v>
      </c>
      <c r="G52" s="20" t="s">
        <v>157</v>
      </c>
      <c r="H52" s="20" t="s">
        <v>47</v>
      </c>
      <c r="I52" s="12" t="s">
        <v>317</v>
      </c>
      <c r="J52" s="12" t="s">
        <v>207</v>
      </c>
      <c r="K52" s="12">
        <v>3</v>
      </c>
      <c r="L52" s="12" t="s">
        <v>216</v>
      </c>
      <c r="M52" s="12" t="s">
        <v>209</v>
      </c>
      <c r="N52" s="12" t="s">
        <v>160</v>
      </c>
    </row>
    <row r="53" spans="1:14" ht="25.05" customHeight="1" x14ac:dyDescent="0.3">
      <c r="A53" s="20">
        <v>11052</v>
      </c>
      <c r="B53" s="12" t="s">
        <v>170</v>
      </c>
      <c r="C53" s="12" t="s">
        <v>318</v>
      </c>
      <c r="D53" s="12" t="s">
        <v>319</v>
      </c>
      <c r="E53" s="21" t="str">
        <f>B53&amp;" "&amp;C53&amp;" "&amp;D53</f>
        <v>MRS. HEIDI LOPEZ</v>
      </c>
      <c r="F53" s="22">
        <v>18817</v>
      </c>
      <c r="G53" s="20" t="s">
        <v>157</v>
      </c>
      <c r="H53" s="20" t="s">
        <v>167</v>
      </c>
      <c r="I53" s="12" t="s">
        <v>320</v>
      </c>
      <c r="J53" s="12" t="s">
        <v>224</v>
      </c>
      <c r="K53" s="12">
        <v>2</v>
      </c>
      <c r="L53" s="12" t="s">
        <v>208</v>
      </c>
      <c r="M53" s="12" t="s">
        <v>220</v>
      </c>
      <c r="N53" s="12" t="s">
        <v>160</v>
      </c>
    </row>
    <row r="54" spans="1:14" ht="25.05" customHeight="1" x14ac:dyDescent="0.3">
      <c r="A54" s="20">
        <v>11053</v>
      </c>
      <c r="B54" s="12" t="s">
        <v>164</v>
      </c>
      <c r="C54" s="12" t="s">
        <v>321</v>
      </c>
      <c r="D54" s="12" t="s">
        <v>322</v>
      </c>
      <c r="E54" s="21" t="str">
        <f>B54&amp;" "&amp;C54&amp;" "&amp;D54</f>
        <v>MS. ANA PRICE</v>
      </c>
      <c r="F54" s="22">
        <v>29453</v>
      </c>
      <c r="G54" s="20" t="s">
        <v>47</v>
      </c>
      <c r="H54" s="20" t="s">
        <v>167</v>
      </c>
      <c r="I54" s="12" t="s">
        <v>323</v>
      </c>
      <c r="J54" s="12" t="s">
        <v>159</v>
      </c>
      <c r="K54" s="12">
        <v>0</v>
      </c>
      <c r="L54" s="12" t="s">
        <v>208</v>
      </c>
      <c r="M54" s="12" t="s">
        <v>209</v>
      </c>
      <c r="N54" s="12" t="s">
        <v>160</v>
      </c>
    </row>
    <row r="55" spans="1:14" ht="25.05" customHeight="1" x14ac:dyDescent="0.3">
      <c r="A55" s="20">
        <v>11054</v>
      </c>
      <c r="B55" s="12" t="s">
        <v>170</v>
      </c>
      <c r="C55" s="12" t="s">
        <v>324</v>
      </c>
      <c r="D55" s="12" t="s">
        <v>325</v>
      </c>
      <c r="E55" s="21" t="str">
        <f>B55&amp;" "&amp;C55&amp;" "&amp;D55</f>
        <v>MRS. DEANNA MUNOZ</v>
      </c>
      <c r="F55" s="22">
        <v>19270</v>
      </c>
      <c r="G55" s="20" t="s">
        <v>47</v>
      </c>
      <c r="H55" s="20" t="s">
        <v>167</v>
      </c>
      <c r="I55" s="12" t="s">
        <v>326</v>
      </c>
      <c r="J55" s="12" t="s">
        <v>224</v>
      </c>
      <c r="K55" s="12">
        <v>2</v>
      </c>
      <c r="L55" s="12" t="s">
        <v>208</v>
      </c>
      <c r="M55" s="12" t="s">
        <v>209</v>
      </c>
      <c r="N55" s="12" t="s">
        <v>154</v>
      </c>
    </row>
    <row r="56" spans="1:14" ht="25.05" customHeight="1" x14ac:dyDescent="0.3">
      <c r="A56" s="20">
        <v>11055</v>
      </c>
      <c r="B56" s="12" t="s">
        <v>147</v>
      </c>
      <c r="C56" s="12" t="s">
        <v>327</v>
      </c>
      <c r="D56" s="12" t="s">
        <v>328</v>
      </c>
      <c r="E56" s="21" t="str">
        <f>B56&amp;" "&amp;C56&amp;" "&amp;D56</f>
        <v>MR. GILBERT RAJE</v>
      </c>
      <c r="F56" s="22">
        <v>19117</v>
      </c>
      <c r="G56" s="20" t="s">
        <v>47</v>
      </c>
      <c r="H56" s="20" t="s">
        <v>47</v>
      </c>
      <c r="I56" s="12" t="s">
        <v>329</v>
      </c>
      <c r="J56" s="12" t="s">
        <v>224</v>
      </c>
      <c r="K56" s="12">
        <v>2</v>
      </c>
      <c r="L56" s="12" t="s">
        <v>208</v>
      </c>
      <c r="M56" s="12" t="s">
        <v>209</v>
      </c>
      <c r="N56" s="12" t="s">
        <v>154</v>
      </c>
    </row>
    <row r="57" spans="1:14" ht="25.05" customHeight="1" x14ac:dyDescent="0.3">
      <c r="A57" s="20">
        <v>11056</v>
      </c>
      <c r="B57" s="12" t="s">
        <v>170</v>
      </c>
      <c r="C57" s="12" t="s">
        <v>330</v>
      </c>
      <c r="D57" s="12" t="s">
        <v>268</v>
      </c>
      <c r="E57" s="21" t="str">
        <f>B57&amp;" "&amp;C57&amp;" "&amp;D57</f>
        <v>MRS. MICHELE NATH</v>
      </c>
      <c r="F57" s="22">
        <v>19422</v>
      </c>
      <c r="G57" s="20" t="s">
        <v>47</v>
      </c>
      <c r="H57" s="20" t="s">
        <v>167</v>
      </c>
      <c r="I57" s="12" t="s">
        <v>331</v>
      </c>
      <c r="J57" s="12" t="s">
        <v>224</v>
      </c>
      <c r="K57" s="12">
        <v>3</v>
      </c>
      <c r="L57" s="12" t="s">
        <v>208</v>
      </c>
      <c r="M57" s="12" t="s">
        <v>209</v>
      </c>
      <c r="N57" s="12" t="s">
        <v>154</v>
      </c>
    </row>
    <row r="58" spans="1:14" ht="25.05" customHeight="1" x14ac:dyDescent="0.3">
      <c r="A58" s="20">
        <v>11057</v>
      </c>
      <c r="B58" s="12" t="s">
        <v>147</v>
      </c>
      <c r="C58" s="12" t="s">
        <v>332</v>
      </c>
      <c r="D58" s="12" t="s">
        <v>333</v>
      </c>
      <c r="E58" s="21" t="str">
        <f>B58&amp;" "&amp;C58&amp;" "&amp;D58</f>
        <v>MR. CARL ANDERSEN</v>
      </c>
      <c r="F58" s="22">
        <v>19703</v>
      </c>
      <c r="G58" s="20" t="s">
        <v>47</v>
      </c>
      <c r="H58" s="20" t="s">
        <v>47</v>
      </c>
      <c r="I58" s="12" t="s">
        <v>334</v>
      </c>
      <c r="J58" s="12" t="s">
        <v>169</v>
      </c>
      <c r="K58" s="12">
        <v>2</v>
      </c>
      <c r="L58" s="12" t="s">
        <v>335</v>
      </c>
      <c r="M58" s="12" t="s">
        <v>197</v>
      </c>
      <c r="N58" s="12" t="s">
        <v>154</v>
      </c>
    </row>
    <row r="59" spans="1:14" ht="25.05" customHeight="1" x14ac:dyDescent="0.3">
      <c r="A59" s="20">
        <v>11058</v>
      </c>
      <c r="B59" s="12" t="s">
        <v>147</v>
      </c>
      <c r="C59" s="12" t="s">
        <v>283</v>
      </c>
      <c r="D59" s="12" t="s">
        <v>336</v>
      </c>
      <c r="E59" s="21" t="str">
        <f>B59&amp;" "&amp;C59&amp;" "&amp;D59</f>
        <v>MR. MARC DIAZ</v>
      </c>
      <c r="F59" s="22">
        <v>19841</v>
      </c>
      <c r="G59" s="20" t="s">
        <v>47</v>
      </c>
      <c r="H59" s="20" t="s">
        <v>47</v>
      </c>
      <c r="I59" s="12" t="s">
        <v>337</v>
      </c>
      <c r="J59" s="12" t="s">
        <v>174</v>
      </c>
      <c r="K59" s="12">
        <v>2</v>
      </c>
      <c r="L59" s="12" t="s">
        <v>208</v>
      </c>
      <c r="M59" s="12" t="s">
        <v>209</v>
      </c>
      <c r="N59" s="12" t="s">
        <v>154</v>
      </c>
    </row>
    <row r="60" spans="1:14" ht="25.05" customHeight="1" x14ac:dyDescent="0.3">
      <c r="A60" s="20">
        <v>11059</v>
      </c>
      <c r="B60" s="12" t="s">
        <v>170</v>
      </c>
      <c r="C60" s="12" t="s">
        <v>338</v>
      </c>
      <c r="D60" s="12" t="s">
        <v>333</v>
      </c>
      <c r="E60" s="21" t="str">
        <f>B60&amp;" "&amp;C60&amp;" "&amp;D60</f>
        <v>MRS. ASHLEE ANDERSEN</v>
      </c>
      <c r="F60" s="22">
        <v>19728</v>
      </c>
      <c r="G60" s="20" t="s">
        <v>157</v>
      </c>
      <c r="H60" s="20" t="s">
        <v>167</v>
      </c>
      <c r="I60" s="12" t="s">
        <v>339</v>
      </c>
      <c r="J60" s="12" t="s">
        <v>174</v>
      </c>
      <c r="K60" s="12">
        <v>2</v>
      </c>
      <c r="L60" s="12" t="s">
        <v>208</v>
      </c>
      <c r="M60" s="12" t="s">
        <v>209</v>
      </c>
      <c r="N60" s="12" t="s">
        <v>154</v>
      </c>
    </row>
    <row r="61" spans="1:14" ht="25.05" customHeight="1" x14ac:dyDescent="0.3">
      <c r="A61" s="20">
        <v>11060</v>
      </c>
      <c r="B61" s="12" t="s">
        <v>147</v>
      </c>
      <c r="C61" s="12" t="s">
        <v>148</v>
      </c>
      <c r="D61" s="12" t="s">
        <v>340</v>
      </c>
      <c r="E61" s="21" t="str">
        <f>B61&amp;" "&amp;C61&amp;" "&amp;D61</f>
        <v>MR. JON ZHOU</v>
      </c>
      <c r="F61" s="22">
        <v>19800</v>
      </c>
      <c r="G61" s="20" t="s">
        <v>47</v>
      </c>
      <c r="H61" s="20" t="s">
        <v>47</v>
      </c>
      <c r="I61" s="12" t="s">
        <v>341</v>
      </c>
      <c r="J61" s="12" t="s">
        <v>174</v>
      </c>
      <c r="K61" s="12">
        <v>2</v>
      </c>
      <c r="L61" s="12" t="s">
        <v>208</v>
      </c>
      <c r="M61" s="12" t="s">
        <v>209</v>
      </c>
      <c r="N61" s="12" t="s">
        <v>154</v>
      </c>
    </row>
    <row r="62" spans="1:14" ht="25.05" customHeight="1" x14ac:dyDescent="0.3">
      <c r="A62" s="20">
        <v>11061</v>
      </c>
      <c r="B62" s="12" t="s">
        <v>147</v>
      </c>
      <c r="C62" s="12" t="s">
        <v>342</v>
      </c>
      <c r="D62" s="12" t="s">
        <v>343</v>
      </c>
      <c r="E62" s="21" t="str">
        <f>B62&amp;" "&amp;C62&amp;" "&amp;D62</f>
        <v>MR. TODD GAO</v>
      </c>
      <c r="F62" s="22">
        <v>19782</v>
      </c>
      <c r="G62" s="20" t="s">
        <v>47</v>
      </c>
      <c r="H62" s="20" t="s">
        <v>47</v>
      </c>
      <c r="I62" s="12" t="s">
        <v>344</v>
      </c>
      <c r="J62" s="12" t="s">
        <v>174</v>
      </c>
      <c r="K62" s="12">
        <v>2</v>
      </c>
      <c r="L62" s="12" t="s">
        <v>208</v>
      </c>
      <c r="M62" s="12" t="s">
        <v>209</v>
      </c>
      <c r="N62" s="12" t="s">
        <v>154</v>
      </c>
    </row>
    <row r="63" spans="1:14" ht="25.05" customHeight="1" x14ac:dyDescent="0.3">
      <c r="A63" s="20">
        <v>11062</v>
      </c>
      <c r="B63" s="12" t="s">
        <v>147</v>
      </c>
      <c r="C63" s="12" t="s">
        <v>345</v>
      </c>
      <c r="D63" s="12" t="s">
        <v>309</v>
      </c>
      <c r="E63" s="21" t="str">
        <f>B63&amp;" "&amp;C63&amp;" "&amp;D63</f>
        <v>MR. NOAH POWELL</v>
      </c>
      <c r="F63" s="22">
        <v>27434</v>
      </c>
      <c r="G63" s="20" t="s">
        <v>47</v>
      </c>
      <c r="H63" s="20" t="s">
        <v>47</v>
      </c>
      <c r="I63" s="12" t="s">
        <v>346</v>
      </c>
      <c r="J63" s="12" t="s">
        <v>224</v>
      </c>
      <c r="K63" s="12">
        <v>0</v>
      </c>
      <c r="L63" s="12" t="s">
        <v>216</v>
      </c>
      <c r="M63" s="12" t="s">
        <v>209</v>
      </c>
      <c r="N63" s="12" t="s">
        <v>154</v>
      </c>
    </row>
    <row r="64" spans="1:14" ht="25.05" customHeight="1" x14ac:dyDescent="0.3">
      <c r="A64" s="20">
        <v>11063</v>
      </c>
      <c r="B64" s="12" t="s">
        <v>164</v>
      </c>
      <c r="C64" s="12" t="s">
        <v>347</v>
      </c>
      <c r="D64" s="12" t="s">
        <v>287</v>
      </c>
      <c r="E64" s="21" t="str">
        <f>B64&amp;" "&amp;C64&amp;" "&amp;D64</f>
        <v>MS. ANGELA MURPHY</v>
      </c>
      <c r="F64" s="22">
        <v>27579</v>
      </c>
      <c r="G64" s="20" t="s">
        <v>157</v>
      </c>
      <c r="H64" s="20" t="s">
        <v>167</v>
      </c>
      <c r="I64" s="12" t="s">
        <v>348</v>
      </c>
      <c r="J64" s="12" t="s">
        <v>224</v>
      </c>
      <c r="K64" s="12">
        <v>0</v>
      </c>
      <c r="L64" s="12" t="s">
        <v>216</v>
      </c>
      <c r="M64" s="12" t="s">
        <v>209</v>
      </c>
      <c r="N64" s="12" t="s">
        <v>154</v>
      </c>
    </row>
    <row r="65" spans="1:14" ht="25.05" customHeight="1" x14ac:dyDescent="0.3">
      <c r="A65" s="20">
        <v>11064</v>
      </c>
      <c r="B65" s="12" t="s">
        <v>147</v>
      </c>
      <c r="C65" s="12" t="s">
        <v>349</v>
      </c>
      <c r="D65" s="12" t="s">
        <v>350</v>
      </c>
      <c r="E65" s="21" t="str">
        <f>B65&amp;" "&amp;C65&amp;" "&amp;D65</f>
        <v>MR. CHASE REED</v>
      </c>
      <c r="F65" s="22">
        <v>27587</v>
      </c>
      <c r="G65" s="20" t="s">
        <v>47</v>
      </c>
      <c r="H65" s="20" t="s">
        <v>47</v>
      </c>
      <c r="I65" s="12" t="s">
        <v>351</v>
      </c>
      <c r="J65" s="12" t="s">
        <v>224</v>
      </c>
      <c r="K65" s="12">
        <v>0</v>
      </c>
      <c r="L65" s="12" t="s">
        <v>216</v>
      </c>
      <c r="M65" s="12" t="s">
        <v>209</v>
      </c>
      <c r="N65" s="12" t="s">
        <v>154</v>
      </c>
    </row>
    <row r="66" spans="1:14" ht="25.05" customHeight="1" x14ac:dyDescent="0.3">
      <c r="A66" s="20">
        <v>11065</v>
      </c>
      <c r="B66" s="12" t="s">
        <v>164</v>
      </c>
      <c r="C66" s="12" t="s">
        <v>352</v>
      </c>
      <c r="D66" s="12" t="s">
        <v>353</v>
      </c>
      <c r="E66" s="21" t="str">
        <f>B66&amp;" "&amp;C66&amp;" "&amp;D66</f>
        <v>MS. JESSICA HENDERSON</v>
      </c>
      <c r="F66" s="22">
        <v>26917</v>
      </c>
      <c r="G66" s="20" t="s">
        <v>47</v>
      </c>
      <c r="H66" s="20" t="s">
        <v>167</v>
      </c>
      <c r="I66" s="12" t="s">
        <v>354</v>
      </c>
      <c r="J66" s="12" t="s">
        <v>159</v>
      </c>
      <c r="K66" s="12">
        <v>0</v>
      </c>
      <c r="L66" s="12" t="s">
        <v>208</v>
      </c>
      <c r="M66" s="12" t="s">
        <v>209</v>
      </c>
      <c r="N66" s="12" t="s">
        <v>160</v>
      </c>
    </row>
    <row r="67" spans="1:14" ht="25.05" customHeight="1" x14ac:dyDescent="0.3">
      <c r="A67" s="20">
        <v>11066</v>
      </c>
      <c r="B67" s="12" t="s">
        <v>164</v>
      </c>
      <c r="C67" s="12" t="s">
        <v>355</v>
      </c>
      <c r="D67" s="12" t="s">
        <v>356</v>
      </c>
      <c r="E67" s="21" t="str">
        <f>B67&amp;" "&amp;C67&amp;" "&amp;D67</f>
        <v>MS. GRACE BUTLER</v>
      </c>
      <c r="F67" s="22">
        <v>26995</v>
      </c>
      <c r="G67" s="20" t="s">
        <v>47</v>
      </c>
      <c r="H67" s="20" t="s">
        <v>167</v>
      </c>
      <c r="I67" s="12" t="s">
        <v>357</v>
      </c>
      <c r="J67" s="12" t="s">
        <v>169</v>
      </c>
      <c r="K67" s="12">
        <v>0</v>
      </c>
      <c r="L67" s="12" t="s">
        <v>208</v>
      </c>
      <c r="M67" s="12" t="s">
        <v>153</v>
      </c>
      <c r="N67" s="12" t="s">
        <v>154</v>
      </c>
    </row>
    <row r="68" spans="1:14" ht="25.05" customHeight="1" x14ac:dyDescent="0.3">
      <c r="A68" s="20">
        <v>11067</v>
      </c>
      <c r="B68" s="12" t="s">
        <v>147</v>
      </c>
      <c r="C68" s="12" t="s">
        <v>358</v>
      </c>
      <c r="D68" s="12" t="s">
        <v>290</v>
      </c>
      <c r="E68" s="21" t="str">
        <f>B68&amp;" "&amp;C68&amp;" "&amp;D68</f>
        <v>MR. CALEB CARTER</v>
      </c>
      <c r="F68" s="22">
        <v>28028</v>
      </c>
      <c r="G68" s="20" t="s">
        <v>157</v>
      </c>
      <c r="H68" s="20" t="s">
        <v>47</v>
      </c>
      <c r="I68" s="12" t="s">
        <v>359</v>
      </c>
      <c r="J68" s="12" t="s">
        <v>159</v>
      </c>
      <c r="K68" s="12">
        <v>0</v>
      </c>
      <c r="L68" s="12" t="s">
        <v>208</v>
      </c>
      <c r="M68" s="12" t="s">
        <v>153</v>
      </c>
      <c r="N68" s="12" t="s">
        <v>154</v>
      </c>
    </row>
    <row r="69" spans="1:14" ht="25.05" customHeight="1" x14ac:dyDescent="0.3">
      <c r="A69" s="20">
        <v>11068</v>
      </c>
      <c r="B69" s="12" t="s">
        <v>170</v>
      </c>
      <c r="C69" s="12" t="s">
        <v>360</v>
      </c>
      <c r="D69" s="12" t="s">
        <v>361</v>
      </c>
      <c r="E69" s="21" t="str">
        <f>B69&amp;" "&amp;C69&amp;" "&amp;D69</f>
        <v>MRS. TIFFANY LIANG</v>
      </c>
      <c r="F69" s="22">
        <v>20355</v>
      </c>
      <c r="G69" s="20" t="s">
        <v>157</v>
      </c>
      <c r="H69" s="20" t="s">
        <v>167</v>
      </c>
      <c r="I69" s="12" t="s">
        <v>362</v>
      </c>
      <c r="J69" s="12" t="s">
        <v>174</v>
      </c>
      <c r="K69" s="12">
        <v>2</v>
      </c>
      <c r="L69" s="12" t="s">
        <v>216</v>
      </c>
      <c r="M69" s="12" t="s">
        <v>209</v>
      </c>
      <c r="N69" s="12" t="s">
        <v>154</v>
      </c>
    </row>
    <row r="70" spans="1:14" ht="25.05" customHeight="1" x14ac:dyDescent="0.3">
      <c r="A70" s="20">
        <v>11069</v>
      </c>
      <c r="B70" s="12" t="s">
        <v>170</v>
      </c>
      <c r="C70" s="12" t="s">
        <v>363</v>
      </c>
      <c r="D70" s="12" t="s">
        <v>364</v>
      </c>
      <c r="E70" s="21" t="str">
        <f>B70&amp;" "&amp;C70&amp;" "&amp;D70</f>
        <v>MRS. CAROLYN NAVARRO</v>
      </c>
      <c r="F70" s="22">
        <v>20353</v>
      </c>
      <c r="G70" s="20" t="s">
        <v>157</v>
      </c>
      <c r="H70" s="20" t="s">
        <v>167</v>
      </c>
      <c r="I70" s="12" t="s">
        <v>365</v>
      </c>
      <c r="J70" s="12" t="s">
        <v>174</v>
      </c>
      <c r="K70" s="12">
        <v>2</v>
      </c>
      <c r="L70" s="12" t="s">
        <v>216</v>
      </c>
      <c r="M70" s="12" t="s">
        <v>209</v>
      </c>
      <c r="N70" s="12" t="s">
        <v>160</v>
      </c>
    </row>
    <row r="71" spans="1:14" ht="25.05" customHeight="1" x14ac:dyDescent="0.3">
      <c r="A71" s="20">
        <v>11070</v>
      </c>
      <c r="B71" s="12" t="s">
        <v>147</v>
      </c>
      <c r="C71" s="12" t="s">
        <v>366</v>
      </c>
      <c r="D71" s="12" t="s">
        <v>367</v>
      </c>
      <c r="E71" s="21" t="str">
        <f>B71&amp;" "&amp;C71&amp;" "&amp;D71</f>
        <v>MR. WILLIE RAJI</v>
      </c>
      <c r="F71" s="22">
        <v>20213</v>
      </c>
      <c r="G71" s="20" t="s">
        <v>47</v>
      </c>
      <c r="H71" s="20" t="s">
        <v>47</v>
      </c>
      <c r="I71" s="12" t="s">
        <v>368</v>
      </c>
      <c r="J71" s="12" t="s">
        <v>174</v>
      </c>
      <c r="K71" s="12">
        <v>2</v>
      </c>
      <c r="L71" s="12" t="s">
        <v>216</v>
      </c>
      <c r="M71" s="12" t="s">
        <v>209</v>
      </c>
      <c r="N71" s="12" t="s">
        <v>154</v>
      </c>
    </row>
    <row r="72" spans="1:14" ht="25.05" customHeight="1" x14ac:dyDescent="0.3">
      <c r="A72" s="20">
        <v>11071</v>
      </c>
      <c r="B72" s="12" t="s">
        <v>170</v>
      </c>
      <c r="C72" s="12" t="s">
        <v>369</v>
      </c>
      <c r="D72" s="12" t="s">
        <v>370</v>
      </c>
      <c r="E72" s="21" t="str">
        <f>B72&amp;" "&amp;C72&amp;" "&amp;D72</f>
        <v>MRS. LINDA SERRANO</v>
      </c>
      <c r="F72" s="22">
        <v>20266</v>
      </c>
      <c r="G72" s="20" t="s">
        <v>157</v>
      </c>
      <c r="H72" s="20" t="s">
        <v>167</v>
      </c>
      <c r="I72" s="12" t="s">
        <v>371</v>
      </c>
      <c r="J72" s="12" t="s">
        <v>174</v>
      </c>
      <c r="K72" s="12">
        <v>2</v>
      </c>
      <c r="L72" s="12" t="s">
        <v>216</v>
      </c>
      <c r="M72" s="12" t="s">
        <v>209</v>
      </c>
      <c r="N72" s="12" t="s">
        <v>154</v>
      </c>
    </row>
    <row r="73" spans="1:14" ht="25.05" customHeight="1" x14ac:dyDescent="0.3">
      <c r="A73" s="20">
        <v>11072</v>
      </c>
      <c r="B73" s="12" t="s">
        <v>170</v>
      </c>
      <c r="C73" s="12" t="s">
        <v>372</v>
      </c>
      <c r="D73" s="12" t="s">
        <v>373</v>
      </c>
      <c r="E73" s="21" t="str">
        <f>B73&amp;" "&amp;C73&amp;" "&amp;D73</f>
        <v>MRS. CASEY LUO</v>
      </c>
      <c r="F73" s="22">
        <v>20242</v>
      </c>
      <c r="G73" s="20" t="s">
        <v>157</v>
      </c>
      <c r="H73" s="20" t="s">
        <v>167</v>
      </c>
      <c r="I73" s="12" t="s">
        <v>374</v>
      </c>
      <c r="J73" s="12" t="s">
        <v>174</v>
      </c>
      <c r="K73" s="12">
        <v>2</v>
      </c>
      <c r="L73" s="12" t="s">
        <v>216</v>
      </c>
      <c r="M73" s="12" t="s">
        <v>209</v>
      </c>
      <c r="N73" s="12" t="s">
        <v>160</v>
      </c>
    </row>
    <row r="74" spans="1:14" ht="25.05" customHeight="1" x14ac:dyDescent="0.3">
      <c r="A74" s="20">
        <v>11073</v>
      </c>
      <c r="B74" s="12" t="s">
        <v>170</v>
      </c>
      <c r="C74" s="12" t="s">
        <v>375</v>
      </c>
      <c r="D74" s="12" t="s">
        <v>376</v>
      </c>
      <c r="E74" s="21" t="str">
        <f>B74&amp;" "&amp;C74&amp;" "&amp;D74</f>
        <v>MRS. AMY YE</v>
      </c>
      <c r="F74" s="22">
        <v>20681</v>
      </c>
      <c r="G74" s="20" t="s">
        <v>157</v>
      </c>
      <c r="H74" s="20" t="s">
        <v>167</v>
      </c>
      <c r="I74" s="12" t="s">
        <v>377</v>
      </c>
      <c r="J74" s="12" t="s">
        <v>169</v>
      </c>
      <c r="K74" s="12">
        <v>2</v>
      </c>
      <c r="L74" s="12" t="s">
        <v>216</v>
      </c>
      <c r="M74" s="12" t="s">
        <v>209</v>
      </c>
      <c r="N74" s="12" t="s">
        <v>154</v>
      </c>
    </row>
    <row r="75" spans="1:14" ht="25.05" customHeight="1" x14ac:dyDescent="0.3">
      <c r="A75" s="20">
        <v>11074</v>
      </c>
      <c r="B75" s="12" t="s">
        <v>147</v>
      </c>
      <c r="C75" s="12" t="s">
        <v>378</v>
      </c>
      <c r="D75" s="12" t="s">
        <v>379</v>
      </c>
      <c r="E75" s="21" t="str">
        <f>B75&amp;" "&amp;C75&amp;" "&amp;D75</f>
        <v>MR. LEVI ARUN</v>
      </c>
      <c r="F75" s="22">
        <v>20695</v>
      </c>
      <c r="G75" s="20" t="s">
        <v>157</v>
      </c>
      <c r="H75" s="20" t="s">
        <v>47</v>
      </c>
      <c r="I75" s="12" t="s">
        <v>380</v>
      </c>
      <c r="J75" s="12" t="s">
        <v>169</v>
      </c>
      <c r="K75" s="12">
        <v>2</v>
      </c>
      <c r="L75" s="12" t="s">
        <v>216</v>
      </c>
      <c r="M75" s="12" t="s">
        <v>209</v>
      </c>
      <c r="N75" s="12" t="s">
        <v>154</v>
      </c>
    </row>
    <row r="76" spans="1:14" ht="25.05" customHeight="1" x14ac:dyDescent="0.3">
      <c r="A76" s="20">
        <v>11075</v>
      </c>
      <c r="B76" s="12" t="s">
        <v>170</v>
      </c>
      <c r="C76" s="12" t="s">
        <v>381</v>
      </c>
      <c r="D76" s="12" t="s">
        <v>253</v>
      </c>
      <c r="E76" s="21" t="str">
        <f>B76&amp;" "&amp;C76&amp;" "&amp;D76</f>
        <v>MRS. FELICIA JIMENEZ</v>
      </c>
      <c r="F76" s="22">
        <v>21140</v>
      </c>
      <c r="G76" s="20" t="s">
        <v>157</v>
      </c>
      <c r="H76" s="20" t="s">
        <v>167</v>
      </c>
      <c r="I76" s="12" t="s">
        <v>382</v>
      </c>
      <c r="J76" s="12" t="s">
        <v>174</v>
      </c>
      <c r="K76" s="12">
        <v>2</v>
      </c>
      <c r="L76" s="12" t="s">
        <v>216</v>
      </c>
      <c r="M76" s="12" t="s">
        <v>153</v>
      </c>
      <c r="N76" s="12" t="s">
        <v>154</v>
      </c>
    </row>
    <row r="77" spans="1:14" ht="25.05" customHeight="1" x14ac:dyDescent="0.3">
      <c r="A77" s="20">
        <v>11076</v>
      </c>
      <c r="B77" s="12" t="s">
        <v>147</v>
      </c>
      <c r="C77" s="12" t="s">
        <v>383</v>
      </c>
      <c r="D77" s="12" t="s">
        <v>384</v>
      </c>
      <c r="E77" s="21" t="str">
        <f>B77&amp;" "&amp;C77&amp;" "&amp;D77</f>
        <v>MR. BLAKE ANDERSON</v>
      </c>
      <c r="F77" s="22">
        <v>21014</v>
      </c>
      <c r="G77" s="20" t="s">
        <v>157</v>
      </c>
      <c r="H77" s="20" t="s">
        <v>47</v>
      </c>
      <c r="I77" s="12" t="s">
        <v>385</v>
      </c>
      <c r="J77" s="12" t="s">
        <v>174</v>
      </c>
      <c r="K77" s="12">
        <v>2</v>
      </c>
      <c r="L77" s="12" t="s">
        <v>216</v>
      </c>
      <c r="M77" s="12" t="s">
        <v>153</v>
      </c>
      <c r="N77" s="12" t="s">
        <v>154</v>
      </c>
    </row>
    <row r="78" spans="1:14" ht="25.05" customHeight="1" x14ac:dyDescent="0.3">
      <c r="A78" s="20">
        <v>11077</v>
      </c>
      <c r="B78" s="12" t="s">
        <v>170</v>
      </c>
      <c r="C78" s="12" t="s">
        <v>386</v>
      </c>
      <c r="D78" s="12" t="s">
        <v>376</v>
      </c>
      <c r="E78" s="21" t="str">
        <f>B78&amp;" "&amp;C78&amp;" "&amp;D78</f>
        <v>MRS. LEAH YE</v>
      </c>
      <c r="F78" s="22">
        <v>21082</v>
      </c>
      <c r="G78" s="20" t="s">
        <v>157</v>
      </c>
      <c r="H78" s="20" t="s">
        <v>167</v>
      </c>
      <c r="I78" s="12" t="s">
        <v>387</v>
      </c>
      <c r="J78" s="12" t="s">
        <v>174</v>
      </c>
      <c r="K78" s="12">
        <v>2</v>
      </c>
      <c r="L78" s="12" t="s">
        <v>216</v>
      </c>
      <c r="M78" s="12" t="s">
        <v>153</v>
      </c>
      <c r="N78" s="12" t="s">
        <v>160</v>
      </c>
    </row>
    <row r="79" spans="1:14" ht="25.05" customHeight="1" x14ac:dyDescent="0.3">
      <c r="A79" s="20">
        <v>11078</v>
      </c>
      <c r="B79" s="12" t="s">
        <v>164</v>
      </c>
      <c r="C79" s="12" t="s">
        <v>388</v>
      </c>
      <c r="D79" s="12" t="s">
        <v>284</v>
      </c>
      <c r="E79" s="21" t="str">
        <f>B79&amp;" "&amp;C79&amp;" "&amp;D79</f>
        <v>MS. GINA MARTIN</v>
      </c>
      <c r="F79" s="22">
        <v>27303</v>
      </c>
      <c r="G79" s="20" t="s">
        <v>157</v>
      </c>
      <c r="H79" s="20" t="s">
        <v>167</v>
      </c>
      <c r="I79" s="12" t="s">
        <v>389</v>
      </c>
      <c r="J79" s="12" t="s">
        <v>224</v>
      </c>
      <c r="K79" s="12">
        <v>0</v>
      </c>
      <c r="L79" s="12" t="s">
        <v>216</v>
      </c>
      <c r="M79" s="12" t="s">
        <v>153</v>
      </c>
      <c r="N79" s="12" t="s">
        <v>160</v>
      </c>
    </row>
    <row r="80" spans="1:14" ht="25.05" customHeight="1" x14ac:dyDescent="0.3">
      <c r="A80" s="20">
        <v>11079</v>
      </c>
      <c r="B80" s="12" t="s">
        <v>147</v>
      </c>
      <c r="C80" s="12" t="s">
        <v>390</v>
      </c>
      <c r="D80" s="12" t="s">
        <v>271</v>
      </c>
      <c r="E80" s="21" t="str">
        <f>B80&amp;" "&amp;C80&amp;" "&amp;D80</f>
        <v>MR. DONALD GONZALEZ</v>
      </c>
      <c r="F80" s="22">
        <v>21857</v>
      </c>
      <c r="G80" s="20" t="s">
        <v>157</v>
      </c>
      <c r="H80" s="20" t="s">
        <v>47</v>
      </c>
      <c r="I80" s="12" t="s">
        <v>391</v>
      </c>
      <c r="J80" s="12" t="s">
        <v>392</v>
      </c>
      <c r="K80" s="12">
        <v>0</v>
      </c>
      <c r="L80" s="12" t="s">
        <v>335</v>
      </c>
      <c r="M80" s="12" t="s">
        <v>197</v>
      </c>
      <c r="N80" s="12" t="s">
        <v>154</v>
      </c>
    </row>
    <row r="81" spans="1:14" ht="25.05" customHeight="1" x14ac:dyDescent="0.3">
      <c r="A81" s="20">
        <v>11080</v>
      </c>
      <c r="B81" s="12" t="s">
        <v>147</v>
      </c>
      <c r="C81" s="12" t="s">
        <v>393</v>
      </c>
      <c r="D81" s="12" t="s">
        <v>394</v>
      </c>
      <c r="E81" s="21" t="str">
        <f>B81&amp;" "&amp;C81&amp;" "&amp;D81</f>
        <v>MR. DAMIEN CHANDER</v>
      </c>
      <c r="F81" s="22">
        <v>21748</v>
      </c>
      <c r="G81" s="20" t="s">
        <v>47</v>
      </c>
      <c r="H81" s="20" t="s">
        <v>47</v>
      </c>
      <c r="I81" s="12" t="s">
        <v>395</v>
      </c>
      <c r="J81" s="12" t="s">
        <v>396</v>
      </c>
      <c r="K81" s="12">
        <v>0</v>
      </c>
      <c r="L81" s="12" t="s">
        <v>335</v>
      </c>
      <c r="M81" s="12" t="s">
        <v>197</v>
      </c>
      <c r="N81" s="12" t="s">
        <v>154</v>
      </c>
    </row>
    <row r="82" spans="1:14" ht="25.05" customHeight="1" x14ac:dyDescent="0.3">
      <c r="A82" s="20">
        <v>11081</v>
      </c>
      <c r="B82" s="12" t="s">
        <v>170</v>
      </c>
      <c r="C82" s="12" t="s">
        <v>397</v>
      </c>
      <c r="D82" s="12" t="s">
        <v>398</v>
      </c>
      <c r="E82" s="21" t="str">
        <f>B82&amp;" "&amp;C82&amp;" "&amp;D82</f>
        <v>MRS. SAVANNAH BAKER</v>
      </c>
      <c r="F82" s="22">
        <v>24312</v>
      </c>
      <c r="G82" s="20" t="s">
        <v>47</v>
      </c>
      <c r="H82" s="20" t="s">
        <v>167</v>
      </c>
      <c r="I82" s="12" t="s">
        <v>399</v>
      </c>
      <c r="J82" s="12" t="s">
        <v>400</v>
      </c>
      <c r="K82" s="12">
        <v>2</v>
      </c>
      <c r="L82" s="12" t="s">
        <v>152</v>
      </c>
      <c r="M82" s="12" t="s">
        <v>197</v>
      </c>
      <c r="N82" s="12" t="s">
        <v>154</v>
      </c>
    </row>
    <row r="83" spans="1:14" ht="25.05" customHeight="1" x14ac:dyDescent="0.3">
      <c r="A83" s="20">
        <v>11082</v>
      </c>
      <c r="B83" s="12"/>
      <c r="C83" s="12" t="s">
        <v>347</v>
      </c>
      <c r="D83" s="12" t="s">
        <v>356</v>
      </c>
      <c r="E83" s="21" t="str">
        <f>C83&amp;" "&amp;D83</f>
        <v>ANGELA BUTLER</v>
      </c>
      <c r="F83" s="22">
        <v>24205</v>
      </c>
      <c r="G83" s="20" t="s">
        <v>157</v>
      </c>
      <c r="H83" s="20" t="s">
        <v>242</v>
      </c>
      <c r="I83" s="12" t="s">
        <v>401</v>
      </c>
      <c r="J83" s="12" t="s">
        <v>402</v>
      </c>
      <c r="K83" s="12">
        <v>0</v>
      </c>
      <c r="L83" s="12" t="s">
        <v>335</v>
      </c>
      <c r="M83" s="12" t="s">
        <v>197</v>
      </c>
      <c r="N83" s="12" t="s">
        <v>160</v>
      </c>
    </row>
    <row r="84" spans="1:14" ht="25.05" customHeight="1" x14ac:dyDescent="0.3">
      <c r="A84" s="20">
        <v>11083</v>
      </c>
      <c r="B84" s="12" t="s">
        <v>164</v>
      </c>
      <c r="C84" s="12" t="s">
        <v>403</v>
      </c>
      <c r="D84" s="12" t="s">
        <v>404</v>
      </c>
      <c r="E84" s="21" t="str">
        <f>B84&amp;" "&amp;C84&amp;" "&amp;D84</f>
        <v>MS. ALYSSA COX</v>
      </c>
      <c r="F84" s="22">
        <v>24181</v>
      </c>
      <c r="G84" s="20" t="s">
        <v>47</v>
      </c>
      <c r="H84" s="20" t="s">
        <v>167</v>
      </c>
      <c r="I84" s="12" t="s">
        <v>405</v>
      </c>
      <c r="J84" s="12" t="s">
        <v>402</v>
      </c>
      <c r="K84" s="12">
        <v>0</v>
      </c>
      <c r="L84" s="12" t="s">
        <v>335</v>
      </c>
      <c r="M84" s="12" t="s">
        <v>197</v>
      </c>
      <c r="N84" s="12" t="s">
        <v>154</v>
      </c>
    </row>
    <row r="85" spans="1:14" ht="25.05" customHeight="1" x14ac:dyDescent="0.3">
      <c r="A85" s="20">
        <v>11084</v>
      </c>
      <c r="B85" s="12" t="s">
        <v>147</v>
      </c>
      <c r="C85" s="12" t="s">
        <v>406</v>
      </c>
      <c r="D85" s="12" t="s">
        <v>407</v>
      </c>
      <c r="E85" s="21" t="str">
        <f>B85&amp;" "&amp;C85&amp;" "&amp;D85</f>
        <v>MR. LUCAS PHILLIPS</v>
      </c>
      <c r="F85" s="22">
        <v>21163</v>
      </c>
      <c r="G85" s="20" t="s">
        <v>157</v>
      </c>
      <c r="H85" s="20" t="s">
        <v>47</v>
      </c>
      <c r="I85" s="12" t="s">
        <v>408</v>
      </c>
      <c r="J85" s="12" t="s">
        <v>174</v>
      </c>
      <c r="K85" s="12">
        <v>2</v>
      </c>
      <c r="L85" s="12" t="s">
        <v>245</v>
      </c>
      <c r="M85" s="12" t="s">
        <v>209</v>
      </c>
      <c r="N85" s="12" t="s">
        <v>160</v>
      </c>
    </row>
    <row r="86" spans="1:14" ht="25.05" customHeight="1" x14ac:dyDescent="0.3">
      <c r="A86" s="20">
        <v>11085</v>
      </c>
      <c r="B86" s="12" t="s">
        <v>170</v>
      </c>
      <c r="C86" s="12" t="s">
        <v>409</v>
      </c>
      <c r="D86" s="12" t="s">
        <v>172</v>
      </c>
      <c r="E86" s="21" t="str">
        <f>B86&amp;" "&amp;C86&amp;" "&amp;D86</f>
        <v>MRS. EMILY JOHNSON</v>
      </c>
      <c r="F86" s="22">
        <v>21020</v>
      </c>
      <c r="G86" s="20" t="s">
        <v>157</v>
      </c>
      <c r="H86" s="20" t="s">
        <v>167</v>
      </c>
      <c r="I86" s="12" t="s">
        <v>410</v>
      </c>
      <c r="J86" s="12" t="s">
        <v>159</v>
      </c>
      <c r="K86" s="12">
        <v>2</v>
      </c>
      <c r="L86" s="12" t="s">
        <v>216</v>
      </c>
      <c r="M86" s="12" t="s">
        <v>153</v>
      </c>
      <c r="N86" s="12" t="s">
        <v>160</v>
      </c>
    </row>
    <row r="87" spans="1:14" ht="25.05" customHeight="1" x14ac:dyDescent="0.3">
      <c r="A87" s="20">
        <v>11086</v>
      </c>
      <c r="B87" s="12" t="s">
        <v>147</v>
      </c>
      <c r="C87" s="12" t="s">
        <v>411</v>
      </c>
      <c r="D87" s="12" t="s">
        <v>412</v>
      </c>
      <c r="E87" s="21" t="str">
        <f>B87&amp;" "&amp;C87&amp;" "&amp;D87</f>
        <v>MR. RYAN BROWN</v>
      </c>
      <c r="F87" s="22">
        <v>21177</v>
      </c>
      <c r="G87" s="20" t="s">
        <v>47</v>
      </c>
      <c r="H87" s="20" t="s">
        <v>47</v>
      </c>
      <c r="I87" s="12" t="s">
        <v>413</v>
      </c>
      <c r="J87" s="12" t="s">
        <v>169</v>
      </c>
      <c r="K87" s="12">
        <v>2</v>
      </c>
      <c r="L87" s="12" t="s">
        <v>208</v>
      </c>
      <c r="M87" s="12" t="s">
        <v>153</v>
      </c>
      <c r="N87" s="12" t="s">
        <v>154</v>
      </c>
    </row>
    <row r="88" spans="1:14" ht="25.05" customHeight="1" x14ac:dyDescent="0.3">
      <c r="A88" s="20">
        <v>11087</v>
      </c>
      <c r="B88" s="12" t="s">
        <v>170</v>
      </c>
      <c r="C88" s="12" t="s">
        <v>414</v>
      </c>
      <c r="D88" s="12" t="s">
        <v>361</v>
      </c>
      <c r="E88" s="21" t="str">
        <f>B88&amp;" "&amp;C88&amp;" "&amp;D88</f>
        <v>MRS. TAMARA LIANG</v>
      </c>
      <c r="F88" s="22">
        <v>20889</v>
      </c>
      <c r="G88" s="20" t="s">
        <v>47</v>
      </c>
      <c r="H88" s="20" t="s">
        <v>167</v>
      </c>
      <c r="I88" s="12" t="s">
        <v>415</v>
      </c>
      <c r="J88" s="12" t="s">
        <v>169</v>
      </c>
      <c r="K88" s="12">
        <v>3</v>
      </c>
      <c r="L88" s="12" t="s">
        <v>208</v>
      </c>
      <c r="M88" s="12" t="s">
        <v>153</v>
      </c>
      <c r="N88" s="12" t="s">
        <v>160</v>
      </c>
    </row>
    <row r="89" spans="1:14" ht="25.05" customHeight="1" x14ac:dyDescent="0.3">
      <c r="A89" s="20">
        <v>11089</v>
      </c>
      <c r="B89" s="12" t="s">
        <v>170</v>
      </c>
      <c r="C89" s="12" t="s">
        <v>416</v>
      </c>
      <c r="D89" s="12" t="s">
        <v>322</v>
      </c>
      <c r="E89" s="21" t="str">
        <f>B89&amp;" "&amp;C89&amp;" "&amp;D89</f>
        <v>MRS. ABIGAIL PRICE</v>
      </c>
      <c r="F89" s="22">
        <v>20942</v>
      </c>
      <c r="G89" s="20" t="s">
        <v>157</v>
      </c>
      <c r="H89" s="20" t="s">
        <v>167</v>
      </c>
      <c r="I89" s="12" t="s">
        <v>417</v>
      </c>
      <c r="J89" s="12" t="s">
        <v>174</v>
      </c>
      <c r="K89" s="12">
        <v>2</v>
      </c>
      <c r="L89" s="12" t="s">
        <v>152</v>
      </c>
      <c r="M89" s="12" t="s">
        <v>197</v>
      </c>
      <c r="N89" s="12" t="s">
        <v>154</v>
      </c>
    </row>
    <row r="90" spans="1:14" ht="25.05" customHeight="1" x14ac:dyDescent="0.3">
      <c r="A90" s="20">
        <v>11090</v>
      </c>
      <c r="B90" s="12" t="s">
        <v>147</v>
      </c>
      <c r="C90" s="12" t="s">
        <v>418</v>
      </c>
      <c r="D90" s="12" t="s">
        <v>419</v>
      </c>
      <c r="E90" s="21" t="str">
        <f>B90&amp;" "&amp;C90&amp;" "&amp;D90</f>
        <v>MR. TREVOR BRYANT</v>
      </c>
      <c r="F90" s="22">
        <v>21171</v>
      </c>
      <c r="G90" s="20" t="s">
        <v>157</v>
      </c>
      <c r="H90" s="20" t="s">
        <v>47</v>
      </c>
      <c r="I90" s="12" t="s">
        <v>420</v>
      </c>
      <c r="J90" s="12" t="s">
        <v>151</v>
      </c>
      <c r="K90" s="12">
        <v>2</v>
      </c>
      <c r="L90" s="12" t="s">
        <v>208</v>
      </c>
      <c r="M90" s="12" t="s">
        <v>153</v>
      </c>
      <c r="N90" s="12" t="s">
        <v>154</v>
      </c>
    </row>
    <row r="91" spans="1:14" ht="25.05" customHeight="1" x14ac:dyDescent="0.3">
      <c r="A91" s="20">
        <v>11091</v>
      </c>
      <c r="B91" s="12" t="s">
        <v>147</v>
      </c>
      <c r="C91" s="12" t="s">
        <v>421</v>
      </c>
      <c r="D91" s="12" t="s">
        <v>422</v>
      </c>
      <c r="E91" s="21" t="str">
        <f>B91&amp;" "&amp;C91&amp;" "&amp;D91</f>
        <v>MR. DALTON PEREZ</v>
      </c>
      <c r="F91" s="22">
        <v>20914</v>
      </c>
      <c r="G91" s="20" t="s">
        <v>47</v>
      </c>
      <c r="H91" s="20" t="s">
        <v>47</v>
      </c>
      <c r="I91" s="12" t="s">
        <v>423</v>
      </c>
      <c r="J91" s="12" t="s">
        <v>151</v>
      </c>
      <c r="K91" s="12">
        <v>2</v>
      </c>
      <c r="L91" s="12" t="s">
        <v>208</v>
      </c>
      <c r="M91" s="12" t="s">
        <v>153</v>
      </c>
      <c r="N91" s="12" t="s">
        <v>154</v>
      </c>
    </row>
    <row r="92" spans="1:14" ht="25.05" customHeight="1" x14ac:dyDescent="0.3">
      <c r="A92" s="20">
        <v>11092</v>
      </c>
      <c r="B92" s="12" t="s">
        <v>170</v>
      </c>
      <c r="C92" s="12" t="s">
        <v>424</v>
      </c>
      <c r="D92" s="12" t="s">
        <v>336</v>
      </c>
      <c r="E92" s="21" t="str">
        <f>B92&amp;" "&amp;C92&amp;" "&amp;D92</f>
        <v>MRS. CHERYL DIAZ</v>
      </c>
      <c r="F92" s="22">
        <v>24628</v>
      </c>
      <c r="G92" s="20" t="s">
        <v>47</v>
      </c>
      <c r="H92" s="20" t="s">
        <v>167</v>
      </c>
      <c r="I92" s="12" t="s">
        <v>425</v>
      </c>
      <c r="J92" s="12" t="s">
        <v>151</v>
      </c>
      <c r="K92" s="12">
        <v>2</v>
      </c>
      <c r="L92" s="12" t="s">
        <v>152</v>
      </c>
      <c r="M92" s="12" t="s">
        <v>153</v>
      </c>
      <c r="N92" s="12" t="s">
        <v>154</v>
      </c>
    </row>
    <row r="93" spans="1:14" ht="25.05" customHeight="1" x14ac:dyDescent="0.3">
      <c r="A93" s="20">
        <v>11093</v>
      </c>
      <c r="B93" s="12" t="s">
        <v>164</v>
      </c>
      <c r="C93" s="12" t="s">
        <v>426</v>
      </c>
      <c r="D93" s="12" t="s">
        <v>427</v>
      </c>
      <c r="E93" s="21" t="str">
        <f>B93&amp;" "&amp;C93&amp;" "&amp;D93</f>
        <v>MS. AIMEE HE</v>
      </c>
      <c r="F93" s="22">
        <v>24754</v>
      </c>
      <c r="G93" s="20" t="s">
        <v>47</v>
      </c>
      <c r="H93" s="20" t="s">
        <v>167</v>
      </c>
      <c r="I93" s="12" t="s">
        <v>428</v>
      </c>
      <c r="J93" s="12" t="s">
        <v>196</v>
      </c>
      <c r="K93" s="12">
        <v>0</v>
      </c>
      <c r="L93" s="12" t="s">
        <v>335</v>
      </c>
      <c r="M93" s="12" t="s">
        <v>197</v>
      </c>
      <c r="N93" s="12" t="s">
        <v>154</v>
      </c>
    </row>
    <row r="94" spans="1:14" ht="25.05" customHeight="1" x14ac:dyDescent="0.3">
      <c r="A94" s="20">
        <v>11094</v>
      </c>
      <c r="B94" s="12" t="s">
        <v>147</v>
      </c>
      <c r="C94" s="12" t="s">
        <v>429</v>
      </c>
      <c r="D94" s="12" t="s">
        <v>430</v>
      </c>
      <c r="E94" s="21" t="str">
        <f>B94&amp;" "&amp;C94&amp;" "&amp;D94</f>
        <v>MR. CEDRIC MA</v>
      </c>
      <c r="F94" s="22">
        <v>22650</v>
      </c>
      <c r="G94" s="20" t="s">
        <v>157</v>
      </c>
      <c r="H94" s="20" t="s">
        <v>47</v>
      </c>
      <c r="I94" s="12" t="s">
        <v>431</v>
      </c>
      <c r="J94" s="12" t="s">
        <v>169</v>
      </c>
      <c r="K94" s="12">
        <v>1</v>
      </c>
      <c r="L94" s="12" t="s">
        <v>208</v>
      </c>
      <c r="M94" s="12" t="s">
        <v>209</v>
      </c>
      <c r="N94" s="12" t="s">
        <v>160</v>
      </c>
    </row>
    <row r="95" spans="1:14" ht="25.05" customHeight="1" x14ac:dyDescent="0.3">
      <c r="A95" s="20">
        <v>11095</v>
      </c>
      <c r="B95" s="12" t="s">
        <v>147</v>
      </c>
      <c r="C95" s="12" t="s">
        <v>432</v>
      </c>
      <c r="D95" s="12" t="s">
        <v>433</v>
      </c>
      <c r="E95" s="21" t="str">
        <f>B95&amp;" "&amp;C95&amp;" "&amp;D95</f>
        <v>MR. CHAD KUMAR</v>
      </c>
      <c r="F95" s="22">
        <v>22655</v>
      </c>
      <c r="G95" s="20" t="s">
        <v>157</v>
      </c>
      <c r="H95" s="20" t="s">
        <v>47</v>
      </c>
      <c r="I95" s="12" t="s">
        <v>434</v>
      </c>
      <c r="J95" s="12" t="s">
        <v>169</v>
      </c>
      <c r="K95" s="12">
        <v>1</v>
      </c>
      <c r="L95" s="12" t="s">
        <v>208</v>
      </c>
      <c r="M95" s="12" t="s">
        <v>209</v>
      </c>
      <c r="N95" s="12" t="s">
        <v>154</v>
      </c>
    </row>
    <row r="96" spans="1:14" ht="25.05" customHeight="1" x14ac:dyDescent="0.3">
      <c r="A96" s="20">
        <v>11096</v>
      </c>
      <c r="B96" s="12" t="s">
        <v>147</v>
      </c>
      <c r="C96" s="12" t="s">
        <v>435</v>
      </c>
      <c r="D96" s="12" t="s">
        <v>436</v>
      </c>
      <c r="E96" s="21" t="str">
        <f>B96&amp;" "&amp;C96&amp;" "&amp;D96</f>
        <v>MR. ANDRÃ‰S ANAND</v>
      </c>
      <c r="F96" s="22">
        <v>22927</v>
      </c>
      <c r="G96" s="20" t="s">
        <v>47</v>
      </c>
      <c r="H96" s="20" t="s">
        <v>47</v>
      </c>
      <c r="I96" s="12" t="s">
        <v>437</v>
      </c>
      <c r="J96" s="12" t="s">
        <v>159</v>
      </c>
      <c r="K96" s="12">
        <v>1</v>
      </c>
      <c r="L96" s="12" t="s">
        <v>152</v>
      </c>
      <c r="M96" s="12" t="s">
        <v>153</v>
      </c>
      <c r="N96" s="12" t="s">
        <v>154</v>
      </c>
    </row>
    <row r="97" spans="1:14" ht="25.05" customHeight="1" x14ac:dyDescent="0.3">
      <c r="A97" s="20">
        <v>11097</v>
      </c>
      <c r="B97" s="12" t="s">
        <v>147</v>
      </c>
      <c r="C97" s="12" t="s">
        <v>438</v>
      </c>
      <c r="D97" s="12" t="s">
        <v>302</v>
      </c>
      <c r="E97" s="21" t="str">
        <f>B97&amp;" "&amp;C97&amp;" "&amp;D97</f>
        <v>MR. EDWIN NARA</v>
      </c>
      <c r="F97" s="22">
        <v>22581</v>
      </c>
      <c r="G97" s="20" t="s">
        <v>47</v>
      </c>
      <c r="H97" s="20" t="s">
        <v>47</v>
      </c>
      <c r="I97" s="12" t="s">
        <v>439</v>
      </c>
      <c r="J97" s="12" t="s">
        <v>159</v>
      </c>
      <c r="K97" s="12">
        <v>1</v>
      </c>
      <c r="L97" s="12" t="s">
        <v>208</v>
      </c>
      <c r="M97" s="12" t="s">
        <v>209</v>
      </c>
      <c r="N97" s="12" t="s">
        <v>154</v>
      </c>
    </row>
    <row r="98" spans="1:14" ht="25.05" customHeight="1" x14ac:dyDescent="0.3">
      <c r="A98" s="20">
        <v>11098</v>
      </c>
      <c r="B98" s="12" t="s">
        <v>170</v>
      </c>
      <c r="C98" s="12" t="s">
        <v>440</v>
      </c>
      <c r="D98" s="12" t="s">
        <v>441</v>
      </c>
      <c r="E98" s="21" t="str">
        <f>B98&amp;" "&amp;C98&amp;" "&amp;D98</f>
        <v>MRS. MALLORY RUBIO</v>
      </c>
      <c r="F98" s="22">
        <v>22286</v>
      </c>
      <c r="G98" s="20" t="s">
        <v>157</v>
      </c>
      <c r="H98" s="20" t="s">
        <v>167</v>
      </c>
      <c r="I98" s="12" t="s">
        <v>442</v>
      </c>
      <c r="J98" s="12" t="s">
        <v>159</v>
      </c>
      <c r="K98" s="12">
        <v>1</v>
      </c>
      <c r="L98" s="12" t="s">
        <v>208</v>
      </c>
      <c r="M98" s="12" t="s">
        <v>209</v>
      </c>
      <c r="N98" s="12" t="s">
        <v>160</v>
      </c>
    </row>
    <row r="99" spans="1:14" ht="25.05" customHeight="1" x14ac:dyDescent="0.3">
      <c r="A99" s="20">
        <v>11099</v>
      </c>
      <c r="B99" s="12" t="s">
        <v>147</v>
      </c>
      <c r="C99" s="12" t="s">
        <v>298</v>
      </c>
      <c r="D99" s="12" t="s">
        <v>443</v>
      </c>
      <c r="E99" s="21" t="str">
        <f>B99&amp;" "&amp;C99&amp;" "&amp;D99</f>
        <v>MR. ADAM ROSS</v>
      </c>
      <c r="F99" s="22">
        <v>22496</v>
      </c>
      <c r="G99" s="20" t="s">
        <v>47</v>
      </c>
      <c r="H99" s="20" t="s">
        <v>47</v>
      </c>
      <c r="I99" s="12" t="s">
        <v>444</v>
      </c>
      <c r="J99" s="12" t="s">
        <v>159</v>
      </c>
      <c r="K99" s="12">
        <v>1</v>
      </c>
      <c r="L99" s="12" t="s">
        <v>152</v>
      </c>
      <c r="M99" s="12" t="s">
        <v>153</v>
      </c>
      <c r="N99" s="12" t="s">
        <v>154</v>
      </c>
    </row>
    <row r="100" spans="1:14" ht="25.05" customHeight="1" x14ac:dyDescent="0.3">
      <c r="A100" s="20">
        <v>11100</v>
      </c>
      <c r="B100" s="12" t="s">
        <v>170</v>
      </c>
      <c r="C100" s="12" t="s">
        <v>445</v>
      </c>
      <c r="D100" s="12" t="s">
        <v>364</v>
      </c>
      <c r="E100" s="21" t="str">
        <f>B100&amp;" "&amp;C100&amp;" "&amp;D100</f>
        <v>MRS. LATASHA NAVARRO</v>
      </c>
      <c r="F100" s="22">
        <v>22174</v>
      </c>
      <c r="G100" s="20" t="s">
        <v>157</v>
      </c>
      <c r="H100" s="20" t="s">
        <v>167</v>
      </c>
      <c r="I100" s="12" t="s">
        <v>446</v>
      </c>
      <c r="J100" s="12" t="s">
        <v>159</v>
      </c>
      <c r="K100" s="12">
        <v>1</v>
      </c>
      <c r="L100" s="12" t="s">
        <v>208</v>
      </c>
      <c r="M100" s="12" t="s">
        <v>209</v>
      </c>
      <c r="N100" s="12" t="s">
        <v>154</v>
      </c>
    </row>
    <row r="101" spans="1:14" ht="25.05" customHeight="1" x14ac:dyDescent="0.3">
      <c r="A101" s="20">
        <v>11101</v>
      </c>
      <c r="B101" s="12" t="s">
        <v>164</v>
      </c>
      <c r="C101" s="12" t="s">
        <v>447</v>
      </c>
      <c r="D101" s="12" t="s">
        <v>247</v>
      </c>
      <c r="E101" s="21" t="str">
        <f>B101&amp;" "&amp;C101&amp;" "&amp;D101</f>
        <v>MS. ABBY SAI</v>
      </c>
      <c r="F101" s="22">
        <v>23959</v>
      </c>
      <c r="G101" s="20" t="s">
        <v>157</v>
      </c>
      <c r="H101" s="20" t="s">
        <v>167</v>
      </c>
      <c r="I101" s="12" t="s">
        <v>448</v>
      </c>
      <c r="J101" s="12" t="s">
        <v>169</v>
      </c>
      <c r="K101" s="12">
        <v>0</v>
      </c>
      <c r="L101" s="12" t="s">
        <v>152</v>
      </c>
      <c r="M101" s="12" t="s">
        <v>153</v>
      </c>
      <c r="N101" s="12" t="s">
        <v>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1109-5B51-41D3-A048-A33F9A9390FF}">
  <dimension ref="B2:N33"/>
  <sheetViews>
    <sheetView showGridLines="0" zoomScaleNormal="100" workbookViewId="0">
      <selection activeCell="G5" sqref="G5"/>
    </sheetView>
  </sheetViews>
  <sheetFormatPr defaultRowHeight="14.4" x14ac:dyDescent="0.3"/>
  <cols>
    <col min="3" max="3" width="96.21875" customWidth="1"/>
    <col min="4" max="4" width="3.5546875" customWidth="1"/>
    <col min="5" max="5" width="3.77734375" customWidth="1"/>
    <col min="6" max="6" width="11.21875" customWidth="1"/>
    <col min="7" max="7" width="9.88671875" customWidth="1"/>
    <col min="11" max="11" width="16.109375" customWidth="1"/>
    <col min="12" max="12" width="14.109375" customWidth="1"/>
    <col min="13" max="13" width="14.77734375" customWidth="1"/>
    <col min="14" max="14" width="21.44140625" customWidth="1"/>
  </cols>
  <sheetData>
    <row r="2" spans="2:14" x14ac:dyDescent="0.3">
      <c r="B2" t="s">
        <v>465</v>
      </c>
      <c r="F2" s="36" t="s">
        <v>476</v>
      </c>
    </row>
    <row r="3" spans="2:14" ht="15" thickBot="1" x14ac:dyDescent="0.35"/>
    <row r="4" spans="2:14" ht="25.05" customHeight="1" x14ac:dyDescent="0.3">
      <c r="B4" s="10">
        <v>1</v>
      </c>
      <c r="C4" s="26" t="s">
        <v>466</v>
      </c>
      <c r="D4" s="2"/>
      <c r="F4" s="37">
        <v>10</v>
      </c>
      <c r="G4" s="30"/>
      <c r="H4" s="32" t="s">
        <v>467</v>
      </c>
      <c r="I4" s="32" t="s">
        <v>468</v>
      </c>
      <c r="K4" s="34" t="s">
        <v>472</v>
      </c>
      <c r="L4" s="35"/>
      <c r="M4" s="35"/>
    </row>
    <row r="5" spans="2:14" ht="25.05" customHeight="1" x14ac:dyDescent="0.3">
      <c r="B5" s="10">
        <v>2</v>
      </c>
      <c r="C5" s="9" t="s">
        <v>470</v>
      </c>
      <c r="D5" s="2"/>
      <c r="F5" s="31" t="s">
        <v>469</v>
      </c>
      <c r="G5" s="38">
        <f>HLOOKUP($F$4,Support_Data_3!$B$4:$J$8,ROWS($R$1:R3),0)</f>
        <v>0.75</v>
      </c>
      <c r="H5" s="39">
        <f>G5+5%</f>
        <v>0.8</v>
      </c>
      <c r="I5" s="39">
        <f>G5-5%</f>
        <v>0.7</v>
      </c>
      <c r="K5" s="16" t="s">
        <v>462</v>
      </c>
      <c r="L5" s="16" t="s">
        <v>473</v>
      </c>
      <c r="M5" s="16" t="s">
        <v>474</v>
      </c>
      <c r="N5" s="16" t="s">
        <v>475</v>
      </c>
    </row>
    <row r="6" spans="2:14" ht="25.05" customHeight="1" x14ac:dyDescent="0.3">
      <c r="B6" s="10">
        <v>3</v>
      </c>
      <c r="C6" s="9" t="s">
        <v>471</v>
      </c>
      <c r="D6" s="2"/>
      <c r="F6" s="31" t="s">
        <v>463</v>
      </c>
      <c r="G6" s="38">
        <f>HLOOKUP($F$4,Support_Data_3!$B$4:$J$8,ROWS($R$1:R4),0)</f>
        <v>0.2</v>
      </c>
      <c r="H6" s="39">
        <f t="shared" ref="H6:H7" si="0">G6+5%</f>
        <v>0.25</v>
      </c>
      <c r="I6" s="39">
        <f t="shared" ref="I6:I7" si="1">G6-5%</f>
        <v>0.15000000000000002</v>
      </c>
      <c r="K6" s="28">
        <v>0.61021569422632949</v>
      </c>
      <c r="L6" s="28">
        <v>0.38978430577367057</v>
      </c>
      <c r="M6" s="28">
        <v>0</v>
      </c>
      <c r="N6" s="40" t="str">
        <f>IF(AND($K6&gt;$I$5,$K6&lt;$H$5),"NO","YES")</f>
        <v>YES</v>
      </c>
    </row>
    <row r="7" spans="2:14" ht="25.05" customHeight="1" x14ac:dyDescent="0.3">
      <c r="B7" s="10">
        <v>4</v>
      </c>
      <c r="C7" s="9" t="s">
        <v>477</v>
      </c>
      <c r="D7" s="2"/>
      <c r="F7" s="31" t="s">
        <v>464</v>
      </c>
      <c r="G7" s="38">
        <f>HLOOKUP($F$4,Support_Data_3!$B$4:$J$8,ROWS($R$1:R5),0)</f>
        <v>0.05</v>
      </c>
      <c r="H7" s="39">
        <f t="shared" si="0"/>
        <v>0.1</v>
      </c>
      <c r="I7" s="39">
        <f t="shared" si="1"/>
        <v>0</v>
      </c>
      <c r="K7" s="28">
        <v>0.54388338697754934</v>
      </c>
      <c r="L7" s="28">
        <v>0.45611661302245071</v>
      </c>
      <c r="M7" s="28">
        <v>0</v>
      </c>
      <c r="N7" s="40" t="str">
        <f t="shared" ref="N7:N25" si="2">IF(AND($K7&gt;$I$5,$K7&lt;$H$5),"NO","YES")</f>
        <v>YES</v>
      </c>
    </row>
    <row r="8" spans="2:14" ht="25.05" customHeight="1" x14ac:dyDescent="0.3">
      <c r="C8" s="64" t="s">
        <v>478</v>
      </c>
      <c r="K8" s="28">
        <v>0.54187937296526123</v>
      </c>
      <c r="L8" s="28">
        <v>0.45812062703473871</v>
      </c>
      <c r="M8" s="28">
        <v>0</v>
      </c>
      <c r="N8" s="40" t="str">
        <f t="shared" si="2"/>
        <v>YES</v>
      </c>
    </row>
    <row r="9" spans="2:14" ht="25.05" customHeight="1" x14ac:dyDescent="0.3">
      <c r="C9" s="64"/>
      <c r="K9" s="28">
        <v>0.52175633453982218</v>
      </c>
      <c r="L9" s="28">
        <v>0.47824366546017777</v>
      </c>
      <c r="M9" s="28">
        <v>0</v>
      </c>
      <c r="N9" s="40" t="str">
        <f t="shared" si="2"/>
        <v>YES</v>
      </c>
    </row>
    <row r="10" spans="2:14" ht="25.05" customHeight="1" x14ac:dyDescent="0.3">
      <c r="B10" s="10">
        <v>5</v>
      </c>
      <c r="C10" s="9" t="s">
        <v>479</v>
      </c>
      <c r="K10" s="28">
        <v>0.51762491310483028</v>
      </c>
      <c r="L10" s="28">
        <v>0.48237508689516972</v>
      </c>
      <c r="M10" s="28">
        <v>0</v>
      </c>
      <c r="N10" s="40" t="str">
        <f t="shared" si="2"/>
        <v>YES</v>
      </c>
    </row>
    <row r="11" spans="2:14" ht="25.05" customHeight="1" x14ac:dyDescent="0.3">
      <c r="K11" s="28">
        <v>0.52263375380124411</v>
      </c>
      <c r="L11" s="28">
        <v>0.47736624619875584</v>
      </c>
      <c r="M11" s="28">
        <v>0</v>
      </c>
      <c r="N11" s="40" t="str">
        <f t="shared" si="2"/>
        <v>YES</v>
      </c>
    </row>
    <row r="12" spans="2:14" ht="25.05" customHeight="1" x14ac:dyDescent="0.3">
      <c r="K12" s="28">
        <v>0.50966197601930419</v>
      </c>
      <c r="L12" s="28">
        <v>0.49033802398069581</v>
      </c>
      <c r="M12" s="28">
        <v>0</v>
      </c>
      <c r="N12" s="40" t="str">
        <f t="shared" si="2"/>
        <v>YES</v>
      </c>
    </row>
    <row r="13" spans="2:14" ht="25.05" customHeight="1" x14ac:dyDescent="0.3">
      <c r="K13" s="28">
        <v>0.49795963415328637</v>
      </c>
      <c r="L13" s="28">
        <v>0.50204036584671352</v>
      </c>
      <c r="M13" s="28">
        <v>0</v>
      </c>
      <c r="N13" s="40" t="str">
        <f t="shared" si="2"/>
        <v>YES</v>
      </c>
    </row>
    <row r="14" spans="2:14" ht="25.05" customHeight="1" x14ac:dyDescent="0.3">
      <c r="K14" s="28">
        <v>0.51825301447901884</v>
      </c>
      <c r="L14" s="28">
        <v>0.48174698552098122</v>
      </c>
      <c r="M14" s="28">
        <v>0</v>
      </c>
      <c r="N14" s="40" t="str">
        <f t="shared" si="2"/>
        <v>YES</v>
      </c>
    </row>
    <row r="15" spans="2:14" ht="25.05" customHeight="1" x14ac:dyDescent="0.3">
      <c r="K15" s="28">
        <v>0.52285105895647943</v>
      </c>
      <c r="L15" s="28">
        <v>0.47714894104352057</v>
      </c>
      <c r="M15" s="28">
        <v>0</v>
      </c>
      <c r="N15" s="40" t="str">
        <f t="shared" si="2"/>
        <v>YES</v>
      </c>
    </row>
    <row r="16" spans="2:14" ht="25.05" customHeight="1" x14ac:dyDescent="0.3">
      <c r="K16" s="28">
        <v>0.5219729715799758</v>
      </c>
      <c r="L16" s="28">
        <v>0.47802702842002415</v>
      </c>
      <c r="M16" s="28">
        <v>0</v>
      </c>
      <c r="N16" s="40" t="str">
        <f t="shared" si="2"/>
        <v>YES</v>
      </c>
    </row>
    <row r="17" spans="11:14" ht="25.05" customHeight="1" x14ac:dyDescent="0.3">
      <c r="K17" s="28">
        <v>0.52006400305715172</v>
      </c>
      <c r="L17" s="28">
        <v>0.47993599694284828</v>
      </c>
      <c r="M17" s="28">
        <v>0</v>
      </c>
      <c r="N17" s="40" t="str">
        <f t="shared" si="2"/>
        <v>YES</v>
      </c>
    </row>
    <row r="18" spans="11:14" ht="25.05" customHeight="1" x14ac:dyDescent="0.3">
      <c r="K18" s="28">
        <v>0.50632106939410126</v>
      </c>
      <c r="L18" s="28">
        <v>0.49367893060589874</v>
      </c>
      <c r="M18" s="28">
        <v>0</v>
      </c>
      <c r="N18" s="40" t="str">
        <f t="shared" si="2"/>
        <v>YES</v>
      </c>
    </row>
    <row r="19" spans="11:14" ht="25.05" customHeight="1" x14ac:dyDescent="0.3">
      <c r="K19" s="28">
        <v>0.51873898366899451</v>
      </c>
      <c r="L19" s="28">
        <v>0.48126101633100543</v>
      </c>
      <c r="M19" s="28">
        <v>0</v>
      </c>
      <c r="N19" s="40" t="str">
        <f t="shared" si="2"/>
        <v>YES</v>
      </c>
    </row>
    <row r="20" spans="11:14" ht="25.05" customHeight="1" x14ac:dyDescent="0.3">
      <c r="K20" s="28">
        <v>0.51994717360222653</v>
      </c>
      <c r="L20" s="28">
        <v>0.48005282639777347</v>
      </c>
      <c r="M20" s="28">
        <v>0</v>
      </c>
      <c r="N20" s="40" t="str">
        <f t="shared" si="2"/>
        <v>YES</v>
      </c>
    </row>
    <row r="21" spans="11:14" ht="25.05" customHeight="1" x14ac:dyDescent="0.3">
      <c r="K21" s="28">
        <v>0.52063028145831391</v>
      </c>
      <c r="L21" s="28">
        <v>0.47936971854168609</v>
      </c>
      <c r="M21" s="28">
        <v>0</v>
      </c>
      <c r="N21" s="40" t="str">
        <f t="shared" si="2"/>
        <v>YES</v>
      </c>
    </row>
    <row r="22" spans="11:14" ht="25.05" customHeight="1" x14ac:dyDescent="0.3">
      <c r="K22" s="28">
        <v>0.53500492232253738</v>
      </c>
      <c r="L22" s="28">
        <v>0.46499507767746268</v>
      </c>
      <c r="M22" s="28">
        <v>0</v>
      </c>
      <c r="N22" s="40" t="str">
        <f t="shared" si="2"/>
        <v>YES</v>
      </c>
    </row>
    <row r="23" spans="11:14" ht="25.05" customHeight="1" x14ac:dyDescent="0.3">
      <c r="K23" s="28">
        <v>0.54001433942924049</v>
      </c>
      <c r="L23" s="28">
        <v>0.4599856605707594</v>
      </c>
      <c r="M23" s="28">
        <v>0</v>
      </c>
      <c r="N23" s="40" t="str">
        <f t="shared" si="2"/>
        <v>YES</v>
      </c>
    </row>
    <row r="24" spans="11:14" ht="25.05" customHeight="1" x14ac:dyDescent="0.3">
      <c r="K24" s="28">
        <v>0.54952039640103933</v>
      </c>
      <c r="L24" s="28">
        <v>0.4504796035989605</v>
      </c>
      <c r="M24" s="28">
        <v>0</v>
      </c>
      <c r="N24" s="40" t="str">
        <f t="shared" si="2"/>
        <v>YES</v>
      </c>
    </row>
    <row r="25" spans="11:14" ht="25.05" customHeight="1" x14ac:dyDescent="0.3">
      <c r="K25" s="28">
        <v>0.55351300022835626</v>
      </c>
      <c r="L25" s="28">
        <v>0.44648699977164386</v>
      </c>
      <c r="M25" s="28">
        <v>0</v>
      </c>
      <c r="N25" s="40" t="str">
        <f t="shared" si="2"/>
        <v>YES</v>
      </c>
    </row>
    <row r="26" spans="11:14" ht="18" x14ac:dyDescent="0.3">
      <c r="K26" s="33"/>
      <c r="L26" s="33"/>
      <c r="M26" s="33"/>
    </row>
    <row r="27" spans="11:14" ht="18" x14ac:dyDescent="0.3">
      <c r="K27" s="33"/>
      <c r="L27" s="33"/>
      <c r="M27" s="33"/>
    </row>
    <row r="28" spans="11:14" ht="18" x14ac:dyDescent="0.3">
      <c r="K28" s="33"/>
      <c r="L28" s="33"/>
      <c r="M28" s="33"/>
    </row>
    <row r="29" spans="11:14" ht="18" x14ac:dyDescent="0.3">
      <c r="K29" s="33"/>
      <c r="L29" s="33"/>
      <c r="M29" s="33"/>
    </row>
    <row r="30" spans="11:14" ht="18" x14ac:dyDescent="0.3">
      <c r="K30" s="33"/>
      <c r="L30" s="33"/>
      <c r="M30" s="33"/>
    </row>
    <row r="31" spans="11:14" ht="18" x14ac:dyDescent="0.3">
      <c r="K31" s="33"/>
      <c r="L31" s="33"/>
      <c r="M31" s="33"/>
    </row>
    <row r="32" spans="11:14" ht="18" x14ac:dyDescent="0.3">
      <c r="K32" s="33"/>
      <c r="L32" s="33"/>
      <c r="M32" s="33"/>
    </row>
    <row r="33" spans="11:13" ht="18" x14ac:dyDescent="0.3">
      <c r="K33" s="33"/>
      <c r="L33" s="33"/>
      <c r="M33" s="33"/>
    </row>
  </sheetData>
  <mergeCells count="1">
    <mergeCell ref="C8:C9"/>
  </mergeCells>
  <conditionalFormatting sqref="N6:N25">
    <cfRule type="containsText" dxfId="0" priority="1" operator="containsText" text="YES">
      <formula>NOT(ISERROR(SEARCH("YES",N6)))</formula>
    </cfRule>
  </conditionalFormatting>
  <dataValidations count="1">
    <dataValidation type="whole" allowBlank="1" showInputMessage="1" showErrorMessage="1" errorTitle="wrong input" error="only numbers between 10 and 270 are allowed." prompt="ENTER NUMBERS BETWEEN 10 AND 270." sqref="F4" xr:uid="{C0E70848-3B15-4985-A2CB-B3F220E60BE7}">
      <formula1>10</formula1>
      <formula2>270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8A61-F5B4-4C46-9650-86727939F637}">
  <dimension ref="B4:J8"/>
  <sheetViews>
    <sheetView showGridLines="0" workbookViewId="0">
      <selection activeCell="B2" sqref="B2"/>
    </sheetView>
  </sheetViews>
  <sheetFormatPr defaultRowHeight="14.4" x14ac:dyDescent="0.3"/>
  <sheetData>
    <row r="4" spans="2:10" s="2" customFormat="1" ht="25.05" customHeight="1" x14ac:dyDescent="0.3">
      <c r="B4" s="65" t="s">
        <v>460</v>
      </c>
      <c r="C4" s="65"/>
      <c r="D4" s="20">
        <v>10</v>
      </c>
      <c r="E4" s="20">
        <v>130</v>
      </c>
      <c r="F4" s="20">
        <v>160</v>
      </c>
      <c r="G4" s="20">
        <v>180</v>
      </c>
      <c r="H4" s="20">
        <v>210</v>
      </c>
      <c r="I4" s="20">
        <v>240</v>
      </c>
      <c r="J4" s="20">
        <v>270</v>
      </c>
    </row>
    <row r="5" spans="2:10" s="2" customFormat="1" ht="25.05" customHeight="1" x14ac:dyDescent="0.3">
      <c r="B5" s="65" t="s">
        <v>461</v>
      </c>
      <c r="C5" s="65"/>
      <c r="D5" s="20">
        <v>130</v>
      </c>
      <c r="E5" s="20">
        <v>160</v>
      </c>
      <c r="F5" s="20">
        <v>180</v>
      </c>
      <c r="G5" s="20">
        <v>210</v>
      </c>
      <c r="H5" s="20">
        <v>240</v>
      </c>
      <c r="I5" s="20">
        <v>270</v>
      </c>
      <c r="J5" s="20"/>
    </row>
    <row r="6" spans="2:10" s="2" customFormat="1" ht="25.05" customHeight="1" x14ac:dyDescent="0.3">
      <c r="B6" s="65" t="s">
        <v>462</v>
      </c>
      <c r="C6" s="65"/>
      <c r="D6" s="28">
        <v>0.75</v>
      </c>
      <c r="E6" s="28">
        <v>0.7</v>
      </c>
      <c r="F6" s="28">
        <v>0.65</v>
      </c>
      <c r="G6" s="29">
        <v>0.6</v>
      </c>
      <c r="H6" s="28">
        <v>0.54999999999999993</v>
      </c>
      <c r="I6" s="28">
        <v>0.5</v>
      </c>
      <c r="J6" s="28">
        <v>0.44999999999999996</v>
      </c>
    </row>
    <row r="7" spans="2:10" s="2" customFormat="1" ht="25.05" customHeight="1" x14ac:dyDescent="0.3">
      <c r="B7" s="65" t="s">
        <v>463</v>
      </c>
      <c r="C7" s="65"/>
      <c r="D7" s="28">
        <v>0.2</v>
      </c>
      <c r="E7" s="28">
        <v>0.25000000000000006</v>
      </c>
      <c r="F7" s="28">
        <v>0.3</v>
      </c>
      <c r="G7" s="29">
        <v>0.35000000000000003</v>
      </c>
      <c r="H7" s="28">
        <v>0.40000000000000008</v>
      </c>
      <c r="I7" s="28">
        <v>0.45</v>
      </c>
      <c r="J7" s="28">
        <v>0.5</v>
      </c>
    </row>
    <row r="8" spans="2:10" s="2" customFormat="1" ht="25.05" customHeight="1" x14ac:dyDescent="0.3">
      <c r="B8" s="65" t="s">
        <v>464</v>
      </c>
      <c r="C8" s="65"/>
      <c r="D8" s="28">
        <v>0.05</v>
      </c>
      <c r="E8" s="28">
        <v>0.05</v>
      </c>
      <c r="F8" s="28">
        <v>0.05</v>
      </c>
      <c r="G8" s="29">
        <v>0.05</v>
      </c>
      <c r="H8" s="28">
        <v>0.05</v>
      </c>
      <c r="I8" s="28">
        <v>0.05</v>
      </c>
      <c r="J8" s="28">
        <v>0.05</v>
      </c>
    </row>
  </sheetData>
  <mergeCells count="5">
    <mergeCell ref="B6:C6"/>
    <mergeCell ref="B7:C7"/>
    <mergeCell ref="B8:C8"/>
    <mergeCell ref="B4:C4"/>
    <mergeCell ref="B5: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352E-AD9F-4C57-80D3-8F173D38DA2C}">
  <dimension ref="B2:R20"/>
  <sheetViews>
    <sheetView showGridLines="0" topLeftCell="D10" workbookViewId="0">
      <selection activeCell="T19" sqref="T19"/>
    </sheetView>
  </sheetViews>
  <sheetFormatPr defaultRowHeight="14.4" x14ac:dyDescent="0.3"/>
  <cols>
    <col min="3" max="3" width="97.33203125" bestFit="1" customWidth="1"/>
    <col min="5" max="5" width="14.33203125" customWidth="1"/>
    <col min="6" max="6" width="30.21875" customWidth="1"/>
    <col min="7" max="7" width="15.88671875" customWidth="1"/>
    <col min="8" max="8" width="11.44140625" customWidth="1"/>
    <col min="9" max="9" width="10.21875" customWidth="1"/>
  </cols>
  <sheetData>
    <row r="2" spans="2:18" ht="15" thickBot="1" x14ac:dyDescent="0.35">
      <c r="K2" s="53"/>
    </row>
    <row r="3" spans="2:18" s="2" customFormat="1" ht="25.05" customHeight="1" thickBot="1" x14ac:dyDescent="0.35">
      <c r="B3" s="10">
        <v>1</v>
      </c>
      <c r="C3" s="26" t="s">
        <v>480</v>
      </c>
      <c r="G3" s="42" t="s">
        <v>482</v>
      </c>
      <c r="H3" s="42" t="s">
        <v>486</v>
      </c>
      <c r="I3" s="43" t="s">
        <v>490</v>
      </c>
    </row>
    <row r="4" spans="2:18" s="2" customFormat="1" ht="25.05" customHeight="1" x14ac:dyDescent="0.3">
      <c r="B4" s="10">
        <v>2</v>
      </c>
      <c r="C4" s="9" t="s">
        <v>499</v>
      </c>
      <c r="E4" s="12" t="s">
        <v>615</v>
      </c>
      <c r="F4" s="12" t="s">
        <v>616</v>
      </c>
      <c r="G4" s="66" t="s">
        <v>483</v>
      </c>
      <c r="H4" s="45" t="s">
        <v>487</v>
      </c>
      <c r="I4" s="46">
        <v>16163</v>
      </c>
    </row>
    <row r="5" spans="2:18" s="2" customFormat="1" ht="25.05" customHeight="1" x14ac:dyDescent="0.3">
      <c r="B5" s="10"/>
      <c r="C5" s="9" t="s">
        <v>481</v>
      </c>
      <c r="E5" s="12" t="s">
        <v>609</v>
      </c>
      <c r="F5" s="12" t="s">
        <v>607</v>
      </c>
      <c r="G5" s="67"/>
      <c r="H5" s="48" t="s">
        <v>488</v>
      </c>
      <c r="I5" s="49">
        <v>8494</v>
      </c>
    </row>
    <row r="6" spans="2:18" s="2" customFormat="1" ht="25.05" customHeight="1" thickBot="1" x14ac:dyDescent="0.35">
      <c r="B6" s="10"/>
      <c r="C6" s="41" t="s">
        <v>497</v>
      </c>
      <c r="E6" s="12" t="s">
        <v>612</v>
      </c>
      <c r="F6" s="12" t="s">
        <v>608</v>
      </c>
      <c r="G6" s="68"/>
      <c r="H6" s="51" t="s">
        <v>489</v>
      </c>
      <c r="I6" s="52">
        <v>7554</v>
      </c>
    </row>
    <row r="7" spans="2:18" s="2" customFormat="1" ht="25.05" customHeight="1" x14ac:dyDescent="0.3">
      <c r="B7" s="10"/>
      <c r="C7" s="41" t="s">
        <v>498</v>
      </c>
      <c r="E7" s="12" t="s">
        <v>613</v>
      </c>
      <c r="F7" s="12" t="s">
        <v>611</v>
      </c>
      <c r="G7" s="66" t="s">
        <v>484</v>
      </c>
      <c r="H7" s="45" t="s">
        <v>487</v>
      </c>
      <c r="I7" s="46">
        <v>17917</v>
      </c>
    </row>
    <row r="8" spans="2:18" s="2" customFormat="1" ht="25.05" customHeight="1" x14ac:dyDescent="0.3">
      <c r="B8" s="10">
        <v>3</v>
      </c>
      <c r="C8" s="9" t="s">
        <v>491</v>
      </c>
      <c r="E8" s="12" t="s">
        <v>614</v>
      </c>
      <c r="F8" s="12" t="s">
        <v>610</v>
      </c>
      <c r="G8" s="67"/>
      <c r="H8" s="48" t="s">
        <v>488</v>
      </c>
      <c r="I8" s="49">
        <v>14260</v>
      </c>
    </row>
    <row r="9" spans="2:18" s="2" customFormat="1" ht="25.05" customHeight="1" thickBot="1" x14ac:dyDescent="0.35">
      <c r="B9" s="10">
        <v>4</v>
      </c>
      <c r="C9" s="9" t="s">
        <v>492</v>
      </c>
      <c r="G9" s="50"/>
      <c r="H9" s="51" t="s">
        <v>489</v>
      </c>
      <c r="I9" s="52">
        <v>5896</v>
      </c>
    </row>
    <row r="10" spans="2:18" s="2" customFormat="1" ht="25.05" customHeight="1" x14ac:dyDescent="0.3">
      <c r="G10" s="44" t="s">
        <v>485</v>
      </c>
      <c r="H10" s="45" t="s">
        <v>487</v>
      </c>
      <c r="I10" s="46">
        <v>12534</v>
      </c>
    </row>
    <row r="11" spans="2:18" s="2" customFormat="1" ht="25.05" customHeight="1" x14ac:dyDescent="0.3">
      <c r="C11" s="2" t="s">
        <v>621</v>
      </c>
      <c r="D11" s="70">
        <v>2</v>
      </c>
      <c r="E11" s="2" t="s">
        <v>617</v>
      </c>
      <c r="G11" s="47"/>
      <c r="H11" s="48" t="s">
        <v>488</v>
      </c>
      <c r="I11" s="49">
        <v>16956</v>
      </c>
    </row>
    <row r="12" spans="2:18" s="2" customFormat="1" ht="25.05" customHeight="1" thickBot="1" x14ac:dyDescent="0.35">
      <c r="G12" s="50"/>
      <c r="H12" s="51" t="s">
        <v>489</v>
      </c>
      <c r="I12" s="52">
        <v>8935</v>
      </c>
    </row>
    <row r="13" spans="2:18" s="2" customFormat="1" ht="25.05" customHeight="1" x14ac:dyDescent="0.3">
      <c r="R13" s="2" t="s">
        <v>620</v>
      </c>
    </row>
    <row r="14" spans="2:18" s="2" customFormat="1" ht="25.05" customHeight="1" x14ac:dyDescent="0.3">
      <c r="G14" s="2" t="s">
        <v>622</v>
      </c>
    </row>
    <row r="15" spans="2:18" s="2" customFormat="1" ht="25.05" customHeight="1" x14ac:dyDescent="0.3">
      <c r="G15" s="69" t="s">
        <v>612</v>
      </c>
      <c r="H15" s="2" t="s">
        <v>618</v>
      </c>
    </row>
    <row r="16" spans="2:18" s="2" customFormat="1" ht="25.05" customHeight="1" x14ac:dyDescent="0.3"/>
    <row r="17" s="2" customFormat="1" ht="25.05" customHeight="1" x14ac:dyDescent="0.3"/>
    <row r="18" s="2" customFormat="1" ht="25.05" customHeight="1" x14ac:dyDescent="0.3"/>
    <row r="19" s="2" customFormat="1" ht="25.05" customHeight="1" x14ac:dyDescent="0.3"/>
    <row r="20" s="2" customFormat="1" ht="25.05" customHeight="1" x14ac:dyDescent="0.3"/>
  </sheetData>
  <dataValidations count="1">
    <dataValidation type="list" allowBlank="1" showInputMessage="1" showErrorMessage="1" sqref="G15" xr:uid="{9857F60D-EEA9-4C80-99D3-7B9432522E4B}">
      <formula1>CHOOSE($D$11,FRUITS,VEGETABLES)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Option Button 1">
              <controlPr defaultSize="0" autoFill="0" autoLine="0" autoPict="0">
                <anchor moveWithCells="1">
                  <from>
                    <xdr:col>2</xdr:col>
                    <xdr:colOff>1775460</xdr:colOff>
                    <xdr:row>10</xdr:row>
                    <xdr:rowOff>259080</xdr:rowOff>
                  </from>
                  <to>
                    <xdr:col>2</xdr:col>
                    <xdr:colOff>3390900</xdr:colOff>
                    <xdr:row>12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Option Button 2">
              <controlPr defaultSize="0" autoFill="0" autoLine="0" autoPict="0">
                <anchor moveWithCells="1">
                  <from>
                    <xdr:col>2</xdr:col>
                    <xdr:colOff>3695700</xdr:colOff>
                    <xdr:row>10</xdr:row>
                    <xdr:rowOff>259080</xdr:rowOff>
                  </from>
                  <to>
                    <xdr:col>2</xdr:col>
                    <xdr:colOff>5791200</xdr:colOff>
                    <xdr:row>12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A5601D68B1634E91863F443B8B0484" ma:contentTypeVersion="9" ma:contentTypeDescription="Create a new document." ma:contentTypeScope="" ma:versionID="ec91edfcf49b4df972ef68a9e463b79e">
  <xsd:schema xmlns:xsd="http://www.w3.org/2001/XMLSchema" xmlns:xs="http://www.w3.org/2001/XMLSchema" xmlns:p="http://schemas.microsoft.com/office/2006/metadata/properties" xmlns:ns3="d2a631e6-432b-402b-9066-211c695b9951" xmlns:ns4="0a361069-cc7d-4484-a45d-a7802646f7d9" targetNamespace="http://schemas.microsoft.com/office/2006/metadata/properties" ma:root="true" ma:fieldsID="f9ada243e78f819b051991c9dd29cc6a" ns3:_="" ns4:_="">
    <xsd:import namespace="d2a631e6-432b-402b-9066-211c695b9951"/>
    <xsd:import namespace="0a361069-cc7d-4484-a45d-a7802646f7d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631e6-432b-402b-9066-211c695b99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361069-cc7d-4484-a45d-a7802646f7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923B09-518E-446D-94C3-2BC8242278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521E0A-BC7C-4BF4-BA68-E73324B4947B}">
  <ds:schemaRefs>
    <ds:schemaRef ds:uri="http://purl.org/dc/elements/1.1/"/>
    <ds:schemaRef ds:uri="0a361069-cc7d-4484-a45d-a7802646f7d9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d2a631e6-432b-402b-9066-211c695b9951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84980B-0760-4D6C-9F93-97254519BC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a631e6-432b-402b-9066-211c695b9951"/>
    <ds:schemaRef ds:uri="0a361069-cc7d-4484-a45d-a7802646f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Excel Final Exam_Anoushka Rishi</vt:lpstr>
      <vt:lpstr>Section 1</vt:lpstr>
      <vt:lpstr>Section 2</vt:lpstr>
      <vt:lpstr>Support_Data</vt:lpstr>
      <vt:lpstr>Section 3</vt:lpstr>
      <vt:lpstr>Support_Data_1</vt:lpstr>
      <vt:lpstr>Section 4</vt:lpstr>
      <vt:lpstr>Support_Data_3</vt:lpstr>
      <vt:lpstr>Section 5</vt:lpstr>
      <vt:lpstr>NEW WORKBOOK(FOR MACROS)</vt:lpstr>
      <vt:lpstr>FRUITS</vt:lpstr>
      <vt:lpstr>VEGETABLES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Gandhi</dc:creator>
  <cp:lastModifiedBy>Anoushka Rishi</cp:lastModifiedBy>
  <dcterms:created xsi:type="dcterms:W3CDTF">2021-10-30T02:24:34Z</dcterms:created>
  <dcterms:modified xsi:type="dcterms:W3CDTF">2024-07-31T06:28:25Z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0x010100E3A5601D68B1634E91863F443B8B0484</vt:lpwstr>
  </property>
</Properties>
</file>