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onxai-my.sharepoint.com/personal/akash_ng_kovaproducts_com/Documents/Desktop/Rose Project/Rose Project revised Glass Qty 21.04.2023/"/>
    </mc:Choice>
  </mc:AlternateContent>
  <xr:revisionPtr revIDLastSave="0" documentId="14_{DCBC308C-42E8-453F-8CDF-F255B975A3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H30" i="1"/>
  <c r="E29" i="1"/>
  <c r="H29" i="1" s="1"/>
  <c r="D29" i="1"/>
  <c r="F36" i="1"/>
  <c r="E35" i="1"/>
  <c r="D35" i="1"/>
  <c r="E34" i="1"/>
  <c r="D34" i="1"/>
  <c r="H34" i="1" s="1"/>
  <c r="E33" i="1"/>
  <c r="D33" i="1"/>
  <c r="E32" i="1"/>
  <c r="D32" i="1"/>
  <c r="E31" i="1"/>
  <c r="D31" i="1"/>
  <c r="E28" i="1"/>
  <c r="D28" i="1"/>
  <c r="H28" i="1" s="1"/>
  <c r="E27" i="1"/>
  <c r="D27" i="1"/>
  <c r="E26" i="1"/>
  <c r="D26" i="1"/>
  <c r="E25" i="1"/>
  <c r="D25" i="1"/>
  <c r="E24" i="1"/>
  <c r="D24" i="1"/>
  <c r="H24" i="1" s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H16" i="1" s="1"/>
  <c r="E15" i="1"/>
  <c r="D15" i="1"/>
  <c r="E14" i="1"/>
  <c r="D14" i="1"/>
  <c r="E13" i="1"/>
  <c r="D13" i="1"/>
  <c r="E12" i="1"/>
  <c r="D12" i="1"/>
  <c r="H12" i="1" s="1"/>
  <c r="E11" i="1"/>
  <c r="D11" i="1"/>
  <c r="E10" i="1"/>
  <c r="D10" i="1"/>
  <c r="E9" i="1"/>
  <c r="D9" i="1"/>
  <c r="E8" i="1"/>
  <c r="D8" i="1"/>
  <c r="H8" i="1" s="1"/>
  <c r="E7" i="1"/>
  <c r="D7" i="1"/>
  <c r="E6" i="1"/>
  <c r="D6" i="1"/>
  <c r="E5" i="1"/>
  <c r="D5" i="1"/>
  <c r="H13" i="1" l="1"/>
  <c r="H23" i="1"/>
  <c r="H27" i="1"/>
  <c r="H6" i="1"/>
  <c r="H10" i="1"/>
  <c r="H14" i="1"/>
  <c r="H18" i="1"/>
  <c r="H22" i="1"/>
  <c r="H26" i="1"/>
  <c r="H20" i="1"/>
  <c r="H17" i="1"/>
  <c r="H21" i="1"/>
  <c r="H25" i="1"/>
  <c r="H31" i="1"/>
  <c r="H35" i="1"/>
  <c r="H15" i="1"/>
  <c r="H7" i="1"/>
  <c r="H11" i="1"/>
  <c r="H5" i="1"/>
  <c r="H19" i="1"/>
  <c r="H32" i="1"/>
  <c r="H33" i="1"/>
  <c r="H9" i="1"/>
  <c r="H36" i="1" l="1"/>
</calcChain>
</file>

<file path=xl/sharedStrings.xml><?xml version="1.0" encoding="utf-8"?>
<sst xmlns="http://schemas.openxmlformats.org/spreadsheetml/2006/main" count="113" uniqueCount="60">
  <si>
    <t>Glass Qty Take off from Shop Drawing</t>
  </si>
  <si>
    <t>Sl NO</t>
  </si>
  <si>
    <t>Code</t>
  </si>
  <si>
    <t>Tag</t>
  </si>
  <si>
    <t>Width</t>
  </si>
  <si>
    <t>Height</t>
  </si>
  <si>
    <t>Qty</t>
  </si>
  <si>
    <t>Glass Type</t>
  </si>
  <si>
    <t>Area sqft</t>
  </si>
  <si>
    <t xml:space="preserve">D-01 </t>
  </si>
  <si>
    <t xml:space="preserve">D </t>
  </si>
  <si>
    <t xml:space="preserve">GL1 </t>
  </si>
  <si>
    <t>D-02</t>
  </si>
  <si>
    <t>D-04</t>
  </si>
  <si>
    <t>D-05</t>
  </si>
  <si>
    <t>D3-01</t>
  </si>
  <si>
    <t>D3</t>
  </si>
  <si>
    <t>D3-02</t>
  </si>
  <si>
    <t>D3-04</t>
  </si>
  <si>
    <t>D3-05</t>
  </si>
  <si>
    <t>A-01</t>
  </si>
  <si>
    <t>A</t>
  </si>
  <si>
    <t>GL2</t>
  </si>
  <si>
    <t>A-02</t>
  </si>
  <si>
    <t>A-04</t>
  </si>
  <si>
    <t>B-01</t>
  </si>
  <si>
    <t>B</t>
  </si>
  <si>
    <t>B-02</t>
  </si>
  <si>
    <t>DS-01</t>
  </si>
  <si>
    <t>DS</t>
  </si>
  <si>
    <t>DS-02</t>
  </si>
  <si>
    <t>DS-03</t>
  </si>
  <si>
    <t>DS-04</t>
  </si>
  <si>
    <t>DS-05</t>
  </si>
  <si>
    <t>DS-06</t>
  </si>
  <si>
    <t>J-01</t>
  </si>
  <si>
    <t>J</t>
  </si>
  <si>
    <t>D-03</t>
  </si>
  <si>
    <t xml:space="preserve">GL3 </t>
  </si>
  <si>
    <t>D-06</t>
  </si>
  <si>
    <t>D3-03</t>
  </si>
  <si>
    <t>D3-06</t>
  </si>
  <si>
    <t>A-03</t>
  </si>
  <si>
    <t>GL4</t>
  </si>
  <si>
    <t>A-05</t>
  </si>
  <si>
    <t>A-06</t>
  </si>
  <si>
    <t>B-03</t>
  </si>
  <si>
    <t>B-04</t>
  </si>
  <si>
    <t xml:space="preserve">Total </t>
  </si>
  <si>
    <t>The Rose Gaming Emporium - Dumfries</t>
  </si>
  <si>
    <t>Aluminium Entrances and Storefront units @ First Floor</t>
  </si>
  <si>
    <t>GL-1</t>
  </si>
  <si>
    <t>GL-2</t>
  </si>
  <si>
    <t>1" DGU: (Spandrel Glass)
&gt; 1/4" Bronze HS with VSE-20 on #2
(Exterior Lite)
&gt; 1/2" Spacer - Black (Argon)
&gt; 1/4" Clear, HS
(Interior Lite)
+ Shadowbox Panel painted with
Sea Wolf PCNT2811</t>
  </si>
  <si>
    <t>GL-4</t>
  </si>
  <si>
    <t>1" DGU: (Vision Glass)
&gt; 1/4" Bronze,Tempered with VSE-20 on #2
(Exterior Lite)
&gt; 1/2" Spacer - Black (Argon)
&gt; 1/4" Clear, Tempered
(Interior Lite)</t>
  </si>
  <si>
    <t>GL-3</t>
  </si>
  <si>
    <t>1" DGU: (Spandrel Glass)
&gt; 1/4" Bronze, Tempered with VSE-20
on #2 (Exterior Lite)
&gt; 1/2" Spacer - Black (Argon)
&gt; 1/4" Clear, Tempered
(Interior Lite)
+ Shadowbox Panel painted with
Sea Wolf PCNT2811</t>
  </si>
  <si>
    <t>&gt;1" DGU: (Vision Glass)
&gt; 1/4" Bronze HS with VSE-20 on #2 (Exterior Lite)
&gt; 1/2" Spacer - Black (Argon)
&gt; 1/4" Clear, HS(Interior Lite)</t>
  </si>
  <si>
    <t>J-02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</si>
</sst>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F27" sqref="F27"/>
    </sheetView>
  </sheetViews>
  <sheetFormatPr defaultRowHeight="14.4" x14ac:dyDescent="0.3"/>
  <cols>
    <col min="1" max="1" width="10.21875" customWidth="1"/>
    <col min="2" max="2" width="10.6640625" customWidth="1"/>
    <col min="3" max="3" width="11.33203125" customWidth="1"/>
    <col min="4" max="4" width="13" customWidth="1"/>
    <col min="5" max="6" width="10.44140625" customWidth="1"/>
    <col min="7" max="8" width="12.109375" customWidth="1"/>
    <col min="9" max="9" width="33.77734375" customWidth="1"/>
    <col min="10" max="10" width="6.88671875" customWidth="1"/>
  </cols>
  <sheetData>
    <row r="1" spans="1:10" ht="22.2" customHeight="1" thickBot="1" x14ac:dyDescent="0.35">
      <c r="A1" s="16" t="s">
        <v>49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22.2" customHeight="1" thickBot="1" x14ac:dyDescent="0.35">
      <c r="A2" s="16" t="s">
        <v>50</v>
      </c>
      <c r="B2" s="17"/>
      <c r="C2" s="17"/>
      <c r="D2" s="17"/>
      <c r="E2" s="17"/>
      <c r="F2" s="17"/>
      <c r="G2" s="17"/>
      <c r="H2" s="17"/>
      <c r="I2" s="17"/>
      <c r="J2" s="18"/>
    </row>
    <row r="3" spans="1:10" ht="22.2" customHeight="1" thickBot="1" x14ac:dyDescent="0.35">
      <c r="A3" s="16" t="s">
        <v>0</v>
      </c>
      <c r="B3" s="17"/>
      <c r="C3" s="17"/>
      <c r="D3" s="17"/>
      <c r="E3" s="17"/>
      <c r="F3" s="17"/>
      <c r="G3" s="17"/>
      <c r="H3" s="17"/>
      <c r="I3" s="17"/>
      <c r="J3" s="18"/>
    </row>
    <row r="4" spans="1:10" ht="18" customHeight="1" thickBot="1" x14ac:dyDescent="0.3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/>
      <c r="J4" s="20"/>
    </row>
    <row r="5" spans="1:10" s="7" customFormat="1" ht="18" customHeight="1" x14ac:dyDescent="0.3">
      <c r="A5" s="9">
        <v>1</v>
      </c>
      <c r="B5" s="4" t="s">
        <v>9</v>
      </c>
      <c r="C5" s="4" t="s">
        <v>10</v>
      </c>
      <c r="D5" s="10">
        <f>1517.56+22+21</f>
        <v>1560.56</v>
      </c>
      <c r="E5" s="10">
        <f>1301.62+21+21</f>
        <v>1343.62</v>
      </c>
      <c r="F5" s="21">
        <v>3</v>
      </c>
      <c r="G5" s="21" t="s">
        <v>11</v>
      </c>
      <c r="H5" s="22">
        <f t="shared" ref="H5:H35" si="0">(D5*E5)/10^6*10.764*F5</f>
        <v>67.709853561542388</v>
      </c>
      <c r="I5" s="23" t="s">
        <v>58</v>
      </c>
      <c r="J5" s="24" t="s">
        <v>51</v>
      </c>
    </row>
    <row r="6" spans="1:10" s="7" customFormat="1" ht="18" customHeight="1" x14ac:dyDescent="0.3">
      <c r="A6" s="8">
        <v>2</v>
      </c>
      <c r="B6" s="3" t="s">
        <v>12</v>
      </c>
      <c r="C6" s="3" t="s">
        <v>10</v>
      </c>
      <c r="D6" s="6">
        <f>1517.56+22+21</f>
        <v>1560.56</v>
      </c>
      <c r="E6" s="6">
        <f>1714.56+21+21</f>
        <v>1756.56</v>
      </c>
      <c r="F6" s="13">
        <v>3</v>
      </c>
      <c r="G6" s="13" t="s">
        <v>11</v>
      </c>
      <c r="H6" s="14">
        <f t="shared" si="0"/>
        <v>88.519388199091196</v>
      </c>
      <c r="I6" s="15"/>
      <c r="J6" s="19"/>
    </row>
    <row r="7" spans="1:10" s="7" customFormat="1" ht="18" customHeight="1" x14ac:dyDescent="0.3">
      <c r="A7" s="8">
        <v>3</v>
      </c>
      <c r="B7" s="3" t="s">
        <v>13</v>
      </c>
      <c r="C7" s="3" t="s">
        <v>10</v>
      </c>
      <c r="D7" s="6">
        <f>653.96+22+21</f>
        <v>696.96</v>
      </c>
      <c r="E7" s="6">
        <f>1301.62+21+21</f>
        <v>1343.62</v>
      </c>
      <c r="F7" s="13">
        <v>3</v>
      </c>
      <c r="G7" s="13" t="s">
        <v>11</v>
      </c>
      <c r="H7" s="14">
        <f t="shared" si="0"/>
        <v>30.2398238697984</v>
      </c>
      <c r="I7" s="15"/>
      <c r="J7" s="19"/>
    </row>
    <row r="8" spans="1:10" s="7" customFormat="1" ht="18" customHeight="1" x14ac:dyDescent="0.3">
      <c r="A8" s="8">
        <v>4</v>
      </c>
      <c r="B8" s="3" t="s">
        <v>14</v>
      </c>
      <c r="C8" s="3" t="s">
        <v>10</v>
      </c>
      <c r="D8" s="6">
        <f>653.96+22+21</f>
        <v>696.96</v>
      </c>
      <c r="E8" s="6">
        <f>1714.56+21+21</f>
        <v>1756.56</v>
      </c>
      <c r="F8" s="13">
        <v>3</v>
      </c>
      <c r="G8" s="13" t="s">
        <v>11</v>
      </c>
      <c r="H8" s="14">
        <f t="shared" si="0"/>
        <v>39.533547444019192</v>
      </c>
      <c r="I8" s="15"/>
      <c r="J8" s="19"/>
    </row>
    <row r="9" spans="1:10" s="7" customFormat="1" ht="18" customHeight="1" x14ac:dyDescent="0.3">
      <c r="A9" s="8">
        <v>1</v>
      </c>
      <c r="B9" s="3" t="s">
        <v>15</v>
      </c>
      <c r="C9" s="3" t="s">
        <v>16</v>
      </c>
      <c r="D9" s="6">
        <f>1517.56+22+21</f>
        <v>1560.56</v>
      </c>
      <c r="E9" s="6">
        <f>1301.62+21+21</f>
        <v>1343.62</v>
      </c>
      <c r="F9" s="13">
        <v>3</v>
      </c>
      <c r="G9" s="13" t="s">
        <v>11</v>
      </c>
      <c r="H9" s="14">
        <f t="shared" si="0"/>
        <v>67.709853561542388</v>
      </c>
      <c r="I9" s="15"/>
      <c r="J9" s="19"/>
    </row>
    <row r="10" spans="1:10" s="7" customFormat="1" ht="18" customHeight="1" x14ac:dyDescent="0.3">
      <c r="A10" s="8">
        <v>2</v>
      </c>
      <c r="B10" s="3" t="s">
        <v>17</v>
      </c>
      <c r="C10" s="3" t="s">
        <v>16</v>
      </c>
      <c r="D10" s="6">
        <f>1517.56+22+21</f>
        <v>1560.56</v>
      </c>
      <c r="E10" s="6">
        <f>1714.56+21+21</f>
        <v>1756.56</v>
      </c>
      <c r="F10" s="13">
        <v>3</v>
      </c>
      <c r="G10" s="13" t="s">
        <v>11</v>
      </c>
      <c r="H10" s="14">
        <f t="shared" si="0"/>
        <v>88.519388199091196</v>
      </c>
      <c r="I10" s="15"/>
      <c r="J10" s="19"/>
    </row>
    <row r="11" spans="1:10" s="7" customFormat="1" ht="18" customHeight="1" x14ac:dyDescent="0.3">
      <c r="A11" s="8">
        <v>3</v>
      </c>
      <c r="B11" s="3" t="s">
        <v>18</v>
      </c>
      <c r="C11" s="3" t="s">
        <v>16</v>
      </c>
      <c r="D11" s="6">
        <f>653.96+22+21</f>
        <v>696.96</v>
      </c>
      <c r="E11" s="6">
        <f>1301.62+21+21</f>
        <v>1343.62</v>
      </c>
      <c r="F11" s="13">
        <v>3</v>
      </c>
      <c r="G11" s="13" t="s">
        <v>11</v>
      </c>
      <c r="H11" s="14">
        <f t="shared" si="0"/>
        <v>30.2398238697984</v>
      </c>
      <c r="I11" s="15"/>
      <c r="J11" s="19"/>
    </row>
    <row r="12" spans="1:10" s="7" customFormat="1" ht="18" customHeight="1" thickBot="1" x14ac:dyDescent="0.35">
      <c r="A12" s="11">
        <v>4</v>
      </c>
      <c r="B12" s="5" t="s">
        <v>19</v>
      </c>
      <c r="C12" s="5" t="s">
        <v>16</v>
      </c>
      <c r="D12" s="12">
        <f>653.96+22+21</f>
        <v>696.96</v>
      </c>
      <c r="E12" s="12">
        <f>1714.56+21+21</f>
        <v>1756.56</v>
      </c>
      <c r="F12" s="25">
        <v>3</v>
      </c>
      <c r="G12" s="25" t="s">
        <v>11</v>
      </c>
      <c r="H12" s="26">
        <f t="shared" si="0"/>
        <v>39.533547444019192</v>
      </c>
      <c r="I12" s="27"/>
      <c r="J12" s="28"/>
    </row>
    <row r="13" spans="1:10" s="7" customFormat="1" ht="18" customHeight="1" x14ac:dyDescent="0.3">
      <c r="A13" s="9">
        <v>1</v>
      </c>
      <c r="B13" s="4" t="s">
        <v>20</v>
      </c>
      <c r="C13" s="4" t="s">
        <v>21</v>
      </c>
      <c r="D13" s="10">
        <f>1568.36+22+22</f>
        <v>1612.36</v>
      </c>
      <c r="E13" s="10">
        <f>1301.62+21+21</f>
        <v>1343.62</v>
      </c>
      <c r="F13" s="21">
        <v>1</v>
      </c>
      <c r="G13" s="21" t="s">
        <v>22</v>
      </c>
      <c r="H13" s="22">
        <f t="shared" si="0"/>
        <v>23.319120377404793</v>
      </c>
      <c r="I13" s="23" t="s">
        <v>53</v>
      </c>
      <c r="J13" s="24" t="s">
        <v>52</v>
      </c>
    </row>
    <row r="14" spans="1:10" s="7" customFormat="1" ht="18" customHeight="1" x14ac:dyDescent="0.3">
      <c r="A14" s="8">
        <v>2</v>
      </c>
      <c r="B14" s="3" t="s">
        <v>23</v>
      </c>
      <c r="C14" s="3" t="s">
        <v>21</v>
      </c>
      <c r="D14" s="6">
        <f>603.16+22+22</f>
        <v>647.16</v>
      </c>
      <c r="E14" s="6">
        <f>1301.62+21+21</f>
        <v>1343.62</v>
      </c>
      <c r="F14" s="13">
        <v>1</v>
      </c>
      <c r="G14" s="13" t="s">
        <v>22</v>
      </c>
      <c r="H14" s="14">
        <f t="shared" si="0"/>
        <v>9.3596975510687983</v>
      </c>
      <c r="I14" s="15"/>
      <c r="J14" s="19"/>
    </row>
    <row r="15" spans="1:10" s="7" customFormat="1" ht="18" customHeight="1" x14ac:dyDescent="0.3">
      <c r="A15" s="8">
        <v>3</v>
      </c>
      <c r="B15" s="3" t="s">
        <v>24</v>
      </c>
      <c r="C15" s="3" t="s">
        <v>21</v>
      </c>
      <c r="D15" s="6">
        <f>603.16+22+22</f>
        <v>647.16</v>
      </c>
      <c r="E15" s="6">
        <f>1714.5+22+21</f>
        <v>1757.5</v>
      </c>
      <c r="F15" s="13">
        <v>1</v>
      </c>
      <c r="G15" s="13" t="s">
        <v>22</v>
      </c>
      <c r="H15" s="14">
        <f t="shared" si="0"/>
        <v>12.242798146799998</v>
      </c>
      <c r="I15" s="15"/>
      <c r="J15" s="19"/>
    </row>
    <row r="16" spans="1:10" s="7" customFormat="1" ht="18" customHeight="1" x14ac:dyDescent="0.3">
      <c r="A16" s="8">
        <v>4</v>
      </c>
      <c r="B16" s="3" t="s">
        <v>25</v>
      </c>
      <c r="C16" s="3" t="s">
        <v>26</v>
      </c>
      <c r="D16" s="6">
        <f>907.98+22+21</f>
        <v>950.98</v>
      </c>
      <c r="E16" s="6">
        <f>1301.62+21+21</f>
        <v>1343.62</v>
      </c>
      <c r="F16" s="13">
        <v>1</v>
      </c>
      <c r="G16" s="13" t="s">
        <v>22</v>
      </c>
      <c r="H16" s="14">
        <f t="shared" si="0"/>
        <v>13.753762867166397</v>
      </c>
      <c r="I16" s="15"/>
      <c r="J16" s="19"/>
    </row>
    <row r="17" spans="1:10" s="7" customFormat="1" ht="18" customHeight="1" x14ac:dyDescent="0.3">
      <c r="A17" s="8">
        <v>5</v>
      </c>
      <c r="B17" s="3" t="s">
        <v>27</v>
      </c>
      <c r="C17" s="3" t="s">
        <v>26</v>
      </c>
      <c r="D17" s="6">
        <f>1263.54+22+21</f>
        <v>1306.54</v>
      </c>
      <c r="E17" s="6">
        <f>1301.62+21+21</f>
        <v>1343.62</v>
      </c>
      <c r="F17" s="13">
        <v>1</v>
      </c>
      <c r="G17" s="13" t="s">
        <v>22</v>
      </c>
      <c r="H17" s="14">
        <f t="shared" si="0"/>
        <v>18.896129609947199</v>
      </c>
      <c r="I17" s="15"/>
      <c r="J17" s="19"/>
    </row>
    <row r="18" spans="1:10" s="7" customFormat="1" ht="18" customHeight="1" x14ac:dyDescent="0.3">
      <c r="A18" s="8">
        <v>6</v>
      </c>
      <c r="B18" s="3" t="s">
        <v>28</v>
      </c>
      <c r="C18" s="3" t="s">
        <v>29</v>
      </c>
      <c r="D18" s="6">
        <f>1517.56+22+21</f>
        <v>1560.56</v>
      </c>
      <c r="E18" s="6">
        <f>1301.62+21+21</f>
        <v>1343.62</v>
      </c>
      <c r="F18" s="13">
        <v>1</v>
      </c>
      <c r="G18" s="13" t="s">
        <v>22</v>
      </c>
      <c r="H18" s="14">
        <f t="shared" si="0"/>
        <v>22.569951187180795</v>
      </c>
      <c r="I18" s="15"/>
      <c r="J18" s="19"/>
    </row>
    <row r="19" spans="1:10" s="7" customFormat="1" ht="18" customHeight="1" x14ac:dyDescent="0.3">
      <c r="A19" s="8">
        <v>7</v>
      </c>
      <c r="B19" s="3" t="s">
        <v>30</v>
      </c>
      <c r="C19" s="3" t="s">
        <v>29</v>
      </c>
      <c r="D19" s="6">
        <f>1517.56+22+21</f>
        <v>1560.56</v>
      </c>
      <c r="E19" s="6">
        <f>1714.5+21+22</f>
        <v>1757.5</v>
      </c>
      <c r="F19" s="13">
        <v>1</v>
      </c>
      <c r="G19" s="13" t="s">
        <v>22</v>
      </c>
      <c r="H19" s="14">
        <f t="shared" si="0"/>
        <v>29.522252728799995</v>
      </c>
      <c r="I19" s="15"/>
      <c r="J19" s="19"/>
    </row>
    <row r="20" spans="1:10" s="7" customFormat="1" ht="18" customHeight="1" x14ac:dyDescent="0.3">
      <c r="A20" s="8">
        <v>8</v>
      </c>
      <c r="B20" s="3" t="s">
        <v>31</v>
      </c>
      <c r="C20" s="3" t="s">
        <v>29</v>
      </c>
      <c r="D20" s="6">
        <f>1517.56+22+21</f>
        <v>1560.56</v>
      </c>
      <c r="E20" s="6">
        <f>648.09+22+22</f>
        <v>692.09</v>
      </c>
      <c r="F20" s="13">
        <v>1</v>
      </c>
      <c r="G20" s="13" t="s">
        <v>22</v>
      </c>
      <c r="H20" s="14">
        <f t="shared" si="0"/>
        <v>11.625636353385598</v>
      </c>
      <c r="I20" s="15"/>
      <c r="J20" s="19"/>
    </row>
    <row r="21" spans="1:10" s="7" customFormat="1" ht="18" customHeight="1" x14ac:dyDescent="0.3">
      <c r="A21" s="8">
        <v>9</v>
      </c>
      <c r="B21" s="3" t="s">
        <v>32</v>
      </c>
      <c r="C21" s="3" t="s">
        <v>29</v>
      </c>
      <c r="D21" s="6">
        <f>653.96+22+22</f>
        <v>697.96</v>
      </c>
      <c r="E21" s="6">
        <f>1301.62+21+21</f>
        <v>1343.62</v>
      </c>
      <c r="F21" s="13">
        <v>1</v>
      </c>
      <c r="G21" s="13" t="s">
        <v>22</v>
      </c>
      <c r="H21" s="14">
        <f t="shared" si="0"/>
        <v>10.094404015612799</v>
      </c>
      <c r="I21" s="15"/>
      <c r="J21" s="19"/>
    </row>
    <row r="22" spans="1:10" s="7" customFormat="1" ht="18" customHeight="1" x14ac:dyDescent="0.3">
      <c r="A22" s="8">
        <v>10</v>
      </c>
      <c r="B22" s="3" t="s">
        <v>33</v>
      </c>
      <c r="C22" s="3" t="s">
        <v>29</v>
      </c>
      <c r="D22" s="6">
        <f>653.96+22+22</f>
        <v>697.96</v>
      </c>
      <c r="E22" s="6">
        <f>1714.5+21+22</f>
        <v>1757.5</v>
      </c>
      <c r="F22" s="13">
        <v>1</v>
      </c>
      <c r="G22" s="13" t="s">
        <v>22</v>
      </c>
      <c r="H22" s="14">
        <f t="shared" si="0"/>
        <v>13.203818830799998</v>
      </c>
      <c r="I22" s="15"/>
      <c r="J22" s="19"/>
    </row>
    <row r="23" spans="1:10" s="7" customFormat="1" ht="18" customHeight="1" x14ac:dyDescent="0.3">
      <c r="A23" s="8">
        <v>11</v>
      </c>
      <c r="B23" s="3" t="s">
        <v>34</v>
      </c>
      <c r="C23" s="3" t="s">
        <v>29</v>
      </c>
      <c r="D23" s="6">
        <f>653.96+22+22</f>
        <v>697.96</v>
      </c>
      <c r="E23" s="6">
        <f>648.09+22+22</f>
        <v>692.09</v>
      </c>
      <c r="F23" s="13">
        <v>1</v>
      </c>
      <c r="G23" s="13" t="s">
        <v>22</v>
      </c>
      <c r="H23" s="14">
        <f t="shared" si="0"/>
        <v>5.1995624322096008</v>
      </c>
      <c r="I23" s="15"/>
      <c r="J23" s="19"/>
    </row>
    <row r="24" spans="1:10" s="7" customFormat="1" ht="18" customHeight="1" thickBot="1" x14ac:dyDescent="0.35">
      <c r="A24" s="11">
        <v>12</v>
      </c>
      <c r="B24" s="5" t="s">
        <v>35</v>
      </c>
      <c r="C24" s="5" t="s">
        <v>36</v>
      </c>
      <c r="D24" s="12">
        <f>1839.72+22+22</f>
        <v>1883.72</v>
      </c>
      <c r="E24" s="12">
        <f>1301.62+21+21</f>
        <v>1343.62</v>
      </c>
      <c r="F24" s="25">
        <v>1</v>
      </c>
      <c r="G24" s="25" t="s">
        <v>22</v>
      </c>
      <c r="H24" s="26">
        <f t="shared" si="0"/>
        <v>27.243725617929599</v>
      </c>
      <c r="I24" s="27"/>
      <c r="J24" s="28"/>
    </row>
    <row r="25" spans="1:10" s="7" customFormat="1" ht="25.2" customHeight="1" x14ac:dyDescent="0.3">
      <c r="A25" s="9">
        <v>1</v>
      </c>
      <c r="B25" s="4" t="s">
        <v>37</v>
      </c>
      <c r="C25" s="4" t="s">
        <v>10</v>
      </c>
      <c r="D25" s="10">
        <f>1517.56+22+21</f>
        <v>1560.56</v>
      </c>
      <c r="E25" s="10">
        <f>648.09+22+22</f>
        <v>692.09</v>
      </c>
      <c r="F25" s="21">
        <v>3</v>
      </c>
      <c r="G25" s="21" t="s">
        <v>38</v>
      </c>
      <c r="H25" s="22">
        <f t="shared" si="0"/>
        <v>34.876909060156791</v>
      </c>
      <c r="I25" s="40" t="s">
        <v>55</v>
      </c>
      <c r="J25" s="37" t="s">
        <v>56</v>
      </c>
    </row>
    <row r="26" spans="1:10" s="7" customFormat="1" ht="25.2" customHeight="1" x14ac:dyDescent="0.3">
      <c r="A26" s="8">
        <v>2</v>
      </c>
      <c r="B26" s="3" t="s">
        <v>39</v>
      </c>
      <c r="C26" s="3" t="s">
        <v>10</v>
      </c>
      <c r="D26" s="6">
        <f>653.96+22+21</f>
        <v>696.96</v>
      </c>
      <c r="E26" s="6">
        <f>648.09+22+22</f>
        <v>692.09</v>
      </c>
      <c r="F26" s="13">
        <v>3</v>
      </c>
      <c r="G26" s="13" t="s">
        <v>38</v>
      </c>
      <c r="H26" s="14">
        <f t="shared" si="0"/>
        <v>15.5763383263488</v>
      </c>
      <c r="I26" s="41"/>
      <c r="J26" s="38"/>
    </row>
    <row r="27" spans="1:10" s="7" customFormat="1" ht="25.2" customHeight="1" x14ac:dyDescent="0.3">
      <c r="A27" s="8">
        <v>3</v>
      </c>
      <c r="B27" s="3" t="s">
        <v>40</v>
      </c>
      <c r="C27" s="3" t="s">
        <v>16</v>
      </c>
      <c r="D27" s="6">
        <f>1517.56+22+21</f>
        <v>1560.56</v>
      </c>
      <c r="E27" s="6">
        <f>648.09+22+22</f>
        <v>692.09</v>
      </c>
      <c r="F27" s="13">
        <v>3</v>
      </c>
      <c r="G27" s="13" t="s">
        <v>38</v>
      </c>
      <c r="H27" s="14">
        <f>(D27*E27)/10^6*10.764*F27</f>
        <v>34.876909060156791</v>
      </c>
      <c r="I27" s="41"/>
      <c r="J27" s="38"/>
    </row>
    <row r="28" spans="1:10" s="7" customFormat="1" ht="25.2" customHeight="1" thickBot="1" x14ac:dyDescent="0.35">
      <c r="A28" s="11">
        <v>4</v>
      </c>
      <c r="B28" s="5" t="s">
        <v>41</v>
      </c>
      <c r="C28" s="5" t="s">
        <v>16</v>
      </c>
      <c r="D28" s="12">
        <f>653.96+22+21</f>
        <v>696.96</v>
      </c>
      <c r="E28" s="12">
        <f>648.09+22+22</f>
        <v>692.09</v>
      </c>
      <c r="F28" s="25">
        <v>3</v>
      </c>
      <c r="G28" s="25" t="s">
        <v>38</v>
      </c>
      <c r="H28" s="26">
        <f>(D28*E28)/10^6*10.764*F28</f>
        <v>15.5763383263488</v>
      </c>
      <c r="I28" s="41"/>
      <c r="J28" s="38"/>
    </row>
    <row r="29" spans="1:10" s="7" customFormat="1" ht="25.2" customHeight="1" x14ac:dyDescent="0.3">
      <c r="A29" s="8">
        <v>1</v>
      </c>
      <c r="B29" s="3" t="s">
        <v>59</v>
      </c>
      <c r="C29" s="3" t="s">
        <v>36</v>
      </c>
      <c r="D29" s="6">
        <f>586.57+22+21</f>
        <v>629.57000000000005</v>
      </c>
      <c r="E29" s="6">
        <f>2044.5+22+22</f>
        <v>2088.5</v>
      </c>
      <c r="F29" s="13">
        <v>1</v>
      </c>
      <c r="G29" s="13" t="s">
        <v>38</v>
      </c>
      <c r="H29" s="14">
        <f>(D29*E29)/10^6*10.764*F29</f>
        <v>14.15312015598</v>
      </c>
      <c r="I29" s="41"/>
      <c r="J29" s="38"/>
    </row>
    <row r="30" spans="1:10" s="7" customFormat="1" ht="25.2" customHeight="1" thickBot="1" x14ac:dyDescent="0.35">
      <c r="A30" s="8">
        <v>2</v>
      </c>
      <c r="B30" s="3" t="s">
        <v>59</v>
      </c>
      <c r="C30" s="3" t="s">
        <v>36</v>
      </c>
      <c r="D30" s="6">
        <f>586.57+22+21</f>
        <v>629.57000000000005</v>
      </c>
      <c r="E30" s="6">
        <f>2044.5+22+22</f>
        <v>2088.5</v>
      </c>
      <c r="F30" s="13">
        <v>1</v>
      </c>
      <c r="G30" s="13" t="s">
        <v>38</v>
      </c>
      <c r="H30" s="14">
        <f>(D30*E30)/10^6*10.764*F30</f>
        <v>14.15312015598</v>
      </c>
      <c r="I30" s="42"/>
      <c r="J30" s="39"/>
    </row>
    <row r="31" spans="1:10" s="7" customFormat="1" ht="29.4" customHeight="1" x14ac:dyDescent="0.3">
      <c r="A31" s="9">
        <v>1</v>
      </c>
      <c r="B31" s="4" t="s">
        <v>42</v>
      </c>
      <c r="C31" s="4" t="s">
        <v>21</v>
      </c>
      <c r="D31" s="10">
        <f>596.93+21+22</f>
        <v>639.92999999999995</v>
      </c>
      <c r="E31" s="10">
        <f>1714.5+21+22</f>
        <v>1757.5</v>
      </c>
      <c r="F31" s="21">
        <v>1</v>
      </c>
      <c r="G31" s="21" t="s">
        <v>43</v>
      </c>
      <c r="H31" s="35">
        <f t="shared" ref="H31" si="1">(D31*E31)/10^6*10.764*F31</f>
        <v>12.106022958899997</v>
      </c>
      <c r="I31" s="23" t="s">
        <v>57</v>
      </c>
      <c r="J31" s="24" t="s">
        <v>54</v>
      </c>
    </row>
    <row r="32" spans="1:10" s="7" customFormat="1" ht="29.4" customHeight="1" x14ac:dyDescent="0.3">
      <c r="A32" s="8">
        <v>2</v>
      </c>
      <c r="B32" s="3" t="s">
        <v>44</v>
      </c>
      <c r="C32" s="3" t="s">
        <v>21</v>
      </c>
      <c r="D32" s="6">
        <f>596.93+21+22</f>
        <v>639.92999999999995</v>
      </c>
      <c r="E32" s="6">
        <f>648.09+22+22</f>
        <v>692.09</v>
      </c>
      <c r="F32" s="13">
        <v>1</v>
      </c>
      <c r="G32" s="13" t="s">
        <v>43</v>
      </c>
      <c r="H32" s="14">
        <f t="shared" si="0"/>
        <v>4.7672588504267992</v>
      </c>
      <c r="I32" s="15"/>
      <c r="J32" s="19"/>
    </row>
    <row r="33" spans="1:10" s="7" customFormat="1" ht="29.4" customHeight="1" x14ac:dyDescent="0.3">
      <c r="A33" s="8">
        <v>3</v>
      </c>
      <c r="B33" s="3" t="s">
        <v>45</v>
      </c>
      <c r="C33" s="3" t="s">
        <v>21</v>
      </c>
      <c r="D33" s="6">
        <f>603.16+22+22</f>
        <v>647.16</v>
      </c>
      <c r="E33" s="6">
        <f>648+22+22</f>
        <v>692</v>
      </c>
      <c r="F33" s="13">
        <v>1</v>
      </c>
      <c r="G33" s="13" t="s">
        <v>43</v>
      </c>
      <c r="H33" s="14">
        <f t="shared" si="0"/>
        <v>4.8204929260799991</v>
      </c>
      <c r="I33" s="15"/>
      <c r="J33" s="19"/>
    </row>
    <row r="34" spans="1:10" s="7" customFormat="1" ht="29.4" customHeight="1" x14ac:dyDescent="0.3">
      <c r="A34" s="8">
        <v>4</v>
      </c>
      <c r="B34" s="3" t="s">
        <v>46</v>
      </c>
      <c r="C34" s="3" t="s">
        <v>26</v>
      </c>
      <c r="D34" s="6">
        <f>1263.49+22+22</f>
        <v>1307.49</v>
      </c>
      <c r="E34" s="6">
        <f>1714.5+21+22</f>
        <v>1757.5</v>
      </c>
      <c r="F34" s="13">
        <v>1</v>
      </c>
      <c r="G34" s="13" t="s">
        <v>43</v>
      </c>
      <c r="H34" s="14">
        <f t="shared" si="0"/>
        <v>24.734742797699997</v>
      </c>
      <c r="I34" s="15"/>
      <c r="J34" s="19"/>
    </row>
    <row r="35" spans="1:10" s="7" customFormat="1" ht="29.4" customHeight="1" thickBot="1" x14ac:dyDescent="0.35">
      <c r="A35" s="11">
        <v>5</v>
      </c>
      <c r="B35" s="5" t="s">
        <v>47</v>
      </c>
      <c r="C35" s="5" t="s">
        <v>26</v>
      </c>
      <c r="D35" s="12">
        <f>1263.49+22+22</f>
        <v>1307.49</v>
      </c>
      <c r="E35" s="12">
        <f>648.09+22+22</f>
        <v>692.09</v>
      </c>
      <c r="F35" s="25">
        <v>1</v>
      </c>
      <c r="G35" s="25" t="s">
        <v>43</v>
      </c>
      <c r="H35" s="36">
        <f t="shared" si="0"/>
        <v>9.7403517171324001</v>
      </c>
      <c r="I35" s="27"/>
      <c r="J35" s="28"/>
    </row>
    <row r="36" spans="1:10" s="7" customFormat="1" ht="20.399999999999999" customHeight="1" thickBot="1" x14ac:dyDescent="0.35">
      <c r="A36" s="29" t="s">
        <v>48</v>
      </c>
      <c r="B36" s="30"/>
      <c r="C36" s="30"/>
      <c r="D36" s="30"/>
      <c r="E36" s="30"/>
      <c r="F36" s="31">
        <f>SUM(F5:F35)</f>
        <v>55</v>
      </c>
      <c r="G36" s="31"/>
      <c r="H36" s="32">
        <f>SUM(H5:H35)</f>
        <v>834.41769020241827</v>
      </c>
      <c r="I36" s="33"/>
      <c r="J36" s="34"/>
    </row>
    <row r="37" spans="1:10" s="7" customFormat="1" x14ac:dyDescent="0.3"/>
    <row r="38" spans="1:10" s="7" customFormat="1" x14ac:dyDescent="0.3"/>
  </sheetData>
  <mergeCells count="12">
    <mergeCell ref="J5:J12"/>
    <mergeCell ref="J13:J24"/>
    <mergeCell ref="J31:J35"/>
    <mergeCell ref="J25:J30"/>
    <mergeCell ref="I5:I12"/>
    <mergeCell ref="I13:I24"/>
    <mergeCell ref="I31:I35"/>
    <mergeCell ref="A3:J3"/>
    <mergeCell ref="A2:J2"/>
    <mergeCell ref="A1:J1"/>
    <mergeCell ref="I25:I30"/>
    <mergeCell ref="A36:E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N G</dc:creator>
  <cp:lastModifiedBy>Akash N G</cp:lastModifiedBy>
  <cp:lastPrinted>2023-04-21T14:42:20Z</cp:lastPrinted>
  <dcterms:created xsi:type="dcterms:W3CDTF">2015-06-05T18:17:20Z</dcterms:created>
  <dcterms:modified xsi:type="dcterms:W3CDTF">2023-04-26T15:22:22Z</dcterms:modified>
</cp:coreProperties>
</file>