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7970" windowHeight="6030" activeTab="3"/>
  </bookViews>
  <sheets>
    <sheet name="2020-21" sheetId="1" r:id="rId1"/>
    <sheet name="2021-22" sheetId="2" r:id="rId2"/>
    <sheet name="2022-23" sheetId="3" r:id="rId3"/>
    <sheet name="2023-24" sheetId="6" r:id="rId4"/>
    <sheet name="2023-24-Ledger" sheetId="8" r:id="rId5"/>
  </sheets>
  <definedNames>
    <definedName name="_xlnm.Print_Area" localSheetId="0">'2020-21'!$A$1:$T$23</definedName>
    <definedName name="_xlnm.Print_Area" localSheetId="1">'2021-22'!$A$1:$V$50</definedName>
    <definedName name="_xlnm.Print_Area" localSheetId="2">'2022-23'!$A$1:$V$67</definedName>
    <definedName name="_xlnm.Print_Area" localSheetId="3">'2023-24'!$A$1:$K$63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6" l="1"/>
  <c r="J38" i="6"/>
  <c r="J23" i="6"/>
  <c r="J8" i="6" l="1"/>
  <c r="D1" i="8"/>
  <c r="F40" i="8"/>
  <c r="F33" i="8"/>
  <c r="F18" i="8"/>
  <c r="F3" i="8"/>
  <c r="J4" i="6"/>
  <c r="H4" i="6"/>
  <c r="K4" i="6" l="1"/>
  <c r="V52" i="3"/>
  <c r="V34" i="2"/>
  <c r="W15" i="1"/>
  <c r="W20" i="1" l="1"/>
  <c r="V64" i="3" l="1"/>
  <c r="H66" i="3" l="1"/>
  <c r="Y52" i="3"/>
  <c r="V29" i="3"/>
  <c r="Y29" i="3" s="1"/>
  <c r="T29" i="3"/>
  <c r="T63" i="3"/>
  <c r="T25" i="3"/>
  <c r="T46" i="3"/>
  <c r="T44" i="3"/>
  <c r="T59" i="3"/>
  <c r="I29" i="3"/>
  <c r="I63" i="3"/>
  <c r="I25" i="3"/>
  <c r="I46" i="3"/>
  <c r="I44" i="3"/>
  <c r="I59" i="3"/>
  <c r="J48" i="2"/>
  <c r="M48" i="2"/>
  <c r="O48" i="2"/>
  <c r="Q48" i="2"/>
  <c r="R48" i="2"/>
  <c r="S48" i="2"/>
  <c r="T22" i="1"/>
  <c r="R22" i="1"/>
  <c r="Q22" i="1"/>
  <c r="P22" i="1"/>
  <c r="O22" i="1"/>
  <c r="N22" i="1"/>
  <c r="M22" i="1"/>
  <c r="L22" i="1"/>
  <c r="K22" i="1"/>
  <c r="J22" i="1"/>
  <c r="I22" i="1"/>
  <c r="H22" i="1"/>
  <c r="G22" i="1"/>
  <c r="T20" i="1"/>
  <c r="T15" i="1"/>
  <c r="V66" i="3" l="1"/>
  <c r="T40" i="3" l="1"/>
  <c r="T57" i="3"/>
  <c r="T56" i="3"/>
  <c r="T55" i="3"/>
  <c r="T33" i="3"/>
  <c r="T31" i="3"/>
  <c r="T34" i="2"/>
  <c r="T32" i="2"/>
  <c r="T30" i="2"/>
  <c r="T23" i="2"/>
  <c r="T42" i="2"/>
  <c r="T41" i="2"/>
  <c r="T40" i="2"/>
  <c r="T15" i="2"/>
  <c r="T9" i="2"/>
  <c r="T7" i="2"/>
  <c r="K57" i="3" l="1"/>
  <c r="L57" i="3" s="1"/>
  <c r="N57" i="3" s="1"/>
  <c r="P57" i="3" s="1"/>
  <c r="K56" i="3"/>
  <c r="L56" i="3" s="1"/>
  <c r="N56" i="3" s="1"/>
  <c r="P56" i="3" s="1"/>
  <c r="K15" i="3"/>
  <c r="L15" i="3" s="1"/>
  <c r="N15" i="3" s="1"/>
  <c r="P15" i="3" s="1"/>
  <c r="K14" i="3"/>
  <c r="L14" i="3" s="1"/>
  <c r="N14" i="3" s="1"/>
  <c r="P14" i="3" s="1"/>
  <c r="K13" i="3"/>
  <c r="L13" i="3" s="1"/>
  <c r="N13" i="3" s="1"/>
  <c r="P13" i="3" s="1"/>
  <c r="K12" i="3"/>
  <c r="L12" i="3" s="1"/>
  <c r="N12" i="3" s="1"/>
  <c r="P12" i="3" s="1"/>
  <c r="K38" i="3"/>
  <c r="L38" i="3" s="1"/>
  <c r="N38" i="3" s="1"/>
  <c r="P38" i="3" s="1"/>
  <c r="K37" i="3"/>
  <c r="L37" i="3" s="1"/>
  <c r="N37" i="3" s="1"/>
  <c r="P37" i="3" s="1"/>
  <c r="K36" i="3"/>
  <c r="L36" i="3" s="1"/>
  <c r="N36" i="3" s="1"/>
  <c r="P36" i="3" s="1"/>
  <c r="K55" i="3"/>
  <c r="L55" i="3" s="1"/>
  <c r="N55" i="3" s="1"/>
  <c r="P55" i="3" s="1"/>
  <c r="N11" i="3"/>
  <c r="K11" i="3"/>
  <c r="N35" i="3"/>
  <c r="I35" i="3"/>
  <c r="K35" i="3" s="1"/>
  <c r="N34" i="3"/>
  <c r="I34" i="3"/>
  <c r="K34" i="3" s="1"/>
  <c r="N10" i="3"/>
  <c r="K10" i="3"/>
  <c r="L33" i="3"/>
  <c r="N33" i="3" s="1"/>
  <c r="I33" i="3"/>
  <c r="K33" i="3" s="1"/>
  <c r="K9" i="3"/>
  <c r="L9" i="3" s="1"/>
  <c r="N9" i="3" s="1"/>
  <c r="P9" i="3" s="1"/>
  <c r="K54" i="3"/>
  <c r="L54" i="3" s="1"/>
  <c r="N54" i="3" s="1"/>
  <c r="P54" i="3" s="1"/>
  <c r="N32" i="3"/>
  <c r="I32" i="3"/>
  <c r="K32" i="3" s="1"/>
  <c r="K8" i="3"/>
  <c r="L8" i="3" s="1"/>
  <c r="N8" i="3" s="1"/>
  <c r="P8" i="3" s="1"/>
  <c r="N31" i="3"/>
  <c r="I31" i="3"/>
  <c r="K31" i="3" s="1"/>
  <c r="K7" i="3"/>
  <c r="L7" i="3" s="1"/>
  <c r="N7" i="3" s="1"/>
  <c r="P7" i="3" s="1"/>
  <c r="K53" i="3"/>
  <c r="L53" i="3" s="1"/>
  <c r="N53" i="3" s="1"/>
  <c r="P53" i="3" s="1"/>
  <c r="N30" i="3"/>
  <c r="I30" i="3"/>
  <c r="K6" i="3"/>
  <c r="P11" i="3" l="1"/>
  <c r="P10" i="3"/>
  <c r="P35" i="3"/>
  <c r="P32" i="3"/>
  <c r="P31" i="3"/>
  <c r="P34" i="3"/>
  <c r="P33" i="3"/>
  <c r="L6" i="3"/>
  <c r="K30" i="3"/>
  <c r="P30" i="3" s="1"/>
  <c r="L34" i="2"/>
  <c r="N34" i="2" s="1"/>
  <c r="I34" i="2"/>
  <c r="K34" i="2" s="1"/>
  <c r="L46" i="2"/>
  <c r="N46" i="2" s="1"/>
  <c r="K46" i="2"/>
  <c r="L29" i="2"/>
  <c r="K29" i="2"/>
  <c r="N28" i="2"/>
  <c r="K28" i="2"/>
  <c r="N33" i="2"/>
  <c r="I33" i="2"/>
  <c r="K33" i="2" s="1"/>
  <c r="L32" i="2"/>
  <c r="N32" i="2" s="1"/>
  <c r="I32" i="2"/>
  <c r="K32" i="2" s="1"/>
  <c r="N45" i="2"/>
  <c r="K45" i="2"/>
  <c r="N27" i="2"/>
  <c r="K27" i="2"/>
  <c r="L31" i="2"/>
  <c r="N31" i="2" s="1"/>
  <c r="I31" i="2"/>
  <c r="N26" i="2"/>
  <c r="K26" i="2"/>
  <c r="L30" i="2"/>
  <c r="I30" i="2"/>
  <c r="K30" i="2" s="1"/>
  <c r="N44" i="2"/>
  <c r="K44" i="2"/>
  <c r="N25" i="2"/>
  <c r="K25" i="2"/>
  <c r="N24" i="2"/>
  <c r="K24" i="2"/>
  <c r="N23" i="2"/>
  <c r="K23" i="2"/>
  <c r="N43" i="2"/>
  <c r="K43" i="2"/>
  <c r="N22" i="2"/>
  <c r="K22" i="2"/>
  <c r="N42" i="2"/>
  <c r="K42" i="2"/>
  <c r="N21" i="2"/>
  <c r="K21" i="2"/>
  <c r="N20" i="2"/>
  <c r="K20" i="2"/>
  <c r="N41" i="2"/>
  <c r="K41" i="2"/>
  <c r="N19" i="2"/>
  <c r="K19" i="2"/>
  <c r="P19" i="2" s="1"/>
  <c r="N18" i="2"/>
  <c r="K18" i="2"/>
  <c r="N40" i="2"/>
  <c r="K40" i="2"/>
  <c r="N17" i="2"/>
  <c r="K17" i="2"/>
  <c r="N16" i="2"/>
  <c r="K16" i="2"/>
  <c r="N15" i="2"/>
  <c r="K15" i="2"/>
  <c r="N39" i="2"/>
  <c r="K39" i="2"/>
  <c r="N14" i="2"/>
  <c r="K14" i="2"/>
  <c r="N13" i="2"/>
  <c r="K13" i="2"/>
  <c r="N38" i="2"/>
  <c r="K38" i="2"/>
  <c r="N12" i="2"/>
  <c r="K12" i="2"/>
  <c r="N11" i="2"/>
  <c r="H11" i="2"/>
  <c r="N10" i="2"/>
  <c r="H10" i="2"/>
  <c r="V29" i="2" s="1"/>
  <c r="N37" i="2"/>
  <c r="H37" i="2"/>
  <c r="V46" i="2" s="1"/>
  <c r="N9" i="2"/>
  <c r="K9" i="2"/>
  <c r="N36" i="2"/>
  <c r="K36" i="2"/>
  <c r="P36" i="2" s="1"/>
  <c r="N8" i="2"/>
  <c r="K8" i="2"/>
  <c r="P8" i="2" s="1"/>
  <c r="N7" i="2"/>
  <c r="K7" i="2"/>
  <c r="N35" i="2"/>
  <c r="K35" i="2"/>
  <c r="N6" i="2"/>
  <c r="K6" i="2"/>
  <c r="F15" i="1"/>
  <c r="I20" i="1"/>
  <c r="L20" i="1" s="1"/>
  <c r="F14" i="1"/>
  <c r="I14" i="1" s="1"/>
  <c r="L14" i="1" s="1"/>
  <c r="G19" i="1"/>
  <c r="I19" i="1" s="1"/>
  <c r="L19" i="1" s="1"/>
  <c r="F13" i="1"/>
  <c r="F12" i="1"/>
  <c r="I12" i="1" s="1"/>
  <c r="L12" i="1" s="1"/>
  <c r="F11" i="1"/>
  <c r="I11" i="1" s="1"/>
  <c r="L11" i="1" s="1"/>
  <c r="G18" i="1"/>
  <c r="I18" i="1" s="1"/>
  <c r="L18" i="1" s="1"/>
  <c r="F10" i="1"/>
  <c r="I10" i="1" s="1"/>
  <c r="L10" i="1" s="1"/>
  <c r="F17" i="1"/>
  <c r="F9" i="1"/>
  <c r="F8" i="1"/>
  <c r="I8" i="1" s="1"/>
  <c r="L8" i="1" s="1"/>
  <c r="F16" i="1"/>
  <c r="I7" i="1"/>
  <c r="L7" i="1" s="1"/>
  <c r="F6" i="1"/>
  <c r="G6" i="1" s="1"/>
  <c r="P42" i="2" l="1"/>
  <c r="P33" i="2"/>
  <c r="P35" i="2"/>
  <c r="P9" i="2"/>
  <c r="P28" i="2"/>
  <c r="P24" i="2"/>
  <c r="N29" i="2"/>
  <c r="P29" i="2" s="1"/>
  <c r="L48" i="2"/>
  <c r="K31" i="2"/>
  <c r="P31" i="2" s="1"/>
  <c r="I48" i="2"/>
  <c r="I49" i="2" s="1"/>
  <c r="K10" i="2"/>
  <c r="P10" i="2" s="1"/>
  <c r="V48" i="2"/>
  <c r="K11" i="2"/>
  <c r="P11" i="2" s="1"/>
  <c r="T13" i="2"/>
  <c r="P38" i="2"/>
  <c r="P15" i="2"/>
  <c r="P18" i="2"/>
  <c r="P23" i="2"/>
  <c r="P16" i="2"/>
  <c r="P6" i="2"/>
  <c r="I16" i="1"/>
  <c r="L16" i="1" s="1"/>
  <c r="G16" i="1"/>
  <c r="R16" i="1"/>
  <c r="R17" i="1"/>
  <c r="I9" i="1"/>
  <c r="L9" i="1" s="1"/>
  <c r="R11" i="1"/>
  <c r="G17" i="1"/>
  <c r="I17" i="1" s="1"/>
  <c r="L17" i="1" s="1"/>
  <c r="R19" i="1"/>
  <c r="I13" i="1"/>
  <c r="L13" i="1" s="1"/>
  <c r="R15" i="1"/>
  <c r="I15" i="1"/>
  <c r="L15" i="1" s="1"/>
  <c r="P46" i="2"/>
  <c r="P13" i="2"/>
  <c r="P21" i="2"/>
  <c r="P45" i="2"/>
  <c r="P26" i="2"/>
  <c r="P32" i="2"/>
  <c r="P7" i="2"/>
  <c r="P39" i="2"/>
  <c r="P17" i="2"/>
  <c r="P44" i="2"/>
  <c r="P34" i="2"/>
  <c r="P40" i="2"/>
  <c r="P41" i="2"/>
  <c r="P27" i="2"/>
  <c r="P20" i="2"/>
  <c r="P22" i="2"/>
  <c r="H48" i="2"/>
  <c r="T11" i="2"/>
  <c r="K37" i="2"/>
  <c r="P37" i="2" s="1"/>
  <c r="P12" i="2"/>
  <c r="P14" i="2"/>
  <c r="P43" i="2"/>
  <c r="P25" i="2"/>
  <c r="N6" i="3"/>
  <c r="N30" i="2"/>
  <c r="P30" i="2" s="1"/>
  <c r="I6" i="1"/>
  <c r="F22" i="1"/>
  <c r="T48" i="2" l="1"/>
  <c r="N48" i="2"/>
  <c r="P48" i="2"/>
  <c r="K48" i="2"/>
  <c r="P6" i="3"/>
  <c r="L6" i="1"/>
</calcChain>
</file>

<file path=xl/sharedStrings.xml><?xml version="1.0" encoding="utf-8"?>
<sst xmlns="http://schemas.openxmlformats.org/spreadsheetml/2006/main" count="819" uniqueCount="232">
  <si>
    <t>Department of Commerical Taxes, Government of Uttar Pradesh</t>
  </si>
  <si>
    <t>E FORM (2020-2021)</t>
  </si>
  <si>
    <t>Book s.no.</t>
  </si>
  <si>
    <t>Form No</t>
  </si>
  <si>
    <t>Party Name</t>
  </si>
  <si>
    <t>Bill No.</t>
  </si>
  <si>
    <t>Bill Date</t>
  </si>
  <si>
    <t>Bill Amt.</t>
  </si>
  <si>
    <t xml:space="preserve">VAT </t>
  </si>
  <si>
    <t xml:space="preserve">TCS </t>
  </si>
  <si>
    <t>TOTAL AMT</t>
  </si>
  <si>
    <t xml:space="preserve">PAYMENTS </t>
  </si>
  <si>
    <t xml:space="preserve">DATE </t>
  </si>
  <si>
    <t>DIFF(VAT not paid by us levied by IGL</t>
  </si>
  <si>
    <t>Indraprastha Gs Ltd,</t>
  </si>
  <si>
    <t>100032039821</t>
  </si>
  <si>
    <t>100032107671</t>
  </si>
  <si>
    <t>010001278951</t>
  </si>
  <si>
    <t>100032209747</t>
  </si>
  <si>
    <t>120000816721</t>
  </si>
  <si>
    <t>010001348411</t>
  </si>
  <si>
    <t>100032432958</t>
  </si>
  <si>
    <t>010001410523</t>
  </si>
  <si>
    <t>100032524843</t>
  </si>
  <si>
    <t>100032636319</t>
  </si>
  <si>
    <t>110001653046</t>
  </si>
  <si>
    <t>010001482155</t>
  </si>
  <si>
    <t>100032747109</t>
  </si>
  <si>
    <t>010001548889</t>
  </si>
  <si>
    <t>100032866416</t>
  </si>
  <si>
    <t>Total Amount</t>
  </si>
  <si>
    <t>E FORM (2021-2022)</t>
  </si>
  <si>
    <t>Tin No.</t>
  </si>
  <si>
    <t>Commodity</t>
  </si>
  <si>
    <t>TOTAL BILLING AMT</t>
  </si>
  <si>
    <t xml:space="preserve">tcs ded. by us </t>
  </si>
  <si>
    <t>TOTAL REMITTANCE</t>
  </si>
  <si>
    <t>09AAACI5076R1ZY</t>
  </si>
  <si>
    <t>PNG GAS</t>
  </si>
  <si>
    <t>100032913704</t>
  </si>
  <si>
    <t>010001605959</t>
  </si>
  <si>
    <t>100033009960</t>
  </si>
  <si>
    <t>100033085912</t>
  </si>
  <si>
    <t>LPC</t>
  </si>
  <si>
    <t>010001670742</t>
  </si>
  <si>
    <t>100033164661</t>
  </si>
  <si>
    <t>010001742575</t>
  </si>
  <si>
    <t>100033355293</t>
  </si>
  <si>
    <t>100033437196</t>
  </si>
  <si>
    <t>100033484180</t>
  </si>
  <si>
    <t>010001809136</t>
  </si>
  <si>
    <t>100033549613</t>
  </si>
  <si>
    <t>100033597419</t>
  </si>
  <si>
    <t>010001881867</t>
  </si>
  <si>
    <t>100033682038</t>
  </si>
  <si>
    <t>100033782951</t>
  </si>
  <si>
    <t>110002135984</t>
  </si>
  <si>
    <t>010001946702</t>
  </si>
  <si>
    <t>100033922032</t>
  </si>
  <si>
    <t>100034163111</t>
  </si>
  <si>
    <t>10002025142</t>
  </si>
  <si>
    <t>100034209514</t>
  </si>
  <si>
    <t>100034391599</t>
  </si>
  <si>
    <t>10002082485</t>
  </si>
  <si>
    <t>100034429201</t>
  </si>
  <si>
    <t>10002154672</t>
  </si>
  <si>
    <t>100034606119</t>
  </si>
  <si>
    <t>100034646383</t>
  </si>
  <si>
    <t>100034720095</t>
  </si>
  <si>
    <t>10002214131</t>
  </si>
  <si>
    <t>10002215079</t>
  </si>
  <si>
    <t>100034777562</t>
  </si>
  <si>
    <t>10002249669</t>
  </si>
  <si>
    <t>100034831630</t>
  </si>
  <si>
    <t>10002271678</t>
  </si>
  <si>
    <t>10002271553</t>
  </si>
  <si>
    <t>10002330502</t>
  </si>
  <si>
    <t>100034919571</t>
  </si>
  <si>
    <t>100035046757</t>
  </si>
  <si>
    <t>10002369827</t>
  </si>
  <si>
    <t>10002369692</t>
  </si>
  <si>
    <t>TOTAL</t>
  </si>
  <si>
    <t>E FORM (2022-2023)</t>
  </si>
  <si>
    <t>100035082644</t>
  </si>
  <si>
    <t>10002394896</t>
  </si>
  <si>
    <t>100035139637</t>
  </si>
  <si>
    <t>10002424304</t>
  </si>
  <si>
    <t>100035203727</t>
  </si>
  <si>
    <t>10002457559</t>
  </si>
  <si>
    <t>300001271183</t>
  </si>
  <si>
    <t>300001270610</t>
  </si>
  <si>
    <t>10002495675</t>
  </si>
  <si>
    <t>100035366413</t>
  </si>
  <si>
    <t>10002532944</t>
  </si>
  <si>
    <t>10002572487</t>
  </si>
  <si>
    <t>100035447315</t>
  </si>
  <si>
    <t>10002711827</t>
  </si>
  <si>
    <t>100035484556</t>
  </si>
  <si>
    <t>100035530727</t>
  </si>
  <si>
    <t>100035587545</t>
  </si>
  <si>
    <t>100035656427</t>
  </si>
  <si>
    <t>10002711956</t>
  </si>
  <si>
    <t>100035698107</t>
  </si>
  <si>
    <t>10002738172</t>
  </si>
  <si>
    <t>100035751244</t>
  </si>
  <si>
    <t>10002779343</t>
  </si>
  <si>
    <t>10002779166</t>
  </si>
  <si>
    <t>B. P. No.</t>
  </si>
  <si>
    <t>Total Amt by B.P. No</t>
  </si>
  <si>
    <t>Indraprastha Gs Ltd</t>
  </si>
  <si>
    <t>100035791119</t>
  </si>
  <si>
    <t>10002807912</t>
  </si>
  <si>
    <t>10002853306</t>
  </si>
  <si>
    <t>100035872560</t>
  </si>
  <si>
    <t>10002853457</t>
  </si>
  <si>
    <t>100035934502</t>
  </si>
  <si>
    <t>10002891971</t>
  </si>
  <si>
    <t>10002944949</t>
  </si>
  <si>
    <t>100036016100</t>
  </si>
  <si>
    <t>10002944792</t>
  </si>
  <si>
    <t>10002970674</t>
  </si>
  <si>
    <t>100036061591</t>
  </si>
  <si>
    <t>100036126082</t>
  </si>
  <si>
    <t>10003029028</t>
  </si>
  <si>
    <t>10003028588</t>
  </si>
  <si>
    <t>100036169741</t>
  </si>
  <si>
    <t>10003055944</t>
  </si>
  <si>
    <t>10003123596</t>
  </si>
  <si>
    <t>10003123760</t>
  </si>
  <si>
    <t>100036245229</t>
  </si>
  <si>
    <t>10003161404</t>
  </si>
  <si>
    <t>100036281809</t>
  </si>
  <si>
    <t>10003209289</t>
  </si>
  <si>
    <t>100036335468</t>
  </si>
  <si>
    <t>10003209438</t>
  </si>
  <si>
    <t>10003247147</t>
  </si>
  <si>
    <t>100036387309</t>
  </si>
  <si>
    <t>10003301254</t>
  </si>
  <si>
    <t>10003301402</t>
  </si>
  <si>
    <t>100036478664</t>
  </si>
  <si>
    <t>Total</t>
  </si>
  <si>
    <t>No Vat</t>
  </si>
  <si>
    <t>Vat</t>
  </si>
  <si>
    <t>Vat Status</t>
  </si>
  <si>
    <t>Vat Amt.</t>
  </si>
  <si>
    <t>Vat Amt</t>
  </si>
  <si>
    <t>E FORM (2023-2024)</t>
  </si>
  <si>
    <t>B-33/34 PNG FROM 01.04.2023 TO 15.04.2023 READING 136731.20 TO 140779.90 CONSUMPTION 11886.98 SCM</t>
  </si>
  <si>
    <t>10003347244</t>
  </si>
  <si>
    <t>D-4950 PNG FOM 01.04.2023 TO 15.04.2023 READING 261725.25 TO 266573.11 CONSUMPTION 14233.32 SCM</t>
  </si>
  <si>
    <t>100036544211</t>
  </si>
  <si>
    <t>B-33-34 PNG READING FROM 01.05.2023 TO 15.05.2023 READING 144933.70 TO 149138.10 CONSUMPTION 12344.12 SCM</t>
  </si>
  <si>
    <t>10003437875</t>
  </si>
  <si>
    <t>D-4950 PNG FROM 01.05.2023 TO 15.05.2023 READING 271155.86 TO 274487.69 CONSUMPTION 9782.25 SCM</t>
  </si>
  <si>
    <t>100036662327</t>
  </si>
  <si>
    <t>D-4950 PNG FROM 16.04.2023 TO 30.04.2023 READING 266573.11 TO 271155.86 CONSUMPTION 13454.95 SCM</t>
  </si>
  <si>
    <t>100036597690</t>
  </si>
  <si>
    <t>D-5354 PNG FROM 01.04.2023 TO 30.04.203 READING 912649.35 TO 937138.49 CONSUMPTION 24489.14 SCM</t>
  </si>
  <si>
    <t>10003398022</t>
  </si>
  <si>
    <t>B-33/34 PNG FROM 16.04.2023 TO 30.04.2023 READING 140779.90 TO 144933.70 CONSUMPTION 12195.56 SCM</t>
  </si>
  <si>
    <t>10003397936</t>
  </si>
  <si>
    <t>B-36 PNG FROM 16.05.2023 TO 31.05.2023 READING 149138.10 TO 153624.10 CONSUMPTION 13170.90 SCM</t>
  </si>
  <si>
    <t>10003498769</t>
  </si>
  <si>
    <t>B-33 PNG FROM 01.06.2023 TO 15.06.2023 READING 153624.10 TO 157728 CONSUMPTION 12049.05 SCM</t>
  </si>
  <si>
    <t>10003542653</t>
  </si>
  <si>
    <t>D-4950 PNG FROM 01.06.2023 TO 15.06.2023 READING 279766.53 TO 283970.10 CONSUMPTION 12341.68 SCM</t>
  </si>
  <si>
    <t>100036798987</t>
  </si>
  <si>
    <t>D-5354 PNG FROM 01.05.2023 TO 31.05.2023 READING 937138.49 TO 965465.43 CONSUMPTION 28326.94 SCM</t>
  </si>
  <si>
    <t>10003498912</t>
  </si>
  <si>
    <t>D-4950 PNG FROM 16.05.2023 TO 31.05.2023 READING 274487.69 TO 279766.93 CONSUMPTION 15498.67 SCM</t>
  </si>
  <si>
    <t>100036760793</t>
  </si>
  <si>
    <t>D-4950 PNG FROM 16.06.2023 TO 30.06.2023 READING 283970.10 TO 289163.92 CONSUMPTION 15249.06 SCM</t>
  </si>
  <si>
    <t>100036859579</t>
  </si>
  <si>
    <t>D-5354 PNG FROM 01.06.2023 TO 30.06.2023 READING 965465.43 TO 994524.31 CONSUMPTION 29058.88 SCM</t>
  </si>
  <si>
    <t>10003594624</t>
  </si>
  <si>
    <t>B-33 PNG FROM 16.06.2023 TO 30.06.2023 READING 157728 TO 162738 CONSUMPTION 14709.36 SCM</t>
  </si>
  <si>
    <t>10003595044</t>
  </si>
  <si>
    <t>D-49-50 PNG FROM 01.07.2023 TO 15.07.2023 READING 289163.92 TO 293734 CONSUMPTION 13417.76 SCM</t>
  </si>
  <si>
    <t>100036925725</t>
  </si>
  <si>
    <t>B-33 PNG FROM 01.07.2023 TO 15.07.2023 READING 162738 TO 167636.30 CONSUMPTION 14381.14 SCM</t>
  </si>
  <si>
    <t>10003635204</t>
  </si>
  <si>
    <t>B-33 PNG FROM 16.07.2023 TO 31.07.2023 READING 16736.30 TO 172242.70 CONSUMPTION 13524.39 SCM</t>
  </si>
  <si>
    <t>10003700262</t>
  </si>
  <si>
    <t>D-5354 PNG FROM 01.07.2023 TO 31.07.2023 READING 994524.31 TO 1022490.27 CONSUMPTION 27965.96 SCM</t>
  </si>
  <si>
    <t>10003700408</t>
  </si>
  <si>
    <t>D-4950 PNG FROM 16.07.2023 TO 31.07.2023 READING 293734 TO 297182 CONSUMPTION 10123.33 SCM</t>
  </si>
  <si>
    <t>100036992427</t>
  </si>
  <si>
    <t>D-4950 PNG FROM 01.08.2023 TO 15.08.2023 READING 297182 TO 300566. CONSUMPTION 9932.49 SCM</t>
  </si>
  <si>
    <t>100037022688</t>
  </si>
  <si>
    <t>B-33 PNG FROM 01.08.2023 TO 15.08.2023 READING 172242.70 TO 175621.3 CONSUMPTION 9919.57 SCM</t>
  </si>
  <si>
    <t>10003730615</t>
  </si>
  <si>
    <t>B-33 PNG FROM 16.08.2023 TO 31.08.2023 READING 175621.30 TO 179091.80 CONSUMPTION 10189.39 SCM</t>
  </si>
  <si>
    <t>10003793079</t>
  </si>
  <si>
    <t>D-5354 PNG FROM 01.08.2023 TO 31.08.2023 READING 1022490.27 TO 1043210.41 CONSUMPTION 20720.14 SCM</t>
  </si>
  <si>
    <t>10003793215</t>
  </si>
  <si>
    <t>B-33/34 PNG FROM 01.09.2023 TO 15.09.2023 READING 179091.80 TO 182537.90 CONSUMPTION 10117.75 SCM</t>
  </si>
  <si>
    <t>10003828664</t>
  </si>
  <si>
    <t>D-4950 PNG FROM 16.08.2023 TO 31.08.2023 READING 300565 TO 300599 CONSUMPTION 99.82 SCM</t>
  </si>
  <si>
    <t>100037099889</t>
  </si>
  <si>
    <t>D-4950 PNG FROM 01.09.2023 TO 15.09.2023 READING 300599 TO 309103 CONSUMPTION 24967.74 SCM</t>
  </si>
  <si>
    <t>100037140957</t>
  </si>
  <si>
    <t>D-4950 PNG FROM 16.09.2023 TO 30.09.2023 READING 309103 TO 314388 CONSUMPTION 15516.76 SCM</t>
  </si>
  <si>
    <t>100037220295</t>
  </si>
  <si>
    <t>B-33 PNG FROM 16.09.2023 TO 30.09.2023 READING 182537.90 TO 187274 CONSUMPTION 13905.19 SCM</t>
  </si>
  <si>
    <t>10003880615</t>
  </si>
  <si>
    <t>D-5354 PNG FROM 01.09.2023 TO 30.09.2023 READING 1043210.41 TO 1065844 CONSUMPTION 22633.59 SCM</t>
  </si>
  <si>
    <t>10003879355</t>
  </si>
  <si>
    <t>B-33 PNG FROM 01.10.2023 TO 15.10.2023 READING 314388 TO 319333 CONSUMPTION 14518.52 SCM</t>
  </si>
  <si>
    <t>100037288944</t>
  </si>
  <si>
    <t>B-33 PNG FROM 01.10.2023 TO 15.10.2023 REAING 187274 TO 191923.7 CONSUMPTION 13651.52 SCM</t>
  </si>
  <si>
    <t>10003931983</t>
  </si>
  <si>
    <t>D-5354 PNG FROM 01.10.2023 TO 31.10.2023 READING 1065844 TO 1098649.08 CONSUMPTION 32805.08 SCM</t>
  </si>
  <si>
    <t>10003981199</t>
  </si>
  <si>
    <t>B-14 PNG FROM 16.10.2023 TO 31.10.2023 READING 64.60 TO 110 CONSUMPTION 133.29 SCM</t>
  </si>
  <si>
    <t>100037333049</t>
  </si>
  <si>
    <t>B-14 PNG FROM 16.07.2023 TO 31.07.2023 READING 25.19 TO 64 CONSUMPTION 113.95 SCM</t>
  </si>
  <si>
    <t>100036992554</t>
  </si>
  <si>
    <t>D-4950 PNG FROM 16.10.2023 TO 31.10.2023 READING 319333 TO 327087 CONSUMPTION 22765.74 SCM</t>
  </si>
  <si>
    <t>100037333015</t>
  </si>
  <si>
    <t>B-33 PNG FROM 16.10.2023 TO 31.10.2023 READING 191923.70 TO 197000 CONSUMPTION 14904.02 SCM</t>
  </si>
  <si>
    <t>10003981610</t>
  </si>
  <si>
    <t>B-33 PNG FROM 01.11.2023 TO 15.11.2023 READING 197000 TO 201600.80 CONSUMPTION 13507.95 SCM</t>
  </si>
  <si>
    <t>10004016029</t>
  </si>
  <si>
    <t>D-4950 PNG FROM 01.11.2023 TO 15.11.2023 READING 327087 TO 334680 CONSUMTION 22293.05 SCM</t>
  </si>
  <si>
    <t>100037372761</t>
  </si>
  <si>
    <t>B-14</t>
  </si>
  <si>
    <t>B-33</t>
  </si>
  <si>
    <t>D-49</t>
  </si>
  <si>
    <t>D-53</t>
  </si>
  <si>
    <t>D-50</t>
  </si>
  <si>
    <t>D-51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</si>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</sst>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/&quot;mm&quot;/&quot;yyyy"/>
    <numFmt numFmtId="165" formatCode="#,##0.00_);#,##0.00"/>
    <numFmt numFmtId="166" formatCode="#,##0.000"/>
    <numFmt numFmtId="167" formatCode="#,##0.0"/>
    <numFmt numFmtId="168" formatCode="0.0"/>
  </numFmts>
  <fonts count="16" x14ac:knownFonts="1">
    <font>
      <sz val="11"/>
      <color theme="1"/>
      <name val="Calibri"/>
      <family val="2"/>
      <scheme val="minor"/>
    </font>
    <font>
      <b/>
      <sz val="14"/>
      <color indexed="8"/>
      <name val="Goudy Old Style"/>
      <family val="1"/>
    </font>
    <font>
      <sz val="10"/>
      <color indexed="8"/>
      <name val="Goudy Old Style"/>
      <family val="1"/>
    </font>
    <font>
      <b/>
      <sz val="10"/>
      <color indexed="8"/>
      <name val="Goudy Old Style"/>
      <family val="1"/>
    </font>
    <font>
      <b/>
      <sz val="12"/>
      <color indexed="8"/>
      <name val="Goudy Old Style"/>
      <family val="1"/>
    </font>
    <font>
      <sz val="11"/>
      <color indexed="8"/>
      <name val="Goudy Old Style"/>
      <family val="1"/>
    </font>
    <font>
      <b/>
      <sz val="11"/>
      <color indexed="8"/>
      <name val="Goudy Old Style"/>
      <family val="1"/>
    </font>
    <font>
      <sz val="10"/>
      <color rgb="FFFF0000"/>
      <name val="Goudy Old Style"/>
      <family val="1"/>
    </font>
    <font>
      <sz val="12"/>
      <color indexed="8"/>
      <name val="Goudy Old Style"/>
      <family val="1"/>
    </font>
    <font>
      <sz val="11"/>
      <color theme="1"/>
      <name val="Goudy Old Style"/>
      <family val="1"/>
    </font>
    <font>
      <b/>
      <sz val="11"/>
      <color theme="1"/>
      <name val="Goudy Old Style"/>
      <family val="1"/>
    </font>
    <font>
      <sz val="11"/>
      <color rgb="FFFF0000"/>
      <name val="Goudy Old Style"/>
      <family val="1"/>
    </font>
    <font>
      <sz val="12"/>
      <color rgb="FFFF0000"/>
      <name val="Goudy Old Style"/>
      <family val="1"/>
    </font>
    <font>
      <sz val="12"/>
      <color indexed="8"/>
      <name val="Tahoma"/>
      <family val="2"/>
    </font>
    <font>
      <sz val="12"/>
      <color theme="1"/>
      <name val="Calibri"/>
      <family val="2"/>
      <scheme val="minor"/>
    </font>
    <font>
      <b/>
      <sz val="16"/>
      <color indexed="8"/>
      <name val="Goudy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2" fontId="2" fillId="0" borderId="0" xfId="0" applyNumberFormat="1" applyFont="1" applyFill="1" applyBorder="1" applyAlignment="1" applyProtection="1"/>
    <xf numFmtId="0" fontId="2" fillId="0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Continuous" vertical="center"/>
    </xf>
    <xf numFmtId="0" fontId="2" fillId="0" borderId="2" xfId="0" applyNumberFormat="1" applyFont="1" applyFill="1" applyBorder="1" applyAlignment="1" applyProtection="1">
      <alignment horizontal="centerContinuous"/>
    </xf>
    <xf numFmtId="0" fontId="8" fillId="0" borderId="0" xfId="0" applyNumberFormat="1" applyFont="1" applyFill="1" applyBorder="1" applyAlignment="1" applyProtection="1"/>
    <xf numFmtId="166" fontId="2" fillId="0" borderId="0" xfId="0" applyNumberFormat="1" applyFont="1" applyFill="1" applyBorder="1" applyAlignment="1" applyProtection="1"/>
    <xf numFmtId="165" fontId="2" fillId="0" borderId="0" xfId="0" applyNumberFormat="1" applyFont="1" applyFill="1" applyBorder="1" applyAlignment="1" applyProtection="1"/>
    <xf numFmtId="165" fontId="4" fillId="0" borderId="2" xfId="0" applyNumberFormat="1" applyFont="1" applyFill="1" applyBorder="1" applyAlignment="1" applyProtection="1"/>
    <xf numFmtId="0" fontId="2" fillId="0" borderId="0" xfId="0" quotePrefix="1" applyNumberFormat="1" applyFont="1" applyFill="1" applyBorder="1" applyAlignment="1" applyProtection="1"/>
    <xf numFmtId="2" fontId="2" fillId="0" borderId="0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 applyProtection="1"/>
    <xf numFmtId="2" fontId="2" fillId="0" borderId="2" xfId="0" applyNumberFormat="1" applyFont="1" applyFill="1" applyBorder="1" applyAlignment="1" applyProtection="1"/>
    <xf numFmtId="165" fontId="2" fillId="0" borderId="2" xfId="0" applyNumberFormat="1" applyFont="1" applyFill="1" applyBorder="1" applyAlignment="1" applyProtection="1"/>
    <xf numFmtId="4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14" fontId="2" fillId="0" borderId="2" xfId="0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164" fontId="5" fillId="0" borderId="0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 applyProtection="1"/>
    <xf numFmtId="0" fontId="5" fillId="0" borderId="0" xfId="0" quotePrefix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Border="1" applyAlignment="1" applyProtection="1">
      <alignment vertical="center"/>
    </xf>
    <xf numFmtId="165" fontId="6" fillId="2" borderId="0" xfId="0" applyNumberFormat="1" applyFont="1" applyFill="1" applyBorder="1" applyAlignment="1" applyProtection="1">
      <alignment horizontal="right" vertical="center"/>
    </xf>
    <xf numFmtId="0" fontId="1" fillId="0" borderId="3" xfId="0" applyNumberFormat="1" applyFont="1" applyFill="1" applyBorder="1" applyAlignment="1" applyProtection="1">
      <alignment horizontal="centerContinuous" vertical="center"/>
    </xf>
    <xf numFmtId="0" fontId="2" fillId="0" borderId="3" xfId="0" applyNumberFormat="1" applyFont="1" applyFill="1" applyBorder="1" applyAlignment="1" applyProtection="1">
      <alignment horizontal="centerContinuous"/>
    </xf>
    <xf numFmtId="0" fontId="5" fillId="0" borderId="3" xfId="0" applyNumberFormat="1" applyFont="1" applyFill="1" applyBorder="1" applyAlignment="1" applyProtection="1">
      <alignment horizontal="right" vertical="center"/>
    </xf>
    <xf numFmtId="0" fontId="2" fillId="0" borderId="3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vertical="top"/>
    </xf>
    <xf numFmtId="0" fontId="3" fillId="0" borderId="1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>
      <alignment horizontal="right" vertical="center"/>
    </xf>
    <xf numFmtId="0" fontId="2" fillId="0" borderId="2" xfId="0" quotePrefix="1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right" vertical="center"/>
    </xf>
    <xf numFmtId="2" fontId="6" fillId="0" borderId="2" xfId="0" applyNumberFormat="1" applyFont="1" applyFill="1" applyBorder="1" applyAlignment="1" applyProtection="1">
      <alignment horizontal="right" vertical="center"/>
    </xf>
    <xf numFmtId="0" fontId="3" fillId="0" borderId="2" xfId="0" applyNumberFormat="1" applyFont="1" applyFill="1" applyBorder="1" applyAlignment="1" applyProtection="1"/>
    <xf numFmtId="0" fontId="6" fillId="0" borderId="2" xfId="0" applyNumberFormat="1" applyFont="1" applyFill="1" applyBorder="1" applyAlignment="1" applyProtection="1">
      <alignment horizontal="right" vertical="center"/>
    </xf>
    <xf numFmtId="2" fontId="3" fillId="0" borderId="2" xfId="0" applyNumberFormat="1" applyFont="1" applyFill="1" applyBorder="1" applyAlignment="1" applyProtection="1"/>
    <xf numFmtId="165" fontId="5" fillId="2" borderId="0" xfId="0" applyNumberFormat="1" applyFont="1" applyFill="1" applyBorder="1" applyAlignment="1" applyProtection="1"/>
    <xf numFmtId="165" fontId="3" fillId="0" borderId="0" xfId="0" applyNumberFormat="1" applyFont="1" applyFill="1" applyBorder="1" applyAlignment="1" applyProtection="1"/>
    <xf numFmtId="2" fontId="7" fillId="0" borderId="0" xfId="0" applyNumberFormat="1" applyFont="1" applyFill="1" applyBorder="1" applyAlignment="1" applyProtection="1"/>
    <xf numFmtId="4" fontId="2" fillId="0" borderId="0" xfId="0" applyNumberFormat="1" applyFont="1" applyFill="1" applyBorder="1" applyAlignment="1" applyProtection="1"/>
    <xf numFmtId="165" fontId="4" fillId="2" borderId="0" xfId="0" applyNumberFormat="1" applyFont="1" applyFill="1" applyBorder="1" applyAlignment="1" applyProtection="1"/>
    <xf numFmtId="0" fontId="2" fillId="0" borderId="2" xfId="0" quotePrefix="1" applyNumberFormat="1" applyFont="1" applyFill="1" applyBorder="1" applyAlignment="1" applyProtection="1"/>
    <xf numFmtId="2" fontId="2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8" fillId="2" borderId="0" xfId="0" applyNumberFormat="1" applyFont="1" applyFill="1" applyBorder="1" applyAlignment="1" applyProtection="1"/>
    <xf numFmtId="2" fontId="8" fillId="0" borderId="0" xfId="0" applyNumberFormat="1" applyFont="1" applyFill="1" applyBorder="1" applyAlignment="1" applyProtection="1"/>
    <xf numFmtId="165" fontId="8" fillId="0" borderId="0" xfId="0" applyNumberFormat="1" applyFont="1" applyFill="1" applyBorder="1" applyAlignment="1" applyProtection="1"/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/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5" fillId="0" borderId="0" xfId="0" quotePrefix="1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NumberFormat="1" applyFont="1" applyFill="1" applyBorder="1" applyAlignment="1" applyProtection="1"/>
    <xf numFmtId="2" fontId="5" fillId="0" borderId="0" xfId="0" applyNumberFormat="1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 applyProtection="1"/>
    <xf numFmtId="165" fontId="5" fillId="0" borderId="0" xfId="0" applyNumberFormat="1" applyFont="1" applyFill="1" applyBorder="1" applyAlignment="1" applyProtection="1"/>
    <xf numFmtId="4" fontId="5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/>
    <xf numFmtId="0" fontId="9" fillId="0" borderId="0" xfId="0" applyFont="1" applyBorder="1"/>
    <xf numFmtId="164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5" fontId="6" fillId="2" borderId="1" xfId="0" applyNumberFormat="1" applyFont="1" applyFill="1" applyBorder="1" applyAlignment="1" applyProtection="1"/>
    <xf numFmtId="0" fontId="9" fillId="0" borderId="2" xfId="0" applyFont="1" applyBorder="1"/>
    <xf numFmtId="0" fontId="5" fillId="0" borderId="2" xfId="0" applyFont="1" applyFill="1" applyBorder="1" applyAlignment="1">
      <alignment horizontal="left" vertical="center"/>
    </xf>
    <xf numFmtId="164" fontId="5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5" fillId="0" borderId="2" xfId="0" applyNumberFormat="1" applyFont="1" applyFill="1" applyBorder="1" applyAlignment="1" applyProtection="1"/>
    <xf numFmtId="165" fontId="5" fillId="0" borderId="2" xfId="0" applyNumberFormat="1" applyFont="1" applyFill="1" applyBorder="1" applyAlignment="1" applyProtection="1"/>
    <xf numFmtId="0" fontId="10" fillId="0" borderId="2" xfId="0" applyFont="1" applyBorder="1" applyAlignment="1">
      <alignment horizontal="right"/>
    </xf>
    <xf numFmtId="0" fontId="6" fillId="0" borderId="1" xfId="0" applyNumberFormat="1" applyFont="1" applyFill="1" applyBorder="1" applyAlignment="1" applyProtection="1">
      <alignment horizontal="center" vertical="top"/>
    </xf>
    <xf numFmtId="0" fontId="6" fillId="0" borderId="1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165" fontId="6" fillId="0" borderId="2" xfId="0" applyNumberFormat="1" applyFont="1" applyFill="1" applyBorder="1" applyAlignment="1" applyProtection="1"/>
    <xf numFmtId="165" fontId="3" fillId="0" borderId="2" xfId="0" applyNumberFormat="1" applyFont="1" applyFill="1" applyBorder="1" applyAlignment="1" applyProtection="1"/>
    <xf numFmtId="4" fontId="8" fillId="0" borderId="0" xfId="0" applyNumberFormat="1" applyFont="1" applyFill="1" applyBorder="1" applyAlignment="1" applyProtection="1"/>
    <xf numFmtId="167" fontId="8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165" fontId="11" fillId="2" borderId="0" xfId="0" applyNumberFormat="1" applyFont="1" applyFill="1" applyBorder="1" applyAlignment="1">
      <alignment horizontal="right" vertical="center"/>
    </xf>
    <xf numFmtId="165" fontId="11" fillId="0" borderId="0" xfId="0" applyNumberFormat="1" applyFont="1" applyBorder="1" applyAlignment="1">
      <alignment horizontal="right"/>
    </xf>
    <xf numFmtId="2" fontId="12" fillId="0" borderId="0" xfId="0" applyNumberFormat="1" applyFont="1" applyFill="1" applyBorder="1" applyAlignment="1" applyProtection="1"/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9" fillId="0" borderId="0" xfId="0" quotePrefix="1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quotePrefix="1" applyNumberFormat="1" applyFont="1" applyFill="1" applyBorder="1" applyAlignment="1" applyProtection="1">
      <alignment horizontal="center" vertical="center"/>
    </xf>
    <xf numFmtId="0" fontId="5" fillId="0" borderId="2" xfId="0" quotePrefix="1" applyNumberFormat="1" applyFont="1" applyFill="1" applyBorder="1" applyAlignment="1" applyProtection="1"/>
    <xf numFmtId="2" fontId="5" fillId="0" borderId="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right" vertical="center"/>
    </xf>
    <xf numFmtId="0" fontId="14" fillId="0" borderId="0" xfId="0" applyNumberFormat="1" applyFont="1" applyFill="1" applyBorder="1" applyAlignment="1" applyProtection="1"/>
    <xf numFmtId="0" fontId="14" fillId="0" borderId="0" xfId="0" applyFont="1"/>
    <xf numFmtId="165" fontId="14" fillId="0" borderId="0" xfId="0" applyNumberFormat="1" applyFont="1" applyFill="1" applyBorder="1" applyAlignment="1" applyProtection="1"/>
    <xf numFmtId="165" fontId="14" fillId="0" borderId="0" xfId="0" applyNumberFormat="1" applyFont="1"/>
    <xf numFmtId="0" fontId="6" fillId="0" borderId="0" xfId="0" applyNumberFormat="1" applyFont="1" applyFill="1" applyBorder="1" applyAlignment="1" applyProtection="1">
      <alignment horizontal="center" vertical="center"/>
    </xf>
    <xf numFmtId="168" fontId="6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/>
    <xf numFmtId="0" fontId="5" fillId="0" borderId="0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15" fillId="0" borderId="3" xfId="0" applyNumberFormat="1" applyFont="1" applyFill="1" applyBorder="1" applyAlignment="1" applyProtection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/>
    </xf>
    <xf numFmtId="165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3"/>
  <sheetViews>
    <sheetView view="pageBreakPreview" zoomScale="130" zoomScaleNormal="100" zoomScaleSheetLayoutView="130" workbookViewId="0">
      <selection activeCell="D14" sqref="D14"/>
    </sheetView>
  </sheetViews>
  <sheetFormatPr defaultColWidth="14.7109375" defaultRowHeight="15.75" x14ac:dyDescent="0.25"/>
  <cols>
    <col min="1" max="1" width="13.42578125" style="1" bestFit="1" customWidth="1"/>
    <col min="2" max="2" width="11" style="1" bestFit="1" customWidth="1"/>
    <col min="3" max="3" width="18.42578125" style="1" customWidth="1"/>
    <col min="4" max="4" width="14.85546875" style="1" bestFit="1" customWidth="1"/>
    <col min="5" max="5" width="13" style="1" customWidth="1"/>
    <col min="6" max="6" width="13.140625" style="3" customWidth="1"/>
    <col min="7" max="17" width="0" style="1" hidden="1" customWidth="1"/>
    <col min="18" max="18" width="13.7109375" style="27" hidden="1" customWidth="1"/>
    <col min="19" max="19" width="14.7109375" style="1" customWidth="1"/>
    <col min="20" max="20" width="17.28515625" style="1" customWidth="1"/>
    <col min="21" max="256" width="14.7109375" style="1"/>
    <col min="257" max="257" width="5.140625" style="1" customWidth="1"/>
    <col min="258" max="258" width="5.42578125" style="1" customWidth="1"/>
    <col min="259" max="259" width="17.85546875" style="1" bestFit="1" customWidth="1"/>
    <col min="260" max="260" width="19" style="1" customWidth="1"/>
    <col min="261" max="261" width="15.5703125" style="1" customWidth="1"/>
    <col min="262" max="262" width="17.5703125" style="1" bestFit="1" customWidth="1"/>
    <col min="263" max="512" width="14.7109375" style="1"/>
    <col min="513" max="513" width="5.140625" style="1" customWidth="1"/>
    <col min="514" max="514" width="5.42578125" style="1" customWidth="1"/>
    <col min="515" max="515" width="17.85546875" style="1" bestFit="1" customWidth="1"/>
    <col min="516" max="516" width="19" style="1" customWidth="1"/>
    <col min="517" max="517" width="15.5703125" style="1" customWidth="1"/>
    <col min="518" max="518" width="17.5703125" style="1" bestFit="1" customWidth="1"/>
    <col min="519" max="768" width="14.7109375" style="1"/>
    <col min="769" max="769" width="5.140625" style="1" customWidth="1"/>
    <col min="770" max="770" width="5.42578125" style="1" customWidth="1"/>
    <col min="771" max="771" width="17.85546875" style="1" bestFit="1" customWidth="1"/>
    <col min="772" max="772" width="19" style="1" customWidth="1"/>
    <col min="773" max="773" width="15.5703125" style="1" customWidth="1"/>
    <col min="774" max="774" width="17.5703125" style="1" bestFit="1" customWidth="1"/>
    <col min="775" max="1024" width="14.7109375" style="1"/>
    <col min="1025" max="1025" width="5.140625" style="1" customWidth="1"/>
    <col min="1026" max="1026" width="5.42578125" style="1" customWidth="1"/>
    <col min="1027" max="1027" width="17.85546875" style="1" bestFit="1" customWidth="1"/>
    <col min="1028" max="1028" width="19" style="1" customWidth="1"/>
    <col min="1029" max="1029" width="15.5703125" style="1" customWidth="1"/>
    <col min="1030" max="1030" width="17.5703125" style="1" bestFit="1" customWidth="1"/>
    <col min="1031" max="1280" width="14.7109375" style="1"/>
    <col min="1281" max="1281" width="5.140625" style="1" customWidth="1"/>
    <col min="1282" max="1282" width="5.42578125" style="1" customWidth="1"/>
    <col min="1283" max="1283" width="17.85546875" style="1" bestFit="1" customWidth="1"/>
    <col min="1284" max="1284" width="19" style="1" customWidth="1"/>
    <col min="1285" max="1285" width="15.5703125" style="1" customWidth="1"/>
    <col min="1286" max="1286" width="17.5703125" style="1" bestFit="1" customWidth="1"/>
    <col min="1287" max="1536" width="14.7109375" style="1"/>
    <col min="1537" max="1537" width="5.140625" style="1" customWidth="1"/>
    <col min="1538" max="1538" width="5.42578125" style="1" customWidth="1"/>
    <col min="1539" max="1539" width="17.85546875" style="1" bestFit="1" customWidth="1"/>
    <col min="1540" max="1540" width="19" style="1" customWidth="1"/>
    <col min="1541" max="1541" width="15.5703125" style="1" customWidth="1"/>
    <col min="1542" max="1542" width="17.5703125" style="1" bestFit="1" customWidth="1"/>
    <col min="1543" max="1792" width="14.7109375" style="1"/>
    <col min="1793" max="1793" width="5.140625" style="1" customWidth="1"/>
    <col min="1794" max="1794" width="5.42578125" style="1" customWidth="1"/>
    <col min="1795" max="1795" width="17.85546875" style="1" bestFit="1" customWidth="1"/>
    <col min="1796" max="1796" width="19" style="1" customWidth="1"/>
    <col min="1797" max="1797" width="15.5703125" style="1" customWidth="1"/>
    <col min="1798" max="1798" width="17.5703125" style="1" bestFit="1" customWidth="1"/>
    <col min="1799" max="2048" width="14.7109375" style="1"/>
    <col min="2049" max="2049" width="5.140625" style="1" customWidth="1"/>
    <col min="2050" max="2050" width="5.42578125" style="1" customWidth="1"/>
    <col min="2051" max="2051" width="17.85546875" style="1" bestFit="1" customWidth="1"/>
    <col min="2052" max="2052" width="19" style="1" customWidth="1"/>
    <col min="2053" max="2053" width="15.5703125" style="1" customWidth="1"/>
    <col min="2054" max="2054" width="17.5703125" style="1" bestFit="1" customWidth="1"/>
    <col min="2055" max="2304" width="14.7109375" style="1"/>
    <col min="2305" max="2305" width="5.140625" style="1" customWidth="1"/>
    <col min="2306" max="2306" width="5.42578125" style="1" customWidth="1"/>
    <col min="2307" max="2307" width="17.85546875" style="1" bestFit="1" customWidth="1"/>
    <col min="2308" max="2308" width="19" style="1" customWidth="1"/>
    <col min="2309" max="2309" width="15.5703125" style="1" customWidth="1"/>
    <col min="2310" max="2310" width="17.5703125" style="1" bestFit="1" customWidth="1"/>
    <col min="2311" max="2560" width="14.7109375" style="1"/>
    <col min="2561" max="2561" width="5.140625" style="1" customWidth="1"/>
    <col min="2562" max="2562" width="5.42578125" style="1" customWidth="1"/>
    <col min="2563" max="2563" width="17.85546875" style="1" bestFit="1" customWidth="1"/>
    <col min="2564" max="2564" width="19" style="1" customWidth="1"/>
    <col min="2565" max="2565" width="15.5703125" style="1" customWidth="1"/>
    <col min="2566" max="2566" width="17.5703125" style="1" bestFit="1" customWidth="1"/>
    <col min="2567" max="2816" width="14.7109375" style="1"/>
    <col min="2817" max="2817" width="5.140625" style="1" customWidth="1"/>
    <col min="2818" max="2818" width="5.42578125" style="1" customWidth="1"/>
    <col min="2819" max="2819" width="17.85546875" style="1" bestFit="1" customWidth="1"/>
    <col min="2820" max="2820" width="19" style="1" customWidth="1"/>
    <col min="2821" max="2821" width="15.5703125" style="1" customWidth="1"/>
    <col min="2822" max="2822" width="17.5703125" style="1" bestFit="1" customWidth="1"/>
    <col min="2823" max="3072" width="14.7109375" style="1"/>
    <col min="3073" max="3073" width="5.140625" style="1" customWidth="1"/>
    <col min="3074" max="3074" width="5.42578125" style="1" customWidth="1"/>
    <col min="3075" max="3075" width="17.85546875" style="1" bestFit="1" customWidth="1"/>
    <col min="3076" max="3076" width="19" style="1" customWidth="1"/>
    <col min="3077" max="3077" width="15.5703125" style="1" customWidth="1"/>
    <col min="3078" max="3078" width="17.5703125" style="1" bestFit="1" customWidth="1"/>
    <col min="3079" max="3328" width="14.7109375" style="1"/>
    <col min="3329" max="3329" width="5.140625" style="1" customWidth="1"/>
    <col min="3330" max="3330" width="5.42578125" style="1" customWidth="1"/>
    <col min="3331" max="3331" width="17.85546875" style="1" bestFit="1" customWidth="1"/>
    <col min="3332" max="3332" width="19" style="1" customWidth="1"/>
    <col min="3333" max="3333" width="15.5703125" style="1" customWidth="1"/>
    <col min="3334" max="3334" width="17.5703125" style="1" bestFit="1" customWidth="1"/>
    <col min="3335" max="3584" width="14.7109375" style="1"/>
    <col min="3585" max="3585" width="5.140625" style="1" customWidth="1"/>
    <col min="3586" max="3586" width="5.42578125" style="1" customWidth="1"/>
    <col min="3587" max="3587" width="17.85546875" style="1" bestFit="1" customWidth="1"/>
    <col min="3588" max="3588" width="19" style="1" customWidth="1"/>
    <col min="3589" max="3589" width="15.5703125" style="1" customWidth="1"/>
    <col min="3590" max="3590" width="17.5703125" style="1" bestFit="1" customWidth="1"/>
    <col min="3591" max="3840" width="14.7109375" style="1"/>
    <col min="3841" max="3841" width="5.140625" style="1" customWidth="1"/>
    <col min="3842" max="3842" width="5.42578125" style="1" customWidth="1"/>
    <col min="3843" max="3843" width="17.85546875" style="1" bestFit="1" customWidth="1"/>
    <col min="3844" max="3844" width="19" style="1" customWidth="1"/>
    <col min="3845" max="3845" width="15.5703125" style="1" customWidth="1"/>
    <col min="3846" max="3846" width="17.5703125" style="1" bestFit="1" customWidth="1"/>
    <col min="3847" max="4096" width="14.7109375" style="1"/>
    <col min="4097" max="4097" width="5.140625" style="1" customWidth="1"/>
    <col min="4098" max="4098" width="5.42578125" style="1" customWidth="1"/>
    <col min="4099" max="4099" width="17.85546875" style="1" bestFit="1" customWidth="1"/>
    <col min="4100" max="4100" width="19" style="1" customWidth="1"/>
    <col min="4101" max="4101" width="15.5703125" style="1" customWidth="1"/>
    <col min="4102" max="4102" width="17.5703125" style="1" bestFit="1" customWidth="1"/>
    <col min="4103" max="4352" width="14.7109375" style="1"/>
    <col min="4353" max="4353" width="5.140625" style="1" customWidth="1"/>
    <col min="4354" max="4354" width="5.42578125" style="1" customWidth="1"/>
    <col min="4355" max="4355" width="17.85546875" style="1" bestFit="1" customWidth="1"/>
    <col min="4356" max="4356" width="19" style="1" customWidth="1"/>
    <col min="4357" max="4357" width="15.5703125" style="1" customWidth="1"/>
    <col min="4358" max="4358" width="17.5703125" style="1" bestFit="1" customWidth="1"/>
    <col min="4359" max="4608" width="14.7109375" style="1"/>
    <col min="4609" max="4609" width="5.140625" style="1" customWidth="1"/>
    <col min="4610" max="4610" width="5.42578125" style="1" customWidth="1"/>
    <col min="4611" max="4611" width="17.85546875" style="1" bestFit="1" customWidth="1"/>
    <col min="4612" max="4612" width="19" style="1" customWidth="1"/>
    <col min="4613" max="4613" width="15.5703125" style="1" customWidth="1"/>
    <col min="4614" max="4614" width="17.5703125" style="1" bestFit="1" customWidth="1"/>
    <col min="4615" max="4864" width="14.7109375" style="1"/>
    <col min="4865" max="4865" width="5.140625" style="1" customWidth="1"/>
    <col min="4866" max="4866" width="5.42578125" style="1" customWidth="1"/>
    <col min="4867" max="4867" width="17.85546875" style="1" bestFit="1" customWidth="1"/>
    <col min="4868" max="4868" width="19" style="1" customWidth="1"/>
    <col min="4869" max="4869" width="15.5703125" style="1" customWidth="1"/>
    <col min="4870" max="4870" width="17.5703125" style="1" bestFit="1" customWidth="1"/>
    <col min="4871" max="5120" width="14.7109375" style="1"/>
    <col min="5121" max="5121" width="5.140625" style="1" customWidth="1"/>
    <col min="5122" max="5122" width="5.42578125" style="1" customWidth="1"/>
    <col min="5123" max="5123" width="17.85546875" style="1" bestFit="1" customWidth="1"/>
    <col min="5124" max="5124" width="19" style="1" customWidth="1"/>
    <col min="5125" max="5125" width="15.5703125" style="1" customWidth="1"/>
    <col min="5126" max="5126" width="17.5703125" style="1" bestFit="1" customWidth="1"/>
    <col min="5127" max="5376" width="14.7109375" style="1"/>
    <col min="5377" max="5377" width="5.140625" style="1" customWidth="1"/>
    <col min="5378" max="5378" width="5.42578125" style="1" customWidth="1"/>
    <col min="5379" max="5379" width="17.85546875" style="1" bestFit="1" customWidth="1"/>
    <col min="5380" max="5380" width="19" style="1" customWidth="1"/>
    <col min="5381" max="5381" width="15.5703125" style="1" customWidth="1"/>
    <col min="5382" max="5382" width="17.5703125" style="1" bestFit="1" customWidth="1"/>
    <col min="5383" max="5632" width="14.7109375" style="1"/>
    <col min="5633" max="5633" width="5.140625" style="1" customWidth="1"/>
    <col min="5634" max="5634" width="5.42578125" style="1" customWidth="1"/>
    <col min="5635" max="5635" width="17.85546875" style="1" bestFit="1" customWidth="1"/>
    <col min="5636" max="5636" width="19" style="1" customWidth="1"/>
    <col min="5637" max="5637" width="15.5703125" style="1" customWidth="1"/>
    <col min="5638" max="5638" width="17.5703125" style="1" bestFit="1" customWidth="1"/>
    <col min="5639" max="5888" width="14.7109375" style="1"/>
    <col min="5889" max="5889" width="5.140625" style="1" customWidth="1"/>
    <col min="5890" max="5890" width="5.42578125" style="1" customWidth="1"/>
    <col min="5891" max="5891" width="17.85546875" style="1" bestFit="1" customWidth="1"/>
    <col min="5892" max="5892" width="19" style="1" customWidth="1"/>
    <col min="5893" max="5893" width="15.5703125" style="1" customWidth="1"/>
    <col min="5894" max="5894" width="17.5703125" style="1" bestFit="1" customWidth="1"/>
    <col min="5895" max="6144" width="14.7109375" style="1"/>
    <col min="6145" max="6145" width="5.140625" style="1" customWidth="1"/>
    <col min="6146" max="6146" width="5.42578125" style="1" customWidth="1"/>
    <col min="6147" max="6147" width="17.85546875" style="1" bestFit="1" customWidth="1"/>
    <col min="6148" max="6148" width="19" style="1" customWidth="1"/>
    <col min="6149" max="6149" width="15.5703125" style="1" customWidth="1"/>
    <col min="6150" max="6150" width="17.5703125" style="1" bestFit="1" customWidth="1"/>
    <col min="6151" max="6400" width="14.7109375" style="1"/>
    <col min="6401" max="6401" width="5.140625" style="1" customWidth="1"/>
    <col min="6402" max="6402" width="5.42578125" style="1" customWidth="1"/>
    <col min="6403" max="6403" width="17.85546875" style="1" bestFit="1" customWidth="1"/>
    <col min="6404" max="6404" width="19" style="1" customWidth="1"/>
    <col min="6405" max="6405" width="15.5703125" style="1" customWidth="1"/>
    <col min="6406" max="6406" width="17.5703125" style="1" bestFit="1" customWidth="1"/>
    <col min="6407" max="6656" width="14.7109375" style="1"/>
    <col min="6657" max="6657" width="5.140625" style="1" customWidth="1"/>
    <col min="6658" max="6658" width="5.42578125" style="1" customWidth="1"/>
    <col min="6659" max="6659" width="17.85546875" style="1" bestFit="1" customWidth="1"/>
    <col min="6660" max="6660" width="19" style="1" customWidth="1"/>
    <col min="6661" max="6661" width="15.5703125" style="1" customWidth="1"/>
    <col min="6662" max="6662" width="17.5703125" style="1" bestFit="1" customWidth="1"/>
    <col min="6663" max="6912" width="14.7109375" style="1"/>
    <col min="6913" max="6913" width="5.140625" style="1" customWidth="1"/>
    <col min="6914" max="6914" width="5.42578125" style="1" customWidth="1"/>
    <col min="6915" max="6915" width="17.85546875" style="1" bestFit="1" customWidth="1"/>
    <col min="6916" max="6916" width="19" style="1" customWidth="1"/>
    <col min="6917" max="6917" width="15.5703125" style="1" customWidth="1"/>
    <col min="6918" max="6918" width="17.5703125" style="1" bestFit="1" customWidth="1"/>
    <col min="6919" max="7168" width="14.7109375" style="1"/>
    <col min="7169" max="7169" width="5.140625" style="1" customWidth="1"/>
    <col min="7170" max="7170" width="5.42578125" style="1" customWidth="1"/>
    <col min="7171" max="7171" width="17.85546875" style="1" bestFit="1" customWidth="1"/>
    <col min="7172" max="7172" width="19" style="1" customWidth="1"/>
    <col min="7173" max="7173" width="15.5703125" style="1" customWidth="1"/>
    <col min="7174" max="7174" width="17.5703125" style="1" bestFit="1" customWidth="1"/>
    <col min="7175" max="7424" width="14.7109375" style="1"/>
    <col min="7425" max="7425" width="5.140625" style="1" customWidth="1"/>
    <col min="7426" max="7426" width="5.42578125" style="1" customWidth="1"/>
    <col min="7427" max="7427" width="17.85546875" style="1" bestFit="1" customWidth="1"/>
    <col min="7428" max="7428" width="19" style="1" customWidth="1"/>
    <col min="7429" max="7429" width="15.5703125" style="1" customWidth="1"/>
    <col min="7430" max="7430" width="17.5703125" style="1" bestFit="1" customWidth="1"/>
    <col min="7431" max="7680" width="14.7109375" style="1"/>
    <col min="7681" max="7681" width="5.140625" style="1" customWidth="1"/>
    <col min="7682" max="7682" width="5.42578125" style="1" customWidth="1"/>
    <col min="7683" max="7683" width="17.85546875" style="1" bestFit="1" customWidth="1"/>
    <col min="7684" max="7684" width="19" style="1" customWidth="1"/>
    <col min="7685" max="7685" width="15.5703125" style="1" customWidth="1"/>
    <col min="7686" max="7686" width="17.5703125" style="1" bestFit="1" customWidth="1"/>
    <col min="7687" max="7936" width="14.7109375" style="1"/>
    <col min="7937" max="7937" width="5.140625" style="1" customWidth="1"/>
    <col min="7938" max="7938" width="5.42578125" style="1" customWidth="1"/>
    <col min="7939" max="7939" width="17.85546875" style="1" bestFit="1" customWidth="1"/>
    <col min="7940" max="7940" width="19" style="1" customWidth="1"/>
    <col min="7941" max="7941" width="15.5703125" style="1" customWidth="1"/>
    <col min="7942" max="7942" width="17.5703125" style="1" bestFit="1" customWidth="1"/>
    <col min="7943" max="8192" width="14.7109375" style="1"/>
    <col min="8193" max="8193" width="5.140625" style="1" customWidth="1"/>
    <col min="8194" max="8194" width="5.42578125" style="1" customWidth="1"/>
    <col min="8195" max="8195" width="17.85546875" style="1" bestFit="1" customWidth="1"/>
    <col min="8196" max="8196" width="19" style="1" customWidth="1"/>
    <col min="8197" max="8197" width="15.5703125" style="1" customWidth="1"/>
    <col min="8198" max="8198" width="17.5703125" style="1" bestFit="1" customWidth="1"/>
    <col min="8199" max="8448" width="14.7109375" style="1"/>
    <col min="8449" max="8449" width="5.140625" style="1" customWidth="1"/>
    <col min="8450" max="8450" width="5.42578125" style="1" customWidth="1"/>
    <col min="8451" max="8451" width="17.85546875" style="1" bestFit="1" customWidth="1"/>
    <col min="8452" max="8452" width="19" style="1" customWidth="1"/>
    <col min="8453" max="8453" width="15.5703125" style="1" customWidth="1"/>
    <col min="8454" max="8454" width="17.5703125" style="1" bestFit="1" customWidth="1"/>
    <col min="8455" max="8704" width="14.7109375" style="1"/>
    <col min="8705" max="8705" width="5.140625" style="1" customWidth="1"/>
    <col min="8706" max="8706" width="5.42578125" style="1" customWidth="1"/>
    <col min="8707" max="8707" width="17.85546875" style="1" bestFit="1" customWidth="1"/>
    <col min="8708" max="8708" width="19" style="1" customWidth="1"/>
    <col min="8709" max="8709" width="15.5703125" style="1" customWidth="1"/>
    <col min="8710" max="8710" width="17.5703125" style="1" bestFit="1" customWidth="1"/>
    <col min="8711" max="8960" width="14.7109375" style="1"/>
    <col min="8961" max="8961" width="5.140625" style="1" customWidth="1"/>
    <col min="8962" max="8962" width="5.42578125" style="1" customWidth="1"/>
    <col min="8963" max="8963" width="17.85546875" style="1" bestFit="1" customWidth="1"/>
    <col min="8964" max="8964" width="19" style="1" customWidth="1"/>
    <col min="8965" max="8965" width="15.5703125" style="1" customWidth="1"/>
    <col min="8966" max="8966" width="17.5703125" style="1" bestFit="1" customWidth="1"/>
    <col min="8967" max="9216" width="14.7109375" style="1"/>
    <col min="9217" max="9217" width="5.140625" style="1" customWidth="1"/>
    <col min="9218" max="9218" width="5.42578125" style="1" customWidth="1"/>
    <col min="9219" max="9219" width="17.85546875" style="1" bestFit="1" customWidth="1"/>
    <col min="9220" max="9220" width="19" style="1" customWidth="1"/>
    <col min="9221" max="9221" width="15.5703125" style="1" customWidth="1"/>
    <col min="9222" max="9222" width="17.5703125" style="1" bestFit="1" customWidth="1"/>
    <col min="9223" max="9472" width="14.7109375" style="1"/>
    <col min="9473" max="9473" width="5.140625" style="1" customWidth="1"/>
    <col min="9474" max="9474" width="5.42578125" style="1" customWidth="1"/>
    <col min="9475" max="9475" width="17.85546875" style="1" bestFit="1" customWidth="1"/>
    <col min="9476" max="9476" width="19" style="1" customWidth="1"/>
    <col min="9477" max="9477" width="15.5703125" style="1" customWidth="1"/>
    <col min="9478" max="9478" width="17.5703125" style="1" bestFit="1" customWidth="1"/>
    <col min="9479" max="9728" width="14.7109375" style="1"/>
    <col min="9729" max="9729" width="5.140625" style="1" customWidth="1"/>
    <col min="9730" max="9730" width="5.42578125" style="1" customWidth="1"/>
    <col min="9731" max="9731" width="17.85546875" style="1" bestFit="1" customWidth="1"/>
    <col min="9732" max="9732" width="19" style="1" customWidth="1"/>
    <col min="9733" max="9733" width="15.5703125" style="1" customWidth="1"/>
    <col min="9734" max="9734" width="17.5703125" style="1" bestFit="1" customWidth="1"/>
    <col min="9735" max="9984" width="14.7109375" style="1"/>
    <col min="9985" max="9985" width="5.140625" style="1" customWidth="1"/>
    <col min="9986" max="9986" width="5.42578125" style="1" customWidth="1"/>
    <col min="9987" max="9987" width="17.85546875" style="1" bestFit="1" customWidth="1"/>
    <col min="9988" max="9988" width="19" style="1" customWidth="1"/>
    <col min="9989" max="9989" width="15.5703125" style="1" customWidth="1"/>
    <col min="9990" max="9990" width="17.5703125" style="1" bestFit="1" customWidth="1"/>
    <col min="9991" max="10240" width="14.7109375" style="1"/>
    <col min="10241" max="10241" width="5.140625" style="1" customWidth="1"/>
    <col min="10242" max="10242" width="5.42578125" style="1" customWidth="1"/>
    <col min="10243" max="10243" width="17.85546875" style="1" bestFit="1" customWidth="1"/>
    <col min="10244" max="10244" width="19" style="1" customWidth="1"/>
    <col min="10245" max="10245" width="15.5703125" style="1" customWidth="1"/>
    <col min="10246" max="10246" width="17.5703125" style="1" bestFit="1" customWidth="1"/>
    <col min="10247" max="10496" width="14.7109375" style="1"/>
    <col min="10497" max="10497" width="5.140625" style="1" customWidth="1"/>
    <col min="10498" max="10498" width="5.42578125" style="1" customWidth="1"/>
    <col min="10499" max="10499" width="17.85546875" style="1" bestFit="1" customWidth="1"/>
    <col min="10500" max="10500" width="19" style="1" customWidth="1"/>
    <col min="10501" max="10501" width="15.5703125" style="1" customWidth="1"/>
    <col min="10502" max="10502" width="17.5703125" style="1" bestFit="1" customWidth="1"/>
    <col min="10503" max="10752" width="14.7109375" style="1"/>
    <col min="10753" max="10753" width="5.140625" style="1" customWidth="1"/>
    <col min="10754" max="10754" width="5.42578125" style="1" customWidth="1"/>
    <col min="10755" max="10755" width="17.85546875" style="1" bestFit="1" customWidth="1"/>
    <col min="10756" max="10756" width="19" style="1" customWidth="1"/>
    <col min="10757" max="10757" width="15.5703125" style="1" customWidth="1"/>
    <col min="10758" max="10758" width="17.5703125" style="1" bestFit="1" customWidth="1"/>
    <col min="10759" max="11008" width="14.7109375" style="1"/>
    <col min="11009" max="11009" width="5.140625" style="1" customWidth="1"/>
    <col min="11010" max="11010" width="5.42578125" style="1" customWidth="1"/>
    <col min="11011" max="11011" width="17.85546875" style="1" bestFit="1" customWidth="1"/>
    <col min="11012" max="11012" width="19" style="1" customWidth="1"/>
    <col min="11013" max="11013" width="15.5703125" style="1" customWidth="1"/>
    <col min="11014" max="11014" width="17.5703125" style="1" bestFit="1" customWidth="1"/>
    <col min="11015" max="11264" width="14.7109375" style="1"/>
    <col min="11265" max="11265" width="5.140625" style="1" customWidth="1"/>
    <col min="11266" max="11266" width="5.42578125" style="1" customWidth="1"/>
    <col min="11267" max="11267" width="17.85546875" style="1" bestFit="1" customWidth="1"/>
    <col min="11268" max="11268" width="19" style="1" customWidth="1"/>
    <col min="11269" max="11269" width="15.5703125" style="1" customWidth="1"/>
    <col min="11270" max="11270" width="17.5703125" style="1" bestFit="1" customWidth="1"/>
    <col min="11271" max="11520" width="14.7109375" style="1"/>
    <col min="11521" max="11521" width="5.140625" style="1" customWidth="1"/>
    <col min="11522" max="11522" width="5.42578125" style="1" customWidth="1"/>
    <col min="11523" max="11523" width="17.85546875" style="1" bestFit="1" customWidth="1"/>
    <col min="11524" max="11524" width="19" style="1" customWidth="1"/>
    <col min="11525" max="11525" width="15.5703125" style="1" customWidth="1"/>
    <col min="11526" max="11526" width="17.5703125" style="1" bestFit="1" customWidth="1"/>
    <col min="11527" max="11776" width="14.7109375" style="1"/>
    <col min="11777" max="11777" width="5.140625" style="1" customWidth="1"/>
    <col min="11778" max="11778" width="5.42578125" style="1" customWidth="1"/>
    <col min="11779" max="11779" width="17.85546875" style="1" bestFit="1" customWidth="1"/>
    <col min="11780" max="11780" width="19" style="1" customWidth="1"/>
    <col min="11781" max="11781" width="15.5703125" style="1" customWidth="1"/>
    <col min="11782" max="11782" width="17.5703125" style="1" bestFit="1" customWidth="1"/>
    <col min="11783" max="12032" width="14.7109375" style="1"/>
    <col min="12033" max="12033" width="5.140625" style="1" customWidth="1"/>
    <col min="12034" max="12034" width="5.42578125" style="1" customWidth="1"/>
    <col min="12035" max="12035" width="17.85546875" style="1" bestFit="1" customWidth="1"/>
    <col min="12036" max="12036" width="19" style="1" customWidth="1"/>
    <col min="12037" max="12037" width="15.5703125" style="1" customWidth="1"/>
    <col min="12038" max="12038" width="17.5703125" style="1" bestFit="1" customWidth="1"/>
    <col min="12039" max="12288" width="14.7109375" style="1"/>
    <col min="12289" max="12289" width="5.140625" style="1" customWidth="1"/>
    <col min="12290" max="12290" width="5.42578125" style="1" customWidth="1"/>
    <col min="12291" max="12291" width="17.85546875" style="1" bestFit="1" customWidth="1"/>
    <col min="12292" max="12292" width="19" style="1" customWidth="1"/>
    <col min="12293" max="12293" width="15.5703125" style="1" customWidth="1"/>
    <col min="12294" max="12294" width="17.5703125" style="1" bestFit="1" customWidth="1"/>
    <col min="12295" max="12544" width="14.7109375" style="1"/>
    <col min="12545" max="12545" width="5.140625" style="1" customWidth="1"/>
    <col min="12546" max="12546" width="5.42578125" style="1" customWidth="1"/>
    <col min="12547" max="12547" width="17.85546875" style="1" bestFit="1" customWidth="1"/>
    <col min="12548" max="12548" width="19" style="1" customWidth="1"/>
    <col min="12549" max="12549" width="15.5703125" style="1" customWidth="1"/>
    <col min="12550" max="12550" width="17.5703125" style="1" bestFit="1" customWidth="1"/>
    <col min="12551" max="12800" width="14.7109375" style="1"/>
    <col min="12801" max="12801" width="5.140625" style="1" customWidth="1"/>
    <col min="12802" max="12802" width="5.42578125" style="1" customWidth="1"/>
    <col min="12803" max="12803" width="17.85546875" style="1" bestFit="1" customWidth="1"/>
    <col min="12804" max="12804" width="19" style="1" customWidth="1"/>
    <col min="12805" max="12805" width="15.5703125" style="1" customWidth="1"/>
    <col min="12806" max="12806" width="17.5703125" style="1" bestFit="1" customWidth="1"/>
    <col min="12807" max="13056" width="14.7109375" style="1"/>
    <col min="13057" max="13057" width="5.140625" style="1" customWidth="1"/>
    <col min="13058" max="13058" width="5.42578125" style="1" customWidth="1"/>
    <col min="13059" max="13059" width="17.85546875" style="1" bestFit="1" customWidth="1"/>
    <col min="13060" max="13060" width="19" style="1" customWidth="1"/>
    <col min="13061" max="13061" width="15.5703125" style="1" customWidth="1"/>
    <col min="13062" max="13062" width="17.5703125" style="1" bestFit="1" customWidth="1"/>
    <col min="13063" max="13312" width="14.7109375" style="1"/>
    <col min="13313" max="13313" width="5.140625" style="1" customWidth="1"/>
    <col min="13314" max="13314" width="5.42578125" style="1" customWidth="1"/>
    <col min="13315" max="13315" width="17.85546875" style="1" bestFit="1" customWidth="1"/>
    <col min="13316" max="13316" width="19" style="1" customWidth="1"/>
    <col min="13317" max="13317" width="15.5703125" style="1" customWidth="1"/>
    <col min="13318" max="13318" width="17.5703125" style="1" bestFit="1" customWidth="1"/>
    <col min="13319" max="13568" width="14.7109375" style="1"/>
    <col min="13569" max="13569" width="5.140625" style="1" customWidth="1"/>
    <col min="13570" max="13570" width="5.42578125" style="1" customWidth="1"/>
    <col min="13571" max="13571" width="17.85546875" style="1" bestFit="1" customWidth="1"/>
    <col min="13572" max="13572" width="19" style="1" customWidth="1"/>
    <col min="13573" max="13573" width="15.5703125" style="1" customWidth="1"/>
    <col min="13574" max="13574" width="17.5703125" style="1" bestFit="1" customWidth="1"/>
    <col min="13575" max="13824" width="14.7109375" style="1"/>
    <col min="13825" max="13825" width="5.140625" style="1" customWidth="1"/>
    <col min="13826" max="13826" width="5.42578125" style="1" customWidth="1"/>
    <col min="13827" max="13827" width="17.85546875" style="1" bestFit="1" customWidth="1"/>
    <col min="13828" max="13828" width="19" style="1" customWidth="1"/>
    <col min="13829" max="13829" width="15.5703125" style="1" customWidth="1"/>
    <col min="13830" max="13830" width="17.5703125" style="1" bestFit="1" customWidth="1"/>
    <col min="13831" max="14080" width="14.7109375" style="1"/>
    <col min="14081" max="14081" width="5.140625" style="1" customWidth="1"/>
    <col min="14082" max="14082" width="5.42578125" style="1" customWidth="1"/>
    <col min="14083" max="14083" width="17.85546875" style="1" bestFit="1" customWidth="1"/>
    <col min="14084" max="14084" width="19" style="1" customWidth="1"/>
    <col min="14085" max="14085" width="15.5703125" style="1" customWidth="1"/>
    <col min="14086" max="14086" width="17.5703125" style="1" bestFit="1" customWidth="1"/>
    <col min="14087" max="14336" width="14.7109375" style="1"/>
    <col min="14337" max="14337" width="5.140625" style="1" customWidth="1"/>
    <col min="14338" max="14338" width="5.42578125" style="1" customWidth="1"/>
    <col min="14339" max="14339" width="17.85546875" style="1" bestFit="1" customWidth="1"/>
    <col min="14340" max="14340" width="19" style="1" customWidth="1"/>
    <col min="14341" max="14341" width="15.5703125" style="1" customWidth="1"/>
    <col min="14342" max="14342" width="17.5703125" style="1" bestFit="1" customWidth="1"/>
    <col min="14343" max="14592" width="14.7109375" style="1"/>
    <col min="14593" max="14593" width="5.140625" style="1" customWidth="1"/>
    <col min="14594" max="14594" width="5.42578125" style="1" customWidth="1"/>
    <col min="14595" max="14595" width="17.85546875" style="1" bestFit="1" customWidth="1"/>
    <col min="14596" max="14596" width="19" style="1" customWidth="1"/>
    <col min="14597" max="14597" width="15.5703125" style="1" customWidth="1"/>
    <col min="14598" max="14598" width="17.5703125" style="1" bestFit="1" customWidth="1"/>
    <col min="14599" max="14848" width="14.7109375" style="1"/>
    <col min="14849" max="14849" width="5.140625" style="1" customWidth="1"/>
    <col min="14850" max="14850" width="5.42578125" style="1" customWidth="1"/>
    <col min="14851" max="14851" width="17.85546875" style="1" bestFit="1" customWidth="1"/>
    <col min="14852" max="14852" width="19" style="1" customWidth="1"/>
    <col min="14853" max="14853" width="15.5703125" style="1" customWidth="1"/>
    <col min="14854" max="14854" width="17.5703125" style="1" bestFit="1" customWidth="1"/>
    <col min="14855" max="15104" width="14.7109375" style="1"/>
    <col min="15105" max="15105" width="5.140625" style="1" customWidth="1"/>
    <col min="15106" max="15106" width="5.42578125" style="1" customWidth="1"/>
    <col min="15107" max="15107" width="17.85546875" style="1" bestFit="1" customWidth="1"/>
    <col min="15108" max="15108" width="19" style="1" customWidth="1"/>
    <col min="15109" max="15109" width="15.5703125" style="1" customWidth="1"/>
    <col min="15110" max="15110" width="17.5703125" style="1" bestFit="1" customWidth="1"/>
    <col min="15111" max="15360" width="14.7109375" style="1"/>
    <col min="15361" max="15361" width="5.140625" style="1" customWidth="1"/>
    <col min="15362" max="15362" width="5.42578125" style="1" customWidth="1"/>
    <col min="15363" max="15363" width="17.85546875" style="1" bestFit="1" customWidth="1"/>
    <col min="15364" max="15364" width="19" style="1" customWidth="1"/>
    <col min="15365" max="15365" width="15.5703125" style="1" customWidth="1"/>
    <col min="15366" max="15366" width="17.5703125" style="1" bestFit="1" customWidth="1"/>
    <col min="15367" max="15616" width="14.7109375" style="1"/>
    <col min="15617" max="15617" width="5.140625" style="1" customWidth="1"/>
    <col min="15618" max="15618" width="5.42578125" style="1" customWidth="1"/>
    <col min="15619" max="15619" width="17.85546875" style="1" bestFit="1" customWidth="1"/>
    <col min="15620" max="15620" width="19" style="1" customWidth="1"/>
    <col min="15621" max="15621" width="15.5703125" style="1" customWidth="1"/>
    <col min="15622" max="15622" width="17.5703125" style="1" bestFit="1" customWidth="1"/>
    <col min="15623" max="15872" width="14.7109375" style="1"/>
    <col min="15873" max="15873" width="5.140625" style="1" customWidth="1"/>
    <col min="15874" max="15874" width="5.42578125" style="1" customWidth="1"/>
    <col min="15875" max="15875" width="17.85546875" style="1" bestFit="1" customWidth="1"/>
    <col min="15876" max="15876" width="19" style="1" customWidth="1"/>
    <col min="15877" max="15877" width="15.5703125" style="1" customWidth="1"/>
    <col min="15878" max="15878" width="17.5703125" style="1" bestFit="1" customWidth="1"/>
    <col min="15879" max="16128" width="14.7109375" style="1"/>
    <col min="16129" max="16129" width="5.140625" style="1" customWidth="1"/>
    <col min="16130" max="16130" width="5.42578125" style="1" customWidth="1"/>
    <col min="16131" max="16131" width="17.85546875" style="1" bestFit="1" customWidth="1"/>
    <col min="16132" max="16132" width="19" style="1" customWidth="1"/>
    <col min="16133" max="16133" width="15.5703125" style="1" customWidth="1"/>
    <col min="16134" max="16134" width="17.5703125" style="1" bestFit="1" customWidth="1"/>
    <col min="16135" max="16384" width="14.7109375" style="1"/>
  </cols>
  <sheetData>
    <row r="1" spans="1:23" x14ac:dyDescent="0.25">
      <c r="F1" s="1"/>
    </row>
    <row r="2" spans="1:23" ht="18.75" x14ac:dyDescent="0.25">
      <c r="A2" s="41" t="s">
        <v>0</v>
      </c>
      <c r="B2" s="41"/>
      <c r="C2" s="41"/>
      <c r="D2" s="41"/>
      <c r="E2" s="41"/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  <c r="S2" s="44"/>
      <c r="T2" s="44"/>
    </row>
    <row r="3" spans="1:23" ht="19.5" thickBot="1" x14ac:dyDescent="0.3">
      <c r="A3" s="9" t="s">
        <v>1</v>
      </c>
      <c r="B3" s="9"/>
      <c r="C3" s="9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26"/>
      <c r="S3" s="22"/>
      <c r="T3" s="22"/>
    </row>
    <row r="4" spans="1:23" ht="6" customHeight="1" x14ac:dyDescent="0.3">
      <c r="B4" s="138"/>
      <c r="C4" s="138"/>
      <c r="D4" s="138"/>
      <c r="E4" s="2"/>
      <c r="F4" s="1"/>
    </row>
    <row r="5" spans="1:23" s="2" customFormat="1" ht="36" customHeight="1" thickBot="1" x14ac:dyDescent="0.3">
      <c r="A5" s="45" t="s">
        <v>2</v>
      </c>
      <c r="B5" s="45" t="s">
        <v>3</v>
      </c>
      <c r="C5" s="45" t="s">
        <v>4</v>
      </c>
      <c r="D5" s="45" t="s">
        <v>5</v>
      </c>
      <c r="E5" s="45" t="s">
        <v>6</v>
      </c>
      <c r="F5" s="46" t="s">
        <v>7</v>
      </c>
      <c r="G5" s="47" t="s">
        <v>8</v>
      </c>
      <c r="H5" s="47" t="s">
        <v>9</v>
      </c>
      <c r="I5" s="47" t="s">
        <v>10</v>
      </c>
      <c r="J5" s="48" t="s">
        <v>11</v>
      </c>
      <c r="K5" s="48" t="s">
        <v>12</v>
      </c>
      <c r="L5" s="49" t="s">
        <v>13</v>
      </c>
      <c r="M5" s="49"/>
      <c r="N5" s="49"/>
      <c r="O5" s="49"/>
      <c r="P5" s="49"/>
      <c r="Q5" s="49"/>
      <c r="R5" s="50"/>
      <c r="S5" s="46" t="s">
        <v>107</v>
      </c>
      <c r="T5" s="67" t="s">
        <v>108</v>
      </c>
    </row>
    <row r="6" spans="1:23" x14ac:dyDescent="0.25">
      <c r="A6" s="5"/>
      <c r="B6" s="5"/>
      <c r="C6" s="6" t="s">
        <v>14</v>
      </c>
      <c r="D6" s="24" t="s">
        <v>15</v>
      </c>
      <c r="E6" s="34">
        <v>44150</v>
      </c>
      <c r="F6" s="35">
        <f>361834.59-H6</f>
        <v>361536.32</v>
      </c>
      <c r="G6" s="4">
        <f>F6*10/100</f>
        <v>36153.632000000005</v>
      </c>
      <c r="H6" s="4">
        <v>298.27</v>
      </c>
      <c r="I6" s="4">
        <f t="shared" ref="I6:I20" si="0">SUM(F6:H6)</f>
        <v>397988.22200000001</v>
      </c>
      <c r="J6" s="1">
        <v>361536.32</v>
      </c>
      <c r="K6" s="36">
        <v>44154</v>
      </c>
      <c r="L6" s="4">
        <f t="shared" ref="L6:L20" si="1">I6-J6</f>
        <v>36451.902000000002</v>
      </c>
      <c r="S6" s="2">
        <v>9600000006</v>
      </c>
      <c r="U6" s="1" t="s">
        <v>142</v>
      </c>
      <c r="V6" s="1">
        <v>36153.629999999997</v>
      </c>
    </row>
    <row r="7" spans="1:23" x14ac:dyDescent="0.25">
      <c r="A7" s="5"/>
      <c r="B7" s="5"/>
      <c r="C7" s="6" t="s">
        <v>14</v>
      </c>
      <c r="D7" s="24" t="s">
        <v>16</v>
      </c>
      <c r="E7" s="34">
        <v>44165</v>
      </c>
      <c r="F7" s="35">
        <v>1090759.82</v>
      </c>
      <c r="G7" s="4">
        <v>0</v>
      </c>
      <c r="H7" s="4">
        <v>818.07</v>
      </c>
      <c r="I7" s="4">
        <f t="shared" si="0"/>
        <v>1091577.8900000001</v>
      </c>
      <c r="J7" s="4">
        <v>1091577.8999999999</v>
      </c>
      <c r="K7" s="36">
        <v>44169</v>
      </c>
      <c r="L7" s="4">
        <f t="shared" si="1"/>
        <v>-9.9999997764825821E-3</v>
      </c>
      <c r="S7" s="2">
        <v>9600000006</v>
      </c>
      <c r="U7" s="1" t="s">
        <v>141</v>
      </c>
    </row>
    <row r="8" spans="1:23" x14ac:dyDescent="0.25">
      <c r="A8" s="5"/>
      <c r="B8" s="5"/>
      <c r="C8" s="6" t="s">
        <v>14</v>
      </c>
      <c r="D8" s="24" t="s">
        <v>18</v>
      </c>
      <c r="E8" s="34">
        <v>44180</v>
      </c>
      <c r="F8" s="35">
        <f>531825.37-H8</f>
        <v>531426.80000000005</v>
      </c>
      <c r="G8" s="4">
        <v>0</v>
      </c>
      <c r="H8" s="4">
        <v>398.57</v>
      </c>
      <c r="I8" s="4">
        <f t="shared" si="0"/>
        <v>531825.37</v>
      </c>
      <c r="J8" s="1">
        <v>531825.37</v>
      </c>
      <c r="K8" s="36">
        <v>44183</v>
      </c>
      <c r="L8" s="4">
        <f t="shared" si="1"/>
        <v>0</v>
      </c>
      <c r="R8" s="33"/>
      <c r="S8" s="2">
        <v>9600000006</v>
      </c>
      <c r="U8" s="1" t="s">
        <v>141</v>
      </c>
    </row>
    <row r="9" spans="1:23" x14ac:dyDescent="0.25">
      <c r="A9" s="5"/>
      <c r="B9" s="5"/>
      <c r="C9" s="6" t="s">
        <v>14</v>
      </c>
      <c r="D9" s="24" t="s">
        <v>19</v>
      </c>
      <c r="E9" s="34">
        <v>44196</v>
      </c>
      <c r="F9" s="35">
        <f>1072319.79-H9</f>
        <v>1071516.1500000001</v>
      </c>
      <c r="G9" s="4">
        <v>0</v>
      </c>
      <c r="H9" s="4">
        <v>803.64</v>
      </c>
      <c r="I9" s="4">
        <f t="shared" si="0"/>
        <v>1072319.79</v>
      </c>
      <c r="J9" s="1">
        <v>1072618.06</v>
      </c>
      <c r="K9" s="36">
        <v>44202</v>
      </c>
      <c r="L9" s="4">
        <f t="shared" si="1"/>
        <v>-298.27000000001863</v>
      </c>
      <c r="R9" s="33"/>
      <c r="S9" s="2">
        <v>9600000006</v>
      </c>
      <c r="U9" s="1" t="s">
        <v>141</v>
      </c>
    </row>
    <row r="10" spans="1:23" x14ac:dyDescent="0.25">
      <c r="A10" s="5"/>
      <c r="B10" s="5"/>
      <c r="C10" s="6" t="s">
        <v>14</v>
      </c>
      <c r="D10" s="24" t="s">
        <v>21</v>
      </c>
      <c r="E10" s="34">
        <v>44211</v>
      </c>
      <c r="F10" s="35">
        <f>810513.38-H10</f>
        <v>809905.95</v>
      </c>
      <c r="G10" s="4">
        <v>0</v>
      </c>
      <c r="H10" s="4">
        <v>607.42999999999995</v>
      </c>
      <c r="I10" s="4">
        <f t="shared" si="0"/>
        <v>810513.38</v>
      </c>
      <c r="J10" s="1">
        <v>810513.38</v>
      </c>
      <c r="K10" s="36">
        <v>44217</v>
      </c>
      <c r="L10" s="4">
        <f t="shared" si="1"/>
        <v>0</v>
      </c>
      <c r="R10" s="33"/>
      <c r="S10" s="2">
        <v>9600000006</v>
      </c>
      <c r="U10" s="1" t="s">
        <v>141</v>
      </c>
    </row>
    <row r="11" spans="1:23" x14ac:dyDescent="0.25">
      <c r="A11" s="5"/>
      <c r="B11" s="5"/>
      <c r="C11" s="6" t="s">
        <v>14</v>
      </c>
      <c r="D11" s="37" t="s">
        <v>23</v>
      </c>
      <c r="E11" s="34">
        <v>44227</v>
      </c>
      <c r="F11" s="35">
        <f>542866.15-H11</f>
        <v>542459.31000000006</v>
      </c>
      <c r="G11" s="4">
        <v>0</v>
      </c>
      <c r="H11" s="4">
        <v>406.84</v>
      </c>
      <c r="I11" s="4">
        <f t="shared" si="0"/>
        <v>542866.15</v>
      </c>
      <c r="J11" s="1">
        <v>542866.15</v>
      </c>
      <c r="K11" s="36">
        <v>44235</v>
      </c>
      <c r="L11" s="4">
        <f t="shared" si="1"/>
        <v>0</v>
      </c>
      <c r="R11" s="38">
        <f>SUM(F9:F11)</f>
        <v>2423881.41</v>
      </c>
      <c r="S11" s="2">
        <v>9600000006</v>
      </c>
      <c r="U11" s="1" t="s">
        <v>141</v>
      </c>
    </row>
    <row r="12" spans="1:23" x14ac:dyDescent="0.25">
      <c r="A12" s="5"/>
      <c r="B12" s="5"/>
      <c r="C12" s="6" t="s">
        <v>14</v>
      </c>
      <c r="D12" s="24" t="s">
        <v>24</v>
      </c>
      <c r="E12" s="34">
        <v>44242</v>
      </c>
      <c r="F12" s="35">
        <f>1185904.22-H12</f>
        <v>1185015.46</v>
      </c>
      <c r="G12" s="4">
        <v>0</v>
      </c>
      <c r="H12" s="4">
        <v>888.76</v>
      </c>
      <c r="I12" s="4">
        <f t="shared" si="0"/>
        <v>1185904.22</v>
      </c>
      <c r="J12" s="1">
        <v>1185904.22</v>
      </c>
      <c r="K12" s="36">
        <v>44247</v>
      </c>
      <c r="L12" s="4">
        <f t="shared" si="1"/>
        <v>0</v>
      </c>
      <c r="R12" s="33"/>
      <c r="S12" s="2">
        <v>9600000006</v>
      </c>
      <c r="U12" s="1" t="s">
        <v>141</v>
      </c>
    </row>
    <row r="13" spans="1:23" x14ac:dyDescent="0.25">
      <c r="A13" s="5"/>
      <c r="B13" s="5"/>
      <c r="C13" s="6" t="s">
        <v>14</v>
      </c>
      <c r="D13" s="24" t="s">
        <v>25</v>
      </c>
      <c r="E13" s="34">
        <v>44255</v>
      </c>
      <c r="F13" s="35">
        <f>530032.54-H13</f>
        <v>529635.31000000006</v>
      </c>
      <c r="G13" s="4">
        <v>0</v>
      </c>
      <c r="H13" s="4">
        <v>397.23</v>
      </c>
      <c r="I13" s="4">
        <f t="shared" si="0"/>
        <v>530032.54</v>
      </c>
      <c r="J13" s="1">
        <v>530032.54</v>
      </c>
      <c r="K13" s="36">
        <v>44261</v>
      </c>
      <c r="L13" s="4">
        <f t="shared" si="1"/>
        <v>0</v>
      </c>
      <c r="R13" s="33"/>
      <c r="S13" s="2">
        <v>9600000006</v>
      </c>
      <c r="U13" s="1" t="s">
        <v>141</v>
      </c>
    </row>
    <row r="14" spans="1:23" x14ac:dyDescent="0.25">
      <c r="A14" s="5"/>
      <c r="B14" s="5"/>
      <c r="C14" s="6" t="s">
        <v>14</v>
      </c>
      <c r="D14" s="24" t="s">
        <v>27</v>
      </c>
      <c r="E14" s="34">
        <v>44270</v>
      </c>
      <c r="F14" s="35">
        <f>1243000.58-H14</f>
        <v>1242069.03</v>
      </c>
      <c r="G14" s="4">
        <v>0</v>
      </c>
      <c r="H14" s="4">
        <v>931.55</v>
      </c>
      <c r="I14" s="4">
        <f t="shared" si="0"/>
        <v>1243000.58</v>
      </c>
      <c r="J14" s="1">
        <v>1243000.58</v>
      </c>
      <c r="K14" s="36">
        <v>44275</v>
      </c>
      <c r="L14" s="4">
        <f t="shared" si="1"/>
        <v>0</v>
      </c>
      <c r="R14" s="33"/>
      <c r="S14" s="2">
        <v>9600000006</v>
      </c>
      <c r="U14" s="1" t="s">
        <v>141</v>
      </c>
    </row>
    <row r="15" spans="1:23" ht="16.5" thickBot="1" x14ac:dyDescent="0.3">
      <c r="A15" s="51"/>
      <c r="B15" s="51"/>
      <c r="C15" s="52" t="s">
        <v>14</v>
      </c>
      <c r="D15" s="53" t="s">
        <v>29</v>
      </c>
      <c r="E15" s="17">
        <v>44286</v>
      </c>
      <c r="F15" s="54">
        <f>471084.59-H15</f>
        <v>470613.98000000004</v>
      </c>
      <c r="G15" s="19">
        <v>0</v>
      </c>
      <c r="H15" s="19">
        <v>470.61</v>
      </c>
      <c r="I15" s="19">
        <f t="shared" si="0"/>
        <v>471084.59</v>
      </c>
      <c r="J15" s="22">
        <v>471084.59</v>
      </c>
      <c r="K15" s="23">
        <v>44296</v>
      </c>
      <c r="L15" s="19">
        <f t="shared" si="1"/>
        <v>0</v>
      </c>
      <c r="M15" s="22"/>
      <c r="N15" s="22"/>
      <c r="O15" s="22"/>
      <c r="P15" s="22"/>
      <c r="Q15" s="22"/>
      <c r="R15" s="55">
        <f>SUM(F13:F15)</f>
        <v>2242318.3200000003</v>
      </c>
      <c r="S15" s="56">
        <v>9600000006</v>
      </c>
      <c r="T15" s="58">
        <f>SUM(F6:F15)</f>
        <v>7834938.1299999999</v>
      </c>
      <c r="U15" s="1" t="s">
        <v>141</v>
      </c>
      <c r="W15" s="4">
        <f>+T15-7473400</f>
        <v>361538.12999999989</v>
      </c>
    </row>
    <row r="16" spans="1:23" x14ac:dyDescent="0.25">
      <c r="A16" s="5"/>
      <c r="B16" s="5"/>
      <c r="C16" s="6" t="s">
        <v>14</v>
      </c>
      <c r="D16" s="24" t="s">
        <v>17</v>
      </c>
      <c r="E16" s="34">
        <v>44165</v>
      </c>
      <c r="F16" s="35">
        <f>390976.95-H16</f>
        <v>390654.66000000003</v>
      </c>
      <c r="G16" s="4">
        <f>F16*10/100</f>
        <v>39065.466000000008</v>
      </c>
      <c r="H16" s="4">
        <v>322.29000000000002</v>
      </c>
      <c r="I16" s="4">
        <f t="shared" si="0"/>
        <v>430042.41600000003</v>
      </c>
      <c r="J16" s="1">
        <v>390976.95</v>
      </c>
      <c r="K16" s="36">
        <v>44169</v>
      </c>
      <c r="L16" s="4">
        <f t="shared" si="1"/>
        <v>39065.466000000015</v>
      </c>
      <c r="R16" s="38">
        <f>SUM(F14:F16)</f>
        <v>2103337.67</v>
      </c>
      <c r="S16" s="2">
        <v>9800001544</v>
      </c>
      <c r="U16" s="1" t="s">
        <v>142</v>
      </c>
      <c r="V16" s="1">
        <v>39065.47</v>
      </c>
    </row>
    <row r="17" spans="1:23" x14ac:dyDescent="0.25">
      <c r="A17" s="5"/>
      <c r="B17" s="5"/>
      <c r="C17" s="6" t="s">
        <v>14</v>
      </c>
      <c r="D17" s="24" t="s">
        <v>20</v>
      </c>
      <c r="E17" s="34">
        <v>44196</v>
      </c>
      <c r="F17" s="35">
        <f>440948.85-H17</f>
        <v>440585.37</v>
      </c>
      <c r="G17" s="4">
        <f>F17*10/100</f>
        <v>44058.537000000004</v>
      </c>
      <c r="H17" s="4">
        <v>363.48</v>
      </c>
      <c r="I17" s="4">
        <f t="shared" si="0"/>
        <v>485007.38699999999</v>
      </c>
      <c r="J17" s="1">
        <v>440948.85</v>
      </c>
      <c r="K17" s="36">
        <v>44202</v>
      </c>
      <c r="L17" s="4">
        <f t="shared" si="1"/>
        <v>44058.537000000011</v>
      </c>
      <c r="R17" s="38">
        <f>SUM(F15:F17)</f>
        <v>1301854.0100000002</v>
      </c>
      <c r="S17" s="2">
        <v>9800001544</v>
      </c>
      <c r="U17" s="1" t="s">
        <v>142</v>
      </c>
      <c r="V17" s="1">
        <v>44058.54</v>
      </c>
    </row>
    <row r="18" spans="1:23" x14ac:dyDescent="0.25">
      <c r="A18" s="5"/>
      <c r="B18" s="5"/>
      <c r="C18" s="6" t="s">
        <v>14</v>
      </c>
      <c r="D18" s="24" t="s">
        <v>22</v>
      </c>
      <c r="E18" s="34">
        <v>44227</v>
      </c>
      <c r="F18" s="35">
        <v>479806.68</v>
      </c>
      <c r="G18" s="4">
        <f>F18*10/100</f>
        <v>47980.667999999998</v>
      </c>
      <c r="H18" s="4">
        <v>395.84</v>
      </c>
      <c r="I18" s="4">
        <f t="shared" si="0"/>
        <v>528183.18799999997</v>
      </c>
      <c r="J18" s="1">
        <v>480166.54</v>
      </c>
      <c r="K18" s="36">
        <v>44235</v>
      </c>
      <c r="L18" s="4">
        <f t="shared" si="1"/>
        <v>48016.647999999986</v>
      </c>
      <c r="R18" s="33"/>
      <c r="S18" s="2">
        <v>9800001544</v>
      </c>
      <c r="U18" s="1" t="s">
        <v>142</v>
      </c>
      <c r="V18" s="1">
        <v>47980.67</v>
      </c>
    </row>
    <row r="19" spans="1:23" x14ac:dyDescent="0.25">
      <c r="A19" s="5"/>
      <c r="B19" s="5"/>
      <c r="C19" s="6" t="s">
        <v>14</v>
      </c>
      <c r="D19" s="24" t="s">
        <v>26</v>
      </c>
      <c r="E19" s="34">
        <v>44255</v>
      </c>
      <c r="F19" s="35">
        <v>444970.53</v>
      </c>
      <c r="G19" s="4">
        <f>F19*10/100</f>
        <v>44497.053000000007</v>
      </c>
      <c r="H19" s="4">
        <v>367.1</v>
      </c>
      <c r="I19" s="4">
        <f t="shared" si="0"/>
        <v>489834.68300000002</v>
      </c>
      <c r="J19" s="1">
        <v>445304.25</v>
      </c>
      <c r="K19" s="36">
        <v>44264</v>
      </c>
      <c r="L19" s="4">
        <f t="shared" si="1"/>
        <v>44530.433000000019</v>
      </c>
      <c r="R19" s="38">
        <f>SUM(F17:F19)</f>
        <v>1365362.58</v>
      </c>
      <c r="S19" s="2">
        <v>9800001544</v>
      </c>
      <c r="U19" s="1" t="s">
        <v>142</v>
      </c>
      <c r="V19" s="1">
        <v>44497.05</v>
      </c>
    </row>
    <row r="20" spans="1:23" ht="16.5" thickBot="1" x14ac:dyDescent="0.3">
      <c r="A20" s="51"/>
      <c r="B20" s="51"/>
      <c r="C20" s="52" t="s">
        <v>14</v>
      </c>
      <c r="D20" s="53" t="s">
        <v>28</v>
      </c>
      <c r="E20" s="17">
        <v>44286</v>
      </c>
      <c r="F20" s="54">
        <v>322207.01</v>
      </c>
      <c r="G20" s="19">
        <v>0</v>
      </c>
      <c r="H20" s="19">
        <v>322.20999999999998</v>
      </c>
      <c r="I20" s="19">
        <f t="shared" si="0"/>
        <v>322529.22000000003</v>
      </c>
      <c r="J20" s="22">
        <v>322529.22000000003</v>
      </c>
      <c r="K20" s="23">
        <v>44294</v>
      </c>
      <c r="L20" s="19">
        <f t="shared" si="1"/>
        <v>0</v>
      </c>
      <c r="M20" s="22"/>
      <c r="N20" s="22"/>
      <c r="O20" s="22"/>
      <c r="P20" s="22"/>
      <c r="Q20" s="22"/>
      <c r="R20" s="57"/>
      <c r="S20" s="56">
        <v>9800001544</v>
      </c>
      <c r="T20" s="58">
        <f>SUM(F16:F20)</f>
        <v>2078224.25</v>
      </c>
      <c r="U20" s="1" t="s">
        <v>141</v>
      </c>
      <c r="W20" s="4">
        <f>+T20-322210</f>
        <v>1756014.25</v>
      </c>
    </row>
    <row r="21" spans="1:23" x14ac:dyDescent="0.25">
      <c r="A21" s="5"/>
      <c r="B21" s="5"/>
      <c r="C21" s="6"/>
      <c r="D21" s="7"/>
      <c r="E21" s="8"/>
      <c r="F21" s="16"/>
    </row>
    <row r="22" spans="1:23" x14ac:dyDescent="0.25">
      <c r="E22" s="39" t="s">
        <v>30</v>
      </c>
      <c r="F22" s="40">
        <f>SUM(F6:F21)</f>
        <v>9913162.379999999</v>
      </c>
      <c r="G22" s="40">
        <f t="shared" ref="G22:T22" si="2">SUM(G6:G21)</f>
        <v>211755.35600000003</v>
      </c>
      <c r="H22" s="40">
        <f t="shared" si="2"/>
        <v>7791.89</v>
      </c>
      <c r="I22" s="40">
        <f t="shared" si="2"/>
        <v>10132709.626</v>
      </c>
      <c r="J22" s="40">
        <f t="shared" si="2"/>
        <v>9920884.9199999999</v>
      </c>
      <c r="K22" s="40">
        <f t="shared" si="2"/>
        <v>663403</v>
      </c>
      <c r="L22" s="40">
        <f t="shared" si="2"/>
        <v>211824.70600000024</v>
      </c>
      <c r="M22" s="40">
        <f t="shared" si="2"/>
        <v>0</v>
      </c>
      <c r="N22" s="40">
        <f t="shared" si="2"/>
        <v>0</v>
      </c>
      <c r="O22" s="40">
        <f t="shared" si="2"/>
        <v>0</v>
      </c>
      <c r="P22" s="40">
        <f t="shared" si="2"/>
        <v>0</v>
      </c>
      <c r="Q22" s="40">
        <f t="shared" si="2"/>
        <v>0</v>
      </c>
      <c r="R22" s="40">
        <f t="shared" si="2"/>
        <v>9436753.9900000002</v>
      </c>
      <c r="S22" s="40"/>
      <c r="T22" s="40">
        <f t="shared" si="2"/>
        <v>9913162.379999999</v>
      </c>
    </row>
    <row r="23" spans="1:23" x14ac:dyDescent="0.25">
      <c r="F23" s="1"/>
      <c r="L23" s="4"/>
    </row>
  </sheetData>
  <sortState ref="A6:S20">
    <sortCondition ref="S6:S20"/>
  </sortState>
  <mergeCells count="1">
    <mergeCell ref="B4:D4"/>
  </mergeCells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51"/>
  <sheetViews>
    <sheetView view="pageBreakPreview" topLeftCell="A25" zoomScale="130" zoomScaleNormal="100" zoomScaleSheetLayoutView="130" workbookViewId="0">
      <selection activeCell="U32" sqref="U32"/>
    </sheetView>
  </sheetViews>
  <sheetFormatPr defaultColWidth="14.7109375" defaultRowHeight="13.5" x14ac:dyDescent="0.25"/>
  <cols>
    <col min="1" max="1" width="11.42578125" style="1" bestFit="1" customWidth="1"/>
    <col min="2" max="2" width="10.140625" style="1" bestFit="1" customWidth="1"/>
    <col min="3" max="3" width="20.140625" style="1" customWidth="1"/>
    <col min="4" max="4" width="16.42578125" style="1" hidden="1" customWidth="1"/>
    <col min="5" max="5" width="14.5703125" style="1" hidden="1" customWidth="1"/>
    <col min="6" max="6" width="14.85546875" style="1" bestFit="1" customWidth="1"/>
    <col min="7" max="7" width="14.7109375" style="1" customWidth="1"/>
    <col min="8" max="8" width="20.42578125" style="3" customWidth="1"/>
    <col min="9" max="9" width="13.85546875" style="1" hidden="1" customWidth="1"/>
    <col min="10" max="10" width="12.28515625" style="1" hidden="1" customWidth="1"/>
    <col min="11" max="11" width="17.28515625" style="1" hidden="1" customWidth="1"/>
    <col min="12" max="12" width="17" style="1" hidden="1" customWidth="1"/>
    <col min="13" max="13" width="13.28515625" style="1" hidden="1" customWidth="1"/>
    <col min="14" max="14" width="18.85546875" style="1" hidden="1" customWidth="1"/>
    <col min="15" max="15" width="17.140625" style="1" hidden="1" customWidth="1"/>
    <col min="16" max="16" width="14.85546875" style="1" hidden="1" customWidth="1"/>
    <col min="17" max="17" width="17.85546875" style="1" hidden="1" customWidth="1"/>
    <col min="18" max="19" width="0" style="1" hidden="1" customWidth="1"/>
    <col min="20" max="20" width="16.28515625" style="2" hidden="1" customWidth="1"/>
    <col min="21" max="21" width="14.7109375" style="2"/>
    <col min="22" max="22" width="16.5703125" style="1" bestFit="1" customWidth="1"/>
    <col min="23" max="23" width="8.42578125" style="1" customWidth="1"/>
    <col min="24" max="255" width="14.7109375" style="1"/>
    <col min="256" max="257" width="0" style="1" hidden="1" customWidth="1"/>
    <col min="258" max="258" width="17.85546875" style="1" bestFit="1" customWidth="1"/>
    <col min="259" max="260" width="0" style="1" hidden="1" customWidth="1"/>
    <col min="261" max="261" width="16.85546875" style="1" customWidth="1"/>
    <col min="262" max="262" width="18" style="1" customWidth="1"/>
    <col min="263" max="263" width="20.140625" style="1" customWidth="1"/>
    <col min="264" max="264" width="13.85546875" style="1" customWidth="1"/>
    <col min="265" max="265" width="12.28515625" style="1" customWidth="1"/>
    <col min="266" max="266" width="17.28515625" style="1" bestFit="1" customWidth="1"/>
    <col min="267" max="267" width="17" style="1" customWidth="1"/>
    <col min="268" max="268" width="13.28515625" style="1" customWidth="1"/>
    <col min="269" max="269" width="18.85546875" style="1" customWidth="1"/>
    <col min="270" max="270" width="17.140625" style="1" customWidth="1"/>
    <col min="271" max="271" width="14.85546875" style="1" customWidth="1"/>
    <col min="272" max="272" width="17.85546875" style="1" bestFit="1" customWidth="1"/>
    <col min="273" max="511" width="14.7109375" style="1"/>
    <col min="512" max="513" width="0" style="1" hidden="1" customWidth="1"/>
    <col min="514" max="514" width="17.85546875" style="1" bestFit="1" customWidth="1"/>
    <col min="515" max="516" width="0" style="1" hidden="1" customWidth="1"/>
    <col min="517" max="517" width="16.85546875" style="1" customWidth="1"/>
    <col min="518" max="518" width="18" style="1" customWidth="1"/>
    <col min="519" max="519" width="20.140625" style="1" customWidth="1"/>
    <col min="520" max="520" width="13.85546875" style="1" customWidth="1"/>
    <col min="521" max="521" width="12.28515625" style="1" customWidth="1"/>
    <col min="522" max="522" width="17.28515625" style="1" bestFit="1" customWidth="1"/>
    <col min="523" max="523" width="17" style="1" customWidth="1"/>
    <col min="524" max="524" width="13.28515625" style="1" customWidth="1"/>
    <col min="525" max="525" width="18.85546875" style="1" customWidth="1"/>
    <col min="526" max="526" width="17.140625" style="1" customWidth="1"/>
    <col min="527" max="527" width="14.85546875" style="1" customWidth="1"/>
    <col min="528" max="528" width="17.85546875" style="1" bestFit="1" customWidth="1"/>
    <col min="529" max="767" width="14.7109375" style="1"/>
    <col min="768" max="769" width="0" style="1" hidden="1" customWidth="1"/>
    <col min="770" max="770" width="17.85546875" style="1" bestFit="1" customWidth="1"/>
    <col min="771" max="772" width="0" style="1" hidden="1" customWidth="1"/>
    <col min="773" max="773" width="16.85546875" style="1" customWidth="1"/>
    <col min="774" max="774" width="18" style="1" customWidth="1"/>
    <col min="775" max="775" width="20.140625" style="1" customWidth="1"/>
    <col min="776" max="776" width="13.85546875" style="1" customWidth="1"/>
    <col min="777" max="777" width="12.28515625" style="1" customWidth="1"/>
    <col min="778" max="778" width="17.28515625" style="1" bestFit="1" customWidth="1"/>
    <col min="779" max="779" width="17" style="1" customWidth="1"/>
    <col min="780" max="780" width="13.28515625" style="1" customWidth="1"/>
    <col min="781" max="781" width="18.85546875" style="1" customWidth="1"/>
    <col min="782" max="782" width="17.140625" style="1" customWidth="1"/>
    <col min="783" max="783" width="14.85546875" style="1" customWidth="1"/>
    <col min="784" max="784" width="17.85546875" style="1" bestFit="1" customWidth="1"/>
    <col min="785" max="1023" width="14.7109375" style="1"/>
    <col min="1024" max="1025" width="0" style="1" hidden="1" customWidth="1"/>
    <col min="1026" max="1026" width="17.85546875" style="1" bestFit="1" customWidth="1"/>
    <col min="1027" max="1028" width="0" style="1" hidden="1" customWidth="1"/>
    <col min="1029" max="1029" width="16.85546875" style="1" customWidth="1"/>
    <col min="1030" max="1030" width="18" style="1" customWidth="1"/>
    <col min="1031" max="1031" width="20.140625" style="1" customWidth="1"/>
    <col min="1032" max="1032" width="13.85546875" style="1" customWidth="1"/>
    <col min="1033" max="1033" width="12.28515625" style="1" customWidth="1"/>
    <col min="1034" max="1034" width="17.28515625" style="1" bestFit="1" customWidth="1"/>
    <col min="1035" max="1035" width="17" style="1" customWidth="1"/>
    <col min="1036" max="1036" width="13.28515625" style="1" customWidth="1"/>
    <col min="1037" max="1037" width="18.85546875" style="1" customWidth="1"/>
    <col min="1038" max="1038" width="17.140625" style="1" customWidth="1"/>
    <col min="1039" max="1039" width="14.85546875" style="1" customWidth="1"/>
    <col min="1040" max="1040" width="17.85546875" style="1" bestFit="1" customWidth="1"/>
    <col min="1041" max="1279" width="14.7109375" style="1"/>
    <col min="1280" max="1281" width="0" style="1" hidden="1" customWidth="1"/>
    <col min="1282" max="1282" width="17.85546875" style="1" bestFit="1" customWidth="1"/>
    <col min="1283" max="1284" width="0" style="1" hidden="1" customWidth="1"/>
    <col min="1285" max="1285" width="16.85546875" style="1" customWidth="1"/>
    <col min="1286" max="1286" width="18" style="1" customWidth="1"/>
    <col min="1287" max="1287" width="20.140625" style="1" customWidth="1"/>
    <col min="1288" max="1288" width="13.85546875" style="1" customWidth="1"/>
    <col min="1289" max="1289" width="12.28515625" style="1" customWidth="1"/>
    <col min="1290" max="1290" width="17.28515625" style="1" bestFit="1" customWidth="1"/>
    <col min="1291" max="1291" width="17" style="1" customWidth="1"/>
    <col min="1292" max="1292" width="13.28515625" style="1" customWidth="1"/>
    <col min="1293" max="1293" width="18.85546875" style="1" customWidth="1"/>
    <col min="1294" max="1294" width="17.140625" style="1" customWidth="1"/>
    <col min="1295" max="1295" width="14.85546875" style="1" customWidth="1"/>
    <col min="1296" max="1296" width="17.85546875" style="1" bestFit="1" customWidth="1"/>
    <col min="1297" max="1535" width="14.7109375" style="1"/>
    <col min="1536" max="1537" width="0" style="1" hidden="1" customWidth="1"/>
    <col min="1538" max="1538" width="17.85546875" style="1" bestFit="1" customWidth="1"/>
    <col min="1539" max="1540" width="0" style="1" hidden="1" customWidth="1"/>
    <col min="1541" max="1541" width="16.85546875" style="1" customWidth="1"/>
    <col min="1542" max="1542" width="18" style="1" customWidth="1"/>
    <col min="1543" max="1543" width="20.140625" style="1" customWidth="1"/>
    <col min="1544" max="1544" width="13.85546875" style="1" customWidth="1"/>
    <col min="1545" max="1545" width="12.28515625" style="1" customWidth="1"/>
    <col min="1546" max="1546" width="17.28515625" style="1" bestFit="1" customWidth="1"/>
    <col min="1547" max="1547" width="17" style="1" customWidth="1"/>
    <col min="1548" max="1548" width="13.28515625" style="1" customWidth="1"/>
    <col min="1549" max="1549" width="18.85546875" style="1" customWidth="1"/>
    <col min="1550" max="1550" width="17.140625" style="1" customWidth="1"/>
    <col min="1551" max="1551" width="14.85546875" style="1" customWidth="1"/>
    <col min="1552" max="1552" width="17.85546875" style="1" bestFit="1" customWidth="1"/>
    <col min="1553" max="1791" width="14.7109375" style="1"/>
    <col min="1792" max="1793" width="0" style="1" hidden="1" customWidth="1"/>
    <col min="1794" max="1794" width="17.85546875" style="1" bestFit="1" customWidth="1"/>
    <col min="1795" max="1796" width="0" style="1" hidden="1" customWidth="1"/>
    <col min="1797" max="1797" width="16.85546875" style="1" customWidth="1"/>
    <col min="1798" max="1798" width="18" style="1" customWidth="1"/>
    <col min="1799" max="1799" width="20.140625" style="1" customWidth="1"/>
    <col min="1800" max="1800" width="13.85546875" style="1" customWidth="1"/>
    <col min="1801" max="1801" width="12.28515625" style="1" customWidth="1"/>
    <col min="1802" max="1802" width="17.28515625" style="1" bestFit="1" customWidth="1"/>
    <col min="1803" max="1803" width="17" style="1" customWidth="1"/>
    <col min="1804" max="1804" width="13.28515625" style="1" customWidth="1"/>
    <col min="1805" max="1805" width="18.85546875" style="1" customWidth="1"/>
    <col min="1806" max="1806" width="17.140625" style="1" customWidth="1"/>
    <col min="1807" max="1807" width="14.85546875" style="1" customWidth="1"/>
    <col min="1808" max="1808" width="17.85546875" style="1" bestFit="1" customWidth="1"/>
    <col min="1809" max="2047" width="14.7109375" style="1"/>
    <col min="2048" max="2049" width="0" style="1" hidden="1" customWidth="1"/>
    <col min="2050" max="2050" width="17.85546875" style="1" bestFit="1" customWidth="1"/>
    <col min="2051" max="2052" width="0" style="1" hidden="1" customWidth="1"/>
    <col min="2053" max="2053" width="16.85546875" style="1" customWidth="1"/>
    <col min="2054" max="2054" width="18" style="1" customWidth="1"/>
    <col min="2055" max="2055" width="20.140625" style="1" customWidth="1"/>
    <col min="2056" max="2056" width="13.85546875" style="1" customWidth="1"/>
    <col min="2057" max="2057" width="12.28515625" style="1" customWidth="1"/>
    <col min="2058" max="2058" width="17.28515625" style="1" bestFit="1" customWidth="1"/>
    <col min="2059" max="2059" width="17" style="1" customWidth="1"/>
    <col min="2060" max="2060" width="13.28515625" style="1" customWidth="1"/>
    <col min="2061" max="2061" width="18.85546875" style="1" customWidth="1"/>
    <col min="2062" max="2062" width="17.140625" style="1" customWidth="1"/>
    <col min="2063" max="2063" width="14.85546875" style="1" customWidth="1"/>
    <col min="2064" max="2064" width="17.85546875" style="1" bestFit="1" customWidth="1"/>
    <col min="2065" max="2303" width="14.7109375" style="1"/>
    <col min="2304" max="2305" width="0" style="1" hidden="1" customWidth="1"/>
    <col min="2306" max="2306" width="17.85546875" style="1" bestFit="1" customWidth="1"/>
    <col min="2307" max="2308" width="0" style="1" hidden="1" customWidth="1"/>
    <col min="2309" max="2309" width="16.85546875" style="1" customWidth="1"/>
    <col min="2310" max="2310" width="18" style="1" customWidth="1"/>
    <col min="2311" max="2311" width="20.140625" style="1" customWidth="1"/>
    <col min="2312" max="2312" width="13.85546875" style="1" customWidth="1"/>
    <col min="2313" max="2313" width="12.28515625" style="1" customWidth="1"/>
    <col min="2314" max="2314" width="17.28515625" style="1" bestFit="1" customWidth="1"/>
    <col min="2315" max="2315" width="17" style="1" customWidth="1"/>
    <col min="2316" max="2316" width="13.28515625" style="1" customWidth="1"/>
    <col min="2317" max="2317" width="18.85546875" style="1" customWidth="1"/>
    <col min="2318" max="2318" width="17.140625" style="1" customWidth="1"/>
    <col min="2319" max="2319" width="14.85546875" style="1" customWidth="1"/>
    <col min="2320" max="2320" width="17.85546875" style="1" bestFit="1" customWidth="1"/>
    <col min="2321" max="2559" width="14.7109375" style="1"/>
    <col min="2560" max="2561" width="0" style="1" hidden="1" customWidth="1"/>
    <col min="2562" max="2562" width="17.85546875" style="1" bestFit="1" customWidth="1"/>
    <col min="2563" max="2564" width="0" style="1" hidden="1" customWidth="1"/>
    <col min="2565" max="2565" width="16.85546875" style="1" customWidth="1"/>
    <col min="2566" max="2566" width="18" style="1" customWidth="1"/>
    <col min="2567" max="2567" width="20.140625" style="1" customWidth="1"/>
    <col min="2568" max="2568" width="13.85546875" style="1" customWidth="1"/>
    <col min="2569" max="2569" width="12.28515625" style="1" customWidth="1"/>
    <col min="2570" max="2570" width="17.28515625" style="1" bestFit="1" customWidth="1"/>
    <col min="2571" max="2571" width="17" style="1" customWidth="1"/>
    <col min="2572" max="2572" width="13.28515625" style="1" customWidth="1"/>
    <col min="2573" max="2573" width="18.85546875" style="1" customWidth="1"/>
    <col min="2574" max="2574" width="17.140625" style="1" customWidth="1"/>
    <col min="2575" max="2575" width="14.85546875" style="1" customWidth="1"/>
    <col min="2576" max="2576" width="17.85546875" style="1" bestFit="1" customWidth="1"/>
    <col min="2577" max="2815" width="14.7109375" style="1"/>
    <col min="2816" max="2817" width="0" style="1" hidden="1" customWidth="1"/>
    <col min="2818" max="2818" width="17.85546875" style="1" bestFit="1" customWidth="1"/>
    <col min="2819" max="2820" width="0" style="1" hidden="1" customWidth="1"/>
    <col min="2821" max="2821" width="16.85546875" style="1" customWidth="1"/>
    <col min="2822" max="2822" width="18" style="1" customWidth="1"/>
    <col min="2823" max="2823" width="20.140625" style="1" customWidth="1"/>
    <col min="2824" max="2824" width="13.85546875" style="1" customWidth="1"/>
    <col min="2825" max="2825" width="12.28515625" style="1" customWidth="1"/>
    <col min="2826" max="2826" width="17.28515625" style="1" bestFit="1" customWidth="1"/>
    <col min="2827" max="2827" width="17" style="1" customWidth="1"/>
    <col min="2828" max="2828" width="13.28515625" style="1" customWidth="1"/>
    <col min="2829" max="2829" width="18.85546875" style="1" customWidth="1"/>
    <col min="2830" max="2830" width="17.140625" style="1" customWidth="1"/>
    <col min="2831" max="2831" width="14.85546875" style="1" customWidth="1"/>
    <col min="2832" max="2832" width="17.85546875" style="1" bestFit="1" customWidth="1"/>
    <col min="2833" max="3071" width="14.7109375" style="1"/>
    <col min="3072" max="3073" width="0" style="1" hidden="1" customWidth="1"/>
    <col min="3074" max="3074" width="17.85546875" style="1" bestFit="1" customWidth="1"/>
    <col min="3075" max="3076" width="0" style="1" hidden="1" customWidth="1"/>
    <col min="3077" max="3077" width="16.85546875" style="1" customWidth="1"/>
    <col min="3078" max="3078" width="18" style="1" customWidth="1"/>
    <col min="3079" max="3079" width="20.140625" style="1" customWidth="1"/>
    <col min="3080" max="3080" width="13.85546875" style="1" customWidth="1"/>
    <col min="3081" max="3081" width="12.28515625" style="1" customWidth="1"/>
    <col min="3082" max="3082" width="17.28515625" style="1" bestFit="1" customWidth="1"/>
    <col min="3083" max="3083" width="17" style="1" customWidth="1"/>
    <col min="3084" max="3084" width="13.28515625" style="1" customWidth="1"/>
    <col min="3085" max="3085" width="18.85546875" style="1" customWidth="1"/>
    <col min="3086" max="3086" width="17.140625" style="1" customWidth="1"/>
    <col min="3087" max="3087" width="14.85546875" style="1" customWidth="1"/>
    <col min="3088" max="3088" width="17.85546875" style="1" bestFit="1" customWidth="1"/>
    <col min="3089" max="3327" width="14.7109375" style="1"/>
    <col min="3328" max="3329" width="0" style="1" hidden="1" customWidth="1"/>
    <col min="3330" max="3330" width="17.85546875" style="1" bestFit="1" customWidth="1"/>
    <col min="3331" max="3332" width="0" style="1" hidden="1" customWidth="1"/>
    <col min="3333" max="3333" width="16.85546875" style="1" customWidth="1"/>
    <col min="3334" max="3334" width="18" style="1" customWidth="1"/>
    <col min="3335" max="3335" width="20.140625" style="1" customWidth="1"/>
    <col min="3336" max="3336" width="13.85546875" style="1" customWidth="1"/>
    <col min="3337" max="3337" width="12.28515625" style="1" customWidth="1"/>
    <col min="3338" max="3338" width="17.28515625" style="1" bestFit="1" customWidth="1"/>
    <col min="3339" max="3339" width="17" style="1" customWidth="1"/>
    <col min="3340" max="3340" width="13.28515625" style="1" customWidth="1"/>
    <col min="3341" max="3341" width="18.85546875" style="1" customWidth="1"/>
    <col min="3342" max="3342" width="17.140625" style="1" customWidth="1"/>
    <col min="3343" max="3343" width="14.85546875" style="1" customWidth="1"/>
    <col min="3344" max="3344" width="17.85546875" style="1" bestFit="1" customWidth="1"/>
    <col min="3345" max="3583" width="14.7109375" style="1"/>
    <col min="3584" max="3585" width="0" style="1" hidden="1" customWidth="1"/>
    <col min="3586" max="3586" width="17.85546875" style="1" bestFit="1" customWidth="1"/>
    <col min="3587" max="3588" width="0" style="1" hidden="1" customWidth="1"/>
    <col min="3589" max="3589" width="16.85546875" style="1" customWidth="1"/>
    <col min="3590" max="3590" width="18" style="1" customWidth="1"/>
    <col min="3591" max="3591" width="20.140625" style="1" customWidth="1"/>
    <col min="3592" max="3592" width="13.85546875" style="1" customWidth="1"/>
    <col min="3593" max="3593" width="12.28515625" style="1" customWidth="1"/>
    <col min="3594" max="3594" width="17.28515625" style="1" bestFit="1" customWidth="1"/>
    <col min="3595" max="3595" width="17" style="1" customWidth="1"/>
    <col min="3596" max="3596" width="13.28515625" style="1" customWidth="1"/>
    <col min="3597" max="3597" width="18.85546875" style="1" customWidth="1"/>
    <col min="3598" max="3598" width="17.140625" style="1" customWidth="1"/>
    <col min="3599" max="3599" width="14.85546875" style="1" customWidth="1"/>
    <col min="3600" max="3600" width="17.85546875" style="1" bestFit="1" customWidth="1"/>
    <col min="3601" max="3839" width="14.7109375" style="1"/>
    <col min="3840" max="3841" width="0" style="1" hidden="1" customWidth="1"/>
    <col min="3842" max="3842" width="17.85546875" style="1" bestFit="1" customWidth="1"/>
    <col min="3843" max="3844" width="0" style="1" hidden="1" customWidth="1"/>
    <col min="3845" max="3845" width="16.85546875" style="1" customWidth="1"/>
    <col min="3846" max="3846" width="18" style="1" customWidth="1"/>
    <col min="3847" max="3847" width="20.140625" style="1" customWidth="1"/>
    <col min="3848" max="3848" width="13.85546875" style="1" customWidth="1"/>
    <col min="3849" max="3849" width="12.28515625" style="1" customWidth="1"/>
    <col min="3850" max="3850" width="17.28515625" style="1" bestFit="1" customWidth="1"/>
    <col min="3851" max="3851" width="17" style="1" customWidth="1"/>
    <col min="3852" max="3852" width="13.28515625" style="1" customWidth="1"/>
    <col min="3853" max="3853" width="18.85546875" style="1" customWidth="1"/>
    <col min="3854" max="3854" width="17.140625" style="1" customWidth="1"/>
    <col min="3855" max="3855" width="14.85546875" style="1" customWidth="1"/>
    <col min="3856" max="3856" width="17.85546875" style="1" bestFit="1" customWidth="1"/>
    <col min="3857" max="4095" width="14.7109375" style="1"/>
    <col min="4096" max="4097" width="0" style="1" hidden="1" customWidth="1"/>
    <col min="4098" max="4098" width="17.85546875" style="1" bestFit="1" customWidth="1"/>
    <col min="4099" max="4100" width="0" style="1" hidden="1" customWidth="1"/>
    <col min="4101" max="4101" width="16.85546875" style="1" customWidth="1"/>
    <col min="4102" max="4102" width="18" style="1" customWidth="1"/>
    <col min="4103" max="4103" width="20.140625" style="1" customWidth="1"/>
    <col min="4104" max="4104" width="13.85546875" style="1" customWidth="1"/>
    <col min="4105" max="4105" width="12.28515625" style="1" customWidth="1"/>
    <col min="4106" max="4106" width="17.28515625" style="1" bestFit="1" customWidth="1"/>
    <col min="4107" max="4107" width="17" style="1" customWidth="1"/>
    <col min="4108" max="4108" width="13.28515625" style="1" customWidth="1"/>
    <col min="4109" max="4109" width="18.85546875" style="1" customWidth="1"/>
    <col min="4110" max="4110" width="17.140625" style="1" customWidth="1"/>
    <col min="4111" max="4111" width="14.85546875" style="1" customWidth="1"/>
    <col min="4112" max="4112" width="17.85546875" style="1" bestFit="1" customWidth="1"/>
    <col min="4113" max="4351" width="14.7109375" style="1"/>
    <col min="4352" max="4353" width="0" style="1" hidden="1" customWidth="1"/>
    <col min="4354" max="4354" width="17.85546875" style="1" bestFit="1" customWidth="1"/>
    <col min="4355" max="4356" width="0" style="1" hidden="1" customWidth="1"/>
    <col min="4357" max="4357" width="16.85546875" style="1" customWidth="1"/>
    <col min="4358" max="4358" width="18" style="1" customWidth="1"/>
    <col min="4359" max="4359" width="20.140625" style="1" customWidth="1"/>
    <col min="4360" max="4360" width="13.85546875" style="1" customWidth="1"/>
    <col min="4361" max="4361" width="12.28515625" style="1" customWidth="1"/>
    <col min="4362" max="4362" width="17.28515625" style="1" bestFit="1" customWidth="1"/>
    <col min="4363" max="4363" width="17" style="1" customWidth="1"/>
    <col min="4364" max="4364" width="13.28515625" style="1" customWidth="1"/>
    <col min="4365" max="4365" width="18.85546875" style="1" customWidth="1"/>
    <col min="4366" max="4366" width="17.140625" style="1" customWidth="1"/>
    <col min="4367" max="4367" width="14.85546875" style="1" customWidth="1"/>
    <col min="4368" max="4368" width="17.85546875" style="1" bestFit="1" customWidth="1"/>
    <col min="4369" max="4607" width="14.7109375" style="1"/>
    <col min="4608" max="4609" width="0" style="1" hidden="1" customWidth="1"/>
    <col min="4610" max="4610" width="17.85546875" style="1" bestFit="1" customWidth="1"/>
    <col min="4611" max="4612" width="0" style="1" hidden="1" customWidth="1"/>
    <col min="4613" max="4613" width="16.85546875" style="1" customWidth="1"/>
    <col min="4614" max="4614" width="18" style="1" customWidth="1"/>
    <col min="4615" max="4615" width="20.140625" style="1" customWidth="1"/>
    <col min="4616" max="4616" width="13.85546875" style="1" customWidth="1"/>
    <col min="4617" max="4617" width="12.28515625" style="1" customWidth="1"/>
    <col min="4618" max="4618" width="17.28515625" style="1" bestFit="1" customWidth="1"/>
    <col min="4619" max="4619" width="17" style="1" customWidth="1"/>
    <col min="4620" max="4620" width="13.28515625" style="1" customWidth="1"/>
    <col min="4621" max="4621" width="18.85546875" style="1" customWidth="1"/>
    <col min="4622" max="4622" width="17.140625" style="1" customWidth="1"/>
    <col min="4623" max="4623" width="14.85546875" style="1" customWidth="1"/>
    <col min="4624" max="4624" width="17.85546875" style="1" bestFit="1" customWidth="1"/>
    <col min="4625" max="4863" width="14.7109375" style="1"/>
    <col min="4864" max="4865" width="0" style="1" hidden="1" customWidth="1"/>
    <col min="4866" max="4866" width="17.85546875" style="1" bestFit="1" customWidth="1"/>
    <col min="4867" max="4868" width="0" style="1" hidden="1" customWidth="1"/>
    <col min="4869" max="4869" width="16.85546875" style="1" customWidth="1"/>
    <col min="4870" max="4870" width="18" style="1" customWidth="1"/>
    <col min="4871" max="4871" width="20.140625" style="1" customWidth="1"/>
    <col min="4872" max="4872" width="13.85546875" style="1" customWidth="1"/>
    <col min="4873" max="4873" width="12.28515625" style="1" customWidth="1"/>
    <col min="4874" max="4874" width="17.28515625" style="1" bestFit="1" customWidth="1"/>
    <col min="4875" max="4875" width="17" style="1" customWidth="1"/>
    <col min="4876" max="4876" width="13.28515625" style="1" customWidth="1"/>
    <col min="4877" max="4877" width="18.85546875" style="1" customWidth="1"/>
    <col min="4878" max="4878" width="17.140625" style="1" customWidth="1"/>
    <col min="4879" max="4879" width="14.85546875" style="1" customWidth="1"/>
    <col min="4880" max="4880" width="17.85546875" style="1" bestFit="1" customWidth="1"/>
    <col min="4881" max="5119" width="14.7109375" style="1"/>
    <col min="5120" max="5121" width="0" style="1" hidden="1" customWidth="1"/>
    <col min="5122" max="5122" width="17.85546875" style="1" bestFit="1" customWidth="1"/>
    <col min="5123" max="5124" width="0" style="1" hidden="1" customWidth="1"/>
    <col min="5125" max="5125" width="16.85546875" style="1" customWidth="1"/>
    <col min="5126" max="5126" width="18" style="1" customWidth="1"/>
    <col min="5127" max="5127" width="20.140625" style="1" customWidth="1"/>
    <col min="5128" max="5128" width="13.85546875" style="1" customWidth="1"/>
    <col min="5129" max="5129" width="12.28515625" style="1" customWidth="1"/>
    <col min="5130" max="5130" width="17.28515625" style="1" bestFit="1" customWidth="1"/>
    <col min="5131" max="5131" width="17" style="1" customWidth="1"/>
    <col min="5132" max="5132" width="13.28515625" style="1" customWidth="1"/>
    <col min="5133" max="5133" width="18.85546875" style="1" customWidth="1"/>
    <col min="5134" max="5134" width="17.140625" style="1" customWidth="1"/>
    <col min="5135" max="5135" width="14.85546875" style="1" customWidth="1"/>
    <col min="5136" max="5136" width="17.85546875" style="1" bestFit="1" customWidth="1"/>
    <col min="5137" max="5375" width="14.7109375" style="1"/>
    <col min="5376" max="5377" width="0" style="1" hidden="1" customWidth="1"/>
    <col min="5378" max="5378" width="17.85546875" style="1" bestFit="1" customWidth="1"/>
    <col min="5379" max="5380" width="0" style="1" hidden="1" customWidth="1"/>
    <col min="5381" max="5381" width="16.85546875" style="1" customWidth="1"/>
    <col min="5382" max="5382" width="18" style="1" customWidth="1"/>
    <col min="5383" max="5383" width="20.140625" style="1" customWidth="1"/>
    <col min="5384" max="5384" width="13.85546875" style="1" customWidth="1"/>
    <col min="5385" max="5385" width="12.28515625" style="1" customWidth="1"/>
    <col min="5386" max="5386" width="17.28515625" style="1" bestFit="1" customWidth="1"/>
    <col min="5387" max="5387" width="17" style="1" customWidth="1"/>
    <col min="5388" max="5388" width="13.28515625" style="1" customWidth="1"/>
    <col min="5389" max="5389" width="18.85546875" style="1" customWidth="1"/>
    <col min="5390" max="5390" width="17.140625" style="1" customWidth="1"/>
    <col min="5391" max="5391" width="14.85546875" style="1" customWidth="1"/>
    <col min="5392" max="5392" width="17.85546875" style="1" bestFit="1" customWidth="1"/>
    <col min="5393" max="5631" width="14.7109375" style="1"/>
    <col min="5632" max="5633" width="0" style="1" hidden="1" customWidth="1"/>
    <col min="5634" max="5634" width="17.85546875" style="1" bestFit="1" customWidth="1"/>
    <col min="5635" max="5636" width="0" style="1" hidden="1" customWidth="1"/>
    <col min="5637" max="5637" width="16.85546875" style="1" customWidth="1"/>
    <col min="5638" max="5638" width="18" style="1" customWidth="1"/>
    <col min="5639" max="5639" width="20.140625" style="1" customWidth="1"/>
    <col min="5640" max="5640" width="13.85546875" style="1" customWidth="1"/>
    <col min="5641" max="5641" width="12.28515625" style="1" customWidth="1"/>
    <col min="5642" max="5642" width="17.28515625" style="1" bestFit="1" customWidth="1"/>
    <col min="5643" max="5643" width="17" style="1" customWidth="1"/>
    <col min="5644" max="5644" width="13.28515625" style="1" customWidth="1"/>
    <col min="5645" max="5645" width="18.85546875" style="1" customWidth="1"/>
    <col min="5646" max="5646" width="17.140625" style="1" customWidth="1"/>
    <col min="5647" max="5647" width="14.85546875" style="1" customWidth="1"/>
    <col min="5648" max="5648" width="17.85546875" style="1" bestFit="1" customWidth="1"/>
    <col min="5649" max="5887" width="14.7109375" style="1"/>
    <col min="5888" max="5889" width="0" style="1" hidden="1" customWidth="1"/>
    <col min="5890" max="5890" width="17.85546875" style="1" bestFit="1" customWidth="1"/>
    <col min="5891" max="5892" width="0" style="1" hidden="1" customWidth="1"/>
    <col min="5893" max="5893" width="16.85546875" style="1" customWidth="1"/>
    <col min="5894" max="5894" width="18" style="1" customWidth="1"/>
    <col min="5895" max="5895" width="20.140625" style="1" customWidth="1"/>
    <col min="5896" max="5896" width="13.85546875" style="1" customWidth="1"/>
    <col min="5897" max="5897" width="12.28515625" style="1" customWidth="1"/>
    <col min="5898" max="5898" width="17.28515625" style="1" bestFit="1" customWidth="1"/>
    <col min="5899" max="5899" width="17" style="1" customWidth="1"/>
    <col min="5900" max="5900" width="13.28515625" style="1" customWidth="1"/>
    <col min="5901" max="5901" width="18.85546875" style="1" customWidth="1"/>
    <col min="5902" max="5902" width="17.140625" style="1" customWidth="1"/>
    <col min="5903" max="5903" width="14.85546875" style="1" customWidth="1"/>
    <col min="5904" max="5904" width="17.85546875" style="1" bestFit="1" customWidth="1"/>
    <col min="5905" max="6143" width="14.7109375" style="1"/>
    <col min="6144" max="6145" width="0" style="1" hidden="1" customWidth="1"/>
    <col min="6146" max="6146" width="17.85546875" style="1" bestFit="1" customWidth="1"/>
    <col min="6147" max="6148" width="0" style="1" hidden="1" customWidth="1"/>
    <col min="6149" max="6149" width="16.85546875" style="1" customWidth="1"/>
    <col min="6150" max="6150" width="18" style="1" customWidth="1"/>
    <col min="6151" max="6151" width="20.140625" style="1" customWidth="1"/>
    <col min="6152" max="6152" width="13.85546875" style="1" customWidth="1"/>
    <col min="6153" max="6153" width="12.28515625" style="1" customWidth="1"/>
    <col min="6154" max="6154" width="17.28515625" style="1" bestFit="1" customWidth="1"/>
    <col min="6155" max="6155" width="17" style="1" customWidth="1"/>
    <col min="6156" max="6156" width="13.28515625" style="1" customWidth="1"/>
    <col min="6157" max="6157" width="18.85546875" style="1" customWidth="1"/>
    <col min="6158" max="6158" width="17.140625" style="1" customWidth="1"/>
    <col min="6159" max="6159" width="14.85546875" style="1" customWidth="1"/>
    <col min="6160" max="6160" width="17.85546875" style="1" bestFit="1" customWidth="1"/>
    <col min="6161" max="6399" width="14.7109375" style="1"/>
    <col min="6400" max="6401" width="0" style="1" hidden="1" customWidth="1"/>
    <col min="6402" max="6402" width="17.85546875" style="1" bestFit="1" customWidth="1"/>
    <col min="6403" max="6404" width="0" style="1" hidden="1" customWidth="1"/>
    <col min="6405" max="6405" width="16.85546875" style="1" customWidth="1"/>
    <col min="6406" max="6406" width="18" style="1" customWidth="1"/>
    <col min="6407" max="6407" width="20.140625" style="1" customWidth="1"/>
    <col min="6408" max="6408" width="13.85546875" style="1" customWidth="1"/>
    <col min="6409" max="6409" width="12.28515625" style="1" customWidth="1"/>
    <col min="6410" max="6410" width="17.28515625" style="1" bestFit="1" customWidth="1"/>
    <col min="6411" max="6411" width="17" style="1" customWidth="1"/>
    <col min="6412" max="6412" width="13.28515625" style="1" customWidth="1"/>
    <col min="6413" max="6413" width="18.85546875" style="1" customWidth="1"/>
    <col min="6414" max="6414" width="17.140625" style="1" customWidth="1"/>
    <col min="6415" max="6415" width="14.85546875" style="1" customWidth="1"/>
    <col min="6416" max="6416" width="17.85546875" style="1" bestFit="1" customWidth="1"/>
    <col min="6417" max="6655" width="14.7109375" style="1"/>
    <col min="6656" max="6657" width="0" style="1" hidden="1" customWidth="1"/>
    <col min="6658" max="6658" width="17.85546875" style="1" bestFit="1" customWidth="1"/>
    <col min="6659" max="6660" width="0" style="1" hidden="1" customWidth="1"/>
    <col min="6661" max="6661" width="16.85546875" style="1" customWidth="1"/>
    <col min="6662" max="6662" width="18" style="1" customWidth="1"/>
    <col min="6663" max="6663" width="20.140625" style="1" customWidth="1"/>
    <col min="6664" max="6664" width="13.85546875" style="1" customWidth="1"/>
    <col min="6665" max="6665" width="12.28515625" style="1" customWidth="1"/>
    <col min="6666" max="6666" width="17.28515625" style="1" bestFit="1" customWidth="1"/>
    <col min="6667" max="6667" width="17" style="1" customWidth="1"/>
    <col min="6668" max="6668" width="13.28515625" style="1" customWidth="1"/>
    <col min="6669" max="6669" width="18.85546875" style="1" customWidth="1"/>
    <col min="6670" max="6670" width="17.140625" style="1" customWidth="1"/>
    <col min="6671" max="6671" width="14.85546875" style="1" customWidth="1"/>
    <col min="6672" max="6672" width="17.85546875" style="1" bestFit="1" customWidth="1"/>
    <col min="6673" max="6911" width="14.7109375" style="1"/>
    <col min="6912" max="6913" width="0" style="1" hidden="1" customWidth="1"/>
    <col min="6914" max="6914" width="17.85546875" style="1" bestFit="1" customWidth="1"/>
    <col min="6915" max="6916" width="0" style="1" hidden="1" customWidth="1"/>
    <col min="6917" max="6917" width="16.85546875" style="1" customWidth="1"/>
    <col min="6918" max="6918" width="18" style="1" customWidth="1"/>
    <col min="6919" max="6919" width="20.140625" style="1" customWidth="1"/>
    <col min="6920" max="6920" width="13.85546875" style="1" customWidth="1"/>
    <col min="6921" max="6921" width="12.28515625" style="1" customWidth="1"/>
    <col min="6922" max="6922" width="17.28515625" style="1" bestFit="1" customWidth="1"/>
    <col min="6923" max="6923" width="17" style="1" customWidth="1"/>
    <col min="6924" max="6924" width="13.28515625" style="1" customWidth="1"/>
    <col min="6925" max="6925" width="18.85546875" style="1" customWidth="1"/>
    <col min="6926" max="6926" width="17.140625" style="1" customWidth="1"/>
    <col min="6927" max="6927" width="14.85546875" style="1" customWidth="1"/>
    <col min="6928" max="6928" width="17.85546875" style="1" bestFit="1" customWidth="1"/>
    <col min="6929" max="7167" width="14.7109375" style="1"/>
    <col min="7168" max="7169" width="0" style="1" hidden="1" customWidth="1"/>
    <col min="7170" max="7170" width="17.85546875" style="1" bestFit="1" customWidth="1"/>
    <col min="7171" max="7172" width="0" style="1" hidden="1" customWidth="1"/>
    <col min="7173" max="7173" width="16.85546875" style="1" customWidth="1"/>
    <col min="7174" max="7174" width="18" style="1" customWidth="1"/>
    <col min="7175" max="7175" width="20.140625" style="1" customWidth="1"/>
    <col min="7176" max="7176" width="13.85546875" style="1" customWidth="1"/>
    <col min="7177" max="7177" width="12.28515625" style="1" customWidth="1"/>
    <col min="7178" max="7178" width="17.28515625" style="1" bestFit="1" customWidth="1"/>
    <col min="7179" max="7179" width="17" style="1" customWidth="1"/>
    <col min="7180" max="7180" width="13.28515625" style="1" customWidth="1"/>
    <col min="7181" max="7181" width="18.85546875" style="1" customWidth="1"/>
    <col min="7182" max="7182" width="17.140625" style="1" customWidth="1"/>
    <col min="7183" max="7183" width="14.85546875" style="1" customWidth="1"/>
    <col min="7184" max="7184" width="17.85546875" style="1" bestFit="1" customWidth="1"/>
    <col min="7185" max="7423" width="14.7109375" style="1"/>
    <col min="7424" max="7425" width="0" style="1" hidden="1" customWidth="1"/>
    <col min="7426" max="7426" width="17.85546875" style="1" bestFit="1" customWidth="1"/>
    <col min="7427" max="7428" width="0" style="1" hidden="1" customWidth="1"/>
    <col min="7429" max="7429" width="16.85546875" style="1" customWidth="1"/>
    <col min="7430" max="7430" width="18" style="1" customWidth="1"/>
    <col min="7431" max="7431" width="20.140625" style="1" customWidth="1"/>
    <col min="7432" max="7432" width="13.85546875" style="1" customWidth="1"/>
    <col min="7433" max="7433" width="12.28515625" style="1" customWidth="1"/>
    <col min="7434" max="7434" width="17.28515625" style="1" bestFit="1" customWidth="1"/>
    <col min="7435" max="7435" width="17" style="1" customWidth="1"/>
    <col min="7436" max="7436" width="13.28515625" style="1" customWidth="1"/>
    <col min="7437" max="7437" width="18.85546875" style="1" customWidth="1"/>
    <col min="7438" max="7438" width="17.140625" style="1" customWidth="1"/>
    <col min="7439" max="7439" width="14.85546875" style="1" customWidth="1"/>
    <col min="7440" max="7440" width="17.85546875" style="1" bestFit="1" customWidth="1"/>
    <col min="7441" max="7679" width="14.7109375" style="1"/>
    <col min="7680" max="7681" width="0" style="1" hidden="1" customWidth="1"/>
    <col min="7682" max="7682" width="17.85546875" style="1" bestFit="1" customWidth="1"/>
    <col min="7683" max="7684" width="0" style="1" hidden="1" customWidth="1"/>
    <col min="7685" max="7685" width="16.85546875" style="1" customWidth="1"/>
    <col min="7686" max="7686" width="18" style="1" customWidth="1"/>
    <col min="7687" max="7687" width="20.140625" style="1" customWidth="1"/>
    <col min="7688" max="7688" width="13.85546875" style="1" customWidth="1"/>
    <col min="7689" max="7689" width="12.28515625" style="1" customWidth="1"/>
    <col min="7690" max="7690" width="17.28515625" style="1" bestFit="1" customWidth="1"/>
    <col min="7691" max="7691" width="17" style="1" customWidth="1"/>
    <col min="7692" max="7692" width="13.28515625" style="1" customWidth="1"/>
    <col min="7693" max="7693" width="18.85546875" style="1" customWidth="1"/>
    <col min="7694" max="7694" width="17.140625" style="1" customWidth="1"/>
    <col min="7695" max="7695" width="14.85546875" style="1" customWidth="1"/>
    <col min="7696" max="7696" width="17.85546875" style="1" bestFit="1" customWidth="1"/>
    <col min="7697" max="7935" width="14.7109375" style="1"/>
    <col min="7936" max="7937" width="0" style="1" hidden="1" customWidth="1"/>
    <col min="7938" max="7938" width="17.85546875" style="1" bestFit="1" customWidth="1"/>
    <col min="7939" max="7940" width="0" style="1" hidden="1" customWidth="1"/>
    <col min="7941" max="7941" width="16.85546875" style="1" customWidth="1"/>
    <col min="7942" max="7942" width="18" style="1" customWidth="1"/>
    <col min="7943" max="7943" width="20.140625" style="1" customWidth="1"/>
    <col min="7944" max="7944" width="13.85546875" style="1" customWidth="1"/>
    <col min="7945" max="7945" width="12.28515625" style="1" customWidth="1"/>
    <col min="7946" max="7946" width="17.28515625" style="1" bestFit="1" customWidth="1"/>
    <col min="7947" max="7947" width="17" style="1" customWidth="1"/>
    <col min="7948" max="7948" width="13.28515625" style="1" customWidth="1"/>
    <col min="7949" max="7949" width="18.85546875" style="1" customWidth="1"/>
    <col min="7950" max="7950" width="17.140625" style="1" customWidth="1"/>
    <col min="7951" max="7951" width="14.85546875" style="1" customWidth="1"/>
    <col min="7952" max="7952" width="17.85546875" style="1" bestFit="1" customWidth="1"/>
    <col min="7953" max="8191" width="14.7109375" style="1"/>
    <col min="8192" max="8193" width="0" style="1" hidden="1" customWidth="1"/>
    <col min="8194" max="8194" width="17.85546875" style="1" bestFit="1" customWidth="1"/>
    <col min="8195" max="8196" width="0" style="1" hidden="1" customWidth="1"/>
    <col min="8197" max="8197" width="16.85546875" style="1" customWidth="1"/>
    <col min="8198" max="8198" width="18" style="1" customWidth="1"/>
    <col min="8199" max="8199" width="20.140625" style="1" customWidth="1"/>
    <col min="8200" max="8200" width="13.85546875" style="1" customWidth="1"/>
    <col min="8201" max="8201" width="12.28515625" style="1" customWidth="1"/>
    <col min="8202" max="8202" width="17.28515625" style="1" bestFit="1" customWidth="1"/>
    <col min="8203" max="8203" width="17" style="1" customWidth="1"/>
    <col min="8204" max="8204" width="13.28515625" style="1" customWidth="1"/>
    <col min="8205" max="8205" width="18.85546875" style="1" customWidth="1"/>
    <col min="8206" max="8206" width="17.140625" style="1" customWidth="1"/>
    <col min="8207" max="8207" width="14.85546875" style="1" customWidth="1"/>
    <col min="8208" max="8208" width="17.85546875" style="1" bestFit="1" customWidth="1"/>
    <col min="8209" max="8447" width="14.7109375" style="1"/>
    <col min="8448" max="8449" width="0" style="1" hidden="1" customWidth="1"/>
    <col min="8450" max="8450" width="17.85546875" style="1" bestFit="1" customWidth="1"/>
    <col min="8451" max="8452" width="0" style="1" hidden="1" customWidth="1"/>
    <col min="8453" max="8453" width="16.85546875" style="1" customWidth="1"/>
    <col min="8454" max="8454" width="18" style="1" customWidth="1"/>
    <col min="8455" max="8455" width="20.140625" style="1" customWidth="1"/>
    <col min="8456" max="8456" width="13.85546875" style="1" customWidth="1"/>
    <col min="8457" max="8457" width="12.28515625" style="1" customWidth="1"/>
    <col min="8458" max="8458" width="17.28515625" style="1" bestFit="1" customWidth="1"/>
    <col min="8459" max="8459" width="17" style="1" customWidth="1"/>
    <col min="8460" max="8460" width="13.28515625" style="1" customWidth="1"/>
    <col min="8461" max="8461" width="18.85546875" style="1" customWidth="1"/>
    <col min="8462" max="8462" width="17.140625" style="1" customWidth="1"/>
    <col min="8463" max="8463" width="14.85546875" style="1" customWidth="1"/>
    <col min="8464" max="8464" width="17.85546875" style="1" bestFit="1" customWidth="1"/>
    <col min="8465" max="8703" width="14.7109375" style="1"/>
    <col min="8704" max="8705" width="0" style="1" hidden="1" customWidth="1"/>
    <col min="8706" max="8706" width="17.85546875" style="1" bestFit="1" customWidth="1"/>
    <col min="8707" max="8708" width="0" style="1" hidden="1" customWidth="1"/>
    <col min="8709" max="8709" width="16.85546875" style="1" customWidth="1"/>
    <col min="8710" max="8710" width="18" style="1" customWidth="1"/>
    <col min="8711" max="8711" width="20.140625" style="1" customWidth="1"/>
    <col min="8712" max="8712" width="13.85546875" style="1" customWidth="1"/>
    <col min="8713" max="8713" width="12.28515625" style="1" customWidth="1"/>
    <col min="8714" max="8714" width="17.28515625" style="1" bestFit="1" customWidth="1"/>
    <col min="8715" max="8715" width="17" style="1" customWidth="1"/>
    <col min="8716" max="8716" width="13.28515625" style="1" customWidth="1"/>
    <col min="8717" max="8717" width="18.85546875" style="1" customWidth="1"/>
    <col min="8718" max="8718" width="17.140625" style="1" customWidth="1"/>
    <col min="8719" max="8719" width="14.85546875" style="1" customWidth="1"/>
    <col min="8720" max="8720" width="17.85546875" style="1" bestFit="1" customWidth="1"/>
    <col min="8721" max="8959" width="14.7109375" style="1"/>
    <col min="8960" max="8961" width="0" style="1" hidden="1" customWidth="1"/>
    <col min="8962" max="8962" width="17.85546875" style="1" bestFit="1" customWidth="1"/>
    <col min="8963" max="8964" width="0" style="1" hidden="1" customWidth="1"/>
    <col min="8965" max="8965" width="16.85546875" style="1" customWidth="1"/>
    <col min="8966" max="8966" width="18" style="1" customWidth="1"/>
    <col min="8967" max="8967" width="20.140625" style="1" customWidth="1"/>
    <col min="8968" max="8968" width="13.85546875" style="1" customWidth="1"/>
    <col min="8969" max="8969" width="12.28515625" style="1" customWidth="1"/>
    <col min="8970" max="8970" width="17.28515625" style="1" bestFit="1" customWidth="1"/>
    <col min="8971" max="8971" width="17" style="1" customWidth="1"/>
    <col min="8972" max="8972" width="13.28515625" style="1" customWidth="1"/>
    <col min="8973" max="8973" width="18.85546875" style="1" customWidth="1"/>
    <col min="8974" max="8974" width="17.140625" style="1" customWidth="1"/>
    <col min="8975" max="8975" width="14.85546875" style="1" customWidth="1"/>
    <col min="8976" max="8976" width="17.85546875" style="1" bestFit="1" customWidth="1"/>
    <col min="8977" max="9215" width="14.7109375" style="1"/>
    <col min="9216" max="9217" width="0" style="1" hidden="1" customWidth="1"/>
    <col min="9218" max="9218" width="17.85546875" style="1" bestFit="1" customWidth="1"/>
    <col min="9219" max="9220" width="0" style="1" hidden="1" customWidth="1"/>
    <col min="9221" max="9221" width="16.85546875" style="1" customWidth="1"/>
    <col min="9222" max="9222" width="18" style="1" customWidth="1"/>
    <col min="9223" max="9223" width="20.140625" style="1" customWidth="1"/>
    <col min="9224" max="9224" width="13.85546875" style="1" customWidth="1"/>
    <col min="9225" max="9225" width="12.28515625" style="1" customWidth="1"/>
    <col min="9226" max="9226" width="17.28515625" style="1" bestFit="1" customWidth="1"/>
    <col min="9227" max="9227" width="17" style="1" customWidth="1"/>
    <col min="9228" max="9228" width="13.28515625" style="1" customWidth="1"/>
    <col min="9229" max="9229" width="18.85546875" style="1" customWidth="1"/>
    <col min="9230" max="9230" width="17.140625" style="1" customWidth="1"/>
    <col min="9231" max="9231" width="14.85546875" style="1" customWidth="1"/>
    <col min="9232" max="9232" width="17.85546875" style="1" bestFit="1" customWidth="1"/>
    <col min="9233" max="9471" width="14.7109375" style="1"/>
    <col min="9472" max="9473" width="0" style="1" hidden="1" customWidth="1"/>
    <col min="9474" max="9474" width="17.85546875" style="1" bestFit="1" customWidth="1"/>
    <col min="9475" max="9476" width="0" style="1" hidden="1" customWidth="1"/>
    <col min="9477" max="9477" width="16.85546875" style="1" customWidth="1"/>
    <col min="9478" max="9478" width="18" style="1" customWidth="1"/>
    <col min="9479" max="9479" width="20.140625" style="1" customWidth="1"/>
    <col min="9480" max="9480" width="13.85546875" style="1" customWidth="1"/>
    <col min="9481" max="9481" width="12.28515625" style="1" customWidth="1"/>
    <col min="9482" max="9482" width="17.28515625" style="1" bestFit="1" customWidth="1"/>
    <col min="9483" max="9483" width="17" style="1" customWidth="1"/>
    <col min="9484" max="9484" width="13.28515625" style="1" customWidth="1"/>
    <col min="9485" max="9485" width="18.85546875" style="1" customWidth="1"/>
    <col min="9486" max="9486" width="17.140625" style="1" customWidth="1"/>
    <col min="9487" max="9487" width="14.85546875" style="1" customWidth="1"/>
    <col min="9488" max="9488" width="17.85546875" style="1" bestFit="1" customWidth="1"/>
    <col min="9489" max="9727" width="14.7109375" style="1"/>
    <col min="9728" max="9729" width="0" style="1" hidden="1" customWidth="1"/>
    <col min="9730" max="9730" width="17.85546875" style="1" bestFit="1" customWidth="1"/>
    <col min="9731" max="9732" width="0" style="1" hidden="1" customWidth="1"/>
    <col min="9733" max="9733" width="16.85546875" style="1" customWidth="1"/>
    <col min="9734" max="9734" width="18" style="1" customWidth="1"/>
    <col min="9735" max="9735" width="20.140625" style="1" customWidth="1"/>
    <col min="9736" max="9736" width="13.85546875" style="1" customWidth="1"/>
    <col min="9737" max="9737" width="12.28515625" style="1" customWidth="1"/>
    <col min="9738" max="9738" width="17.28515625" style="1" bestFit="1" customWidth="1"/>
    <col min="9739" max="9739" width="17" style="1" customWidth="1"/>
    <col min="9740" max="9740" width="13.28515625" style="1" customWidth="1"/>
    <col min="9741" max="9741" width="18.85546875" style="1" customWidth="1"/>
    <col min="9742" max="9742" width="17.140625" style="1" customWidth="1"/>
    <col min="9743" max="9743" width="14.85546875" style="1" customWidth="1"/>
    <col min="9744" max="9744" width="17.85546875" style="1" bestFit="1" customWidth="1"/>
    <col min="9745" max="9983" width="14.7109375" style="1"/>
    <col min="9984" max="9985" width="0" style="1" hidden="1" customWidth="1"/>
    <col min="9986" max="9986" width="17.85546875" style="1" bestFit="1" customWidth="1"/>
    <col min="9987" max="9988" width="0" style="1" hidden="1" customWidth="1"/>
    <col min="9989" max="9989" width="16.85546875" style="1" customWidth="1"/>
    <col min="9990" max="9990" width="18" style="1" customWidth="1"/>
    <col min="9991" max="9991" width="20.140625" style="1" customWidth="1"/>
    <col min="9992" max="9992" width="13.85546875" style="1" customWidth="1"/>
    <col min="9993" max="9993" width="12.28515625" style="1" customWidth="1"/>
    <col min="9994" max="9994" width="17.28515625" style="1" bestFit="1" customWidth="1"/>
    <col min="9995" max="9995" width="17" style="1" customWidth="1"/>
    <col min="9996" max="9996" width="13.28515625" style="1" customWidth="1"/>
    <col min="9997" max="9997" width="18.85546875" style="1" customWidth="1"/>
    <col min="9998" max="9998" width="17.140625" style="1" customWidth="1"/>
    <col min="9999" max="9999" width="14.85546875" style="1" customWidth="1"/>
    <col min="10000" max="10000" width="17.85546875" style="1" bestFit="1" customWidth="1"/>
    <col min="10001" max="10239" width="14.7109375" style="1"/>
    <col min="10240" max="10241" width="0" style="1" hidden="1" customWidth="1"/>
    <col min="10242" max="10242" width="17.85546875" style="1" bestFit="1" customWidth="1"/>
    <col min="10243" max="10244" width="0" style="1" hidden="1" customWidth="1"/>
    <col min="10245" max="10245" width="16.85546875" style="1" customWidth="1"/>
    <col min="10246" max="10246" width="18" style="1" customWidth="1"/>
    <col min="10247" max="10247" width="20.140625" style="1" customWidth="1"/>
    <col min="10248" max="10248" width="13.85546875" style="1" customWidth="1"/>
    <col min="10249" max="10249" width="12.28515625" style="1" customWidth="1"/>
    <col min="10250" max="10250" width="17.28515625" style="1" bestFit="1" customWidth="1"/>
    <col min="10251" max="10251" width="17" style="1" customWidth="1"/>
    <col min="10252" max="10252" width="13.28515625" style="1" customWidth="1"/>
    <col min="10253" max="10253" width="18.85546875" style="1" customWidth="1"/>
    <col min="10254" max="10254" width="17.140625" style="1" customWidth="1"/>
    <col min="10255" max="10255" width="14.85546875" style="1" customWidth="1"/>
    <col min="10256" max="10256" width="17.85546875" style="1" bestFit="1" customWidth="1"/>
    <col min="10257" max="10495" width="14.7109375" style="1"/>
    <col min="10496" max="10497" width="0" style="1" hidden="1" customWidth="1"/>
    <col min="10498" max="10498" width="17.85546875" style="1" bestFit="1" customWidth="1"/>
    <col min="10499" max="10500" width="0" style="1" hidden="1" customWidth="1"/>
    <col min="10501" max="10501" width="16.85546875" style="1" customWidth="1"/>
    <col min="10502" max="10502" width="18" style="1" customWidth="1"/>
    <col min="10503" max="10503" width="20.140625" style="1" customWidth="1"/>
    <col min="10504" max="10504" width="13.85546875" style="1" customWidth="1"/>
    <col min="10505" max="10505" width="12.28515625" style="1" customWidth="1"/>
    <col min="10506" max="10506" width="17.28515625" style="1" bestFit="1" customWidth="1"/>
    <col min="10507" max="10507" width="17" style="1" customWidth="1"/>
    <col min="10508" max="10508" width="13.28515625" style="1" customWidth="1"/>
    <col min="10509" max="10509" width="18.85546875" style="1" customWidth="1"/>
    <col min="10510" max="10510" width="17.140625" style="1" customWidth="1"/>
    <col min="10511" max="10511" width="14.85546875" style="1" customWidth="1"/>
    <col min="10512" max="10512" width="17.85546875" style="1" bestFit="1" customWidth="1"/>
    <col min="10513" max="10751" width="14.7109375" style="1"/>
    <col min="10752" max="10753" width="0" style="1" hidden="1" customWidth="1"/>
    <col min="10754" max="10754" width="17.85546875" style="1" bestFit="1" customWidth="1"/>
    <col min="10755" max="10756" width="0" style="1" hidden="1" customWidth="1"/>
    <col min="10757" max="10757" width="16.85546875" style="1" customWidth="1"/>
    <col min="10758" max="10758" width="18" style="1" customWidth="1"/>
    <col min="10759" max="10759" width="20.140625" style="1" customWidth="1"/>
    <col min="10760" max="10760" width="13.85546875" style="1" customWidth="1"/>
    <col min="10761" max="10761" width="12.28515625" style="1" customWidth="1"/>
    <col min="10762" max="10762" width="17.28515625" style="1" bestFit="1" customWidth="1"/>
    <col min="10763" max="10763" width="17" style="1" customWidth="1"/>
    <col min="10764" max="10764" width="13.28515625" style="1" customWidth="1"/>
    <col min="10765" max="10765" width="18.85546875" style="1" customWidth="1"/>
    <col min="10766" max="10766" width="17.140625" style="1" customWidth="1"/>
    <col min="10767" max="10767" width="14.85546875" style="1" customWidth="1"/>
    <col min="10768" max="10768" width="17.85546875" style="1" bestFit="1" customWidth="1"/>
    <col min="10769" max="11007" width="14.7109375" style="1"/>
    <col min="11008" max="11009" width="0" style="1" hidden="1" customWidth="1"/>
    <col min="11010" max="11010" width="17.85546875" style="1" bestFit="1" customWidth="1"/>
    <col min="11011" max="11012" width="0" style="1" hidden="1" customWidth="1"/>
    <col min="11013" max="11013" width="16.85546875" style="1" customWidth="1"/>
    <col min="11014" max="11014" width="18" style="1" customWidth="1"/>
    <col min="11015" max="11015" width="20.140625" style="1" customWidth="1"/>
    <col min="11016" max="11016" width="13.85546875" style="1" customWidth="1"/>
    <col min="11017" max="11017" width="12.28515625" style="1" customWidth="1"/>
    <col min="11018" max="11018" width="17.28515625" style="1" bestFit="1" customWidth="1"/>
    <col min="11019" max="11019" width="17" style="1" customWidth="1"/>
    <col min="11020" max="11020" width="13.28515625" style="1" customWidth="1"/>
    <col min="11021" max="11021" width="18.85546875" style="1" customWidth="1"/>
    <col min="11022" max="11022" width="17.140625" style="1" customWidth="1"/>
    <col min="11023" max="11023" width="14.85546875" style="1" customWidth="1"/>
    <col min="11024" max="11024" width="17.85546875" style="1" bestFit="1" customWidth="1"/>
    <col min="11025" max="11263" width="14.7109375" style="1"/>
    <col min="11264" max="11265" width="0" style="1" hidden="1" customWidth="1"/>
    <col min="11266" max="11266" width="17.85546875" style="1" bestFit="1" customWidth="1"/>
    <col min="11267" max="11268" width="0" style="1" hidden="1" customWidth="1"/>
    <col min="11269" max="11269" width="16.85546875" style="1" customWidth="1"/>
    <col min="11270" max="11270" width="18" style="1" customWidth="1"/>
    <col min="11271" max="11271" width="20.140625" style="1" customWidth="1"/>
    <col min="11272" max="11272" width="13.85546875" style="1" customWidth="1"/>
    <col min="11273" max="11273" width="12.28515625" style="1" customWidth="1"/>
    <col min="11274" max="11274" width="17.28515625" style="1" bestFit="1" customWidth="1"/>
    <col min="11275" max="11275" width="17" style="1" customWidth="1"/>
    <col min="11276" max="11276" width="13.28515625" style="1" customWidth="1"/>
    <col min="11277" max="11277" width="18.85546875" style="1" customWidth="1"/>
    <col min="11278" max="11278" width="17.140625" style="1" customWidth="1"/>
    <col min="11279" max="11279" width="14.85546875" style="1" customWidth="1"/>
    <col min="11280" max="11280" width="17.85546875" style="1" bestFit="1" customWidth="1"/>
    <col min="11281" max="11519" width="14.7109375" style="1"/>
    <col min="11520" max="11521" width="0" style="1" hidden="1" customWidth="1"/>
    <col min="11522" max="11522" width="17.85546875" style="1" bestFit="1" customWidth="1"/>
    <col min="11523" max="11524" width="0" style="1" hidden="1" customWidth="1"/>
    <col min="11525" max="11525" width="16.85546875" style="1" customWidth="1"/>
    <col min="11526" max="11526" width="18" style="1" customWidth="1"/>
    <col min="11527" max="11527" width="20.140625" style="1" customWidth="1"/>
    <col min="11528" max="11528" width="13.85546875" style="1" customWidth="1"/>
    <col min="11529" max="11529" width="12.28515625" style="1" customWidth="1"/>
    <col min="11530" max="11530" width="17.28515625" style="1" bestFit="1" customWidth="1"/>
    <col min="11531" max="11531" width="17" style="1" customWidth="1"/>
    <col min="11532" max="11532" width="13.28515625" style="1" customWidth="1"/>
    <col min="11533" max="11533" width="18.85546875" style="1" customWidth="1"/>
    <col min="11534" max="11534" width="17.140625" style="1" customWidth="1"/>
    <col min="11535" max="11535" width="14.85546875" style="1" customWidth="1"/>
    <col min="11536" max="11536" width="17.85546875" style="1" bestFit="1" customWidth="1"/>
    <col min="11537" max="11775" width="14.7109375" style="1"/>
    <col min="11776" max="11777" width="0" style="1" hidden="1" customWidth="1"/>
    <col min="11778" max="11778" width="17.85546875" style="1" bestFit="1" customWidth="1"/>
    <col min="11779" max="11780" width="0" style="1" hidden="1" customWidth="1"/>
    <col min="11781" max="11781" width="16.85546875" style="1" customWidth="1"/>
    <col min="11782" max="11782" width="18" style="1" customWidth="1"/>
    <col min="11783" max="11783" width="20.140625" style="1" customWidth="1"/>
    <col min="11784" max="11784" width="13.85546875" style="1" customWidth="1"/>
    <col min="11785" max="11785" width="12.28515625" style="1" customWidth="1"/>
    <col min="11786" max="11786" width="17.28515625" style="1" bestFit="1" customWidth="1"/>
    <col min="11787" max="11787" width="17" style="1" customWidth="1"/>
    <col min="11788" max="11788" width="13.28515625" style="1" customWidth="1"/>
    <col min="11789" max="11789" width="18.85546875" style="1" customWidth="1"/>
    <col min="11790" max="11790" width="17.140625" style="1" customWidth="1"/>
    <col min="11791" max="11791" width="14.85546875" style="1" customWidth="1"/>
    <col min="11792" max="11792" width="17.85546875" style="1" bestFit="1" customWidth="1"/>
    <col min="11793" max="12031" width="14.7109375" style="1"/>
    <col min="12032" max="12033" width="0" style="1" hidden="1" customWidth="1"/>
    <col min="12034" max="12034" width="17.85546875" style="1" bestFit="1" customWidth="1"/>
    <col min="12035" max="12036" width="0" style="1" hidden="1" customWidth="1"/>
    <col min="12037" max="12037" width="16.85546875" style="1" customWidth="1"/>
    <col min="12038" max="12038" width="18" style="1" customWidth="1"/>
    <col min="12039" max="12039" width="20.140625" style="1" customWidth="1"/>
    <col min="12040" max="12040" width="13.85546875" style="1" customWidth="1"/>
    <col min="12041" max="12041" width="12.28515625" style="1" customWidth="1"/>
    <col min="12042" max="12042" width="17.28515625" style="1" bestFit="1" customWidth="1"/>
    <col min="12043" max="12043" width="17" style="1" customWidth="1"/>
    <col min="12044" max="12044" width="13.28515625" style="1" customWidth="1"/>
    <col min="12045" max="12045" width="18.85546875" style="1" customWidth="1"/>
    <col min="12046" max="12046" width="17.140625" style="1" customWidth="1"/>
    <col min="12047" max="12047" width="14.85546875" style="1" customWidth="1"/>
    <col min="12048" max="12048" width="17.85546875" style="1" bestFit="1" customWidth="1"/>
    <col min="12049" max="12287" width="14.7109375" style="1"/>
    <col min="12288" max="12289" width="0" style="1" hidden="1" customWidth="1"/>
    <col min="12290" max="12290" width="17.85546875" style="1" bestFit="1" customWidth="1"/>
    <col min="12291" max="12292" width="0" style="1" hidden="1" customWidth="1"/>
    <col min="12293" max="12293" width="16.85546875" style="1" customWidth="1"/>
    <col min="12294" max="12294" width="18" style="1" customWidth="1"/>
    <col min="12295" max="12295" width="20.140625" style="1" customWidth="1"/>
    <col min="12296" max="12296" width="13.85546875" style="1" customWidth="1"/>
    <col min="12297" max="12297" width="12.28515625" style="1" customWidth="1"/>
    <col min="12298" max="12298" width="17.28515625" style="1" bestFit="1" customWidth="1"/>
    <col min="12299" max="12299" width="17" style="1" customWidth="1"/>
    <col min="12300" max="12300" width="13.28515625" style="1" customWidth="1"/>
    <col min="12301" max="12301" width="18.85546875" style="1" customWidth="1"/>
    <col min="12302" max="12302" width="17.140625" style="1" customWidth="1"/>
    <col min="12303" max="12303" width="14.85546875" style="1" customWidth="1"/>
    <col min="12304" max="12304" width="17.85546875" style="1" bestFit="1" customWidth="1"/>
    <col min="12305" max="12543" width="14.7109375" style="1"/>
    <col min="12544" max="12545" width="0" style="1" hidden="1" customWidth="1"/>
    <col min="12546" max="12546" width="17.85546875" style="1" bestFit="1" customWidth="1"/>
    <col min="12547" max="12548" width="0" style="1" hidden="1" customWidth="1"/>
    <col min="12549" max="12549" width="16.85546875" style="1" customWidth="1"/>
    <col min="12550" max="12550" width="18" style="1" customWidth="1"/>
    <col min="12551" max="12551" width="20.140625" style="1" customWidth="1"/>
    <col min="12552" max="12552" width="13.85546875" style="1" customWidth="1"/>
    <col min="12553" max="12553" width="12.28515625" style="1" customWidth="1"/>
    <col min="12554" max="12554" width="17.28515625" style="1" bestFit="1" customWidth="1"/>
    <col min="12555" max="12555" width="17" style="1" customWidth="1"/>
    <col min="12556" max="12556" width="13.28515625" style="1" customWidth="1"/>
    <col min="12557" max="12557" width="18.85546875" style="1" customWidth="1"/>
    <col min="12558" max="12558" width="17.140625" style="1" customWidth="1"/>
    <col min="12559" max="12559" width="14.85546875" style="1" customWidth="1"/>
    <col min="12560" max="12560" width="17.85546875" style="1" bestFit="1" customWidth="1"/>
    <col min="12561" max="12799" width="14.7109375" style="1"/>
    <col min="12800" max="12801" width="0" style="1" hidden="1" customWidth="1"/>
    <col min="12802" max="12802" width="17.85546875" style="1" bestFit="1" customWidth="1"/>
    <col min="12803" max="12804" width="0" style="1" hidden="1" customWidth="1"/>
    <col min="12805" max="12805" width="16.85546875" style="1" customWidth="1"/>
    <col min="12806" max="12806" width="18" style="1" customWidth="1"/>
    <col min="12807" max="12807" width="20.140625" style="1" customWidth="1"/>
    <col min="12808" max="12808" width="13.85546875" style="1" customWidth="1"/>
    <col min="12809" max="12809" width="12.28515625" style="1" customWidth="1"/>
    <col min="12810" max="12810" width="17.28515625" style="1" bestFit="1" customWidth="1"/>
    <col min="12811" max="12811" width="17" style="1" customWidth="1"/>
    <col min="12812" max="12812" width="13.28515625" style="1" customWidth="1"/>
    <col min="12813" max="12813" width="18.85546875" style="1" customWidth="1"/>
    <col min="12814" max="12814" width="17.140625" style="1" customWidth="1"/>
    <col min="12815" max="12815" width="14.85546875" style="1" customWidth="1"/>
    <col min="12816" max="12816" width="17.85546875" style="1" bestFit="1" customWidth="1"/>
    <col min="12817" max="13055" width="14.7109375" style="1"/>
    <col min="13056" max="13057" width="0" style="1" hidden="1" customWidth="1"/>
    <col min="13058" max="13058" width="17.85546875" style="1" bestFit="1" customWidth="1"/>
    <col min="13059" max="13060" width="0" style="1" hidden="1" customWidth="1"/>
    <col min="13061" max="13061" width="16.85546875" style="1" customWidth="1"/>
    <col min="13062" max="13062" width="18" style="1" customWidth="1"/>
    <col min="13063" max="13063" width="20.140625" style="1" customWidth="1"/>
    <col min="13064" max="13064" width="13.85546875" style="1" customWidth="1"/>
    <col min="13065" max="13065" width="12.28515625" style="1" customWidth="1"/>
    <col min="13066" max="13066" width="17.28515625" style="1" bestFit="1" customWidth="1"/>
    <col min="13067" max="13067" width="17" style="1" customWidth="1"/>
    <col min="13068" max="13068" width="13.28515625" style="1" customWidth="1"/>
    <col min="13069" max="13069" width="18.85546875" style="1" customWidth="1"/>
    <col min="13070" max="13070" width="17.140625" style="1" customWidth="1"/>
    <col min="13071" max="13071" width="14.85546875" style="1" customWidth="1"/>
    <col min="13072" max="13072" width="17.85546875" style="1" bestFit="1" customWidth="1"/>
    <col min="13073" max="13311" width="14.7109375" style="1"/>
    <col min="13312" max="13313" width="0" style="1" hidden="1" customWidth="1"/>
    <col min="13314" max="13314" width="17.85546875" style="1" bestFit="1" customWidth="1"/>
    <col min="13315" max="13316" width="0" style="1" hidden="1" customWidth="1"/>
    <col min="13317" max="13317" width="16.85546875" style="1" customWidth="1"/>
    <col min="13318" max="13318" width="18" style="1" customWidth="1"/>
    <col min="13319" max="13319" width="20.140625" style="1" customWidth="1"/>
    <col min="13320" max="13320" width="13.85546875" style="1" customWidth="1"/>
    <col min="13321" max="13321" width="12.28515625" style="1" customWidth="1"/>
    <col min="13322" max="13322" width="17.28515625" style="1" bestFit="1" customWidth="1"/>
    <col min="13323" max="13323" width="17" style="1" customWidth="1"/>
    <col min="13324" max="13324" width="13.28515625" style="1" customWidth="1"/>
    <col min="13325" max="13325" width="18.85546875" style="1" customWidth="1"/>
    <col min="13326" max="13326" width="17.140625" style="1" customWidth="1"/>
    <col min="13327" max="13327" width="14.85546875" style="1" customWidth="1"/>
    <col min="13328" max="13328" width="17.85546875" style="1" bestFit="1" customWidth="1"/>
    <col min="13329" max="13567" width="14.7109375" style="1"/>
    <col min="13568" max="13569" width="0" style="1" hidden="1" customWidth="1"/>
    <col min="13570" max="13570" width="17.85546875" style="1" bestFit="1" customWidth="1"/>
    <col min="13571" max="13572" width="0" style="1" hidden="1" customWidth="1"/>
    <col min="13573" max="13573" width="16.85546875" style="1" customWidth="1"/>
    <col min="13574" max="13574" width="18" style="1" customWidth="1"/>
    <col min="13575" max="13575" width="20.140625" style="1" customWidth="1"/>
    <col min="13576" max="13576" width="13.85546875" style="1" customWidth="1"/>
    <col min="13577" max="13577" width="12.28515625" style="1" customWidth="1"/>
    <col min="13578" max="13578" width="17.28515625" style="1" bestFit="1" customWidth="1"/>
    <col min="13579" max="13579" width="17" style="1" customWidth="1"/>
    <col min="13580" max="13580" width="13.28515625" style="1" customWidth="1"/>
    <col min="13581" max="13581" width="18.85546875" style="1" customWidth="1"/>
    <col min="13582" max="13582" width="17.140625" style="1" customWidth="1"/>
    <col min="13583" max="13583" width="14.85546875" style="1" customWidth="1"/>
    <col min="13584" max="13584" width="17.85546875" style="1" bestFit="1" customWidth="1"/>
    <col min="13585" max="13823" width="14.7109375" style="1"/>
    <col min="13824" max="13825" width="0" style="1" hidden="1" customWidth="1"/>
    <col min="13826" max="13826" width="17.85546875" style="1" bestFit="1" customWidth="1"/>
    <col min="13827" max="13828" width="0" style="1" hidden="1" customWidth="1"/>
    <col min="13829" max="13829" width="16.85546875" style="1" customWidth="1"/>
    <col min="13830" max="13830" width="18" style="1" customWidth="1"/>
    <col min="13831" max="13831" width="20.140625" style="1" customWidth="1"/>
    <col min="13832" max="13832" width="13.85546875" style="1" customWidth="1"/>
    <col min="13833" max="13833" width="12.28515625" style="1" customWidth="1"/>
    <col min="13834" max="13834" width="17.28515625" style="1" bestFit="1" customWidth="1"/>
    <col min="13835" max="13835" width="17" style="1" customWidth="1"/>
    <col min="13836" max="13836" width="13.28515625" style="1" customWidth="1"/>
    <col min="13837" max="13837" width="18.85546875" style="1" customWidth="1"/>
    <col min="13838" max="13838" width="17.140625" style="1" customWidth="1"/>
    <col min="13839" max="13839" width="14.85546875" style="1" customWidth="1"/>
    <col min="13840" max="13840" width="17.85546875" style="1" bestFit="1" customWidth="1"/>
    <col min="13841" max="14079" width="14.7109375" style="1"/>
    <col min="14080" max="14081" width="0" style="1" hidden="1" customWidth="1"/>
    <col min="14082" max="14082" width="17.85546875" style="1" bestFit="1" customWidth="1"/>
    <col min="14083" max="14084" width="0" style="1" hidden="1" customWidth="1"/>
    <col min="14085" max="14085" width="16.85546875" style="1" customWidth="1"/>
    <col min="14086" max="14086" width="18" style="1" customWidth="1"/>
    <col min="14087" max="14087" width="20.140625" style="1" customWidth="1"/>
    <col min="14088" max="14088" width="13.85546875" style="1" customWidth="1"/>
    <col min="14089" max="14089" width="12.28515625" style="1" customWidth="1"/>
    <col min="14090" max="14090" width="17.28515625" style="1" bestFit="1" customWidth="1"/>
    <col min="14091" max="14091" width="17" style="1" customWidth="1"/>
    <col min="14092" max="14092" width="13.28515625" style="1" customWidth="1"/>
    <col min="14093" max="14093" width="18.85546875" style="1" customWidth="1"/>
    <col min="14094" max="14094" width="17.140625" style="1" customWidth="1"/>
    <col min="14095" max="14095" width="14.85546875" style="1" customWidth="1"/>
    <col min="14096" max="14096" width="17.85546875" style="1" bestFit="1" customWidth="1"/>
    <col min="14097" max="14335" width="14.7109375" style="1"/>
    <col min="14336" max="14337" width="0" style="1" hidden="1" customWidth="1"/>
    <col min="14338" max="14338" width="17.85546875" style="1" bestFit="1" customWidth="1"/>
    <col min="14339" max="14340" width="0" style="1" hidden="1" customWidth="1"/>
    <col min="14341" max="14341" width="16.85546875" style="1" customWidth="1"/>
    <col min="14342" max="14342" width="18" style="1" customWidth="1"/>
    <col min="14343" max="14343" width="20.140625" style="1" customWidth="1"/>
    <col min="14344" max="14344" width="13.85546875" style="1" customWidth="1"/>
    <col min="14345" max="14345" width="12.28515625" style="1" customWidth="1"/>
    <col min="14346" max="14346" width="17.28515625" style="1" bestFit="1" customWidth="1"/>
    <col min="14347" max="14347" width="17" style="1" customWidth="1"/>
    <col min="14348" max="14348" width="13.28515625" style="1" customWidth="1"/>
    <col min="14349" max="14349" width="18.85546875" style="1" customWidth="1"/>
    <col min="14350" max="14350" width="17.140625" style="1" customWidth="1"/>
    <col min="14351" max="14351" width="14.85546875" style="1" customWidth="1"/>
    <col min="14352" max="14352" width="17.85546875" style="1" bestFit="1" customWidth="1"/>
    <col min="14353" max="14591" width="14.7109375" style="1"/>
    <col min="14592" max="14593" width="0" style="1" hidden="1" customWidth="1"/>
    <col min="14594" max="14594" width="17.85546875" style="1" bestFit="1" customWidth="1"/>
    <col min="14595" max="14596" width="0" style="1" hidden="1" customWidth="1"/>
    <col min="14597" max="14597" width="16.85546875" style="1" customWidth="1"/>
    <col min="14598" max="14598" width="18" style="1" customWidth="1"/>
    <col min="14599" max="14599" width="20.140625" style="1" customWidth="1"/>
    <col min="14600" max="14600" width="13.85546875" style="1" customWidth="1"/>
    <col min="14601" max="14601" width="12.28515625" style="1" customWidth="1"/>
    <col min="14602" max="14602" width="17.28515625" style="1" bestFit="1" customWidth="1"/>
    <col min="14603" max="14603" width="17" style="1" customWidth="1"/>
    <col min="14604" max="14604" width="13.28515625" style="1" customWidth="1"/>
    <col min="14605" max="14605" width="18.85546875" style="1" customWidth="1"/>
    <col min="14606" max="14606" width="17.140625" style="1" customWidth="1"/>
    <col min="14607" max="14607" width="14.85546875" style="1" customWidth="1"/>
    <col min="14608" max="14608" width="17.85546875" style="1" bestFit="1" customWidth="1"/>
    <col min="14609" max="14847" width="14.7109375" style="1"/>
    <col min="14848" max="14849" width="0" style="1" hidden="1" customWidth="1"/>
    <col min="14850" max="14850" width="17.85546875" style="1" bestFit="1" customWidth="1"/>
    <col min="14851" max="14852" width="0" style="1" hidden="1" customWidth="1"/>
    <col min="14853" max="14853" width="16.85546875" style="1" customWidth="1"/>
    <col min="14854" max="14854" width="18" style="1" customWidth="1"/>
    <col min="14855" max="14855" width="20.140625" style="1" customWidth="1"/>
    <col min="14856" max="14856" width="13.85546875" style="1" customWidth="1"/>
    <col min="14857" max="14857" width="12.28515625" style="1" customWidth="1"/>
    <col min="14858" max="14858" width="17.28515625" style="1" bestFit="1" customWidth="1"/>
    <col min="14859" max="14859" width="17" style="1" customWidth="1"/>
    <col min="14860" max="14860" width="13.28515625" style="1" customWidth="1"/>
    <col min="14861" max="14861" width="18.85546875" style="1" customWidth="1"/>
    <col min="14862" max="14862" width="17.140625" style="1" customWidth="1"/>
    <col min="14863" max="14863" width="14.85546875" style="1" customWidth="1"/>
    <col min="14864" max="14864" width="17.85546875" style="1" bestFit="1" customWidth="1"/>
    <col min="14865" max="15103" width="14.7109375" style="1"/>
    <col min="15104" max="15105" width="0" style="1" hidden="1" customWidth="1"/>
    <col min="15106" max="15106" width="17.85546875" style="1" bestFit="1" customWidth="1"/>
    <col min="15107" max="15108" width="0" style="1" hidden="1" customWidth="1"/>
    <col min="15109" max="15109" width="16.85546875" style="1" customWidth="1"/>
    <col min="15110" max="15110" width="18" style="1" customWidth="1"/>
    <col min="15111" max="15111" width="20.140625" style="1" customWidth="1"/>
    <col min="15112" max="15112" width="13.85546875" style="1" customWidth="1"/>
    <col min="15113" max="15113" width="12.28515625" style="1" customWidth="1"/>
    <col min="15114" max="15114" width="17.28515625" style="1" bestFit="1" customWidth="1"/>
    <col min="15115" max="15115" width="17" style="1" customWidth="1"/>
    <col min="15116" max="15116" width="13.28515625" style="1" customWidth="1"/>
    <col min="15117" max="15117" width="18.85546875" style="1" customWidth="1"/>
    <col min="15118" max="15118" width="17.140625" style="1" customWidth="1"/>
    <col min="15119" max="15119" width="14.85546875" style="1" customWidth="1"/>
    <col min="15120" max="15120" width="17.85546875" style="1" bestFit="1" customWidth="1"/>
    <col min="15121" max="15359" width="14.7109375" style="1"/>
    <col min="15360" max="15361" width="0" style="1" hidden="1" customWidth="1"/>
    <col min="15362" max="15362" width="17.85546875" style="1" bestFit="1" customWidth="1"/>
    <col min="15363" max="15364" width="0" style="1" hidden="1" customWidth="1"/>
    <col min="15365" max="15365" width="16.85546875" style="1" customWidth="1"/>
    <col min="15366" max="15366" width="18" style="1" customWidth="1"/>
    <col min="15367" max="15367" width="20.140625" style="1" customWidth="1"/>
    <col min="15368" max="15368" width="13.85546875" style="1" customWidth="1"/>
    <col min="15369" max="15369" width="12.28515625" style="1" customWidth="1"/>
    <col min="15370" max="15370" width="17.28515625" style="1" bestFit="1" customWidth="1"/>
    <col min="15371" max="15371" width="17" style="1" customWidth="1"/>
    <col min="15372" max="15372" width="13.28515625" style="1" customWidth="1"/>
    <col min="15373" max="15373" width="18.85546875" style="1" customWidth="1"/>
    <col min="15374" max="15374" width="17.140625" style="1" customWidth="1"/>
    <col min="15375" max="15375" width="14.85546875" style="1" customWidth="1"/>
    <col min="15376" max="15376" width="17.85546875" style="1" bestFit="1" customWidth="1"/>
    <col min="15377" max="15615" width="14.7109375" style="1"/>
    <col min="15616" max="15617" width="0" style="1" hidden="1" customWidth="1"/>
    <col min="15618" max="15618" width="17.85546875" style="1" bestFit="1" customWidth="1"/>
    <col min="15619" max="15620" width="0" style="1" hidden="1" customWidth="1"/>
    <col min="15621" max="15621" width="16.85546875" style="1" customWidth="1"/>
    <col min="15622" max="15622" width="18" style="1" customWidth="1"/>
    <col min="15623" max="15623" width="20.140625" style="1" customWidth="1"/>
    <col min="15624" max="15624" width="13.85546875" style="1" customWidth="1"/>
    <col min="15625" max="15625" width="12.28515625" style="1" customWidth="1"/>
    <col min="15626" max="15626" width="17.28515625" style="1" bestFit="1" customWidth="1"/>
    <col min="15627" max="15627" width="17" style="1" customWidth="1"/>
    <col min="15628" max="15628" width="13.28515625" style="1" customWidth="1"/>
    <col min="15629" max="15629" width="18.85546875" style="1" customWidth="1"/>
    <col min="15630" max="15630" width="17.140625" style="1" customWidth="1"/>
    <col min="15631" max="15631" width="14.85546875" style="1" customWidth="1"/>
    <col min="15632" max="15632" width="17.85546875" style="1" bestFit="1" customWidth="1"/>
    <col min="15633" max="15871" width="14.7109375" style="1"/>
    <col min="15872" max="15873" width="0" style="1" hidden="1" customWidth="1"/>
    <col min="15874" max="15874" width="17.85546875" style="1" bestFit="1" customWidth="1"/>
    <col min="15875" max="15876" width="0" style="1" hidden="1" customWidth="1"/>
    <col min="15877" max="15877" width="16.85546875" style="1" customWidth="1"/>
    <col min="15878" max="15878" width="18" style="1" customWidth="1"/>
    <col min="15879" max="15879" width="20.140625" style="1" customWidth="1"/>
    <col min="15880" max="15880" width="13.85546875" style="1" customWidth="1"/>
    <col min="15881" max="15881" width="12.28515625" style="1" customWidth="1"/>
    <col min="15882" max="15882" width="17.28515625" style="1" bestFit="1" customWidth="1"/>
    <col min="15883" max="15883" width="17" style="1" customWidth="1"/>
    <col min="15884" max="15884" width="13.28515625" style="1" customWidth="1"/>
    <col min="15885" max="15885" width="18.85546875" style="1" customWidth="1"/>
    <col min="15886" max="15886" width="17.140625" style="1" customWidth="1"/>
    <col min="15887" max="15887" width="14.85546875" style="1" customWidth="1"/>
    <col min="15888" max="15888" width="17.85546875" style="1" bestFit="1" customWidth="1"/>
    <col min="15889" max="16127" width="14.7109375" style="1"/>
    <col min="16128" max="16129" width="0" style="1" hidden="1" customWidth="1"/>
    <col min="16130" max="16130" width="17.85546875" style="1" bestFit="1" customWidth="1"/>
    <col min="16131" max="16132" width="0" style="1" hidden="1" customWidth="1"/>
    <col min="16133" max="16133" width="16.85546875" style="1" customWidth="1"/>
    <col min="16134" max="16134" width="18" style="1" customWidth="1"/>
    <col min="16135" max="16135" width="20.140625" style="1" customWidth="1"/>
    <col min="16136" max="16136" width="13.85546875" style="1" customWidth="1"/>
    <col min="16137" max="16137" width="12.28515625" style="1" customWidth="1"/>
    <col min="16138" max="16138" width="17.28515625" style="1" bestFit="1" customWidth="1"/>
    <col min="16139" max="16139" width="17" style="1" customWidth="1"/>
    <col min="16140" max="16140" width="13.28515625" style="1" customWidth="1"/>
    <col min="16141" max="16141" width="18.85546875" style="1" customWidth="1"/>
    <col min="16142" max="16142" width="17.140625" style="1" customWidth="1"/>
    <col min="16143" max="16143" width="14.85546875" style="1" customWidth="1"/>
    <col min="16144" max="16144" width="17.85546875" style="1" bestFit="1" customWidth="1"/>
    <col min="16145" max="16384" width="14.7109375" style="1"/>
  </cols>
  <sheetData>
    <row r="1" spans="1:24" x14ac:dyDescent="0.25">
      <c r="H1" s="1"/>
    </row>
    <row r="2" spans="1:24" ht="18.75" customHeight="1" x14ac:dyDescent="0.25">
      <c r="A2" s="139" t="s">
        <v>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4" ht="21" customHeight="1" thickBot="1" x14ac:dyDescent="0.3">
      <c r="A3" s="140" t="s">
        <v>31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4" ht="1.5" customHeight="1" x14ac:dyDescent="0.3">
      <c r="B4" s="138"/>
      <c r="C4" s="138"/>
      <c r="D4" s="138"/>
      <c r="E4" s="138"/>
      <c r="F4" s="138"/>
      <c r="G4" s="2"/>
      <c r="H4" s="1"/>
    </row>
    <row r="5" spans="1:24" ht="33.75" customHeight="1" thickBot="1" x14ac:dyDescent="0.3">
      <c r="A5" s="45" t="s">
        <v>2</v>
      </c>
      <c r="B5" s="45" t="s">
        <v>3</v>
      </c>
      <c r="C5" s="45" t="s">
        <v>4</v>
      </c>
      <c r="D5" s="45" t="s">
        <v>32</v>
      </c>
      <c r="E5" s="45" t="s">
        <v>33</v>
      </c>
      <c r="F5" s="45" t="s">
        <v>5</v>
      </c>
      <c r="G5" s="45" t="s">
        <v>6</v>
      </c>
      <c r="H5" s="46" t="s">
        <v>7</v>
      </c>
      <c r="I5" s="47" t="s">
        <v>8</v>
      </c>
      <c r="J5" s="47" t="s">
        <v>9</v>
      </c>
      <c r="K5" s="47" t="s">
        <v>34</v>
      </c>
      <c r="L5" s="48" t="s">
        <v>11</v>
      </c>
      <c r="M5" s="48" t="s">
        <v>35</v>
      </c>
      <c r="N5" s="48" t="s">
        <v>36</v>
      </c>
      <c r="O5" s="48" t="s">
        <v>12</v>
      </c>
      <c r="P5" s="49" t="s">
        <v>13</v>
      </c>
      <c r="Q5" s="28"/>
      <c r="R5" s="49"/>
      <c r="S5" s="49"/>
      <c r="T5" s="49"/>
      <c r="U5" s="46" t="s">
        <v>107</v>
      </c>
      <c r="V5" s="67" t="s">
        <v>108</v>
      </c>
      <c r="W5" s="1" t="s">
        <v>143</v>
      </c>
      <c r="X5" s="1" t="s">
        <v>145</v>
      </c>
    </row>
    <row r="6" spans="1:24" ht="16.5" customHeight="1" x14ac:dyDescent="0.3">
      <c r="A6" s="5"/>
      <c r="B6" s="5"/>
      <c r="C6" s="6" t="s">
        <v>14</v>
      </c>
      <c r="D6" s="15" t="s">
        <v>37</v>
      </c>
      <c r="E6" s="16" t="s">
        <v>38</v>
      </c>
      <c r="F6" s="24" t="s">
        <v>39</v>
      </c>
      <c r="G6" s="34">
        <v>44301</v>
      </c>
      <c r="H6" s="59">
        <v>944174.96</v>
      </c>
      <c r="I6" s="4">
        <v>0</v>
      </c>
      <c r="J6" s="4">
        <v>0</v>
      </c>
      <c r="K6" s="13">
        <f t="shared" ref="K6:K46" si="0">SUM(H6:J6)</f>
        <v>944174.96</v>
      </c>
      <c r="L6" s="1">
        <v>944174.95</v>
      </c>
      <c r="N6" s="1">
        <f t="shared" ref="N6:N46" si="1">L6+M6</f>
        <v>944174.95</v>
      </c>
      <c r="O6" s="36">
        <v>44309</v>
      </c>
      <c r="P6" s="4">
        <f t="shared" ref="P6:P46" si="2">K6-N6</f>
        <v>1.0000000009313226E-2</v>
      </c>
      <c r="Q6" s="4"/>
      <c r="U6" s="2">
        <v>9600000006</v>
      </c>
      <c r="W6" s="1" t="s">
        <v>141</v>
      </c>
    </row>
    <row r="7" spans="1:24" ht="16.5" customHeight="1" x14ac:dyDescent="0.3">
      <c r="A7" s="5"/>
      <c r="B7" s="5"/>
      <c r="C7" s="6" t="s">
        <v>14</v>
      </c>
      <c r="D7" s="15" t="s">
        <v>37</v>
      </c>
      <c r="E7" s="16" t="s">
        <v>38</v>
      </c>
      <c r="F7" s="24" t="s">
        <v>41</v>
      </c>
      <c r="G7" s="34">
        <v>44316</v>
      </c>
      <c r="H7" s="59">
        <v>1030930.87</v>
      </c>
      <c r="I7" s="4">
        <v>0</v>
      </c>
      <c r="J7" s="4">
        <v>0</v>
      </c>
      <c r="K7" s="13">
        <f t="shared" si="0"/>
        <v>1030930.87</v>
      </c>
      <c r="L7" s="1">
        <v>1030930.89</v>
      </c>
      <c r="N7" s="1">
        <f t="shared" si="1"/>
        <v>1030930.89</v>
      </c>
      <c r="O7" s="36">
        <v>44327</v>
      </c>
      <c r="P7" s="4">
        <f t="shared" si="2"/>
        <v>-2.0000000018626451E-2</v>
      </c>
      <c r="Q7" s="4"/>
      <c r="T7" s="60">
        <f>SUM(H5:H7)</f>
        <v>1975105.83</v>
      </c>
      <c r="U7" s="2">
        <v>9600000006</v>
      </c>
      <c r="W7" s="1" t="s">
        <v>141</v>
      </c>
    </row>
    <row r="8" spans="1:24" ht="16.5" customHeight="1" x14ac:dyDescent="0.3">
      <c r="A8" s="5"/>
      <c r="B8" s="5"/>
      <c r="C8" s="6" t="s">
        <v>14</v>
      </c>
      <c r="D8" s="15" t="s">
        <v>37</v>
      </c>
      <c r="E8" s="16" t="s">
        <v>38</v>
      </c>
      <c r="F8" s="24" t="s">
        <v>42</v>
      </c>
      <c r="G8" s="34">
        <v>44331</v>
      </c>
      <c r="H8" s="59">
        <v>726679.94</v>
      </c>
      <c r="I8" s="4">
        <v>0</v>
      </c>
      <c r="J8" s="4">
        <v>0</v>
      </c>
      <c r="K8" s="13">
        <f t="shared" si="0"/>
        <v>726679.94</v>
      </c>
      <c r="L8" s="1">
        <v>727033.41</v>
      </c>
      <c r="N8" s="1">
        <f t="shared" si="1"/>
        <v>727033.41</v>
      </c>
      <c r="O8" s="36">
        <v>44342</v>
      </c>
      <c r="P8" s="61">
        <f t="shared" si="2"/>
        <v>-353.47000000008848</v>
      </c>
      <c r="Q8" s="61" t="s">
        <v>43</v>
      </c>
      <c r="U8" s="2">
        <v>9600000006</v>
      </c>
      <c r="W8" s="1" t="s">
        <v>141</v>
      </c>
    </row>
    <row r="9" spans="1:24" ht="16.5" customHeight="1" x14ac:dyDescent="0.3">
      <c r="A9" s="5"/>
      <c r="B9" s="5"/>
      <c r="C9" s="6" t="s">
        <v>14</v>
      </c>
      <c r="D9" s="15" t="s">
        <v>37</v>
      </c>
      <c r="E9" s="16" t="s">
        <v>38</v>
      </c>
      <c r="F9" s="24" t="s">
        <v>45</v>
      </c>
      <c r="G9" s="34">
        <v>44347</v>
      </c>
      <c r="H9" s="59">
        <v>345501.74</v>
      </c>
      <c r="I9" s="4">
        <v>0</v>
      </c>
      <c r="J9" s="4">
        <v>0</v>
      </c>
      <c r="K9" s="13">
        <f t="shared" si="0"/>
        <v>345501.74</v>
      </c>
      <c r="L9" s="1">
        <v>345501.74</v>
      </c>
      <c r="N9" s="1">
        <f t="shared" si="1"/>
        <v>345501.74</v>
      </c>
      <c r="O9" s="36">
        <v>44354</v>
      </c>
      <c r="P9" s="4">
        <f t="shared" si="2"/>
        <v>0</v>
      </c>
      <c r="Q9" s="4"/>
      <c r="T9" s="60">
        <f>SUM(H7:H9)</f>
        <v>2103112.5499999998</v>
      </c>
      <c r="U9" s="2">
        <v>9600000006</v>
      </c>
      <c r="W9" s="1" t="s">
        <v>141</v>
      </c>
    </row>
    <row r="10" spans="1:24" ht="16.5" customHeight="1" x14ac:dyDescent="0.3">
      <c r="A10" s="5"/>
      <c r="B10" s="5"/>
      <c r="C10" s="6" t="s">
        <v>14</v>
      </c>
      <c r="D10" s="15" t="s">
        <v>37</v>
      </c>
      <c r="E10" s="16" t="s">
        <v>38</v>
      </c>
      <c r="F10" s="24" t="s">
        <v>47</v>
      </c>
      <c r="G10" s="34">
        <v>44377</v>
      </c>
      <c r="H10" s="59">
        <f>1489537.86-J10</f>
        <v>1489404.9400000002</v>
      </c>
      <c r="I10" s="4">
        <v>0</v>
      </c>
      <c r="J10" s="4">
        <v>132.91999999999999</v>
      </c>
      <c r="K10" s="13">
        <f t="shared" si="0"/>
        <v>1489537.86</v>
      </c>
      <c r="L10" s="1">
        <v>1489537.86</v>
      </c>
      <c r="N10" s="1">
        <f t="shared" si="1"/>
        <v>1489537.86</v>
      </c>
      <c r="O10" s="36">
        <v>44386</v>
      </c>
      <c r="P10" s="4">
        <f t="shared" si="2"/>
        <v>0</v>
      </c>
      <c r="Q10" s="4"/>
      <c r="U10" s="2">
        <v>9600000006</v>
      </c>
      <c r="W10" s="1" t="s">
        <v>141</v>
      </c>
    </row>
    <row r="11" spans="1:24" ht="16.5" customHeight="1" x14ac:dyDescent="0.3">
      <c r="A11" s="5"/>
      <c r="B11" s="5"/>
      <c r="C11" s="6" t="s">
        <v>14</v>
      </c>
      <c r="D11" s="15" t="s">
        <v>37</v>
      </c>
      <c r="E11" s="16" t="s">
        <v>38</v>
      </c>
      <c r="F11" s="24" t="s">
        <v>48</v>
      </c>
      <c r="G11" s="34">
        <v>44377</v>
      </c>
      <c r="H11" s="59">
        <f>807133.29-J11</f>
        <v>806326.96000000008</v>
      </c>
      <c r="I11" s="4">
        <v>0</v>
      </c>
      <c r="J11" s="4">
        <v>806.33</v>
      </c>
      <c r="K11" s="13">
        <f t="shared" si="0"/>
        <v>807133.29</v>
      </c>
      <c r="L11" s="1">
        <v>807133.29</v>
      </c>
      <c r="N11" s="1">
        <f t="shared" si="1"/>
        <v>807133.29</v>
      </c>
      <c r="O11" s="36">
        <v>44387</v>
      </c>
      <c r="P11" s="4">
        <f t="shared" si="2"/>
        <v>0</v>
      </c>
      <c r="Q11" s="4"/>
      <c r="T11" s="60">
        <f>SUM(H9:H11)</f>
        <v>2641233.64</v>
      </c>
      <c r="U11" s="2">
        <v>9600000006</v>
      </c>
      <c r="W11" s="1" t="s">
        <v>141</v>
      </c>
    </row>
    <row r="12" spans="1:24" ht="16.5" customHeight="1" x14ac:dyDescent="0.3">
      <c r="A12" s="5"/>
      <c r="B12" s="5"/>
      <c r="C12" s="6" t="s">
        <v>14</v>
      </c>
      <c r="D12" s="15" t="s">
        <v>37</v>
      </c>
      <c r="E12" s="16" t="s">
        <v>38</v>
      </c>
      <c r="F12" s="24" t="s">
        <v>49</v>
      </c>
      <c r="G12" s="34">
        <v>44392</v>
      </c>
      <c r="H12" s="59">
        <v>1101489.5900000001</v>
      </c>
      <c r="I12" s="4">
        <v>0</v>
      </c>
      <c r="J12" s="4">
        <v>0</v>
      </c>
      <c r="K12" s="13">
        <f t="shared" si="0"/>
        <v>1101489.5900000001</v>
      </c>
      <c r="L12" s="1">
        <v>1100388.5900000001</v>
      </c>
      <c r="M12" s="1">
        <v>1101</v>
      </c>
      <c r="N12" s="1">
        <f t="shared" si="1"/>
        <v>1101489.5900000001</v>
      </c>
      <c r="O12" s="36">
        <v>44401</v>
      </c>
      <c r="P12" s="4">
        <f t="shared" si="2"/>
        <v>0</v>
      </c>
      <c r="Q12" s="4"/>
      <c r="U12" s="2">
        <v>9600000006</v>
      </c>
      <c r="W12" s="1" t="s">
        <v>141</v>
      </c>
    </row>
    <row r="13" spans="1:24" ht="16.5" customHeight="1" x14ac:dyDescent="0.3">
      <c r="A13" s="5"/>
      <c r="B13" s="5"/>
      <c r="C13" s="6" t="s">
        <v>14</v>
      </c>
      <c r="D13" s="15" t="s">
        <v>37</v>
      </c>
      <c r="E13" s="16" t="s">
        <v>38</v>
      </c>
      <c r="F13" s="24" t="s">
        <v>51</v>
      </c>
      <c r="G13" s="34">
        <v>44408</v>
      </c>
      <c r="H13" s="59">
        <v>1045359.71</v>
      </c>
      <c r="I13" s="4">
        <v>0</v>
      </c>
      <c r="J13" s="4">
        <v>0</v>
      </c>
      <c r="K13" s="13">
        <f t="shared" si="0"/>
        <v>1045359.71</v>
      </c>
      <c r="L13" s="1">
        <v>1045359.71</v>
      </c>
      <c r="M13" s="1">
        <v>1046</v>
      </c>
      <c r="N13" s="1">
        <f t="shared" si="1"/>
        <v>1046405.71</v>
      </c>
      <c r="O13" s="36">
        <v>44415</v>
      </c>
      <c r="P13" s="4">
        <f t="shared" si="2"/>
        <v>-1046</v>
      </c>
      <c r="Q13" s="4"/>
      <c r="T13" s="60">
        <f>SUM(H11:H13)</f>
        <v>2953176.2600000002</v>
      </c>
      <c r="U13" s="2">
        <v>9600000006</v>
      </c>
      <c r="W13" s="1" t="s">
        <v>141</v>
      </c>
    </row>
    <row r="14" spans="1:24" ht="16.5" customHeight="1" x14ac:dyDescent="0.3">
      <c r="A14" s="5"/>
      <c r="B14" s="5"/>
      <c r="C14" s="6" t="s">
        <v>14</v>
      </c>
      <c r="D14" s="15" t="s">
        <v>37</v>
      </c>
      <c r="E14" s="16" t="s">
        <v>38</v>
      </c>
      <c r="F14" s="24" t="s">
        <v>52</v>
      </c>
      <c r="G14" s="34">
        <v>44423</v>
      </c>
      <c r="H14" s="59">
        <v>962606.2</v>
      </c>
      <c r="I14" s="4">
        <v>0</v>
      </c>
      <c r="J14" s="4">
        <v>0</v>
      </c>
      <c r="K14" s="13">
        <f t="shared" si="0"/>
        <v>962606.2</v>
      </c>
      <c r="L14" s="1">
        <v>960597.2</v>
      </c>
      <c r="M14" s="1">
        <v>963</v>
      </c>
      <c r="N14" s="1">
        <f t="shared" si="1"/>
        <v>961560.2</v>
      </c>
      <c r="O14" s="36">
        <v>44429</v>
      </c>
      <c r="P14" s="4">
        <f t="shared" si="2"/>
        <v>1046</v>
      </c>
      <c r="Q14" s="4"/>
      <c r="U14" s="2">
        <v>9600000006</v>
      </c>
      <c r="W14" s="1" t="s">
        <v>141</v>
      </c>
    </row>
    <row r="15" spans="1:24" ht="16.5" customHeight="1" x14ac:dyDescent="0.3">
      <c r="A15" s="5"/>
      <c r="B15" s="5"/>
      <c r="C15" s="6" t="s">
        <v>14</v>
      </c>
      <c r="D15" s="15" t="s">
        <v>37</v>
      </c>
      <c r="E15" s="16" t="s">
        <v>38</v>
      </c>
      <c r="F15" s="24" t="s">
        <v>54</v>
      </c>
      <c r="G15" s="34">
        <v>44439</v>
      </c>
      <c r="H15" s="59">
        <v>1208312.31</v>
      </c>
      <c r="I15" s="4">
        <v>0</v>
      </c>
      <c r="J15" s="4">
        <v>0</v>
      </c>
      <c r="K15" s="13">
        <f t="shared" si="0"/>
        <v>1208312.31</v>
      </c>
      <c r="L15" s="1">
        <v>1207103.31</v>
      </c>
      <c r="M15" s="1">
        <v>1209</v>
      </c>
      <c r="N15" s="1">
        <f t="shared" si="1"/>
        <v>1208312.31</v>
      </c>
      <c r="O15" s="36">
        <v>44446</v>
      </c>
      <c r="P15" s="4">
        <f t="shared" si="2"/>
        <v>0</v>
      </c>
      <c r="Q15" s="4"/>
      <c r="T15" s="60">
        <f>SUM(H13:H15)</f>
        <v>3216278.2199999997</v>
      </c>
      <c r="U15" s="2">
        <v>9600000006</v>
      </c>
      <c r="W15" s="1" t="s">
        <v>141</v>
      </c>
    </row>
    <row r="16" spans="1:24" ht="16.5" customHeight="1" x14ac:dyDescent="0.3">
      <c r="A16" s="5"/>
      <c r="B16" s="5"/>
      <c r="C16" s="6" t="s">
        <v>14</v>
      </c>
      <c r="D16" s="15" t="s">
        <v>37</v>
      </c>
      <c r="E16" s="16" t="s">
        <v>38</v>
      </c>
      <c r="F16" s="24" t="s">
        <v>55</v>
      </c>
      <c r="G16" s="34">
        <v>44454</v>
      </c>
      <c r="H16" s="59">
        <v>1181217.81</v>
      </c>
      <c r="I16" s="4">
        <v>0</v>
      </c>
      <c r="J16" s="4">
        <v>0</v>
      </c>
      <c r="K16" s="13">
        <f t="shared" si="0"/>
        <v>1181217.81</v>
      </c>
      <c r="L16" s="1">
        <v>1180035.81</v>
      </c>
      <c r="M16" s="1">
        <v>1182</v>
      </c>
      <c r="N16" s="1">
        <f t="shared" si="1"/>
        <v>1181217.81</v>
      </c>
      <c r="O16" s="36">
        <v>44462</v>
      </c>
      <c r="P16" s="4">
        <f t="shared" si="2"/>
        <v>0</v>
      </c>
      <c r="U16" s="2">
        <v>9600000006</v>
      </c>
      <c r="W16" s="1" t="s">
        <v>141</v>
      </c>
    </row>
    <row r="17" spans="1:24" ht="16.5" customHeight="1" x14ac:dyDescent="0.3">
      <c r="C17" s="6" t="s">
        <v>14</v>
      </c>
      <c r="D17" s="15" t="s">
        <v>37</v>
      </c>
      <c r="E17" s="16" t="s">
        <v>38</v>
      </c>
      <c r="F17" s="24" t="s">
        <v>56</v>
      </c>
      <c r="G17" s="34">
        <v>44469</v>
      </c>
      <c r="H17" s="59">
        <v>1278610.8500000001</v>
      </c>
      <c r="I17" s="4">
        <v>0</v>
      </c>
      <c r="J17" s="4">
        <v>0</v>
      </c>
      <c r="K17" s="13">
        <f t="shared" si="0"/>
        <v>1278610.8500000001</v>
      </c>
      <c r="L17" s="1">
        <v>1277331.8500000001</v>
      </c>
      <c r="M17" s="1">
        <v>1279</v>
      </c>
      <c r="N17" s="1">
        <f t="shared" si="1"/>
        <v>1278610.8500000001</v>
      </c>
      <c r="O17" s="36">
        <v>44477</v>
      </c>
      <c r="P17" s="4">
        <f t="shared" si="2"/>
        <v>0</v>
      </c>
      <c r="U17" s="2">
        <v>9600000006</v>
      </c>
      <c r="W17" s="1" t="s">
        <v>141</v>
      </c>
    </row>
    <row r="18" spans="1:24" ht="16.5" customHeight="1" x14ac:dyDescent="0.3">
      <c r="C18" s="6" t="s">
        <v>14</v>
      </c>
      <c r="D18" s="15" t="s">
        <v>37</v>
      </c>
      <c r="E18" s="16" t="s">
        <v>38</v>
      </c>
      <c r="F18" s="24" t="s">
        <v>58</v>
      </c>
      <c r="G18" s="34">
        <v>44484</v>
      </c>
      <c r="H18" s="59">
        <v>1463341.21</v>
      </c>
      <c r="I18" s="4">
        <v>0</v>
      </c>
      <c r="J18" s="4">
        <v>0</v>
      </c>
      <c r="K18" s="13">
        <f t="shared" si="0"/>
        <v>1463341.21</v>
      </c>
      <c r="L18" s="1">
        <v>1461877.21</v>
      </c>
      <c r="M18" s="1">
        <v>1464</v>
      </c>
      <c r="N18" s="1">
        <f t="shared" si="1"/>
        <v>1463341.21</v>
      </c>
      <c r="O18" s="36">
        <v>44489</v>
      </c>
      <c r="P18" s="4">
        <f t="shared" si="2"/>
        <v>0</v>
      </c>
      <c r="U18" s="2">
        <v>9600000006</v>
      </c>
      <c r="W18" s="1" t="s">
        <v>141</v>
      </c>
    </row>
    <row r="19" spans="1:24" ht="16.5" customHeight="1" x14ac:dyDescent="0.3">
      <c r="C19" s="6" t="s">
        <v>14</v>
      </c>
      <c r="D19" s="15" t="s">
        <v>37</v>
      </c>
      <c r="E19" s="16" t="s">
        <v>38</v>
      </c>
      <c r="F19" s="24" t="s">
        <v>59</v>
      </c>
      <c r="G19" s="34">
        <v>44500</v>
      </c>
      <c r="H19" s="59">
        <v>1357161.9</v>
      </c>
      <c r="I19" s="4">
        <v>0</v>
      </c>
      <c r="J19" s="4">
        <v>0</v>
      </c>
      <c r="K19" s="13">
        <f t="shared" si="0"/>
        <v>1357161.9</v>
      </c>
      <c r="L19" s="1">
        <v>1355803.9</v>
      </c>
      <c r="M19" s="1">
        <v>1358</v>
      </c>
      <c r="N19" s="1">
        <f t="shared" si="1"/>
        <v>1357161.9</v>
      </c>
      <c r="O19" s="36">
        <v>44516</v>
      </c>
      <c r="P19" s="4">
        <f t="shared" si="2"/>
        <v>0</v>
      </c>
      <c r="U19" s="2">
        <v>9600000006</v>
      </c>
      <c r="W19" s="1" t="s">
        <v>141</v>
      </c>
    </row>
    <row r="20" spans="1:24" ht="16.5" customHeight="1" x14ac:dyDescent="0.3">
      <c r="C20" s="6" t="s">
        <v>14</v>
      </c>
      <c r="D20" s="15" t="s">
        <v>37</v>
      </c>
      <c r="E20" s="16" t="s">
        <v>38</v>
      </c>
      <c r="F20" s="24" t="s">
        <v>61</v>
      </c>
      <c r="G20" s="34">
        <v>44515</v>
      </c>
      <c r="H20" s="59">
        <v>766359.12</v>
      </c>
      <c r="I20" s="4">
        <v>0</v>
      </c>
      <c r="J20" s="4">
        <v>0</v>
      </c>
      <c r="K20" s="13">
        <f t="shared" si="0"/>
        <v>766359.12</v>
      </c>
      <c r="L20" s="1">
        <v>766359.12</v>
      </c>
      <c r="M20" s="1">
        <v>767</v>
      </c>
      <c r="N20" s="1">
        <f t="shared" si="1"/>
        <v>767126.12</v>
      </c>
      <c r="O20" s="36">
        <v>44524</v>
      </c>
      <c r="P20" s="4">
        <f t="shared" si="2"/>
        <v>-767</v>
      </c>
      <c r="U20" s="2">
        <v>9600000006</v>
      </c>
      <c r="W20" s="1" t="s">
        <v>141</v>
      </c>
    </row>
    <row r="21" spans="1:24" ht="16.5" customHeight="1" x14ac:dyDescent="0.3">
      <c r="C21" s="6" t="s">
        <v>14</v>
      </c>
      <c r="D21" s="15" t="s">
        <v>37</v>
      </c>
      <c r="E21" s="16" t="s">
        <v>38</v>
      </c>
      <c r="F21" s="24" t="s">
        <v>62</v>
      </c>
      <c r="G21" s="34">
        <v>44530</v>
      </c>
      <c r="H21" s="59">
        <v>1311249.73</v>
      </c>
      <c r="I21" s="4">
        <v>0</v>
      </c>
      <c r="J21" s="4">
        <v>0</v>
      </c>
      <c r="K21" s="13">
        <f t="shared" si="0"/>
        <v>1311249.73</v>
      </c>
      <c r="L21" s="1">
        <v>1309170.73</v>
      </c>
      <c r="M21" s="1">
        <v>1312</v>
      </c>
      <c r="N21" s="1">
        <f t="shared" si="1"/>
        <v>1310482.73</v>
      </c>
      <c r="O21" s="36">
        <v>44540</v>
      </c>
      <c r="P21" s="4">
        <f t="shared" si="2"/>
        <v>767</v>
      </c>
      <c r="U21" s="2">
        <v>9600000006</v>
      </c>
      <c r="W21" s="1" t="s">
        <v>141</v>
      </c>
    </row>
    <row r="22" spans="1:24" ht="16.5" customHeight="1" x14ac:dyDescent="0.3">
      <c r="C22" s="6" t="s">
        <v>14</v>
      </c>
      <c r="D22" s="15" t="s">
        <v>37</v>
      </c>
      <c r="E22" s="16" t="s">
        <v>38</v>
      </c>
      <c r="F22" s="24" t="s">
        <v>64</v>
      </c>
      <c r="G22" s="34">
        <v>44545</v>
      </c>
      <c r="H22" s="59">
        <v>1228518.8500000001</v>
      </c>
      <c r="I22" s="4">
        <v>0</v>
      </c>
      <c r="J22" s="4">
        <v>0</v>
      </c>
      <c r="K22" s="13">
        <f t="shared" si="0"/>
        <v>1228518.8500000001</v>
      </c>
      <c r="L22" s="1">
        <v>1227289.8500000001</v>
      </c>
      <c r="M22" s="1">
        <v>1229</v>
      </c>
      <c r="N22" s="1">
        <f t="shared" si="1"/>
        <v>1228518.8500000001</v>
      </c>
      <c r="O22" s="36">
        <v>44553</v>
      </c>
      <c r="P22" s="4">
        <f t="shared" si="2"/>
        <v>0</v>
      </c>
      <c r="U22" s="2">
        <v>9600000006</v>
      </c>
      <c r="W22" s="1" t="s">
        <v>141</v>
      </c>
    </row>
    <row r="23" spans="1:24" ht="16.5" customHeight="1" x14ac:dyDescent="0.3">
      <c r="C23" s="6" t="s">
        <v>14</v>
      </c>
      <c r="D23" s="15" t="s">
        <v>37</v>
      </c>
      <c r="E23" s="16" t="s">
        <v>38</v>
      </c>
      <c r="F23" s="24" t="s">
        <v>66</v>
      </c>
      <c r="G23" s="34">
        <v>44561</v>
      </c>
      <c r="H23" s="59">
        <v>1328787.1299999999</v>
      </c>
      <c r="I23" s="4">
        <v>0</v>
      </c>
      <c r="J23" s="4">
        <v>0</v>
      </c>
      <c r="K23" s="13">
        <f t="shared" si="0"/>
        <v>1328787.1299999999</v>
      </c>
      <c r="L23" s="1">
        <v>1327458.1299999999</v>
      </c>
      <c r="M23" s="1">
        <v>1329</v>
      </c>
      <c r="N23" s="1">
        <f t="shared" si="1"/>
        <v>1328787.1299999999</v>
      </c>
      <c r="O23" s="36">
        <v>44574</v>
      </c>
      <c r="P23" s="4">
        <f t="shared" si="2"/>
        <v>0</v>
      </c>
      <c r="T23" s="60">
        <f>SUM(H21:H23)</f>
        <v>3868555.71</v>
      </c>
      <c r="U23" s="2">
        <v>9600000006</v>
      </c>
      <c r="W23" s="1" t="s">
        <v>141</v>
      </c>
    </row>
    <row r="24" spans="1:24" ht="16.5" customHeight="1" x14ac:dyDescent="0.3">
      <c r="C24" s="6" t="s">
        <v>14</v>
      </c>
      <c r="D24" s="15" t="s">
        <v>37</v>
      </c>
      <c r="E24" s="16" t="s">
        <v>38</v>
      </c>
      <c r="F24" s="24" t="s">
        <v>67</v>
      </c>
      <c r="G24" s="34">
        <v>44576</v>
      </c>
      <c r="H24" s="59">
        <v>1202469.67</v>
      </c>
      <c r="I24" s="4">
        <v>0</v>
      </c>
      <c r="J24" s="4">
        <v>0</v>
      </c>
      <c r="K24" s="13">
        <f t="shared" si="0"/>
        <v>1202469.67</v>
      </c>
      <c r="L24" s="1">
        <v>1201267</v>
      </c>
      <c r="M24" s="1">
        <v>1203</v>
      </c>
      <c r="N24" s="1">
        <f t="shared" si="1"/>
        <v>1202470</v>
      </c>
      <c r="O24" s="36">
        <v>44586</v>
      </c>
      <c r="P24" s="4">
        <f t="shared" si="2"/>
        <v>-0.33000000007450581</v>
      </c>
      <c r="U24" s="2">
        <v>9600000006</v>
      </c>
      <c r="W24" s="1" t="s">
        <v>141</v>
      </c>
    </row>
    <row r="25" spans="1:24" ht="16.5" customHeight="1" x14ac:dyDescent="0.3">
      <c r="C25" s="6" t="s">
        <v>14</v>
      </c>
      <c r="D25" s="15" t="s">
        <v>37</v>
      </c>
      <c r="E25" s="16" t="s">
        <v>38</v>
      </c>
      <c r="F25" s="24" t="s">
        <v>68</v>
      </c>
      <c r="G25" s="34">
        <v>44592</v>
      </c>
      <c r="H25" s="59">
        <v>1287658.55</v>
      </c>
      <c r="I25" s="4">
        <v>0</v>
      </c>
      <c r="J25" s="4">
        <v>0</v>
      </c>
      <c r="K25" s="13">
        <f t="shared" si="0"/>
        <v>1287658.55</v>
      </c>
      <c r="L25" s="1">
        <v>1286370.55</v>
      </c>
      <c r="M25" s="1">
        <v>1288</v>
      </c>
      <c r="N25" s="1">
        <f t="shared" si="1"/>
        <v>1287658.55</v>
      </c>
      <c r="O25" s="36">
        <v>44601</v>
      </c>
      <c r="P25" s="4">
        <f t="shared" si="2"/>
        <v>0</v>
      </c>
      <c r="U25" s="2">
        <v>9600000006</v>
      </c>
      <c r="W25" s="1" t="s">
        <v>141</v>
      </c>
    </row>
    <row r="26" spans="1:24" ht="16.5" customHeight="1" x14ac:dyDescent="0.3">
      <c r="C26" s="6" t="s">
        <v>14</v>
      </c>
      <c r="D26" s="15" t="s">
        <v>37</v>
      </c>
      <c r="E26" s="16" t="s">
        <v>38</v>
      </c>
      <c r="F26" s="24" t="s">
        <v>71</v>
      </c>
      <c r="G26" s="34">
        <v>44607</v>
      </c>
      <c r="H26" s="59">
        <v>1145230.21</v>
      </c>
      <c r="I26" s="4">
        <v>0</v>
      </c>
      <c r="J26" s="4">
        <v>0</v>
      </c>
      <c r="K26" s="13">
        <f t="shared" si="0"/>
        <v>1145230.21</v>
      </c>
      <c r="L26" s="1">
        <v>1144084.21</v>
      </c>
      <c r="M26" s="1">
        <v>1146</v>
      </c>
      <c r="N26" s="1">
        <f t="shared" si="1"/>
        <v>1145230.21</v>
      </c>
      <c r="O26" s="36">
        <v>44615</v>
      </c>
      <c r="P26" s="4">
        <f t="shared" si="2"/>
        <v>0</v>
      </c>
      <c r="U26" s="2">
        <v>9600000006</v>
      </c>
      <c r="W26" s="1" t="s">
        <v>141</v>
      </c>
    </row>
    <row r="27" spans="1:24" ht="16.5" customHeight="1" x14ac:dyDescent="0.3">
      <c r="C27" s="6" t="s">
        <v>14</v>
      </c>
      <c r="D27" s="15" t="s">
        <v>37</v>
      </c>
      <c r="E27" s="16" t="s">
        <v>38</v>
      </c>
      <c r="F27" s="24" t="s">
        <v>73</v>
      </c>
      <c r="G27" s="34">
        <v>44620</v>
      </c>
      <c r="H27" s="59">
        <v>1167736.6599999999</v>
      </c>
      <c r="I27" s="4">
        <v>0</v>
      </c>
      <c r="J27" s="4">
        <v>0</v>
      </c>
      <c r="K27" s="13">
        <f t="shared" si="0"/>
        <v>1167736.6599999999</v>
      </c>
      <c r="L27" s="1">
        <v>1166568.6599999999</v>
      </c>
      <c r="M27" s="1">
        <v>1168</v>
      </c>
      <c r="N27" s="1">
        <f t="shared" si="1"/>
        <v>1167736.6599999999</v>
      </c>
      <c r="O27" s="36">
        <v>44625</v>
      </c>
      <c r="P27" s="4">
        <f t="shared" si="2"/>
        <v>0</v>
      </c>
      <c r="U27" s="2">
        <v>9600000006</v>
      </c>
      <c r="W27" s="1" t="s">
        <v>141</v>
      </c>
    </row>
    <row r="28" spans="1:24" ht="16.5" customHeight="1" x14ac:dyDescent="0.3">
      <c r="C28" s="6" t="s">
        <v>14</v>
      </c>
      <c r="D28" s="15" t="s">
        <v>37</v>
      </c>
      <c r="E28" s="16" t="s">
        <v>38</v>
      </c>
      <c r="F28" s="24" t="s">
        <v>77</v>
      </c>
      <c r="G28" s="34">
        <v>44635</v>
      </c>
      <c r="H28" s="59">
        <v>1313394.47</v>
      </c>
      <c r="I28" s="4">
        <v>0</v>
      </c>
      <c r="J28" s="4">
        <v>0</v>
      </c>
      <c r="K28" s="13">
        <f t="shared" si="0"/>
        <v>1313394.47</v>
      </c>
      <c r="L28" s="62">
        <v>1312081</v>
      </c>
      <c r="M28" s="1">
        <v>1314</v>
      </c>
      <c r="N28" s="1">
        <f t="shared" si="1"/>
        <v>1313395</v>
      </c>
      <c r="O28" s="36">
        <v>44645</v>
      </c>
      <c r="P28" s="4">
        <f t="shared" si="2"/>
        <v>-0.53000000002793968</v>
      </c>
      <c r="U28" s="2">
        <v>9600000006</v>
      </c>
      <c r="W28" s="1" t="s">
        <v>141</v>
      </c>
    </row>
    <row r="29" spans="1:24" ht="16.5" customHeight="1" thickBot="1" x14ac:dyDescent="0.35">
      <c r="A29" s="22"/>
      <c r="B29" s="22"/>
      <c r="C29" s="52" t="s">
        <v>14</v>
      </c>
      <c r="D29" s="64" t="s">
        <v>37</v>
      </c>
      <c r="E29" s="65" t="s">
        <v>38</v>
      </c>
      <c r="F29" s="110" t="s">
        <v>78</v>
      </c>
      <c r="G29" s="17">
        <v>44651</v>
      </c>
      <c r="H29" s="18">
        <v>1039553.52</v>
      </c>
      <c r="I29" s="19">
        <v>0</v>
      </c>
      <c r="J29" s="19">
        <v>0</v>
      </c>
      <c r="K29" s="20">
        <f t="shared" si="0"/>
        <v>1039553.52</v>
      </c>
      <c r="L29" s="21">
        <f>H29-M29</f>
        <v>1038513.52</v>
      </c>
      <c r="M29" s="22">
        <v>1040</v>
      </c>
      <c r="N29" s="22">
        <f t="shared" si="1"/>
        <v>1039553.52</v>
      </c>
      <c r="O29" s="23">
        <v>44663</v>
      </c>
      <c r="P29" s="19">
        <f t="shared" si="2"/>
        <v>0</v>
      </c>
      <c r="Q29" s="22"/>
      <c r="R29" s="22"/>
      <c r="S29" s="22"/>
      <c r="T29" s="56"/>
      <c r="U29" s="56">
        <v>9600000006</v>
      </c>
      <c r="V29" s="66">
        <f>+SUBTOTAL(9,H6:H29)</f>
        <v>26732076.900000002</v>
      </c>
      <c r="W29" s="1" t="s">
        <v>141</v>
      </c>
    </row>
    <row r="30" spans="1:24" ht="16.5" customHeight="1" x14ac:dyDescent="0.3">
      <c r="C30" s="6" t="s">
        <v>14</v>
      </c>
      <c r="D30" s="15" t="s">
        <v>37</v>
      </c>
      <c r="E30" s="16" t="s">
        <v>38</v>
      </c>
      <c r="F30" s="24" t="s">
        <v>70</v>
      </c>
      <c r="G30" s="34">
        <v>44592</v>
      </c>
      <c r="H30" s="59">
        <v>1650638.74</v>
      </c>
      <c r="I30" s="4">
        <f>H30*10/100</f>
        <v>165063.87400000001</v>
      </c>
      <c r="J30" s="4">
        <v>0</v>
      </c>
      <c r="K30" s="13">
        <f>SUM(H30:J30)</f>
        <v>1815702.6140000001</v>
      </c>
      <c r="L30" s="62">
        <f>H30-M30</f>
        <v>1648987.74</v>
      </c>
      <c r="M30" s="1">
        <v>1651</v>
      </c>
      <c r="N30" s="1">
        <f>L30+M30</f>
        <v>1650638.74</v>
      </c>
      <c r="O30" s="36">
        <v>44625</v>
      </c>
      <c r="P30" s="4">
        <f>K30-N30</f>
        <v>165063.87400000007</v>
      </c>
      <c r="T30" s="60">
        <f>SUM(H42:H44)</f>
        <v>4131551.51</v>
      </c>
      <c r="U30" s="2">
        <v>9600001094</v>
      </c>
      <c r="W30" s="106" t="s">
        <v>142</v>
      </c>
      <c r="X30" s="1">
        <v>165063.87</v>
      </c>
    </row>
    <row r="31" spans="1:24" ht="16.5" customHeight="1" x14ac:dyDescent="0.3">
      <c r="C31" s="6" t="s">
        <v>14</v>
      </c>
      <c r="D31" s="15" t="s">
        <v>37</v>
      </c>
      <c r="E31" s="16" t="s">
        <v>38</v>
      </c>
      <c r="F31" s="24" t="s">
        <v>72</v>
      </c>
      <c r="G31" s="34">
        <v>44607</v>
      </c>
      <c r="H31" s="59">
        <v>344864.51</v>
      </c>
      <c r="I31" s="4">
        <f>H31*10/100</f>
        <v>34486.451000000001</v>
      </c>
      <c r="J31" s="4">
        <v>0</v>
      </c>
      <c r="K31" s="13">
        <f t="shared" si="0"/>
        <v>379350.96100000001</v>
      </c>
      <c r="L31" s="62">
        <f>H31-M31</f>
        <v>344519.51</v>
      </c>
      <c r="M31" s="1">
        <v>345</v>
      </c>
      <c r="N31" s="1">
        <f t="shared" si="1"/>
        <v>344864.51</v>
      </c>
      <c r="O31" s="36">
        <v>44625</v>
      </c>
      <c r="P31" s="4">
        <f t="shared" si="2"/>
        <v>34486.451000000001</v>
      </c>
      <c r="U31" s="2">
        <v>9600001094</v>
      </c>
      <c r="W31" s="106" t="s">
        <v>142</v>
      </c>
      <c r="X31" s="1">
        <v>34486.449999999997</v>
      </c>
    </row>
    <row r="32" spans="1:24" ht="16.5" customHeight="1" x14ac:dyDescent="0.3">
      <c r="C32" s="6" t="s">
        <v>14</v>
      </c>
      <c r="D32" s="15" t="s">
        <v>37</v>
      </c>
      <c r="E32" s="16" t="s">
        <v>38</v>
      </c>
      <c r="F32" s="24" t="s">
        <v>75</v>
      </c>
      <c r="G32" s="34">
        <v>44620</v>
      </c>
      <c r="H32" s="59">
        <v>591697.35</v>
      </c>
      <c r="I32" s="4">
        <f>H32*10/100</f>
        <v>59169.735000000001</v>
      </c>
      <c r="J32" s="4">
        <v>0</v>
      </c>
      <c r="K32" s="13">
        <f t="shared" si="0"/>
        <v>650867.08499999996</v>
      </c>
      <c r="L32" s="62">
        <f>H32-M32</f>
        <v>591105.35</v>
      </c>
      <c r="M32" s="1">
        <v>592</v>
      </c>
      <c r="N32" s="1">
        <f t="shared" si="1"/>
        <v>591697.35</v>
      </c>
      <c r="O32" s="36">
        <v>44625</v>
      </c>
      <c r="P32" s="4">
        <f t="shared" si="2"/>
        <v>59169.734999999986</v>
      </c>
      <c r="T32" s="60">
        <f>SUM(H27:H32)</f>
        <v>6107885.2499999991</v>
      </c>
      <c r="U32" s="2">
        <v>9600001094</v>
      </c>
      <c r="W32" s="106" t="s">
        <v>142</v>
      </c>
      <c r="X32" s="1">
        <v>59169.74</v>
      </c>
    </row>
    <row r="33" spans="1:24" ht="16.5" customHeight="1" x14ac:dyDescent="0.3">
      <c r="C33" s="6" t="s">
        <v>14</v>
      </c>
      <c r="D33" s="15" t="s">
        <v>37</v>
      </c>
      <c r="E33" s="16" t="s">
        <v>38</v>
      </c>
      <c r="F33" s="24" t="s">
        <v>76</v>
      </c>
      <c r="G33" s="34">
        <v>44635</v>
      </c>
      <c r="H33" s="59">
        <v>1211797.3600000001</v>
      </c>
      <c r="I33" s="4">
        <f>H33*10/100</f>
        <v>121179.73600000002</v>
      </c>
      <c r="J33" s="4">
        <v>0</v>
      </c>
      <c r="K33" s="13">
        <f t="shared" si="0"/>
        <v>1332977.0960000001</v>
      </c>
      <c r="L33" s="62">
        <v>1210585</v>
      </c>
      <c r="M33" s="1">
        <v>1212</v>
      </c>
      <c r="N33" s="1">
        <f t="shared" si="1"/>
        <v>1211797</v>
      </c>
      <c r="O33" s="36">
        <v>44645</v>
      </c>
      <c r="P33" s="4">
        <f t="shared" si="2"/>
        <v>121180.09600000014</v>
      </c>
      <c r="U33" s="2">
        <v>9600001094</v>
      </c>
      <c r="W33" s="106" t="s">
        <v>142</v>
      </c>
      <c r="X33" s="1">
        <v>121179.74</v>
      </c>
    </row>
    <row r="34" spans="1:24" ht="16.5" customHeight="1" thickBot="1" x14ac:dyDescent="0.35">
      <c r="A34" s="22"/>
      <c r="B34" s="22"/>
      <c r="C34" s="52" t="s">
        <v>14</v>
      </c>
      <c r="D34" s="64" t="s">
        <v>37</v>
      </c>
      <c r="E34" s="65" t="s">
        <v>38</v>
      </c>
      <c r="F34" s="53" t="s">
        <v>80</v>
      </c>
      <c r="G34" s="17">
        <v>44651</v>
      </c>
      <c r="H34" s="18">
        <v>467046.49</v>
      </c>
      <c r="I34" s="19">
        <f>H34*10/100</f>
        <v>46704.649000000005</v>
      </c>
      <c r="J34" s="19">
        <v>0</v>
      </c>
      <c r="K34" s="20">
        <f t="shared" si="0"/>
        <v>513751.13899999997</v>
      </c>
      <c r="L34" s="21">
        <f>H34-M34</f>
        <v>466578.49</v>
      </c>
      <c r="M34" s="22">
        <v>468</v>
      </c>
      <c r="N34" s="22">
        <f t="shared" si="1"/>
        <v>467046.49</v>
      </c>
      <c r="O34" s="23">
        <v>44663</v>
      </c>
      <c r="P34" s="19">
        <f t="shared" si="2"/>
        <v>46704.648999999976</v>
      </c>
      <c r="Q34" s="22"/>
      <c r="R34" s="22"/>
      <c r="S34" s="22"/>
      <c r="T34" s="103">
        <f>SUM(H29:H34)</f>
        <v>5305597.97</v>
      </c>
      <c r="U34" s="56">
        <v>9600001094</v>
      </c>
      <c r="V34" s="103">
        <f>SUM(H30:H34)</f>
        <v>4266044.45</v>
      </c>
      <c r="W34" s="106" t="s">
        <v>142</v>
      </c>
      <c r="X34" s="1">
        <v>46704.65</v>
      </c>
    </row>
    <row r="35" spans="1:24" ht="16.5" customHeight="1" x14ac:dyDescent="0.3">
      <c r="A35" s="5"/>
      <c r="B35" s="5"/>
      <c r="C35" s="6" t="s">
        <v>14</v>
      </c>
      <c r="D35" s="15" t="s">
        <v>37</v>
      </c>
      <c r="E35" s="16" t="s">
        <v>38</v>
      </c>
      <c r="F35" s="24" t="s">
        <v>40</v>
      </c>
      <c r="G35" s="34">
        <v>44316</v>
      </c>
      <c r="H35" s="59">
        <v>272282.49</v>
      </c>
      <c r="I35" s="4">
        <v>0</v>
      </c>
      <c r="J35" s="4">
        <v>0</v>
      </c>
      <c r="K35" s="13">
        <f t="shared" si="0"/>
        <v>272282.49</v>
      </c>
      <c r="L35" s="4">
        <v>272282.49</v>
      </c>
      <c r="M35" s="4"/>
      <c r="N35" s="1">
        <f t="shared" si="1"/>
        <v>272282.49</v>
      </c>
      <c r="O35" s="36">
        <v>44327</v>
      </c>
      <c r="P35" s="4">
        <f t="shared" si="2"/>
        <v>0</v>
      </c>
      <c r="Q35" s="4"/>
      <c r="U35" s="2">
        <v>9800001544</v>
      </c>
      <c r="W35" s="1" t="s">
        <v>141</v>
      </c>
    </row>
    <row r="36" spans="1:24" ht="16.5" customHeight="1" x14ac:dyDescent="0.3">
      <c r="A36" s="5"/>
      <c r="B36" s="5"/>
      <c r="C36" s="6" t="s">
        <v>14</v>
      </c>
      <c r="D36" s="15" t="s">
        <v>37</v>
      </c>
      <c r="E36" s="16" t="s">
        <v>38</v>
      </c>
      <c r="F36" s="24" t="s">
        <v>44</v>
      </c>
      <c r="G36" s="34">
        <v>44347</v>
      </c>
      <c r="H36" s="59">
        <v>323941.83</v>
      </c>
      <c r="I36" s="4">
        <v>0</v>
      </c>
      <c r="J36" s="4">
        <v>0</v>
      </c>
      <c r="K36" s="13">
        <f t="shared" si="0"/>
        <v>323941.83</v>
      </c>
      <c r="L36" s="1">
        <v>323941.83</v>
      </c>
      <c r="N36" s="1">
        <f t="shared" si="1"/>
        <v>323941.83</v>
      </c>
      <c r="O36" s="36">
        <v>44354</v>
      </c>
      <c r="P36" s="4">
        <f t="shared" si="2"/>
        <v>0</v>
      </c>
      <c r="Q36" s="4"/>
      <c r="U36" s="2">
        <v>9800001544</v>
      </c>
      <c r="W36" s="1" t="s">
        <v>141</v>
      </c>
    </row>
    <row r="37" spans="1:24" ht="16.5" customHeight="1" x14ac:dyDescent="0.3">
      <c r="A37" s="5"/>
      <c r="B37" s="5"/>
      <c r="C37" s="6" t="s">
        <v>14</v>
      </c>
      <c r="D37" s="15" t="s">
        <v>37</v>
      </c>
      <c r="E37" s="16" t="s">
        <v>38</v>
      </c>
      <c r="F37" s="24" t="s">
        <v>46</v>
      </c>
      <c r="G37" s="34">
        <v>44377</v>
      </c>
      <c r="H37" s="59">
        <f>441528.76-J37</f>
        <v>441087.67</v>
      </c>
      <c r="I37" s="4">
        <v>0</v>
      </c>
      <c r="J37" s="4">
        <v>441.09</v>
      </c>
      <c r="K37" s="13">
        <f t="shared" si="0"/>
        <v>441528.76</v>
      </c>
      <c r="L37" s="1">
        <v>441528.76</v>
      </c>
      <c r="N37" s="1">
        <f t="shared" si="1"/>
        <v>441528.76</v>
      </c>
      <c r="O37" s="36">
        <v>44386</v>
      </c>
      <c r="P37" s="4">
        <f t="shared" si="2"/>
        <v>0</v>
      </c>
      <c r="Q37" s="4"/>
      <c r="U37" s="2">
        <v>9800001544</v>
      </c>
      <c r="W37" s="1" t="s">
        <v>141</v>
      </c>
    </row>
    <row r="38" spans="1:24" ht="16.5" customHeight="1" x14ac:dyDescent="0.3">
      <c r="A38" s="5"/>
      <c r="B38" s="5"/>
      <c r="C38" s="6" t="s">
        <v>14</v>
      </c>
      <c r="D38" s="15" t="s">
        <v>37</v>
      </c>
      <c r="E38" s="16" t="s">
        <v>38</v>
      </c>
      <c r="F38" s="24" t="s">
        <v>50</v>
      </c>
      <c r="G38" s="34">
        <v>44408</v>
      </c>
      <c r="H38" s="59">
        <v>425208.52</v>
      </c>
      <c r="I38" s="4">
        <v>0</v>
      </c>
      <c r="J38" s="4">
        <v>0</v>
      </c>
      <c r="K38" s="13">
        <f t="shared" si="0"/>
        <v>425208.52</v>
      </c>
      <c r="L38" s="1">
        <v>424782.52</v>
      </c>
      <c r="M38" s="1">
        <v>426</v>
      </c>
      <c r="N38" s="1">
        <f t="shared" si="1"/>
        <v>425208.52</v>
      </c>
      <c r="O38" s="36">
        <v>44413</v>
      </c>
      <c r="P38" s="4">
        <f t="shared" si="2"/>
        <v>0</v>
      </c>
      <c r="Q38" s="4"/>
      <c r="U38" s="2">
        <v>9800001544</v>
      </c>
      <c r="W38" s="1" t="s">
        <v>141</v>
      </c>
    </row>
    <row r="39" spans="1:24" ht="16.5" customHeight="1" x14ac:dyDescent="0.3">
      <c r="A39" s="5"/>
      <c r="B39" s="5"/>
      <c r="C39" s="6" t="s">
        <v>14</v>
      </c>
      <c r="D39" s="15" t="s">
        <v>37</v>
      </c>
      <c r="E39" s="16" t="s">
        <v>38</v>
      </c>
      <c r="F39" s="24" t="s">
        <v>53</v>
      </c>
      <c r="G39" s="34">
        <v>44439</v>
      </c>
      <c r="H39" s="59">
        <v>668961.68000000005</v>
      </c>
      <c r="I39" s="4">
        <v>0</v>
      </c>
      <c r="J39" s="4">
        <v>0</v>
      </c>
      <c r="K39" s="13">
        <f t="shared" si="0"/>
        <v>668961.68000000005</v>
      </c>
      <c r="L39" s="1">
        <v>668292.68000000005</v>
      </c>
      <c r="M39" s="1">
        <v>669</v>
      </c>
      <c r="N39" s="1">
        <f t="shared" si="1"/>
        <v>668961.68000000005</v>
      </c>
      <c r="O39" s="36">
        <v>44446</v>
      </c>
      <c r="P39" s="4">
        <f t="shared" si="2"/>
        <v>0</v>
      </c>
      <c r="Q39" s="4"/>
      <c r="U39" s="2">
        <v>9800001544</v>
      </c>
      <c r="W39" s="1" t="s">
        <v>141</v>
      </c>
    </row>
    <row r="40" spans="1:24" ht="16.5" customHeight="1" x14ac:dyDescent="0.3">
      <c r="C40" s="6" t="s">
        <v>14</v>
      </c>
      <c r="D40" s="15" t="s">
        <v>37</v>
      </c>
      <c r="E40" s="16" t="s">
        <v>38</v>
      </c>
      <c r="F40" s="24" t="s">
        <v>57</v>
      </c>
      <c r="G40" s="34">
        <v>44469</v>
      </c>
      <c r="H40" s="59">
        <v>609261.09</v>
      </c>
      <c r="I40" s="4">
        <v>0</v>
      </c>
      <c r="J40" s="4">
        <v>0</v>
      </c>
      <c r="K40" s="13">
        <f t="shared" si="0"/>
        <v>609261.09</v>
      </c>
      <c r="L40" s="1">
        <v>608651.09</v>
      </c>
      <c r="M40" s="1">
        <v>610</v>
      </c>
      <c r="N40" s="1">
        <f t="shared" si="1"/>
        <v>609261.09</v>
      </c>
      <c r="O40" s="36">
        <v>44477</v>
      </c>
      <c r="P40" s="4">
        <f t="shared" si="2"/>
        <v>0</v>
      </c>
      <c r="T40" s="60">
        <f>SUM(H38:H40)</f>
        <v>1703431.29</v>
      </c>
      <c r="U40" s="2">
        <v>9800001544</v>
      </c>
      <c r="W40" s="1" t="s">
        <v>141</v>
      </c>
    </row>
    <row r="41" spans="1:24" ht="16.5" customHeight="1" x14ac:dyDescent="0.3">
      <c r="C41" s="6" t="s">
        <v>14</v>
      </c>
      <c r="D41" s="15" t="s">
        <v>37</v>
      </c>
      <c r="E41" s="16" t="s">
        <v>38</v>
      </c>
      <c r="F41" s="24" t="s">
        <v>60</v>
      </c>
      <c r="G41" s="34">
        <v>44500</v>
      </c>
      <c r="H41" s="59">
        <v>597894.75</v>
      </c>
      <c r="I41" s="4">
        <v>0</v>
      </c>
      <c r="J41" s="4">
        <v>0</v>
      </c>
      <c r="K41" s="13">
        <f t="shared" si="0"/>
        <v>597894.75</v>
      </c>
      <c r="L41" s="1">
        <v>597296.75</v>
      </c>
      <c r="M41" s="1">
        <v>598</v>
      </c>
      <c r="N41" s="1">
        <f t="shared" si="1"/>
        <v>597894.75</v>
      </c>
      <c r="O41" s="36">
        <v>44516</v>
      </c>
      <c r="P41" s="4">
        <f t="shared" si="2"/>
        <v>0</v>
      </c>
      <c r="T41" s="60">
        <f>SUM(H39:H41)</f>
        <v>1876117.52</v>
      </c>
      <c r="U41" s="2">
        <v>9800001544</v>
      </c>
      <c r="W41" s="1" t="s">
        <v>141</v>
      </c>
    </row>
    <row r="42" spans="1:24" ht="16.5" customHeight="1" x14ac:dyDescent="0.3">
      <c r="C42" s="6" t="s">
        <v>14</v>
      </c>
      <c r="D42" s="15" t="s">
        <v>37</v>
      </c>
      <c r="E42" s="16" t="s">
        <v>38</v>
      </c>
      <c r="F42" s="24" t="s">
        <v>63</v>
      </c>
      <c r="G42" s="34">
        <v>44530</v>
      </c>
      <c r="H42" s="59">
        <v>714868.73</v>
      </c>
      <c r="I42" s="4">
        <v>0</v>
      </c>
      <c r="J42" s="4">
        <v>0</v>
      </c>
      <c r="K42" s="13">
        <f t="shared" si="0"/>
        <v>714868.73</v>
      </c>
      <c r="L42" s="1">
        <v>714153.73</v>
      </c>
      <c r="M42" s="1">
        <v>715</v>
      </c>
      <c r="N42" s="1">
        <f t="shared" si="1"/>
        <v>714868.73</v>
      </c>
      <c r="O42" s="36">
        <v>44540</v>
      </c>
      <c r="P42" s="4">
        <f t="shared" si="2"/>
        <v>0</v>
      </c>
      <c r="T42" s="60">
        <f>SUM(H40:H42)</f>
        <v>1922024.5699999998</v>
      </c>
      <c r="U42" s="2">
        <v>9800001544</v>
      </c>
      <c r="W42" s="1" t="s">
        <v>141</v>
      </c>
    </row>
    <row r="43" spans="1:24" ht="16.5" customHeight="1" x14ac:dyDescent="0.3">
      <c r="C43" s="6" t="s">
        <v>14</v>
      </c>
      <c r="D43" s="15" t="s">
        <v>37</v>
      </c>
      <c r="E43" s="16" t="s">
        <v>38</v>
      </c>
      <c r="F43" s="24" t="s">
        <v>65</v>
      </c>
      <c r="G43" s="34">
        <v>44561</v>
      </c>
      <c r="H43" s="59">
        <v>1305479.48</v>
      </c>
      <c r="I43" s="4">
        <v>0</v>
      </c>
      <c r="J43" s="4">
        <v>0</v>
      </c>
      <c r="K43" s="13">
        <f t="shared" si="0"/>
        <v>1305479.48</v>
      </c>
      <c r="L43" s="1">
        <v>1304173.48</v>
      </c>
      <c r="M43" s="1">
        <v>1306</v>
      </c>
      <c r="N43" s="1">
        <f t="shared" si="1"/>
        <v>1305479.48</v>
      </c>
      <c r="O43" s="36">
        <v>44572</v>
      </c>
      <c r="P43" s="4">
        <f t="shared" si="2"/>
        <v>0</v>
      </c>
      <c r="U43" s="2">
        <v>9800001544</v>
      </c>
      <c r="W43" s="1" t="s">
        <v>141</v>
      </c>
    </row>
    <row r="44" spans="1:24" ht="16.5" customHeight="1" x14ac:dyDescent="0.3">
      <c r="C44" s="6" t="s">
        <v>14</v>
      </c>
      <c r="D44" s="15" t="s">
        <v>37</v>
      </c>
      <c r="E44" s="16" t="s">
        <v>38</v>
      </c>
      <c r="F44" s="24" t="s">
        <v>69</v>
      </c>
      <c r="G44" s="34">
        <v>44592</v>
      </c>
      <c r="H44" s="59">
        <v>2111203.2999999998</v>
      </c>
      <c r="I44" s="4">
        <v>0</v>
      </c>
      <c r="J44" s="4">
        <v>0</v>
      </c>
      <c r="K44" s="13">
        <f t="shared" si="0"/>
        <v>2111203.2999999998</v>
      </c>
      <c r="L44" s="1">
        <v>2109091.2999999998</v>
      </c>
      <c r="M44" s="1">
        <v>2112</v>
      </c>
      <c r="N44" s="1">
        <f t="shared" si="1"/>
        <v>2111203.2999999998</v>
      </c>
      <c r="O44" s="36">
        <v>44601</v>
      </c>
      <c r="P44" s="4">
        <f t="shared" si="2"/>
        <v>0</v>
      </c>
      <c r="T44" s="60"/>
      <c r="U44" s="2">
        <v>9800001544</v>
      </c>
      <c r="W44" s="1" t="s">
        <v>141</v>
      </c>
    </row>
    <row r="45" spans="1:24" ht="16.5" customHeight="1" x14ac:dyDescent="0.3">
      <c r="C45" s="6" t="s">
        <v>14</v>
      </c>
      <c r="D45" s="15" t="s">
        <v>37</v>
      </c>
      <c r="E45" s="16" t="s">
        <v>38</v>
      </c>
      <c r="F45" s="24" t="s">
        <v>74</v>
      </c>
      <c r="G45" s="34">
        <v>44620</v>
      </c>
      <c r="H45" s="59">
        <v>2167222.36</v>
      </c>
      <c r="I45" s="4">
        <v>0</v>
      </c>
      <c r="J45" s="4">
        <v>0</v>
      </c>
      <c r="K45" s="13">
        <f t="shared" si="0"/>
        <v>2167222.36</v>
      </c>
      <c r="L45" s="62">
        <v>2165054.36</v>
      </c>
      <c r="M45" s="1">
        <v>2168</v>
      </c>
      <c r="N45" s="1">
        <f t="shared" si="1"/>
        <v>2167222.36</v>
      </c>
      <c r="O45" s="36">
        <v>44627</v>
      </c>
      <c r="P45" s="4">
        <f t="shared" si="2"/>
        <v>0</v>
      </c>
      <c r="U45" s="2">
        <v>9800001544</v>
      </c>
      <c r="W45" s="1" t="s">
        <v>141</v>
      </c>
    </row>
    <row r="46" spans="1:24" ht="16.5" customHeight="1" thickBot="1" x14ac:dyDescent="0.35">
      <c r="A46" s="22"/>
      <c r="B46" s="22"/>
      <c r="C46" s="52" t="s">
        <v>14</v>
      </c>
      <c r="D46" s="64" t="s">
        <v>37</v>
      </c>
      <c r="E46" s="65" t="s">
        <v>38</v>
      </c>
      <c r="F46" s="53" t="s">
        <v>79</v>
      </c>
      <c r="G46" s="17">
        <v>44651</v>
      </c>
      <c r="H46" s="18">
        <v>1897348.59</v>
      </c>
      <c r="I46" s="19">
        <v>0</v>
      </c>
      <c r="J46" s="19">
        <v>0</v>
      </c>
      <c r="K46" s="20">
        <f t="shared" si="0"/>
        <v>1897348.59</v>
      </c>
      <c r="L46" s="21">
        <f>H46-M46</f>
        <v>1895450.59</v>
      </c>
      <c r="M46" s="22">
        <v>1898</v>
      </c>
      <c r="N46" s="22">
        <f t="shared" si="1"/>
        <v>1897348.59</v>
      </c>
      <c r="O46" s="23">
        <v>44663</v>
      </c>
      <c r="P46" s="19">
        <f t="shared" si="2"/>
        <v>0</v>
      </c>
      <c r="Q46" s="22"/>
      <c r="R46" s="22"/>
      <c r="S46" s="22"/>
      <c r="T46" s="56"/>
      <c r="U46" s="56">
        <v>9800001544</v>
      </c>
      <c r="V46" s="102">
        <f>SUM(H35:H46)</f>
        <v>11534760.49</v>
      </c>
      <c r="W46" s="1" t="s">
        <v>141</v>
      </c>
    </row>
    <row r="47" spans="1:24" ht="19.5" customHeight="1" x14ac:dyDescent="0.3">
      <c r="C47" s="6"/>
      <c r="D47" s="15"/>
      <c r="E47" s="16"/>
      <c r="F47" s="24"/>
      <c r="G47" s="34"/>
      <c r="H47" s="59"/>
      <c r="I47" s="4"/>
      <c r="J47" s="4"/>
      <c r="K47" s="13"/>
      <c r="L47" s="62"/>
      <c r="O47" s="36"/>
      <c r="P47" s="4"/>
      <c r="T47" s="60"/>
    </row>
    <row r="48" spans="1:24" s="11" customFormat="1" ht="16.5" x14ac:dyDescent="0.3">
      <c r="F48" s="25"/>
      <c r="G48" s="25" t="s">
        <v>81</v>
      </c>
      <c r="H48" s="63">
        <f t="shared" ref="H48:V48" si="3">SUM(H6:H46)</f>
        <v>42532881.839999996</v>
      </c>
      <c r="I48" s="63">
        <f t="shared" si="3"/>
        <v>426604.44500000007</v>
      </c>
      <c r="J48" s="63">
        <f t="shared" si="3"/>
        <v>1380.34</v>
      </c>
      <c r="K48" s="63">
        <f t="shared" si="3"/>
        <v>42960866.625</v>
      </c>
      <c r="L48" s="63">
        <f t="shared" si="3"/>
        <v>42498448.159999996</v>
      </c>
      <c r="M48" s="63">
        <f t="shared" si="3"/>
        <v>36168</v>
      </c>
      <c r="N48" s="63">
        <f t="shared" si="3"/>
        <v>42534616.159999996</v>
      </c>
      <c r="O48" s="63">
        <f t="shared" si="3"/>
        <v>1824771</v>
      </c>
      <c r="P48" s="63">
        <f t="shared" si="3"/>
        <v>426250.46499999997</v>
      </c>
      <c r="Q48" s="63">
        <f t="shared" si="3"/>
        <v>0</v>
      </c>
      <c r="R48" s="63">
        <f t="shared" si="3"/>
        <v>0</v>
      </c>
      <c r="S48" s="63">
        <f t="shared" si="3"/>
        <v>0</v>
      </c>
      <c r="T48" s="63">
        <f t="shared" si="3"/>
        <v>37804070.32</v>
      </c>
      <c r="U48" s="63"/>
      <c r="V48" s="63">
        <f t="shared" si="3"/>
        <v>42532881.840000004</v>
      </c>
    </row>
    <row r="49" spans="8:16" x14ac:dyDescent="0.25">
      <c r="H49" s="1"/>
      <c r="I49" s="13">
        <f>SUM(I48:I48)</f>
        <v>426604.44500000007</v>
      </c>
      <c r="P49" s="12"/>
    </row>
    <row r="50" spans="8:16" ht="6.75" customHeight="1" x14ac:dyDescent="0.25">
      <c r="H50" s="1"/>
    </row>
    <row r="51" spans="8:16" x14ac:dyDescent="0.25">
      <c r="H51" s="1"/>
    </row>
  </sheetData>
  <sortState ref="A6:U46">
    <sortCondition ref="U6:U46"/>
  </sortState>
  <mergeCells count="3">
    <mergeCell ref="B4:F4"/>
    <mergeCell ref="A2:V2"/>
    <mergeCell ref="A3:V3"/>
  </mergeCells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66"/>
  <sheetViews>
    <sheetView view="pageBreakPreview" zoomScale="130" zoomScaleNormal="100" zoomScaleSheetLayoutView="130" workbookViewId="0">
      <pane ySplit="5" topLeftCell="A6" activePane="bottomLeft" state="frozen"/>
      <selection pane="bottomLeft" activeCell="C10" sqref="C10"/>
    </sheetView>
  </sheetViews>
  <sheetFormatPr defaultColWidth="14.7109375" defaultRowHeight="18" customHeight="1" x14ac:dyDescent="0.3"/>
  <cols>
    <col min="1" max="1" width="12.140625" style="29" bestFit="1" customWidth="1"/>
    <col min="2" max="2" width="10.42578125" style="29" bestFit="1" customWidth="1"/>
    <col min="3" max="3" width="20.85546875" style="29" bestFit="1" customWidth="1"/>
    <col min="4" max="4" width="21.28515625" style="29" hidden="1" customWidth="1"/>
    <col min="5" max="5" width="13.28515625" style="29" hidden="1" customWidth="1"/>
    <col min="6" max="6" width="15.42578125" style="29" bestFit="1" customWidth="1"/>
    <col min="7" max="7" width="12.85546875" style="29" bestFit="1" customWidth="1"/>
    <col min="8" max="8" width="15.42578125" style="31" bestFit="1" customWidth="1"/>
    <col min="9" max="9" width="14.5703125" style="29" hidden="1" customWidth="1"/>
    <col min="10" max="10" width="12.85546875" style="29" hidden="1" customWidth="1"/>
    <col min="11" max="11" width="26.140625" style="29" hidden="1" customWidth="1"/>
    <col min="12" max="12" width="14.7109375" style="29" hidden="1" customWidth="1"/>
    <col min="13" max="13" width="15.5703125" style="29" hidden="1" customWidth="1"/>
    <col min="14" max="14" width="25.7109375" style="29" hidden="1" customWidth="1"/>
    <col min="15" max="15" width="12.140625" style="29" hidden="1" customWidth="1"/>
    <col min="16" max="16" width="42.42578125" style="29" hidden="1" customWidth="1"/>
    <col min="17" max="19" width="0" style="29" hidden="1" customWidth="1"/>
    <col min="20" max="20" width="14.5703125" style="29" hidden="1" customWidth="1"/>
    <col min="21" max="21" width="13" style="30" bestFit="1" customWidth="1"/>
    <col min="22" max="22" width="18.85546875" style="11" customWidth="1"/>
    <col min="23" max="23" width="9.28515625" style="11" customWidth="1"/>
    <col min="24" max="24" width="14.28515625" style="11" bestFit="1" customWidth="1"/>
    <col min="25" max="257" width="14.7109375" style="11"/>
    <col min="258" max="258" width="13.42578125" style="11" bestFit="1" customWidth="1"/>
    <col min="259" max="259" width="11" style="11" bestFit="1" customWidth="1"/>
    <col min="260" max="260" width="17.85546875" style="11" bestFit="1" customWidth="1"/>
    <col min="261" max="262" width="0" style="11" hidden="1" customWidth="1"/>
    <col min="263" max="263" width="17.7109375" style="11" customWidth="1"/>
    <col min="264" max="264" width="18" style="11" customWidth="1"/>
    <col min="265" max="265" width="19.7109375" style="11" bestFit="1" customWidth="1"/>
    <col min="266" max="267" width="14.7109375" style="11"/>
    <col min="268" max="268" width="21.42578125" style="11" customWidth="1"/>
    <col min="269" max="270" width="14.7109375" style="11"/>
    <col min="271" max="271" width="21.42578125" style="11" customWidth="1"/>
    <col min="272" max="272" width="14.7109375" style="11"/>
    <col min="273" max="273" width="16.28515625" style="11" customWidth="1"/>
    <col min="274" max="513" width="14.7109375" style="11"/>
    <col min="514" max="514" width="13.42578125" style="11" bestFit="1" customWidth="1"/>
    <col min="515" max="515" width="11" style="11" bestFit="1" customWidth="1"/>
    <col min="516" max="516" width="17.85546875" style="11" bestFit="1" customWidth="1"/>
    <col min="517" max="518" width="0" style="11" hidden="1" customWidth="1"/>
    <col min="519" max="519" width="17.7109375" style="11" customWidth="1"/>
    <col min="520" max="520" width="18" style="11" customWidth="1"/>
    <col min="521" max="521" width="19.7109375" style="11" bestFit="1" customWidth="1"/>
    <col min="522" max="523" width="14.7109375" style="11"/>
    <col min="524" max="524" width="21.42578125" style="11" customWidth="1"/>
    <col min="525" max="526" width="14.7109375" style="11"/>
    <col min="527" max="527" width="21.42578125" style="11" customWidth="1"/>
    <col min="528" max="528" width="14.7109375" style="11"/>
    <col min="529" max="529" width="16.28515625" style="11" customWidth="1"/>
    <col min="530" max="769" width="14.7109375" style="11"/>
    <col min="770" max="770" width="13.42578125" style="11" bestFit="1" customWidth="1"/>
    <col min="771" max="771" width="11" style="11" bestFit="1" customWidth="1"/>
    <col min="772" max="772" width="17.85546875" style="11" bestFit="1" customWidth="1"/>
    <col min="773" max="774" width="0" style="11" hidden="1" customWidth="1"/>
    <col min="775" max="775" width="17.7109375" style="11" customWidth="1"/>
    <col min="776" max="776" width="18" style="11" customWidth="1"/>
    <col min="777" max="777" width="19.7109375" style="11" bestFit="1" customWidth="1"/>
    <col min="778" max="779" width="14.7109375" style="11"/>
    <col min="780" max="780" width="21.42578125" style="11" customWidth="1"/>
    <col min="781" max="782" width="14.7109375" style="11"/>
    <col min="783" max="783" width="21.42578125" style="11" customWidth="1"/>
    <col min="784" max="784" width="14.7109375" style="11"/>
    <col min="785" max="785" width="16.28515625" style="11" customWidth="1"/>
    <col min="786" max="1025" width="14.7109375" style="11"/>
    <col min="1026" max="1026" width="13.42578125" style="11" bestFit="1" customWidth="1"/>
    <col min="1027" max="1027" width="11" style="11" bestFit="1" customWidth="1"/>
    <col min="1028" max="1028" width="17.85546875" style="11" bestFit="1" customWidth="1"/>
    <col min="1029" max="1030" width="0" style="11" hidden="1" customWidth="1"/>
    <col min="1031" max="1031" width="17.7109375" style="11" customWidth="1"/>
    <col min="1032" max="1032" width="18" style="11" customWidth="1"/>
    <col min="1033" max="1033" width="19.7109375" style="11" bestFit="1" customWidth="1"/>
    <col min="1034" max="1035" width="14.7109375" style="11"/>
    <col min="1036" max="1036" width="21.42578125" style="11" customWidth="1"/>
    <col min="1037" max="1038" width="14.7109375" style="11"/>
    <col min="1039" max="1039" width="21.42578125" style="11" customWidth="1"/>
    <col min="1040" max="1040" width="14.7109375" style="11"/>
    <col min="1041" max="1041" width="16.28515625" style="11" customWidth="1"/>
    <col min="1042" max="1281" width="14.7109375" style="11"/>
    <col min="1282" max="1282" width="13.42578125" style="11" bestFit="1" customWidth="1"/>
    <col min="1283" max="1283" width="11" style="11" bestFit="1" customWidth="1"/>
    <col min="1284" max="1284" width="17.85546875" style="11" bestFit="1" customWidth="1"/>
    <col min="1285" max="1286" width="0" style="11" hidden="1" customWidth="1"/>
    <col min="1287" max="1287" width="17.7109375" style="11" customWidth="1"/>
    <col min="1288" max="1288" width="18" style="11" customWidth="1"/>
    <col min="1289" max="1289" width="19.7109375" style="11" bestFit="1" customWidth="1"/>
    <col min="1290" max="1291" width="14.7109375" style="11"/>
    <col min="1292" max="1292" width="21.42578125" style="11" customWidth="1"/>
    <col min="1293" max="1294" width="14.7109375" style="11"/>
    <col min="1295" max="1295" width="21.42578125" style="11" customWidth="1"/>
    <col min="1296" max="1296" width="14.7109375" style="11"/>
    <col min="1297" max="1297" width="16.28515625" style="11" customWidth="1"/>
    <col min="1298" max="1537" width="14.7109375" style="11"/>
    <col min="1538" max="1538" width="13.42578125" style="11" bestFit="1" customWidth="1"/>
    <col min="1539" max="1539" width="11" style="11" bestFit="1" customWidth="1"/>
    <col min="1540" max="1540" width="17.85546875" style="11" bestFit="1" customWidth="1"/>
    <col min="1541" max="1542" width="0" style="11" hidden="1" customWidth="1"/>
    <col min="1543" max="1543" width="17.7109375" style="11" customWidth="1"/>
    <col min="1544" max="1544" width="18" style="11" customWidth="1"/>
    <col min="1545" max="1545" width="19.7109375" style="11" bestFit="1" customWidth="1"/>
    <col min="1546" max="1547" width="14.7109375" style="11"/>
    <col min="1548" max="1548" width="21.42578125" style="11" customWidth="1"/>
    <col min="1549" max="1550" width="14.7109375" style="11"/>
    <col min="1551" max="1551" width="21.42578125" style="11" customWidth="1"/>
    <col min="1552" max="1552" width="14.7109375" style="11"/>
    <col min="1553" max="1553" width="16.28515625" style="11" customWidth="1"/>
    <col min="1554" max="1793" width="14.7109375" style="11"/>
    <col min="1794" max="1794" width="13.42578125" style="11" bestFit="1" customWidth="1"/>
    <col min="1795" max="1795" width="11" style="11" bestFit="1" customWidth="1"/>
    <col min="1796" max="1796" width="17.85546875" style="11" bestFit="1" customWidth="1"/>
    <col min="1797" max="1798" width="0" style="11" hidden="1" customWidth="1"/>
    <col min="1799" max="1799" width="17.7109375" style="11" customWidth="1"/>
    <col min="1800" max="1800" width="18" style="11" customWidth="1"/>
    <col min="1801" max="1801" width="19.7109375" style="11" bestFit="1" customWidth="1"/>
    <col min="1802" max="1803" width="14.7109375" style="11"/>
    <col min="1804" max="1804" width="21.42578125" style="11" customWidth="1"/>
    <col min="1805" max="1806" width="14.7109375" style="11"/>
    <col min="1807" max="1807" width="21.42578125" style="11" customWidth="1"/>
    <col min="1808" max="1808" width="14.7109375" style="11"/>
    <col min="1809" max="1809" width="16.28515625" style="11" customWidth="1"/>
    <col min="1810" max="2049" width="14.7109375" style="11"/>
    <col min="2050" max="2050" width="13.42578125" style="11" bestFit="1" customWidth="1"/>
    <col min="2051" max="2051" width="11" style="11" bestFit="1" customWidth="1"/>
    <col min="2052" max="2052" width="17.85546875" style="11" bestFit="1" customWidth="1"/>
    <col min="2053" max="2054" width="0" style="11" hidden="1" customWidth="1"/>
    <col min="2055" max="2055" width="17.7109375" style="11" customWidth="1"/>
    <col min="2056" max="2056" width="18" style="11" customWidth="1"/>
    <col min="2057" max="2057" width="19.7109375" style="11" bestFit="1" customWidth="1"/>
    <col min="2058" max="2059" width="14.7109375" style="11"/>
    <col min="2060" max="2060" width="21.42578125" style="11" customWidth="1"/>
    <col min="2061" max="2062" width="14.7109375" style="11"/>
    <col min="2063" max="2063" width="21.42578125" style="11" customWidth="1"/>
    <col min="2064" max="2064" width="14.7109375" style="11"/>
    <col min="2065" max="2065" width="16.28515625" style="11" customWidth="1"/>
    <col min="2066" max="2305" width="14.7109375" style="11"/>
    <col min="2306" max="2306" width="13.42578125" style="11" bestFit="1" customWidth="1"/>
    <col min="2307" max="2307" width="11" style="11" bestFit="1" customWidth="1"/>
    <col min="2308" max="2308" width="17.85546875" style="11" bestFit="1" customWidth="1"/>
    <col min="2309" max="2310" width="0" style="11" hidden="1" customWidth="1"/>
    <col min="2311" max="2311" width="17.7109375" style="11" customWidth="1"/>
    <col min="2312" max="2312" width="18" style="11" customWidth="1"/>
    <col min="2313" max="2313" width="19.7109375" style="11" bestFit="1" customWidth="1"/>
    <col min="2314" max="2315" width="14.7109375" style="11"/>
    <col min="2316" max="2316" width="21.42578125" style="11" customWidth="1"/>
    <col min="2317" max="2318" width="14.7109375" style="11"/>
    <col min="2319" max="2319" width="21.42578125" style="11" customWidth="1"/>
    <col min="2320" max="2320" width="14.7109375" style="11"/>
    <col min="2321" max="2321" width="16.28515625" style="11" customWidth="1"/>
    <col min="2322" max="2561" width="14.7109375" style="11"/>
    <col min="2562" max="2562" width="13.42578125" style="11" bestFit="1" customWidth="1"/>
    <col min="2563" max="2563" width="11" style="11" bestFit="1" customWidth="1"/>
    <col min="2564" max="2564" width="17.85546875" style="11" bestFit="1" customWidth="1"/>
    <col min="2565" max="2566" width="0" style="11" hidden="1" customWidth="1"/>
    <col min="2567" max="2567" width="17.7109375" style="11" customWidth="1"/>
    <col min="2568" max="2568" width="18" style="11" customWidth="1"/>
    <col min="2569" max="2569" width="19.7109375" style="11" bestFit="1" customWidth="1"/>
    <col min="2570" max="2571" width="14.7109375" style="11"/>
    <col min="2572" max="2572" width="21.42578125" style="11" customWidth="1"/>
    <col min="2573" max="2574" width="14.7109375" style="11"/>
    <col min="2575" max="2575" width="21.42578125" style="11" customWidth="1"/>
    <col min="2576" max="2576" width="14.7109375" style="11"/>
    <col min="2577" max="2577" width="16.28515625" style="11" customWidth="1"/>
    <col min="2578" max="2817" width="14.7109375" style="11"/>
    <col min="2818" max="2818" width="13.42578125" style="11" bestFit="1" customWidth="1"/>
    <col min="2819" max="2819" width="11" style="11" bestFit="1" customWidth="1"/>
    <col min="2820" max="2820" width="17.85546875" style="11" bestFit="1" customWidth="1"/>
    <col min="2821" max="2822" width="0" style="11" hidden="1" customWidth="1"/>
    <col min="2823" max="2823" width="17.7109375" style="11" customWidth="1"/>
    <col min="2824" max="2824" width="18" style="11" customWidth="1"/>
    <col min="2825" max="2825" width="19.7109375" style="11" bestFit="1" customWidth="1"/>
    <col min="2826" max="2827" width="14.7109375" style="11"/>
    <col min="2828" max="2828" width="21.42578125" style="11" customWidth="1"/>
    <col min="2829" max="2830" width="14.7109375" style="11"/>
    <col min="2831" max="2831" width="21.42578125" style="11" customWidth="1"/>
    <col min="2832" max="2832" width="14.7109375" style="11"/>
    <col min="2833" max="2833" width="16.28515625" style="11" customWidth="1"/>
    <col min="2834" max="3073" width="14.7109375" style="11"/>
    <col min="3074" max="3074" width="13.42578125" style="11" bestFit="1" customWidth="1"/>
    <col min="3075" max="3075" width="11" style="11" bestFit="1" customWidth="1"/>
    <col min="3076" max="3076" width="17.85546875" style="11" bestFit="1" customWidth="1"/>
    <col min="3077" max="3078" width="0" style="11" hidden="1" customWidth="1"/>
    <col min="3079" max="3079" width="17.7109375" style="11" customWidth="1"/>
    <col min="3080" max="3080" width="18" style="11" customWidth="1"/>
    <col min="3081" max="3081" width="19.7109375" style="11" bestFit="1" customWidth="1"/>
    <col min="3082" max="3083" width="14.7109375" style="11"/>
    <col min="3084" max="3084" width="21.42578125" style="11" customWidth="1"/>
    <col min="3085" max="3086" width="14.7109375" style="11"/>
    <col min="3087" max="3087" width="21.42578125" style="11" customWidth="1"/>
    <col min="3088" max="3088" width="14.7109375" style="11"/>
    <col min="3089" max="3089" width="16.28515625" style="11" customWidth="1"/>
    <col min="3090" max="3329" width="14.7109375" style="11"/>
    <col min="3330" max="3330" width="13.42578125" style="11" bestFit="1" customWidth="1"/>
    <col min="3331" max="3331" width="11" style="11" bestFit="1" customWidth="1"/>
    <col min="3332" max="3332" width="17.85546875" style="11" bestFit="1" customWidth="1"/>
    <col min="3333" max="3334" width="0" style="11" hidden="1" customWidth="1"/>
    <col min="3335" max="3335" width="17.7109375" style="11" customWidth="1"/>
    <col min="3336" max="3336" width="18" style="11" customWidth="1"/>
    <col min="3337" max="3337" width="19.7109375" style="11" bestFit="1" customWidth="1"/>
    <col min="3338" max="3339" width="14.7109375" style="11"/>
    <col min="3340" max="3340" width="21.42578125" style="11" customWidth="1"/>
    <col min="3341" max="3342" width="14.7109375" style="11"/>
    <col min="3343" max="3343" width="21.42578125" style="11" customWidth="1"/>
    <col min="3344" max="3344" width="14.7109375" style="11"/>
    <col min="3345" max="3345" width="16.28515625" style="11" customWidth="1"/>
    <col min="3346" max="3585" width="14.7109375" style="11"/>
    <col min="3586" max="3586" width="13.42578125" style="11" bestFit="1" customWidth="1"/>
    <col min="3587" max="3587" width="11" style="11" bestFit="1" customWidth="1"/>
    <col min="3588" max="3588" width="17.85546875" style="11" bestFit="1" customWidth="1"/>
    <col min="3589" max="3590" width="0" style="11" hidden="1" customWidth="1"/>
    <col min="3591" max="3591" width="17.7109375" style="11" customWidth="1"/>
    <col min="3592" max="3592" width="18" style="11" customWidth="1"/>
    <col min="3593" max="3593" width="19.7109375" style="11" bestFit="1" customWidth="1"/>
    <col min="3594" max="3595" width="14.7109375" style="11"/>
    <col min="3596" max="3596" width="21.42578125" style="11" customWidth="1"/>
    <col min="3597" max="3598" width="14.7109375" style="11"/>
    <col min="3599" max="3599" width="21.42578125" style="11" customWidth="1"/>
    <col min="3600" max="3600" width="14.7109375" style="11"/>
    <col min="3601" max="3601" width="16.28515625" style="11" customWidth="1"/>
    <col min="3602" max="3841" width="14.7109375" style="11"/>
    <col min="3842" max="3842" width="13.42578125" style="11" bestFit="1" customWidth="1"/>
    <col min="3843" max="3843" width="11" style="11" bestFit="1" customWidth="1"/>
    <col min="3844" max="3844" width="17.85546875" style="11" bestFit="1" customWidth="1"/>
    <col min="3845" max="3846" width="0" style="11" hidden="1" customWidth="1"/>
    <col min="3847" max="3847" width="17.7109375" style="11" customWidth="1"/>
    <col min="3848" max="3848" width="18" style="11" customWidth="1"/>
    <col min="3849" max="3849" width="19.7109375" style="11" bestFit="1" customWidth="1"/>
    <col min="3850" max="3851" width="14.7109375" style="11"/>
    <col min="3852" max="3852" width="21.42578125" style="11" customWidth="1"/>
    <col min="3853" max="3854" width="14.7109375" style="11"/>
    <col min="3855" max="3855" width="21.42578125" style="11" customWidth="1"/>
    <col min="3856" max="3856" width="14.7109375" style="11"/>
    <col min="3857" max="3857" width="16.28515625" style="11" customWidth="1"/>
    <col min="3858" max="4097" width="14.7109375" style="11"/>
    <col min="4098" max="4098" width="13.42578125" style="11" bestFit="1" customWidth="1"/>
    <col min="4099" max="4099" width="11" style="11" bestFit="1" customWidth="1"/>
    <col min="4100" max="4100" width="17.85546875" style="11" bestFit="1" customWidth="1"/>
    <col min="4101" max="4102" width="0" style="11" hidden="1" customWidth="1"/>
    <col min="4103" max="4103" width="17.7109375" style="11" customWidth="1"/>
    <col min="4104" max="4104" width="18" style="11" customWidth="1"/>
    <col min="4105" max="4105" width="19.7109375" style="11" bestFit="1" customWidth="1"/>
    <col min="4106" max="4107" width="14.7109375" style="11"/>
    <col min="4108" max="4108" width="21.42578125" style="11" customWidth="1"/>
    <col min="4109" max="4110" width="14.7109375" style="11"/>
    <col min="4111" max="4111" width="21.42578125" style="11" customWidth="1"/>
    <col min="4112" max="4112" width="14.7109375" style="11"/>
    <col min="4113" max="4113" width="16.28515625" style="11" customWidth="1"/>
    <col min="4114" max="4353" width="14.7109375" style="11"/>
    <col min="4354" max="4354" width="13.42578125" style="11" bestFit="1" customWidth="1"/>
    <col min="4355" max="4355" width="11" style="11" bestFit="1" customWidth="1"/>
    <col min="4356" max="4356" width="17.85546875" style="11" bestFit="1" customWidth="1"/>
    <col min="4357" max="4358" width="0" style="11" hidden="1" customWidth="1"/>
    <col min="4359" max="4359" width="17.7109375" style="11" customWidth="1"/>
    <col min="4360" max="4360" width="18" style="11" customWidth="1"/>
    <col min="4361" max="4361" width="19.7109375" style="11" bestFit="1" customWidth="1"/>
    <col min="4362" max="4363" width="14.7109375" style="11"/>
    <col min="4364" max="4364" width="21.42578125" style="11" customWidth="1"/>
    <col min="4365" max="4366" width="14.7109375" style="11"/>
    <col min="4367" max="4367" width="21.42578125" style="11" customWidth="1"/>
    <col min="4368" max="4368" width="14.7109375" style="11"/>
    <col min="4369" max="4369" width="16.28515625" style="11" customWidth="1"/>
    <col min="4370" max="4609" width="14.7109375" style="11"/>
    <col min="4610" max="4610" width="13.42578125" style="11" bestFit="1" customWidth="1"/>
    <col min="4611" max="4611" width="11" style="11" bestFit="1" customWidth="1"/>
    <col min="4612" max="4612" width="17.85546875" style="11" bestFit="1" customWidth="1"/>
    <col min="4613" max="4614" width="0" style="11" hidden="1" customWidth="1"/>
    <col min="4615" max="4615" width="17.7109375" style="11" customWidth="1"/>
    <col min="4616" max="4616" width="18" style="11" customWidth="1"/>
    <col min="4617" max="4617" width="19.7109375" style="11" bestFit="1" customWidth="1"/>
    <col min="4618" max="4619" width="14.7109375" style="11"/>
    <col min="4620" max="4620" width="21.42578125" style="11" customWidth="1"/>
    <col min="4621" max="4622" width="14.7109375" style="11"/>
    <col min="4623" max="4623" width="21.42578125" style="11" customWidth="1"/>
    <col min="4624" max="4624" width="14.7109375" style="11"/>
    <col min="4625" max="4625" width="16.28515625" style="11" customWidth="1"/>
    <col min="4626" max="4865" width="14.7109375" style="11"/>
    <col min="4866" max="4866" width="13.42578125" style="11" bestFit="1" customWidth="1"/>
    <col min="4867" max="4867" width="11" style="11" bestFit="1" customWidth="1"/>
    <col min="4868" max="4868" width="17.85546875" style="11" bestFit="1" customWidth="1"/>
    <col min="4869" max="4870" width="0" style="11" hidden="1" customWidth="1"/>
    <col min="4871" max="4871" width="17.7109375" style="11" customWidth="1"/>
    <col min="4872" max="4872" width="18" style="11" customWidth="1"/>
    <col min="4873" max="4873" width="19.7109375" style="11" bestFit="1" customWidth="1"/>
    <col min="4874" max="4875" width="14.7109375" style="11"/>
    <col min="4876" max="4876" width="21.42578125" style="11" customWidth="1"/>
    <col min="4877" max="4878" width="14.7109375" style="11"/>
    <col min="4879" max="4879" width="21.42578125" style="11" customWidth="1"/>
    <col min="4880" max="4880" width="14.7109375" style="11"/>
    <col min="4881" max="4881" width="16.28515625" style="11" customWidth="1"/>
    <col min="4882" max="5121" width="14.7109375" style="11"/>
    <col min="5122" max="5122" width="13.42578125" style="11" bestFit="1" customWidth="1"/>
    <col min="5123" max="5123" width="11" style="11" bestFit="1" customWidth="1"/>
    <col min="5124" max="5124" width="17.85546875" style="11" bestFit="1" customWidth="1"/>
    <col min="5125" max="5126" width="0" style="11" hidden="1" customWidth="1"/>
    <col min="5127" max="5127" width="17.7109375" style="11" customWidth="1"/>
    <col min="5128" max="5128" width="18" style="11" customWidth="1"/>
    <col min="5129" max="5129" width="19.7109375" style="11" bestFit="1" customWidth="1"/>
    <col min="5130" max="5131" width="14.7109375" style="11"/>
    <col min="5132" max="5132" width="21.42578125" style="11" customWidth="1"/>
    <col min="5133" max="5134" width="14.7109375" style="11"/>
    <col min="5135" max="5135" width="21.42578125" style="11" customWidth="1"/>
    <col min="5136" max="5136" width="14.7109375" style="11"/>
    <col min="5137" max="5137" width="16.28515625" style="11" customWidth="1"/>
    <col min="5138" max="5377" width="14.7109375" style="11"/>
    <col min="5378" max="5378" width="13.42578125" style="11" bestFit="1" customWidth="1"/>
    <col min="5379" max="5379" width="11" style="11" bestFit="1" customWidth="1"/>
    <col min="5380" max="5380" width="17.85546875" style="11" bestFit="1" customWidth="1"/>
    <col min="5381" max="5382" width="0" style="11" hidden="1" customWidth="1"/>
    <col min="5383" max="5383" width="17.7109375" style="11" customWidth="1"/>
    <col min="5384" max="5384" width="18" style="11" customWidth="1"/>
    <col min="5385" max="5385" width="19.7109375" style="11" bestFit="1" customWidth="1"/>
    <col min="5386" max="5387" width="14.7109375" style="11"/>
    <col min="5388" max="5388" width="21.42578125" style="11" customWidth="1"/>
    <col min="5389" max="5390" width="14.7109375" style="11"/>
    <col min="5391" max="5391" width="21.42578125" style="11" customWidth="1"/>
    <col min="5392" max="5392" width="14.7109375" style="11"/>
    <col min="5393" max="5393" width="16.28515625" style="11" customWidth="1"/>
    <col min="5394" max="5633" width="14.7109375" style="11"/>
    <col min="5634" max="5634" width="13.42578125" style="11" bestFit="1" customWidth="1"/>
    <col min="5635" max="5635" width="11" style="11" bestFit="1" customWidth="1"/>
    <col min="5636" max="5636" width="17.85546875" style="11" bestFit="1" customWidth="1"/>
    <col min="5637" max="5638" width="0" style="11" hidden="1" customWidth="1"/>
    <col min="5639" max="5639" width="17.7109375" style="11" customWidth="1"/>
    <col min="5640" max="5640" width="18" style="11" customWidth="1"/>
    <col min="5641" max="5641" width="19.7109375" style="11" bestFit="1" customWidth="1"/>
    <col min="5642" max="5643" width="14.7109375" style="11"/>
    <col min="5644" max="5644" width="21.42578125" style="11" customWidth="1"/>
    <col min="5645" max="5646" width="14.7109375" style="11"/>
    <col min="5647" max="5647" width="21.42578125" style="11" customWidth="1"/>
    <col min="5648" max="5648" width="14.7109375" style="11"/>
    <col min="5649" max="5649" width="16.28515625" style="11" customWidth="1"/>
    <col min="5650" max="5889" width="14.7109375" style="11"/>
    <col min="5890" max="5890" width="13.42578125" style="11" bestFit="1" customWidth="1"/>
    <col min="5891" max="5891" width="11" style="11" bestFit="1" customWidth="1"/>
    <col min="5892" max="5892" width="17.85546875" style="11" bestFit="1" customWidth="1"/>
    <col min="5893" max="5894" width="0" style="11" hidden="1" customWidth="1"/>
    <col min="5895" max="5895" width="17.7109375" style="11" customWidth="1"/>
    <col min="5896" max="5896" width="18" style="11" customWidth="1"/>
    <col min="5897" max="5897" width="19.7109375" style="11" bestFit="1" customWidth="1"/>
    <col min="5898" max="5899" width="14.7109375" style="11"/>
    <col min="5900" max="5900" width="21.42578125" style="11" customWidth="1"/>
    <col min="5901" max="5902" width="14.7109375" style="11"/>
    <col min="5903" max="5903" width="21.42578125" style="11" customWidth="1"/>
    <col min="5904" max="5904" width="14.7109375" style="11"/>
    <col min="5905" max="5905" width="16.28515625" style="11" customWidth="1"/>
    <col min="5906" max="6145" width="14.7109375" style="11"/>
    <col min="6146" max="6146" width="13.42578125" style="11" bestFit="1" customWidth="1"/>
    <col min="6147" max="6147" width="11" style="11" bestFit="1" customWidth="1"/>
    <col min="6148" max="6148" width="17.85546875" style="11" bestFit="1" customWidth="1"/>
    <col min="6149" max="6150" width="0" style="11" hidden="1" customWidth="1"/>
    <col min="6151" max="6151" width="17.7109375" style="11" customWidth="1"/>
    <col min="6152" max="6152" width="18" style="11" customWidth="1"/>
    <col min="6153" max="6153" width="19.7109375" style="11" bestFit="1" customWidth="1"/>
    <col min="6154" max="6155" width="14.7109375" style="11"/>
    <col min="6156" max="6156" width="21.42578125" style="11" customWidth="1"/>
    <col min="6157" max="6158" width="14.7109375" style="11"/>
    <col min="6159" max="6159" width="21.42578125" style="11" customWidth="1"/>
    <col min="6160" max="6160" width="14.7109375" style="11"/>
    <col min="6161" max="6161" width="16.28515625" style="11" customWidth="1"/>
    <col min="6162" max="6401" width="14.7109375" style="11"/>
    <col min="6402" max="6402" width="13.42578125" style="11" bestFit="1" customWidth="1"/>
    <col min="6403" max="6403" width="11" style="11" bestFit="1" customWidth="1"/>
    <col min="6404" max="6404" width="17.85546875" style="11" bestFit="1" customWidth="1"/>
    <col min="6405" max="6406" width="0" style="11" hidden="1" customWidth="1"/>
    <col min="6407" max="6407" width="17.7109375" style="11" customWidth="1"/>
    <col min="6408" max="6408" width="18" style="11" customWidth="1"/>
    <col min="6409" max="6409" width="19.7109375" style="11" bestFit="1" customWidth="1"/>
    <col min="6410" max="6411" width="14.7109375" style="11"/>
    <col min="6412" max="6412" width="21.42578125" style="11" customWidth="1"/>
    <col min="6413" max="6414" width="14.7109375" style="11"/>
    <col min="6415" max="6415" width="21.42578125" style="11" customWidth="1"/>
    <col min="6416" max="6416" width="14.7109375" style="11"/>
    <col min="6417" max="6417" width="16.28515625" style="11" customWidth="1"/>
    <col min="6418" max="6657" width="14.7109375" style="11"/>
    <col min="6658" max="6658" width="13.42578125" style="11" bestFit="1" customWidth="1"/>
    <col min="6659" max="6659" width="11" style="11" bestFit="1" customWidth="1"/>
    <col min="6660" max="6660" width="17.85546875" style="11" bestFit="1" customWidth="1"/>
    <col min="6661" max="6662" width="0" style="11" hidden="1" customWidth="1"/>
    <col min="6663" max="6663" width="17.7109375" style="11" customWidth="1"/>
    <col min="6664" max="6664" width="18" style="11" customWidth="1"/>
    <col min="6665" max="6665" width="19.7109375" style="11" bestFit="1" customWidth="1"/>
    <col min="6666" max="6667" width="14.7109375" style="11"/>
    <col min="6668" max="6668" width="21.42578125" style="11" customWidth="1"/>
    <col min="6669" max="6670" width="14.7109375" style="11"/>
    <col min="6671" max="6671" width="21.42578125" style="11" customWidth="1"/>
    <col min="6672" max="6672" width="14.7109375" style="11"/>
    <col min="6673" max="6673" width="16.28515625" style="11" customWidth="1"/>
    <col min="6674" max="6913" width="14.7109375" style="11"/>
    <col min="6914" max="6914" width="13.42578125" style="11" bestFit="1" customWidth="1"/>
    <col min="6915" max="6915" width="11" style="11" bestFit="1" customWidth="1"/>
    <col min="6916" max="6916" width="17.85546875" style="11" bestFit="1" customWidth="1"/>
    <col min="6917" max="6918" width="0" style="11" hidden="1" customWidth="1"/>
    <col min="6919" max="6919" width="17.7109375" style="11" customWidth="1"/>
    <col min="6920" max="6920" width="18" style="11" customWidth="1"/>
    <col min="6921" max="6921" width="19.7109375" style="11" bestFit="1" customWidth="1"/>
    <col min="6922" max="6923" width="14.7109375" style="11"/>
    <col min="6924" max="6924" width="21.42578125" style="11" customWidth="1"/>
    <col min="6925" max="6926" width="14.7109375" style="11"/>
    <col min="6927" max="6927" width="21.42578125" style="11" customWidth="1"/>
    <col min="6928" max="6928" width="14.7109375" style="11"/>
    <col min="6929" max="6929" width="16.28515625" style="11" customWidth="1"/>
    <col min="6930" max="7169" width="14.7109375" style="11"/>
    <col min="7170" max="7170" width="13.42578125" style="11" bestFit="1" customWidth="1"/>
    <col min="7171" max="7171" width="11" style="11" bestFit="1" customWidth="1"/>
    <col min="7172" max="7172" width="17.85546875" style="11" bestFit="1" customWidth="1"/>
    <col min="7173" max="7174" width="0" style="11" hidden="1" customWidth="1"/>
    <col min="7175" max="7175" width="17.7109375" style="11" customWidth="1"/>
    <col min="7176" max="7176" width="18" style="11" customWidth="1"/>
    <col min="7177" max="7177" width="19.7109375" style="11" bestFit="1" customWidth="1"/>
    <col min="7178" max="7179" width="14.7109375" style="11"/>
    <col min="7180" max="7180" width="21.42578125" style="11" customWidth="1"/>
    <col min="7181" max="7182" width="14.7109375" style="11"/>
    <col min="7183" max="7183" width="21.42578125" style="11" customWidth="1"/>
    <col min="7184" max="7184" width="14.7109375" style="11"/>
    <col min="7185" max="7185" width="16.28515625" style="11" customWidth="1"/>
    <col min="7186" max="7425" width="14.7109375" style="11"/>
    <col min="7426" max="7426" width="13.42578125" style="11" bestFit="1" customWidth="1"/>
    <col min="7427" max="7427" width="11" style="11" bestFit="1" customWidth="1"/>
    <col min="7428" max="7428" width="17.85546875" style="11" bestFit="1" customWidth="1"/>
    <col min="7429" max="7430" width="0" style="11" hidden="1" customWidth="1"/>
    <col min="7431" max="7431" width="17.7109375" style="11" customWidth="1"/>
    <col min="7432" max="7432" width="18" style="11" customWidth="1"/>
    <col min="7433" max="7433" width="19.7109375" style="11" bestFit="1" customWidth="1"/>
    <col min="7434" max="7435" width="14.7109375" style="11"/>
    <col min="7436" max="7436" width="21.42578125" style="11" customWidth="1"/>
    <col min="7437" max="7438" width="14.7109375" style="11"/>
    <col min="7439" max="7439" width="21.42578125" style="11" customWidth="1"/>
    <col min="7440" max="7440" width="14.7109375" style="11"/>
    <col min="7441" max="7441" width="16.28515625" style="11" customWidth="1"/>
    <col min="7442" max="7681" width="14.7109375" style="11"/>
    <col min="7682" max="7682" width="13.42578125" style="11" bestFit="1" customWidth="1"/>
    <col min="7683" max="7683" width="11" style="11" bestFit="1" customWidth="1"/>
    <col min="7684" max="7684" width="17.85546875" style="11" bestFit="1" customWidth="1"/>
    <col min="7685" max="7686" width="0" style="11" hidden="1" customWidth="1"/>
    <col min="7687" max="7687" width="17.7109375" style="11" customWidth="1"/>
    <col min="7688" max="7688" width="18" style="11" customWidth="1"/>
    <col min="7689" max="7689" width="19.7109375" style="11" bestFit="1" customWidth="1"/>
    <col min="7690" max="7691" width="14.7109375" style="11"/>
    <col min="7692" max="7692" width="21.42578125" style="11" customWidth="1"/>
    <col min="7693" max="7694" width="14.7109375" style="11"/>
    <col min="7695" max="7695" width="21.42578125" style="11" customWidth="1"/>
    <col min="7696" max="7696" width="14.7109375" style="11"/>
    <col min="7697" max="7697" width="16.28515625" style="11" customWidth="1"/>
    <col min="7698" max="7937" width="14.7109375" style="11"/>
    <col min="7938" max="7938" width="13.42578125" style="11" bestFit="1" customWidth="1"/>
    <col min="7939" max="7939" width="11" style="11" bestFit="1" customWidth="1"/>
    <col min="7940" max="7940" width="17.85546875" style="11" bestFit="1" customWidth="1"/>
    <col min="7941" max="7942" width="0" style="11" hidden="1" customWidth="1"/>
    <col min="7943" max="7943" width="17.7109375" style="11" customWidth="1"/>
    <col min="7944" max="7944" width="18" style="11" customWidth="1"/>
    <col min="7945" max="7945" width="19.7109375" style="11" bestFit="1" customWidth="1"/>
    <col min="7946" max="7947" width="14.7109375" style="11"/>
    <col min="7948" max="7948" width="21.42578125" style="11" customWidth="1"/>
    <col min="7949" max="7950" width="14.7109375" style="11"/>
    <col min="7951" max="7951" width="21.42578125" style="11" customWidth="1"/>
    <col min="7952" max="7952" width="14.7109375" style="11"/>
    <col min="7953" max="7953" width="16.28515625" style="11" customWidth="1"/>
    <col min="7954" max="8193" width="14.7109375" style="11"/>
    <col min="8194" max="8194" width="13.42578125" style="11" bestFit="1" customWidth="1"/>
    <col min="8195" max="8195" width="11" style="11" bestFit="1" customWidth="1"/>
    <col min="8196" max="8196" width="17.85546875" style="11" bestFit="1" customWidth="1"/>
    <col min="8197" max="8198" width="0" style="11" hidden="1" customWidth="1"/>
    <col min="8199" max="8199" width="17.7109375" style="11" customWidth="1"/>
    <col min="8200" max="8200" width="18" style="11" customWidth="1"/>
    <col min="8201" max="8201" width="19.7109375" style="11" bestFit="1" customWidth="1"/>
    <col min="8202" max="8203" width="14.7109375" style="11"/>
    <col min="8204" max="8204" width="21.42578125" style="11" customWidth="1"/>
    <col min="8205" max="8206" width="14.7109375" style="11"/>
    <col min="8207" max="8207" width="21.42578125" style="11" customWidth="1"/>
    <col min="8208" max="8208" width="14.7109375" style="11"/>
    <col min="8209" max="8209" width="16.28515625" style="11" customWidth="1"/>
    <col min="8210" max="8449" width="14.7109375" style="11"/>
    <col min="8450" max="8450" width="13.42578125" style="11" bestFit="1" customWidth="1"/>
    <col min="8451" max="8451" width="11" style="11" bestFit="1" customWidth="1"/>
    <col min="8452" max="8452" width="17.85546875" style="11" bestFit="1" customWidth="1"/>
    <col min="8453" max="8454" width="0" style="11" hidden="1" customWidth="1"/>
    <col min="8455" max="8455" width="17.7109375" style="11" customWidth="1"/>
    <col min="8456" max="8456" width="18" style="11" customWidth="1"/>
    <col min="8457" max="8457" width="19.7109375" style="11" bestFit="1" customWidth="1"/>
    <col min="8458" max="8459" width="14.7109375" style="11"/>
    <col min="8460" max="8460" width="21.42578125" style="11" customWidth="1"/>
    <col min="8461" max="8462" width="14.7109375" style="11"/>
    <col min="8463" max="8463" width="21.42578125" style="11" customWidth="1"/>
    <col min="8464" max="8464" width="14.7109375" style="11"/>
    <col min="8465" max="8465" width="16.28515625" style="11" customWidth="1"/>
    <col min="8466" max="8705" width="14.7109375" style="11"/>
    <col min="8706" max="8706" width="13.42578125" style="11" bestFit="1" customWidth="1"/>
    <col min="8707" max="8707" width="11" style="11" bestFit="1" customWidth="1"/>
    <col min="8708" max="8708" width="17.85546875" style="11" bestFit="1" customWidth="1"/>
    <col min="8709" max="8710" width="0" style="11" hidden="1" customWidth="1"/>
    <col min="8711" max="8711" width="17.7109375" style="11" customWidth="1"/>
    <col min="8712" max="8712" width="18" style="11" customWidth="1"/>
    <col min="8713" max="8713" width="19.7109375" style="11" bestFit="1" customWidth="1"/>
    <col min="8714" max="8715" width="14.7109375" style="11"/>
    <col min="8716" max="8716" width="21.42578125" style="11" customWidth="1"/>
    <col min="8717" max="8718" width="14.7109375" style="11"/>
    <col min="8719" max="8719" width="21.42578125" style="11" customWidth="1"/>
    <col min="8720" max="8720" width="14.7109375" style="11"/>
    <col min="8721" max="8721" width="16.28515625" style="11" customWidth="1"/>
    <col min="8722" max="8961" width="14.7109375" style="11"/>
    <col min="8962" max="8962" width="13.42578125" style="11" bestFit="1" customWidth="1"/>
    <col min="8963" max="8963" width="11" style="11" bestFit="1" customWidth="1"/>
    <col min="8964" max="8964" width="17.85546875" style="11" bestFit="1" customWidth="1"/>
    <col min="8965" max="8966" width="0" style="11" hidden="1" customWidth="1"/>
    <col min="8967" max="8967" width="17.7109375" style="11" customWidth="1"/>
    <col min="8968" max="8968" width="18" style="11" customWidth="1"/>
    <col min="8969" max="8969" width="19.7109375" style="11" bestFit="1" customWidth="1"/>
    <col min="8970" max="8971" width="14.7109375" style="11"/>
    <col min="8972" max="8972" width="21.42578125" style="11" customWidth="1"/>
    <col min="8973" max="8974" width="14.7109375" style="11"/>
    <col min="8975" max="8975" width="21.42578125" style="11" customWidth="1"/>
    <col min="8976" max="8976" width="14.7109375" style="11"/>
    <col min="8977" max="8977" width="16.28515625" style="11" customWidth="1"/>
    <col min="8978" max="9217" width="14.7109375" style="11"/>
    <col min="9218" max="9218" width="13.42578125" style="11" bestFit="1" customWidth="1"/>
    <col min="9219" max="9219" width="11" style="11" bestFit="1" customWidth="1"/>
    <col min="9220" max="9220" width="17.85546875" style="11" bestFit="1" customWidth="1"/>
    <col min="9221" max="9222" width="0" style="11" hidden="1" customWidth="1"/>
    <col min="9223" max="9223" width="17.7109375" style="11" customWidth="1"/>
    <col min="9224" max="9224" width="18" style="11" customWidth="1"/>
    <col min="9225" max="9225" width="19.7109375" style="11" bestFit="1" customWidth="1"/>
    <col min="9226" max="9227" width="14.7109375" style="11"/>
    <col min="9228" max="9228" width="21.42578125" style="11" customWidth="1"/>
    <col min="9229" max="9230" width="14.7109375" style="11"/>
    <col min="9231" max="9231" width="21.42578125" style="11" customWidth="1"/>
    <col min="9232" max="9232" width="14.7109375" style="11"/>
    <col min="9233" max="9233" width="16.28515625" style="11" customWidth="1"/>
    <col min="9234" max="9473" width="14.7109375" style="11"/>
    <col min="9474" max="9474" width="13.42578125" style="11" bestFit="1" customWidth="1"/>
    <col min="9475" max="9475" width="11" style="11" bestFit="1" customWidth="1"/>
    <col min="9476" max="9476" width="17.85546875" style="11" bestFit="1" customWidth="1"/>
    <col min="9477" max="9478" width="0" style="11" hidden="1" customWidth="1"/>
    <col min="9479" max="9479" width="17.7109375" style="11" customWidth="1"/>
    <col min="9480" max="9480" width="18" style="11" customWidth="1"/>
    <col min="9481" max="9481" width="19.7109375" style="11" bestFit="1" customWidth="1"/>
    <col min="9482" max="9483" width="14.7109375" style="11"/>
    <col min="9484" max="9484" width="21.42578125" style="11" customWidth="1"/>
    <col min="9485" max="9486" width="14.7109375" style="11"/>
    <col min="9487" max="9487" width="21.42578125" style="11" customWidth="1"/>
    <col min="9488" max="9488" width="14.7109375" style="11"/>
    <col min="9489" max="9489" width="16.28515625" style="11" customWidth="1"/>
    <col min="9490" max="9729" width="14.7109375" style="11"/>
    <col min="9730" max="9730" width="13.42578125" style="11" bestFit="1" customWidth="1"/>
    <col min="9731" max="9731" width="11" style="11" bestFit="1" customWidth="1"/>
    <col min="9732" max="9732" width="17.85546875" style="11" bestFit="1" customWidth="1"/>
    <col min="9733" max="9734" width="0" style="11" hidden="1" customWidth="1"/>
    <col min="9735" max="9735" width="17.7109375" style="11" customWidth="1"/>
    <col min="9736" max="9736" width="18" style="11" customWidth="1"/>
    <col min="9737" max="9737" width="19.7109375" style="11" bestFit="1" customWidth="1"/>
    <col min="9738" max="9739" width="14.7109375" style="11"/>
    <col min="9740" max="9740" width="21.42578125" style="11" customWidth="1"/>
    <col min="9741" max="9742" width="14.7109375" style="11"/>
    <col min="9743" max="9743" width="21.42578125" style="11" customWidth="1"/>
    <col min="9744" max="9744" width="14.7109375" style="11"/>
    <col min="9745" max="9745" width="16.28515625" style="11" customWidth="1"/>
    <col min="9746" max="9985" width="14.7109375" style="11"/>
    <col min="9986" max="9986" width="13.42578125" style="11" bestFit="1" customWidth="1"/>
    <col min="9987" max="9987" width="11" style="11" bestFit="1" customWidth="1"/>
    <col min="9988" max="9988" width="17.85546875" style="11" bestFit="1" customWidth="1"/>
    <col min="9989" max="9990" width="0" style="11" hidden="1" customWidth="1"/>
    <col min="9991" max="9991" width="17.7109375" style="11" customWidth="1"/>
    <col min="9992" max="9992" width="18" style="11" customWidth="1"/>
    <col min="9993" max="9993" width="19.7109375" style="11" bestFit="1" customWidth="1"/>
    <col min="9994" max="9995" width="14.7109375" style="11"/>
    <col min="9996" max="9996" width="21.42578125" style="11" customWidth="1"/>
    <col min="9997" max="9998" width="14.7109375" style="11"/>
    <col min="9999" max="9999" width="21.42578125" style="11" customWidth="1"/>
    <col min="10000" max="10000" width="14.7109375" style="11"/>
    <col min="10001" max="10001" width="16.28515625" style="11" customWidth="1"/>
    <col min="10002" max="10241" width="14.7109375" style="11"/>
    <col min="10242" max="10242" width="13.42578125" style="11" bestFit="1" customWidth="1"/>
    <col min="10243" max="10243" width="11" style="11" bestFit="1" customWidth="1"/>
    <col min="10244" max="10244" width="17.85546875" style="11" bestFit="1" customWidth="1"/>
    <col min="10245" max="10246" width="0" style="11" hidden="1" customWidth="1"/>
    <col min="10247" max="10247" width="17.7109375" style="11" customWidth="1"/>
    <col min="10248" max="10248" width="18" style="11" customWidth="1"/>
    <col min="10249" max="10249" width="19.7109375" style="11" bestFit="1" customWidth="1"/>
    <col min="10250" max="10251" width="14.7109375" style="11"/>
    <col min="10252" max="10252" width="21.42578125" style="11" customWidth="1"/>
    <col min="10253" max="10254" width="14.7109375" style="11"/>
    <col min="10255" max="10255" width="21.42578125" style="11" customWidth="1"/>
    <col min="10256" max="10256" width="14.7109375" style="11"/>
    <col min="10257" max="10257" width="16.28515625" style="11" customWidth="1"/>
    <col min="10258" max="10497" width="14.7109375" style="11"/>
    <col min="10498" max="10498" width="13.42578125" style="11" bestFit="1" customWidth="1"/>
    <col min="10499" max="10499" width="11" style="11" bestFit="1" customWidth="1"/>
    <col min="10500" max="10500" width="17.85546875" style="11" bestFit="1" customWidth="1"/>
    <col min="10501" max="10502" width="0" style="11" hidden="1" customWidth="1"/>
    <col min="10503" max="10503" width="17.7109375" style="11" customWidth="1"/>
    <col min="10504" max="10504" width="18" style="11" customWidth="1"/>
    <col min="10505" max="10505" width="19.7109375" style="11" bestFit="1" customWidth="1"/>
    <col min="10506" max="10507" width="14.7109375" style="11"/>
    <col min="10508" max="10508" width="21.42578125" style="11" customWidth="1"/>
    <col min="10509" max="10510" width="14.7109375" style="11"/>
    <col min="10511" max="10511" width="21.42578125" style="11" customWidth="1"/>
    <col min="10512" max="10512" width="14.7109375" style="11"/>
    <col min="10513" max="10513" width="16.28515625" style="11" customWidth="1"/>
    <col min="10514" max="10753" width="14.7109375" style="11"/>
    <col min="10754" max="10754" width="13.42578125" style="11" bestFit="1" customWidth="1"/>
    <col min="10755" max="10755" width="11" style="11" bestFit="1" customWidth="1"/>
    <col min="10756" max="10756" width="17.85546875" style="11" bestFit="1" customWidth="1"/>
    <col min="10757" max="10758" width="0" style="11" hidden="1" customWidth="1"/>
    <col min="10759" max="10759" width="17.7109375" style="11" customWidth="1"/>
    <col min="10760" max="10760" width="18" style="11" customWidth="1"/>
    <col min="10761" max="10761" width="19.7109375" style="11" bestFit="1" customWidth="1"/>
    <col min="10762" max="10763" width="14.7109375" style="11"/>
    <col min="10764" max="10764" width="21.42578125" style="11" customWidth="1"/>
    <col min="10765" max="10766" width="14.7109375" style="11"/>
    <col min="10767" max="10767" width="21.42578125" style="11" customWidth="1"/>
    <col min="10768" max="10768" width="14.7109375" style="11"/>
    <col min="10769" max="10769" width="16.28515625" style="11" customWidth="1"/>
    <col min="10770" max="11009" width="14.7109375" style="11"/>
    <col min="11010" max="11010" width="13.42578125" style="11" bestFit="1" customWidth="1"/>
    <col min="11011" max="11011" width="11" style="11" bestFit="1" customWidth="1"/>
    <col min="11012" max="11012" width="17.85546875" style="11" bestFit="1" customWidth="1"/>
    <col min="11013" max="11014" width="0" style="11" hidden="1" customWidth="1"/>
    <col min="11015" max="11015" width="17.7109375" style="11" customWidth="1"/>
    <col min="11016" max="11016" width="18" style="11" customWidth="1"/>
    <col min="11017" max="11017" width="19.7109375" style="11" bestFit="1" customWidth="1"/>
    <col min="11018" max="11019" width="14.7109375" style="11"/>
    <col min="11020" max="11020" width="21.42578125" style="11" customWidth="1"/>
    <col min="11021" max="11022" width="14.7109375" style="11"/>
    <col min="11023" max="11023" width="21.42578125" style="11" customWidth="1"/>
    <col min="11024" max="11024" width="14.7109375" style="11"/>
    <col min="11025" max="11025" width="16.28515625" style="11" customWidth="1"/>
    <col min="11026" max="11265" width="14.7109375" style="11"/>
    <col min="11266" max="11266" width="13.42578125" style="11" bestFit="1" customWidth="1"/>
    <col min="11267" max="11267" width="11" style="11" bestFit="1" customWidth="1"/>
    <col min="11268" max="11268" width="17.85546875" style="11" bestFit="1" customWidth="1"/>
    <col min="11269" max="11270" width="0" style="11" hidden="1" customWidth="1"/>
    <col min="11271" max="11271" width="17.7109375" style="11" customWidth="1"/>
    <col min="11272" max="11272" width="18" style="11" customWidth="1"/>
    <col min="11273" max="11273" width="19.7109375" style="11" bestFit="1" customWidth="1"/>
    <col min="11274" max="11275" width="14.7109375" style="11"/>
    <col min="11276" max="11276" width="21.42578125" style="11" customWidth="1"/>
    <col min="11277" max="11278" width="14.7109375" style="11"/>
    <col min="11279" max="11279" width="21.42578125" style="11" customWidth="1"/>
    <col min="11280" max="11280" width="14.7109375" style="11"/>
    <col min="11281" max="11281" width="16.28515625" style="11" customWidth="1"/>
    <col min="11282" max="11521" width="14.7109375" style="11"/>
    <col min="11522" max="11522" width="13.42578125" style="11" bestFit="1" customWidth="1"/>
    <col min="11523" max="11523" width="11" style="11" bestFit="1" customWidth="1"/>
    <col min="11524" max="11524" width="17.85546875" style="11" bestFit="1" customWidth="1"/>
    <col min="11525" max="11526" width="0" style="11" hidden="1" customWidth="1"/>
    <col min="11527" max="11527" width="17.7109375" style="11" customWidth="1"/>
    <col min="11528" max="11528" width="18" style="11" customWidth="1"/>
    <col min="11529" max="11529" width="19.7109375" style="11" bestFit="1" customWidth="1"/>
    <col min="11530" max="11531" width="14.7109375" style="11"/>
    <col min="11532" max="11532" width="21.42578125" style="11" customWidth="1"/>
    <col min="11533" max="11534" width="14.7109375" style="11"/>
    <col min="11535" max="11535" width="21.42578125" style="11" customWidth="1"/>
    <col min="11536" max="11536" width="14.7109375" style="11"/>
    <col min="11537" max="11537" width="16.28515625" style="11" customWidth="1"/>
    <col min="11538" max="11777" width="14.7109375" style="11"/>
    <col min="11778" max="11778" width="13.42578125" style="11" bestFit="1" customWidth="1"/>
    <col min="11779" max="11779" width="11" style="11" bestFit="1" customWidth="1"/>
    <col min="11780" max="11780" width="17.85546875" style="11" bestFit="1" customWidth="1"/>
    <col min="11781" max="11782" width="0" style="11" hidden="1" customWidth="1"/>
    <col min="11783" max="11783" width="17.7109375" style="11" customWidth="1"/>
    <col min="11784" max="11784" width="18" style="11" customWidth="1"/>
    <col min="11785" max="11785" width="19.7109375" style="11" bestFit="1" customWidth="1"/>
    <col min="11786" max="11787" width="14.7109375" style="11"/>
    <col min="11788" max="11788" width="21.42578125" style="11" customWidth="1"/>
    <col min="11789" max="11790" width="14.7109375" style="11"/>
    <col min="11791" max="11791" width="21.42578125" style="11" customWidth="1"/>
    <col min="11792" max="11792" width="14.7109375" style="11"/>
    <col min="11793" max="11793" width="16.28515625" style="11" customWidth="1"/>
    <col min="11794" max="12033" width="14.7109375" style="11"/>
    <col min="12034" max="12034" width="13.42578125" style="11" bestFit="1" customWidth="1"/>
    <col min="12035" max="12035" width="11" style="11" bestFit="1" customWidth="1"/>
    <col min="12036" max="12036" width="17.85546875" style="11" bestFit="1" customWidth="1"/>
    <col min="12037" max="12038" width="0" style="11" hidden="1" customWidth="1"/>
    <col min="12039" max="12039" width="17.7109375" style="11" customWidth="1"/>
    <col min="12040" max="12040" width="18" style="11" customWidth="1"/>
    <col min="12041" max="12041" width="19.7109375" style="11" bestFit="1" customWidth="1"/>
    <col min="12042" max="12043" width="14.7109375" style="11"/>
    <col min="12044" max="12044" width="21.42578125" style="11" customWidth="1"/>
    <col min="12045" max="12046" width="14.7109375" style="11"/>
    <col min="12047" max="12047" width="21.42578125" style="11" customWidth="1"/>
    <col min="12048" max="12048" width="14.7109375" style="11"/>
    <col min="12049" max="12049" width="16.28515625" style="11" customWidth="1"/>
    <col min="12050" max="12289" width="14.7109375" style="11"/>
    <col min="12290" max="12290" width="13.42578125" style="11" bestFit="1" customWidth="1"/>
    <col min="12291" max="12291" width="11" style="11" bestFit="1" customWidth="1"/>
    <col min="12292" max="12292" width="17.85546875" style="11" bestFit="1" customWidth="1"/>
    <col min="12293" max="12294" width="0" style="11" hidden="1" customWidth="1"/>
    <col min="12295" max="12295" width="17.7109375" style="11" customWidth="1"/>
    <col min="12296" max="12296" width="18" style="11" customWidth="1"/>
    <col min="12297" max="12297" width="19.7109375" style="11" bestFit="1" customWidth="1"/>
    <col min="12298" max="12299" width="14.7109375" style="11"/>
    <col min="12300" max="12300" width="21.42578125" style="11" customWidth="1"/>
    <col min="12301" max="12302" width="14.7109375" style="11"/>
    <col min="12303" max="12303" width="21.42578125" style="11" customWidth="1"/>
    <col min="12304" max="12304" width="14.7109375" style="11"/>
    <col min="12305" max="12305" width="16.28515625" style="11" customWidth="1"/>
    <col min="12306" max="12545" width="14.7109375" style="11"/>
    <col min="12546" max="12546" width="13.42578125" style="11" bestFit="1" customWidth="1"/>
    <col min="12547" max="12547" width="11" style="11" bestFit="1" customWidth="1"/>
    <col min="12548" max="12548" width="17.85546875" style="11" bestFit="1" customWidth="1"/>
    <col min="12549" max="12550" width="0" style="11" hidden="1" customWidth="1"/>
    <col min="12551" max="12551" width="17.7109375" style="11" customWidth="1"/>
    <col min="12552" max="12552" width="18" style="11" customWidth="1"/>
    <col min="12553" max="12553" width="19.7109375" style="11" bestFit="1" customWidth="1"/>
    <col min="12554" max="12555" width="14.7109375" style="11"/>
    <col min="12556" max="12556" width="21.42578125" style="11" customWidth="1"/>
    <col min="12557" max="12558" width="14.7109375" style="11"/>
    <col min="12559" max="12559" width="21.42578125" style="11" customWidth="1"/>
    <col min="12560" max="12560" width="14.7109375" style="11"/>
    <col min="12561" max="12561" width="16.28515625" style="11" customWidth="1"/>
    <col min="12562" max="12801" width="14.7109375" style="11"/>
    <col min="12802" max="12802" width="13.42578125" style="11" bestFit="1" customWidth="1"/>
    <col min="12803" max="12803" width="11" style="11" bestFit="1" customWidth="1"/>
    <col min="12804" max="12804" width="17.85546875" style="11" bestFit="1" customWidth="1"/>
    <col min="12805" max="12806" width="0" style="11" hidden="1" customWidth="1"/>
    <col min="12807" max="12807" width="17.7109375" style="11" customWidth="1"/>
    <col min="12808" max="12808" width="18" style="11" customWidth="1"/>
    <col min="12809" max="12809" width="19.7109375" style="11" bestFit="1" customWidth="1"/>
    <col min="12810" max="12811" width="14.7109375" style="11"/>
    <col min="12812" max="12812" width="21.42578125" style="11" customWidth="1"/>
    <col min="12813" max="12814" width="14.7109375" style="11"/>
    <col min="12815" max="12815" width="21.42578125" style="11" customWidth="1"/>
    <col min="12816" max="12816" width="14.7109375" style="11"/>
    <col min="12817" max="12817" width="16.28515625" style="11" customWidth="1"/>
    <col min="12818" max="13057" width="14.7109375" style="11"/>
    <col min="13058" max="13058" width="13.42578125" style="11" bestFit="1" customWidth="1"/>
    <col min="13059" max="13059" width="11" style="11" bestFit="1" customWidth="1"/>
    <col min="13060" max="13060" width="17.85546875" style="11" bestFit="1" customWidth="1"/>
    <col min="13061" max="13062" width="0" style="11" hidden="1" customWidth="1"/>
    <col min="13063" max="13063" width="17.7109375" style="11" customWidth="1"/>
    <col min="13064" max="13064" width="18" style="11" customWidth="1"/>
    <col min="13065" max="13065" width="19.7109375" style="11" bestFit="1" customWidth="1"/>
    <col min="13066" max="13067" width="14.7109375" style="11"/>
    <col min="13068" max="13068" width="21.42578125" style="11" customWidth="1"/>
    <col min="13069" max="13070" width="14.7109375" style="11"/>
    <col min="13071" max="13071" width="21.42578125" style="11" customWidth="1"/>
    <col min="13072" max="13072" width="14.7109375" style="11"/>
    <col min="13073" max="13073" width="16.28515625" style="11" customWidth="1"/>
    <col min="13074" max="13313" width="14.7109375" style="11"/>
    <col min="13314" max="13314" width="13.42578125" style="11" bestFit="1" customWidth="1"/>
    <col min="13315" max="13315" width="11" style="11" bestFit="1" customWidth="1"/>
    <col min="13316" max="13316" width="17.85546875" style="11" bestFit="1" customWidth="1"/>
    <col min="13317" max="13318" width="0" style="11" hidden="1" customWidth="1"/>
    <col min="13319" max="13319" width="17.7109375" style="11" customWidth="1"/>
    <col min="13320" max="13320" width="18" style="11" customWidth="1"/>
    <col min="13321" max="13321" width="19.7109375" style="11" bestFit="1" customWidth="1"/>
    <col min="13322" max="13323" width="14.7109375" style="11"/>
    <col min="13324" max="13324" width="21.42578125" style="11" customWidth="1"/>
    <col min="13325" max="13326" width="14.7109375" style="11"/>
    <col min="13327" max="13327" width="21.42578125" style="11" customWidth="1"/>
    <col min="13328" max="13328" width="14.7109375" style="11"/>
    <col min="13329" max="13329" width="16.28515625" style="11" customWidth="1"/>
    <col min="13330" max="13569" width="14.7109375" style="11"/>
    <col min="13570" max="13570" width="13.42578125" style="11" bestFit="1" customWidth="1"/>
    <col min="13571" max="13571" width="11" style="11" bestFit="1" customWidth="1"/>
    <col min="13572" max="13572" width="17.85546875" style="11" bestFit="1" customWidth="1"/>
    <col min="13573" max="13574" width="0" style="11" hidden="1" customWidth="1"/>
    <col min="13575" max="13575" width="17.7109375" style="11" customWidth="1"/>
    <col min="13576" max="13576" width="18" style="11" customWidth="1"/>
    <col min="13577" max="13577" width="19.7109375" style="11" bestFit="1" customWidth="1"/>
    <col min="13578" max="13579" width="14.7109375" style="11"/>
    <col min="13580" max="13580" width="21.42578125" style="11" customWidth="1"/>
    <col min="13581" max="13582" width="14.7109375" style="11"/>
    <col min="13583" max="13583" width="21.42578125" style="11" customWidth="1"/>
    <col min="13584" max="13584" width="14.7109375" style="11"/>
    <col min="13585" max="13585" width="16.28515625" style="11" customWidth="1"/>
    <col min="13586" max="13825" width="14.7109375" style="11"/>
    <col min="13826" max="13826" width="13.42578125" style="11" bestFit="1" customWidth="1"/>
    <col min="13827" max="13827" width="11" style="11" bestFit="1" customWidth="1"/>
    <col min="13828" max="13828" width="17.85546875" style="11" bestFit="1" customWidth="1"/>
    <col min="13829" max="13830" width="0" style="11" hidden="1" customWidth="1"/>
    <col min="13831" max="13831" width="17.7109375" style="11" customWidth="1"/>
    <col min="13832" max="13832" width="18" style="11" customWidth="1"/>
    <col min="13833" max="13833" width="19.7109375" style="11" bestFit="1" customWidth="1"/>
    <col min="13834" max="13835" width="14.7109375" style="11"/>
    <col min="13836" max="13836" width="21.42578125" style="11" customWidth="1"/>
    <col min="13837" max="13838" width="14.7109375" style="11"/>
    <col min="13839" max="13839" width="21.42578125" style="11" customWidth="1"/>
    <col min="13840" max="13840" width="14.7109375" style="11"/>
    <col min="13841" max="13841" width="16.28515625" style="11" customWidth="1"/>
    <col min="13842" max="14081" width="14.7109375" style="11"/>
    <col min="14082" max="14082" width="13.42578125" style="11" bestFit="1" customWidth="1"/>
    <col min="14083" max="14083" width="11" style="11" bestFit="1" customWidth="1"/>
    <col min="14084" max="14084" width="17.85546875" style="11" bestFit="1" customWidth="1"/>
    <col min="14085" max="14086" width="0" style="11" hidden="1" customWidth="1"/>
    <col min="14087" max="14087" width="17.7109375" style="11" customWidth="1"/>
    <col min="14088" max="14088" width="18" style="11" customWidth="1"/>
    <col min="14089" max="14089" width="19.7109375" style="11" bestFit="1" customWidth="1"/>
    <col min="14090" max="14091" width="14.7109375" style="11"/>
    <col min="14092" max="14092" width="21.42578125" style="11" customWidth="1"/>
    <col min="14093" max="14094" width="14.7109375" style="11"/>
    <col min="14095" max="14095" width="21.42578125" style="11" customWidth="1"/>
    <col min="14096" max="14096" width="14.7109375" style="11"/>
    <col min="14097" max="14097" width="16.28515625" style="11" customWidth="1"/>
    <col min="14098" max="14337" width="14.7109375" style="11"/>
    <col min="14338" max="14338" width="13.42578125" style="11" bestFit="1" customWidth="1"/>
    <col min="14339" max="14339" width="11" style="11" bestFit="1" customWidth="1"/>
    <col min="14340" max="14340" width="17.85546875" style="11" bestFit="1" customWidth="1"/>
    <col min="14341" max="14342" width="0" style="11" hidden="1" customWidth="1"/>
    <col min="14343" max="14343" width="17.7109375" style="11" customWidth="1"/>
    <col min="14344" max="14344" width="18" style="11" customWidth="1"/>
    <col min="14345" max="14345" width="19.7109375" style="11" bestFit="1" customWidth="1"/>
    <col min="14346" max="14347" width="14.7109375" style="11"/>
    <col min="14348" max="14348" width="21.42578125" style="11" customWidth="1"/>
    <col min="14349" max="14350" width="14.7109375" style="11"/>
    <col min="14351" max="14351" width="21.42578125" style="11" customWidth="1"/>
    <col min="14352" max="14352" width="14.7109375" style="11"/>
    <col min="14353" max="14353" width="16.28515625" style="11" customWidth="1"/>
    <col min="14354" max="14593" width="14.7109375" style="11"/>
    <col min="14594" max="14594" width="13.42578125" style="11" bestFit="1" customWidth="1"/>
    <col min="14595" max="14595" width="11" style="11" bestFit="1" customWidth="1"/>
    <col min="14596" max="14596" width="17.85546875" style="11" bestFit="1" customWidth="1"/>
    <col min="14597" max="14598" width="0" style="11" hidden="1" customWidth="1"/>
    <col min="14599" max="14599" width="17.7109375" style="11" customWidth="1"/>
    <col min="14600" max="14600" width="18" style="11" customWidth="1"/>
    <col min="14601" max="14601" width="19.7109375" style="11" bestFit="1" customWidth="1"/>
    <col min="14602" max="14603" width="14.7109375" style="11"/>
    <col min="14604" max="14604" width="21.42578125" style="11" customWidth="1"/>
    <col min="14605" max="14606" width="14.7109375" style="11"/>
    <col min="14607" max="14607" width="21.42578125" style="11" customWidth="1"/>
    <col min="14608" max="14608" width="14.7109375" style="11"/>
    <col min="14609" max="14609" width="16.28515625" style="11" customWidth="1"/>
    <col min="14610" max="14849" width="14.7109375" style="11"/>
    <col min="14850" max="14850" width="13.42578125" style="11" bestFit="1" customWidth="1"/>
    <col min="14851" max="14851" width="11" style="11" bestFit="1" customWidth="1"/>
    <col min="14852" max="14852" width="17.85546875" style="11" bestFit="1" customWidth="1"/>
    <col min="14853" max="14854" width="0" style="11" hidden="1" customWidth="1"/>
    <col min="14855" max="14855" width="17.7109375" style="11" customWidth="1"/>
    <col min="14856" max="14856" width="18" style="11" customWidth="1"/>
    <col min="14857" max="14857" width="19.7109375" style="11" bestFit="1" customWidth="1"/>
    <col min="14858" max="14859" width="14.7109375" style="11"/>
    <col min="14860" max="14860" width="21.42578125" style="11" customWidth="1"/>
    <col min="14861" max="14862" width="14.7109375" style="11"/>
    <col min="14863" max="14863" width="21.42578125" style="11" customWidth="1"/>
    <col min="14864" max="14864" width="14.7109375" style="11"/>
    <col min="14865" max="14865" width="16.28515625" style="11" customWidth="1"/>
    <col min="14866" max="15105" width="14.7109375" style="11"/>
    <col min="15106" max="15106" width="13.42578125" style="11" bestFit="1" customWidth="1"/>
    <col min="15107" max="15107" width="11" style="11" bestFit="1" customWidth="1"/>
    <col min="15108" max="15108" width="17.85546875" style="11" bestFit="1" customWidth="1"/>
    <col min="15109" max="15110" width="0" style="11" hidden="1" customWidth="1"/>
    <col min="15111" max="15111" width="17.7109375" style="11" customWidth="1"/>
    <col min="15112" max="15112" width="18" style="11" customWidth="1"/>
    <col min="15113" max="15113" width="19.7109375" style="11" bestFit="1" customWidth="1"/>
    <col min="15114" max="15115" width="14.7109375" style="11"/>
    <col min="15116" max="15116" width="21.42578125" style="11" customWidth="1"/>
    <col min="15117" max="15118" width="14.7109375" style="11"/>
    <col min="15119" max="15119" width="21.42578125" style="11" customWidth="1"/>
    <col min="15120" max="15120" width="14.7109375" style="11"/>
    <col min="15121" max="15121" width="16.28515625" style="11" customWidth="1"/>
    <col min="15122" max="15361" width="14.7109375" style="11"/>
    <col min="15362" max="15362" width="13.42578125" style="11" bestFit="1" customWidth="1"/>
    <col min="15363" max="15363" width="11" style="11" bestFit="1" customWidth="1"/>
    <col min="15364" max="15364" width="17.85546875" style="11" bestFit="1" customWidth="1"/>
    <col min="15365" max="15366" width="0" style="11" hidden="1" customWidth="1"/>
    <col min="15367" max="15367" width="17.7109375" style="11" customWidth="1"/>
    <col min="15368" max="15368" width="18" style="11" customWidth="1"/>
    <col min="15369" max="15369" width="19.7109375" style="11" bestFit="1" customWidth="1"/>
    <col min="15370" max="15371" width="14.7109375" style="11"/>
    <col min="15372" max="15372" width="21.42578125" style="11" customWidth="1"/>
    <col min="15373" max="15374" width="14.7109375" style="11"/>
    <col min="15375" max="15375" width="21.42578125" style="11" customWidth="1"/>
    <col min="15376" max="15376" width="14.7109375" style="11"/>
    <col min="15377" max="15377" width="16.28515625" style="11" customWidth="1"/>
    <col min="15378" max="15617" width="14.7109375" style="11"/>
    <col min="15618" max="15618" width="13.42578125" style="11" bestFit="1" customWidth="1"/>
    <col min="15619" max="15619" width="11" style="11" bestFit="1" customWidth="1"/>
    <col min="15620" max="15620" width="17.85546875" style="11" bestFit="1" customWidth="1"/>
    <col min="15621" max="15622" width="0" style="11" hidden="1" customWidth="1"/>
    <col min="15623" max="15623" width="17.7109375" style="11" customWidth="1"/>
    <col min="15624" max="15624" width="18" style="11" customWidth="1"/>
    <col min="15625" max="15625" width="19.7109375" style="11" bestFit="1" customWidth="1"/>
    <col min="15626" max="15627" width="14.7109375" style="11"/>
    <col min="15628" max="15628" width="21.42578125" style="11" customWidth="1"/>
    <col min="15629" max="15630" width="14.7109375" style="11"/>
    <col min="15631" max="15631" width="21.42578125" style="11" customWidth="1"/>
    <col min="15632" max="15632" width="14.7109375" style="11"/>
    <col min="15633" max="15633" width="16.28515625" style="11" customWidth="1"/>
    <col min="15634" max="15873" width="14.7109375" style="11"/>
    <col min="15874" max="15874" width="13.42578125" style="11" bestFit="1" customWidth="1"/>
    <col min="15875" max="15875" width="11" style="11" bestFit="1" customWidth="1"/>
    <col min="15876" max="15876" width="17.85546875" style="11" bestFit="1" customWidth="1"/>
    <col min="15877" max="15878" width="0" style="11" hidden="1" customWidth="1"/>
    <col min="15879" max="15879" width="17.7109375" style="11" customWidth="1"/>
    <col min="15880" max="15880" width="18" style="11" customWidth="1"/>
    <col min="15881" max="15881" width="19.7109375" style="11" bestFit="1" customWidth="1"/>
    <col min="15882" max="15883" width="14.7109375" style="11"/>
    <col min="15884" max="15884" width="21.42578125" style="11" customWidth="1"/>
    <col min="15885" max="15886" width="14.7109375" style="11"/>
    <col min="15887" max="15887" width="21.42578125" style="11" customWidth="1"/>
    <col min="15888" max="15888" width="14.7109375" style="11"/>
    <col min="15889" max="15889" width="16.28515625" style="11" customWidth="1"/>
    <col min="15890" max="16129" width="14.7109375" style="11"/>
    <col min="16130" max="16130" width="13.42578125" style="11" bestFit="1" customWidth="1"/>
    <col min="16131" max="16131" width="11" style="11" bestFit="1" customWidth="1"/>
    <col min="16132" max="16132" width="17.85546875" style="11" bestFit="1" customWidth="1"/>
    <col min="16133" max="16134" width="0" style="11" hidden="1" customWidth="1"/>
    <col min="16135" max="16135" width="17.7109375" style="11" customWidth="1"/>
    <col min="16136" max="16136" width="18" style="11" customWidth="1"/>
    <col min="16137" max="16137" width="19.7109375" style="11" bestFit="1" customWidth="1"/>
    <col min="16138" max="16139" width="14.7109375" style="11"/>
    <col min="16140" max="16140" width="21.42578125" style="11" customWidth="1"/>
    <col min="16141" max="16142" width="14.7109375" style="11"/>
    <col min="16143" max="16143" width="21.42578125" style="11" customWidth="1"/>
    <col min="16144" max="16144" width="14.7109375" style="11"/>
    <col min="16145" max="16145" width="16.28515625" style="11" customWidth="1"/>
    <col min="16146" max="16384" width="14.7109375" style="11"/>
  </cols>
  <sheetData>
    <row r="1" spans="1:24" ht="9" customHeight="1" x14ac:dyDescent="0.3">
      <c r="A1" s="11"/>
      <c r="B1" s="11"/>
      <c r="C1" s="11"/>
      <c r="D1" s="11"/>
      <c r="E1" s="11"/>
      <c r="F1" s="11"/>
      <c r="G1" s="11"/>
      <c r="H1" s="68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25"/>
    </row>
    <row r="2" spans="1:24" s="25" customFormat="1" ht="18" customHeight="1" x14ac:dyDescent="0.3">
      <c r="A2" s="142" t="s">
        <v>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4" s="25" customFormat="1" ht="18" customHeight="1" thickBot="1" x14ac:dyDescent="0.35">
      <c r="A3" s="143" t="s">
        <v>82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4" ht="8.25" customHeight="1" x14ac:dyDescent="0.3">
      <c r="A4" s="11"/>
      <c r="B4" s="141"/>
      <c r="C4" s="141"/>
      <c r="D4" s="141"/>
      <c r="E4" s="141"/>
      <c r="F4" s="141"/>
      <c r="G4" s="25"/>
      <c r="H4" s="68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25"/>
    </row>
    <row r="5" spans="1:24" s="101" customFormat="1" ht="33.75" customHeight="1" thickBot="1" x14ac:dyDescent="0.35">
      <c r="A5" s="32" t="s">
        <v>2</v>
      </c>
      <c r="B5" s="32" t="s">
        <v>3</v>
      </c>
      <c r="C5" s="32" t="s">
        <v>4</v>
      </c>
      <c r="D5" s="32" t="s">
        <v>32</v>
      </c>
      <c r="E5" s="32" t="s">
        <v>33</v>
      </c>
      <c r="F5" s="32" t="s">
        <v>5</v>
      </c>
      <c r="G5" s="32" t="s">
        <v>6</v>
      </c>
      <c r="H5" s="71" t="s">
        <v>7</v>
      </c>
      <c r="I5" s="99" t="s">
        <v>8</v>
      </c>
      <c r="J5" s="99" t="s">
        <v>9</v>
      </c>
      <c r="K5" s="99" t="s">
        <v>34</v>
      </c>
      <c r="L5" s="99" t="s">
        <v>11</v>
      </c>
      <c r="M5" s="99" t="s">
        <v>35</v>
      </c>
      <c r="N5" s="99" t="s">
        <v>36</v>
      </c>
      <c r="O5" s="99" t="s">
        <v>12</v>
      </c>
      <c r="P5" s="100" t="s">
        <v>13</v>
      </c>
      <c r="Q5" s="100"/>
      <c r="R5" s="100"/>
      <c r="S5" s="100"/>
      <c r="T5" s="100"/>
      <c r="U5" s="71" t="s">
        <v>107</v>
      </c>
      <c r="V5" s="73" t="s">
        <v>108</v>
      </c>
      <c r="W5" s="101" t="s">
        <v>143</v>
      </c>
      <c r="X5" s="101" t="s">
        <v>144</v>
      </c>
    </row>
    <row r="6" spans="1:24" ht="18" customHeight="1" x14ac:dyDescent="0.3">
      <c r="A6" s="74"/>
      <c r="B6" s="74"/>
      <c r="C6" s="75" t="s">
        <v>14</v>
      </c>
      <c r="D6" s="76" t="s">
        <v>37</v>
      </c>
      <c r="E6" s="77" t="s">
        <v>38</v>
      </c>
      <c r="F6" s="24" t="s">
        <v>83</v>
      </c>
      <c r="G6" s="34">
        <v>44666</v>
      </c>
      <c r="H6" s="78">
        <v>1548439.85</v>
      </c>
      <c r="I6" s="79">
        <v>0</v>
      </c>
      <c r="J6" s="79">
        <v>0</v>
      </c>
      <c r="K6" s="80">
        <f>SUM(H6:J6)</f>
        <v>1548439.85</v>
      </c>
      <c r="L6" s="80">
        <f>SUM(I6:K6)</f>
        <v>1548439.85</v>
      </c>
      <c r="M6" s="29">
        <v>0</v>
      </c>
      <c r="N6" s="81">
        <f t="shared" ref="N6:N15" si="0">L6+M6</f>
        <v>1548439.85</v>
      </c>
      <c r="O6" s="82">
        <v>44674</v>
      </c>
      <c r="P6" s="81">
        <f t="shared" ref="P6:P15" si="1">N6-K6</f>
        <v>0</v>
      </c>
      <c r="U6" s="30">
        <v>9600000006</v>
      </c>
      <c r="W6" s="11" t="s">
        <v>141</v>
      </c>
    </row>
    <row r="7" spans="1:24" ht="18" customHeight="1" x14ac:dyDescent="0.3">
      <c r="A7" s="74"/>
      <c r="B7" s="74"/>
      <c r="C7" s="75" t="s">
        <v>14</v>
      </c>
      <c r="D7" s="76" t="s">
        <v>37</v>
      </c>
      <c r="E7" s="77" t="s">
        <v>38</v>
      </c>
      <c r="F7" s="24" t="s">
        <v>85</v>
      </c>
      <c r="G7" s="34">
        <v>44681</v>
      </c>
      <c r="H7" s="78">
        <v>1284284.5</v>
      </c>
      <c r="I7" s="79">
        <v>0</v>
      </c>
      <c r="J7" s="79">
        <v>0</v>
      </c>
      <c r="K7" s="80">
        <f t="shared" ref="K7:K15" si="2">SUM(H7:J7)</f>
        <v>1284284.5</v>
      </c>
      <c r="L7" s="80">
        <f>K7-M7</f>
        <v>1282999.5</v>
      </c>
      <c r="M7" s="29">
        <v>1285</v>
      </c>
      <c r="N7" s="81">
        <f t="shared" si="0"/>
        <v>1284284.5</v>
      </c>
      <c r="O7" s="82">
        <v>44690</v>
      </c>
      <c r="P7" s="81">
        <f t="shared" si="1"/>
        <v>0</v>
      </c>
      <c r="U7" s="30">
        <v>9600000006</v>
      </c>
      <c r="W7" s="11" t="s">
        <v>141</v>
      </c>
    </row>
    <row r="8" spans="1:24" ht="18" customHeight="1" x14ac:dyDescent="0.3">
      <c r="A8" s="74"/>
      <c r="B8" s="74"/>
      <c r="C8" s="75" t="s">
        <v>14</v>
      </c>
      <c r="D8" s="76" t="s">
        <v>37</v>
      </c>
      <c r="E8" s="77" t="s">
        <v>38</v>
      </c>
      <c r="F8" s="24" t="s">
        <v>87</v>
      </c>
      <c r="G8" s="34">
        <v>44696</v>
      </c>
      <c r="H8" s="78">
        <v>911010.15</v>
      </c>
      <c r="I8" s="79">
        <v>0</v>
      </c>
      <c r="J8" s="79">
        <v>0</v>
      </c>
      <c r="K8" s="80">
        <f t="shared" si="2"/>
        <v>911010.15</v>
      </c>
      <c r="L8" s="80">
        <f>K8-M8</f>
        <v>910098.15</v>
      </c>
      <c r="M8" s="29">
        <v>912</v>
      </c>
      <c r="N8" s="81">
        <f t="shared" si="0"/>
        <v>911010.15</v>
      </c>
      <c r="O8" s="82">
        <v>44706</v>
      </c>
      <c r="P8" s="81">
        <f t="shared" si="1"/>
        <v>0</v>
      </c>
      <c r="U8" s="30">
        <v>9600000006</v>
      </c>
      <c r="W8" s="11" t="s">
        <v>141</v>
      </c>
    </row>
    <row r="9" spans="1:24" ht="18" customHeight="1" x14ac:dyDescent="0.3">
      <c r="A9" s="74"/>
      <c r="B9" s="74"/>
      <c r="C9" s="75" t="s">
        <v>14</v>
      </c>
      <c r="D9" s="76" t="s">
        <v>37</v>
      </c>
      <c r="E9" s="77" t="s">
        <v>38</v>
      </c>
      <c r="F9" s="24" t="s">
        <v>90</v>
      </c>
      <c r="G9" s="34">
        <v>44712</v>
      </c>
      <c r="H9" s="78">
        <v>1037183.4</v>
      </c>
      <c r="I9" s="79">
        <v>0</v>
      </c>
      <c r="J9" s="79">
        <v>0</v>
      </c>
      <c r="K9" s="80">
        <f t="shared" si="2"/>
        <v>1037183.4</v>
      </c>
      <c r="L9" s="80">
        <f>K9-M9</f>
        <v>1036145.4</v>
      </c>
      <c r="M9" s="29">
        <v>1038</v>
      </c>
      <c r="N9" s="81">
        <f t="shared" si="0"/>
        <v>1037183.4</v>
      </c>
      <c r="O9" s="82">
        <v>44714</v>
      </c>
      <c r="P9" s="81">
        <f t="shared" si="1"/>
        <v>0</v>
      </c>
      <c r="U9" s="30">
        <v>9600000006</v>
      </c>
      <c r="W9" s="11" t="s">
        <v>141</v>
      </c>
    </row>
    <row r="10" spans="1:24" ht="18" customHeight="1" x14ac:dyDescent="0.3">
      <c r="A10" s="74"/>
      <c r="B10" s="74"/>
      <c r="C10" s="75" t="s">
        <v>14</v>
      </c>
      <c r="D10" s="76" t="s">
        <v>37</v>
      </c>
      <c r="E10" s="77" t="s">
        <v>38</v>
      </c>
      <c r="F10" s="24" t="s">
        <v>92</v>
      </c>
      <c r="G10" s="34">
        <v>44727</v>
      </c>
      <c r="H10" s="78">
        <v>1049267.97</v>
      </c>
      <c r="I10" s="79">
        <v>0</v>
      </c>
      <c r="J10" s="79">
        <v>0</v>
      </c>
      <c r="K10" s="80">
        <f t="shared" si="2"/>
        <v>1049267.97</v>
      </c>
      <c r="L10" s="80">
        <v>1048217.96</v>
      </c>
      <c r="M10" s="29">
        <v>1050</v>
      </c>
      <c r="N10" s="81">
        <f t="shared" si="0"/>
        <v>1049267.96</v>
      </c>
      <c r="O10" s="82">
        <v>44739</v>
      </c>
      <c r="P10" s="81">
        <f t="shared" si="1"/>
        <v>-1.0000000009313226E-2</v>
      </c>
      <c r="U10" s="30">
        <v>9600000006</v>
      </c>
      <c r="W10" s="11" t="s">
        <v>141</v>
      </c>
    </row>
    <row r="11" spans="1:24" ht="18" customHeight="1" x14ac:dyDescent="0.3">
      <c r="A11" s="74"/>
      <c r="B11" s="74"/>
      <c r="C11" s="75" t="s">
        <v>14</v>
      </c>
      <c r="D11" s="76" t="s">
        <v>37</v>
      </c>
      <c r="E11" s="77" t="s">
        <v>38</v>
      </c>
      <c r="F11" s="24" t="s">
        <v>95</v>
      </c>
      <c r="G11" s="34">
        <v>44742</v>
      </c>
      <c r="H11" s="78">
        <v>952661.65</v>
      </c>
      <c r="I11" s="79">
        <v>0</v>
      </c>
      <c r="J11" s="79">
        <v>0</v>
      </c>
      <c r="K11" s="80">
        <f t="shared" si="2"/>
        <v>952661.65</v>
      </c>
      <c r="L11" s="80">
        <v>951708.65</v>
      </c>
      <c r="M11" s="29">
        <v>953</v>
      </c>
      <c r="N11" s="81">
        <f t="shared" si="0"/>
        <v>952661.65</v>
      </c>
      <c r="O11" s="82">
        <v>44754</v>
      </c>
      <c r="P11" s="81">
        <f t="shared" si="1"/>
        <v>0</v>
      </c>
      <c r="U11" s="30">
        <v>9600000006</v>
      </c>
      <c r="W11" s="11" t="s">
        <v>141</v>
      </c>
    </row>
    <row r="12" spans="1:24" ht="18" customHeight="1" x14ac:dyDescent="0.3">
      <c r="A12" s="74"/>
      <c r="B12" s="74"/>
      <c r="C12" s="75" t="s">
        <v>14</v>
      </c>
      <c r="D12" s="76" t="s">
        <v>37</v>
      </c>
      <c r="E12" s="77" t="s">
        <v>38</v>
      </c>
      <c r="F12" s="37" t="s">
        <v>97</v>
      </c>
      <c r="G12" s="34">
        <v>44757</v>
      </c>
      <c r="H12" s="78">
        <v>820428.41</v>
      </c>
      <c r="I12" s="79">
        <v>0</v>
      </c>
      <c r="J12" s="79">
        <v>0</v>
      </c>
      <c r="K12" s="80">
        <f t="shared" si="2"/>
        <v>820428.41</v>
      </c>
      <c r="L12" s="81">
        <f>K12-M12</f>
        <v>819607.41</v>
      </c>
      <c r="M12" s="29">
        <v>821</v>
      </c>
      <c r="N12" s="81">
        <f t="shared" si="0"/>
        <v>820428.41</v>
      </c>
      <c r="O12" s="82">
        <v>44765</v>
      </c>
      <c r="P12" s="81">
        <f t="shared" si="1"/>
        <v>0</v>
      </c>
      <c r="U12" s="30">
        <v>9600000006</v>
      </c>
      <c r="W12" s="11" t="s">
        <v>141</v>
      </c>
    </row>
    <row r="13" spans="1:24" ht="18" customHeight="1" x14ac:dyDescent="0.3">
      <c r="A13" s="74"/>
      <c r="B13" s="74"/>
      <c r="C13" s="75" t="s">
        <v>14</v>
      </c>
      <c r="D13" s="76" t="s">
        <v>37</v>
      </c>
      <c r="E13" s="77" t="s">
        <v>38</v>
      </c>
      <c r="F13" s="112" t="s">
        <v>98</v>
      </c>
      <c r="G13" s="34">
        <v>44773</v>
      </c>
      <c r="H13" s="78">
        <v>708220.98</v>
      </c>
      <c r="I13" s="79">
        <v>0</v>
      </c>
      <c r="J13" s="79">
        <v>0</v>
      </c>
      <c r="K13" s="80">
        <f t="shared" si="2"/>
        <v>708220.98</v>
      </c>
      <c r="L13" s="81">
        <f>K13-M13</f>
        <v>707511.98</v>
      </c>
      <c r="M13" s="29">
        <v>709</v>
      </c>
      <c r="N13" s="81">
        <f t="shared" si="0"/>
        <v>708220.98</v>
      </c>
      <c r="O13" s="82">
        <v>44781</v>
      </c>
      <c r="P13" s="81">
        <f t="shared" si="1"/>
        <v>0</v>
      </c>
      <c r="U13" s="30">
        <v>9600000006</v>
      </c>
      <c r="W13" s="11" t="s">
        <v>141</v>
      </c>
    </row>
    <row r="14" spans="1:24" ht="18" customHeight="1" x14ac:dyDescent="0.3">
      <c r="A14" s="74"/>
      <c r="B14" s="74"/>
      <c r="C14" s="75" t="s">
        <v>14</v>
      </c>
      <c r="D14" s="76" t="s">
        <v>37</v>
      </c>
      <c r="E14" s="77" t="s">
        <v>38</v>
      </c>
      <c r="F14" s="37" t="s">
        <v>99</v>
      </c>
      <c r="G14" s="34">
        <v>44788</v>
      </c>
      <c r="H14" s="78">
        <v>667952.32999999996</v>
      </c>
      <c r="I14" s="79">
        <v>0</v>
      </c>
      <c r="J14" s="79">
        <v>0</v>
      </c>
      <c r="K14" s="80">
        <f t="shared" si="2"/>
        <v>667952.32999999996</v>
      </c>
      <c r="L14" s="29">
        <f>K14-M14</f>
        <v>667284.32999999996</v>
      </c>
      <c r="M14" s="29">
        <v>668</v>
      </c>
      <c r="N14" s="81">
        <f t="shared" si="0"/>
        <v>667952.32999999996</v>
      </c>
      <c r="O14" s="82">
        <v>44796</v>
      </c>
      <c r="P14" s="81">
        <f t="shared" si="1"/>
        <v>0</v>
      </c>
      <c r="U14" s="30">
        <v>9600000006</v>
      </c>
      <c r="W14" s="70" t="s">
        <v>141</v>
      </c>
    </row>
    <row r="15" spans="1:24" ht="18" customHeight="1" x14ac:dyDescent="0.3">
      <c r="A15" s="74"/>
      <c r="B15" s="74"/>
      <c r="C15" s="75" t="s">
        <v>14</v>
      </c>
      <c r="D15" s="76" t="s">
        <v>37</v>
      </c>
      <c r="E15" s="77" t="s">
        <v>38</v>
      </c>
      <c r="F15" s="37" t="s">
        <v>100</v>
      </c>
      <c r="G15" s="34">
        <v>44804</v>
      </c>
      <c r="H15" s="78">
        <v>823915.73</v>
      </c>
      <c r="I15" s="79">
        <v>0</v>
      </c>
      <c r="J15" s="79">
        <v>0</v>
      </c>
      <c r="K15" s="80">
        <f t="shared" si="2"/>
        <v>823915.73</v>
      </c>
      <c r="L15" s="29">
        <f>K15-M15</f>
        <v>823091.73</v>
      </c>
      <c r="M15" s="29">
        <v>824</v>
      </c>
      <c r="N15" s="81">
        <f t="shared" si="0"/>
        <v>823915.73</v>
      </c>
      <c r="O15" s="82">
        <v>44813</v>
      </c>
      <c r="P15" s="81">
        <f t="shared" si="1"/>
        <v>0</v>
      </c>
      <c r="U15" s="30">
        <v>9600000006</v>
      </c>
      <c r="W15" s="70" t="s">
        <v>141</v>
      </c>
    </row>
    <row r="16" spans="1:24" ht="18" customHeight="1" x14ac:dyDescent="0.3">
      <c r="A16" s="74"/>
      <c r="B16" s="74"/>
      <c r="C16" s="75" t="s">
        <v>14</v>
      </c>
      <c r="D16" s="76"/>
      <c r="E16" s="77"/>
      <c r="F16" s="37" t="s">
        <v>102</v>
      </c>
      <c r="G16" s="34">
        <v>44819</v>
      </c>
      <c r="H16" s="78">
        <v>1139604.4099999999</v>
      </c>
      <c r="I16" s="79"/>
      <c r="J16" s="79"/>
      <c r="K16" s="80"/>
      <c r="M16" s="29">
        <v>1140</v>
      </c>
      <c r="N16" s="81">
        <v>1138464.4099999999</v>
      </c>
      <c r="O16" s="82"/>
      <c r="P16" s="81"/>
      <c r="U16" s="30">
        <v>9600000006</v>
      </c>
      <c r="W16" s="70" t="s">
        <v>141</v>
      </c>
    </row>
    <row r="17" spans="1:25" ht="18" customHeight="1" x14ac:dyDescent="0.3">
      <c r="A17" s="74"/>
      <c r="B17" s="74"/>
      <c r="C17" s="75" t="s">
        <v>14</v>
      </c>
      <c r="D17" s="76"/>
      <c r="E17" s="77"/>
      <c r="F17" s="37" t="s">
        <v>104</v>
      </c>
      <c r="G17" s="34">
        <v>44834</v>
      </c>
      <c r="H17" s="78">
        <v>1064713.92</v>
      </c>
      <c r="I17" s="79"/>
      <c r="J17" s="79"/>
      <c r="K17" s="80"/>
      <c r="M17" s="29">
        <v>1065</v>
      </c>
      <c r="N17" s="81">
        <v>1063648.92</v>
      </c>
      <c r="O17" s="82"/>
      <c r="P17" s="81"/>
      <c r="U17" s="30">
        <v>9600000006</v>
      </c>
      <c r="W17" s="70" t="s">
        <v>141</v>
      </c>
    </row>
    <row r="18" spans="1:25" ht="18" customHeight="1" x14ac:dyDescent="0.3">
      <c r="A18" s="83"/>
      <c r="B18" s="83">
        <v>24</v>
      </c>
      <c r="C18" s="75" t="s">
        <v>109</v>
      </c>
      <c r="D18" s="83"/>
      <c r="E18" s="83"/>
      <c r="F18" s="113" t="s">
        <v>110</v>
      </c>
      <c r="G18" s="84">
        <v>44849</v>
      </c>
      <c r="H18" s="85">
        <v>1263302.67</v>
      </c>
      <c r="I18" s="86"/>
      <c r="J18" s="86">
        <v>9600000006</v>
      </c>
      <c r="U18" s="87">
        <v>9600000006</v>
      </c>
      <c r="W18" s="70" t="s">
        <v>141</v>
      </c>
    </row>
    <row r="19" spans="1:25" ht="18" customHeight="1" x14ac:dyDescent="0.3">
      <c r="A19" s="83"/>
      <c r="B19" s="83">
        <v>24</v>
      </c>
      <c r="C19" s="75" t="s">
        <v>109</v>
      </c>
      <c r="D19" s="83"/>
      <c r="E19" s="83"/>
      <c r="F19" s="114" t="s">
        <v>113</v>
      </c>
      <c r="G19" s="84">
        <v>44865</v>
      </c>
      <c r="H19" s="85">
        <v>726399.28</v>
      </c>
      <c r="I19" s="86"/>
      <c r="J19" s="86">
        <v>9600000006</v>
      </c>
      <c r="U19" s="87">
        <v>9600000006</v>
      </c>
      <c r="W19" s="70" t="s">
        <v>141</v>
      </c>
    </row>
    <row r="20" spans="1:25" ht="18" customHeight="1" x14ac:dyDescent="0.3">
      <c r="A20" s="83"/>
      <c r="B20" s="83">
        <v>25</v>
      </c>
      <c r="C20" s="75" t="s">
        <v>109</v>
      </c>
      <c r="D20" s="83"/>
      <c r="E20" s="83"/>
      <c r="F20" s="114" t="s">
        <v>115</v>
      </c>
      <c r="G20" s="84">
        <v>44880</v>
      </c>
      <c r="H20" s="85">
        <v>1149095.06</v>
      </c>
      <c r="I20" s="86"/>
      <c r="J20" s="86">
        <v>9600000006</v>
      </c>
      <c r="U20" s="87">
        <v>9600000006</v>
      </c>
      <c r="W20" s="70" t="s">
        <v>141</v>
      </c>
    </row>
    <row r="21" spans="1:25" ht="18" customHeight="1" x14ac:dyDescent="0.3">
      <c r="A21" s="83"/>
      <c r="B21" s="83">
        <v>25</v>
      </c>
      <c r="C21" s="75" t="s">
        <v>109</v>
      </c>
      <c r="D21" s="83"/>
      <c r="E21" s="83"/>
      <c r="F21" s="114" t="s">
        <v>118</v>
      </c>
      <c r="G21" s="84">
        <v>44895</v>
      </c>
      <c r="H21" s="85">
        <v>1087046.78</v>
      </c>
      <c r="I21" s="86"/>
      <c r="J21" s="86">
        <v>9600000006</v>
      </c>
      <c r="U21" s="87">
        <v>9600000006</v>
      </c>
      <c r="W21" s="70" t="s">
        <v>141</v>
      </c>
    </row>
    <row r="22" spans="1:25" ht="18" customHeight="1" x14ac:dyDescent="0.3">
      <c r="A22" s="83"/>
      <c r="B22" s="83">
        <v>26</v>
      </c>
      <c r="C22" s="75" t="s">
        <v>109</v>
      </c>
      <c r="D22" s="83"/>
      <c r="E22" s="83"/>
      <c r="F22" s="114" t="s">
        <v>121</v>
      </c>
      <c r="G22" s="84">
        <v>44910</v>
      </c>
      <c r="H22" s="85">
        <v>941767.04</v>
      </c>
      <c r="I22" s="86"/>
      <c r="J22" s="86">
        <v>9600000006</v>
      </c>
      <c r="U22" s="87">
        <v>9600000006</v>
      </c>
      <c r="W22" s="70" t="s">
        <v>141</v>
      </c>
    </row>
    <row r="23" spans="1:25" ht="18" customHeight="1" x14ac:dyDescent="0.3">
      <c r="A23" s="83"/>
      <c r="B23" s="83">
        <v>26</v>
      </c>
      <c r="C23" s="75" t="s">
        <v>109</v>
      </c>
      <c r="D23" s="83"/>
      <c r="E23" s="83"/>
      <c r="F23" s="114" t="s">
        <v>122</v>
      </c>
      <c r="G23" s="84">
        <v>44926</v>
      </c>
      <c r="H23" s="85">
        <v>960946.75</v>
      </c>
      <c r="I23" s="86"/>
      <c r="J23" s="86">
        <v>9600000006</v>
      </c>
      <c r="U23" s="87">
        <v>9600000006</v>
      </c>
      <c r="W23" s="70" t="s">
        <v>141</v>
      </c>
    </row>
    <row r="24" spans="1:25" ht="18" customHeight="1" x14ac:dyDescent="0.3">
      <c r="A24" s="83"/>
      <c r="B24" s="83">
        <v>27</v>
      </c>
      <c r="C24" s="75" t="s">
        <v>109</v>
      </c>
      <c r="D24" s="83"/>
      <c r="E24" s="83"/>
      <c r="F24" s="114" t="s">
        <v>125</v>
      </c>
      <c r="G24" s="84">
        <v>44941</v>
      </c>
      <c r="H24" s="85">
        <v>849901.54</v>
      </c>
      <c r="I24" s="86"/>
      <c r="J24" s="86">
        <v>9600000006</v>
      </c>
      <c r="U24" s="87">
        <v>9600000006</v>
      </c>
      <c r="W24" s="70" t="s">
        <v>141</v>
      </c>
    </row>
    <row r="25" spans="1:25" ht="18" customHeight="1" x14ac:dyDescent="0.3">
      <c r="A25" s="83"/>
      <c r="B25" s="83">
        <v>27</v>
      </c>
      <c r="C25" s="75" t="s">
        <v>109</v>
      </c>
      <c r="D25" s="83"/>
      <c r="E25" s="83"/>
      <c r="F25" s="114" t="s">
        <v>129</v>
      </c>
      <c r="G25" s="84">
        <v>44957</v>
      </c>
      <c r="H25" s="85">
        <v>1191321.52</v>
      </c>
      <c r="I25" s="88">
        <f>SUM(H21:H25)</f>
        <v>5030983.6300000008</v>
      </c>
      <c r="J25" s="86">
        <v>9600000006</v>
      </c>
      <c r="T25" s="80">
        <f>SUM(H21:H25)</f>
        <v>5030983.6300000008</v>
      </c>
      <c r="U25" s="87">
        <v>9600000006</v>
      </c>
      <c r="W25" s="70" t="s">
        <v>141</v>
      </c>
    </row>
    <row r="26" spans="1:25" ht="18" customHeight="1" x14ac:dyDescent="0.3">
      <c r="A26" s="83"/>
      <c r="B26" s="83">
        <v>28</v>
      </c>
      <c r="C26" s="75" t="s">
        <v>109</v>
      </c>
      <c r="D26" s="83"/>
      <c r="E26" s="83"/>
      <c r="F26" s="114" t="s">
        <v>131</v>
      </c>
      <c r="G26" s="84">
        <v>44972</v>
      </c>
      <c r="H26" s="85">
        <v>1058973.24</v>
      </c>
      <c r="I26" s="86"/>
      <c r="J26" s="86">
        <v>9600000006</v>
      </c>
      <c r="U26" s="87">
        <v>9600000006</v>
      </c>
      <c r="W26" s="70" t="s">
        <v>141</v>
      </c>
    </row>
    <row r="27" spans="1:25" ht="18" customHeight="1" x14ac:dyDescent="0.3">
      <c r="A27" s="83"/>
      <c r="B27" s="83">
        <v>28</v>
      </c>
      <c r="C27" s="75" t="s">
        <v>109</v>
      </c>
      <c r="D27" s="83"/>
      <c r="E27" s="83"/>
      <c r="F27" s="114" t="s">
        <v>133</v>
      </c>
      <c r="G27" s="84">
        <v>44985</v>
      </c>
      <c r="H27" s="85">
        <v>914551.32</v>
      </c>
      <c r="I27" s="86"/>
      <c r="J27" s="86">
        <v>9600000006</v>
      </c>
      <c r="U27" s="87">
        <v>9600000006</v>
      </c>
      <c r="W27" s="70" t="s">
        <v>141</v>
      </c>
    </row>
    <row r="28" spans="1:25" ht="18" customHeight="1" x14ac:dyDescent="0.3">
      <c r="A28" s="83"/>
      <c r="B28" s="83">
        <v>29</v>
      </c>
      <c r="C28" s="75" t="s">
        <v>109</v>
      </c>
      <c r="D28" s="83"/>
      <c r="E28" s="83"/>
      <c r="F28" s="114" t="s">
        <v>136</v>
      </c>
      <c r="G28" s="84">
        <v>45000</v>
      </c>
      <c r="H28" s="85">
        <v>913801.81</v>
      </c>
      <c r="I28" s="86"/>
      <c r="J28" s="86">
        <v>9600000006</v>
      </c>
      <c r="U28" s="87">
        <v>9600000006</v>
      </c>
      <c r="W28" s="11" t="s">
        <v>141</v>
      </c>
    </row>
    <row r="29" spans="1:25" ht="18" customHeight="1" thickBot="1" x14ac:dyDescent="0.35">
      <c r="A29" s="90"/>
      <c r="B29" s="90">
        <v>29</v>
      </c>
      <c r="C29" s="91" t="s">
        <v>109</v>
      </c>
      <c r="D29" s="90"/>
      <c r="E29" s="90"/>
      <c r="F29" s="115" t="s">
        <v>139</v>
      </c>
      <c r="G29" s="92">
        <v>45016</v>
      </c>
      <c r="H29" s="93">
        <v>896479.37</v>
      </c>
      <c r="I29" s="94">
        <f>SUM(H25:H29)</f>
        <v>4975127.26</v>
      </c>
      <c r="J29" s="95">
        <v>9600000006</v>
      </c>
      <c r="K29" s="96"/>
      <c r="L29" s="96"/>
      <c r="M29" s="96"/>
      <c r="N29" s="96"/>
      <c r="O29" s="96"/>
      <c r="P29" s="96"/>
      <c r="Q29" s="96"/>
      <c r="R29" s="96"/>
      <c r="S29" s="96"/>
      <c r="T29" s="97">
        <f>SUM(H25:H29)</f>
        <v>4975127.26</v>
      </c>
      <c r="U29" s="98">
        <v>9600000006</v>
      </c>
      <c r="V29" s="14">
        <f>SUM(H6:H29)</f>
        <v>23961269.679999996</v>
      </c>
      <c r="W29" s="11" t="s">
        <v>141</v>
      </c>
      <c r="Y29" s="70">
        <f>+V29-23961270</f>
        <v>-0.32000000402331352</v>
      </c>
    </row>
    <row r="30" spans="1:25" ht="18" customHeight="1" x14ac:dyDescent="0.3">
      <c r="A30" s="74"/>
      <c r="B30" s="74"/>
      <c r="C30" s="75" t="s">
        <v>14</v>
      </c>
      <c r="D30" s="76" t="s">
        <v>37</v>
      </c>
      <c r="E30" s="77" t="s">
        <v>38</v>
      </c>
      <c r="F30" s="24" t="s">
        <v>84</v>
      </c>
      <c r="G30" s="34">
        <v>44666</v>
      </c>
      <c r="H30" s="78">
        <v>1327672.26</v>
      </c>
      <c r="I30" s="79">
        <f t="shared" ref="I30:I35" si="3">H30*10/100</f>
        <v>132767.226</v>
      </c>
      <c r="J30" s="79">
        <v>0</v>
      </c>
      <c r="K30" s="80">
        <f t="shared" ref="K30:K38" si="4">SUM(H30:J30)</f>
        <v>1460439.486</v>
      </c>
      <c r="L30" s="80">
        <v>1327672.26</v>
      </c>
      <c r="M30" s="29">
        <v>0</v>
      </c>
      <c r="N30" s="81">
        <f t="shared" ref="N30:N38" si="5">L30+M30</f>
        <v>1327672.26</v>
      </c>
      <c r="O30" s="82">
        <v>44677</v>
      </c>
      <c r="P30" s="81">
        <f t="shared" ref="P30:P38" si="6">N30-K30</f>
        <v>-132767.22600000002</v>
      </c>
      <c r="U30" s="30">
        <v>9600001094</v>
      </c>
      <c r="W30" s="11" t="s">
        <v>142</v>
      </c>
      <c r="X30" s="11">
        <v>132767.23000000001</v>
      </c>
    </row>
    <row r="31" spans="1:25" ht="18" customHeight="1" x14ac:dyDescent="0.3">
      <c r="A31" s="74"/>
      <c r="B31" s="74"/>
      <c r="C31" s="75" t="s">
        <v>14</v>
      </c>
      <c r="D31" s="76" t="s">
        <v>37</v>
      </c>
      <c r="E31" s="77" t="s">
        <v>38</v>
      </c>
      <c r="F31" s="24" t="s">
        <v>86</v>
      </c>
      <c r="G31" s="34">
        <v>44681</v>
      </c>
      <c r="H31" s="78">
        <v>527503.86</v>
      </c>
      <c r="I31" s="79">
        <f t="shared" si="3"/>
        <v>52750.385999999999</v>
      </c>
      <c r="J31" s="79">
        <v>0</v>
      </c>
      <c r="K31" s="80">
        <f t="shared" si="4"/>
        <v>580254.24600000004</v>
      </c>
      <c r="L31" s="80">
        <v>526975.86</v>
      </c>
      <c r="M31" s="29">
        <v>528</v>
      </c>
      <c r="N31" s="81">
        <f t="shared" si="5"/>
        <v>527503.86</v>
      </c>
      <c r="O31" s="82">
        <v>44693</v>
      </c>
      <c r="P31" s="81">
        <f t="shared" si="6"/>
        <v>-52750.386000000057</v>
      </c>
      <c r="T31" s="80">
        <f>SUM(H27:H31)</f>
        <v>4580008.62</v>
      </c>
      <c r="U31" s="30">
        <v>9600001094</v>
      </c>
      <c r="W31" s="11" t="s">
        <v>142</v>
      </c>
      <c r="X31" s="11">
        <v>52750.39</v>
      </c>
    </row>
    <row r="32" spans="1:25" ht="18" customHeight="1" x14ac:dyDescent="0.3">
      <c r="A32" s="74"/>
      <c r="B32" s="74"/>
      <c r="C32" s="75" t="s">
        <v>14</v>
      </c>
      <c r="D32" s="76" t="s">
        <v>37</v>
      </c>
      <c r="E32" s="77" t="s">
        <v>38</v>
      </c>
      <c r="F32" s="24" t="s">
        <v>88</v>
      </c>
      <c r="G32" s="34">
        <v>44696</v>
      </c>
      <c r="H32" s="78">
        <v>718646.6</v>
      </c>
      <c r="I32" s="79">
        <f t="shared" si="3"/>
        <v>71864.66</v>
      </c>
      <c r="J32" s="79">
        <v>0</v>
      </c>
      <c r="K32" s="80">
        <f t="shared" si="4"/>
        <v>790511.26</v>
      </c>
      <c r="L32" s="80">
        <v>717927.6</v>
      </c>
      <c r="M32" s="29">
        <v>719</v>
      </c>
      <c r="N32" s="81">
        <f t="shared" si="5"/>
        <v>718646.6</v>
      </c>
      <c r="O32" s="82">
        <v>44707</v>
      </c>
      <c r="P32" s="81">
        <f t="shared" si="6"/>
        <v>-71864.660000000033</v>
      </c>
      <c r="U32" s="30">
        <v>9600001094</v>
      </c>
      <c r="W32" s="11" t="s">
        <v>142</v>
      </c>
      <c r="X32" s="11">
        <v>71864.66</v>
      </c>
    </row>
    <row r="33" spans="1:24" ht="18" customHeight="1" x14ac:dyDescent="0.3">
      <c r="A33" s="74"/>
      <c r="B33" s="74"/>
      <c r="C33" s="75" t="s">
        <v>14</v>
      </c>
      <c r="D33" s="76" t="s">
        <v>37</v>
      </c>
      <c r="E33" s="77" t="s">
        <v>38</v>
      </c>
      <c r="F33" s="24" t="s">
        <v>91</v>
      </c>
      <c r="G33" s="34">
        <v>44712</v>
      </c>
      <c r="H33" s="78">
        <v>953098.3</v>
      </c>
      <c r="I33" s="79">
        <f t="shared" si="3"/>
        <v>95309.83</v>
      </c>
      <c r="J33" s="79">
        <v>0</v>
      </c>
      <c r="K33" s="80">
        <f t="shared" si="4"/>
        <v>1048408.13</v>
      </c>
      <c r="L33" s="80">
        <f>H33-M33</f>
        <v>952144.3</v>
      </c>
      <c r="M33" s="29">
        <v>954</v>
      </c>
      <c r="N33" s="81">
        <f t="shared" si="5"/>
        <v>953098.3</v>
      </c>
      <c r="O33" s="82">
        <v>44725</v>
      </c>
      <c r="P33" s="81">
        <f t="shared" si="6"/>
        <v>-95309.829999999958</v>
      </c>
      <c r="T33" s="80">
        <f>SUM(H29:H33)</f>
        <v>4423400.3899999997</v>
      </c>
      <c r="U33" s="30">
        <v>9600001094</v>
      </c>
      <c r="W33" s="11" t="s">
        <v>142</v>
      </c>
      <c r="X33" s="11">
        <v>95309.83</v>
      </c>
    </row>
    <row r="34" spans="1:24" ht="18" customHeight="1" x14ac:dyDescent="0.3">
      <c r="A34" s="74"/>
      <c r="B34" s="74"/>
      <c r="C34" s="75" t="s">
        <v>14</v>
      </c>
      <c r="D34" s="76" t="s">
        <v>37</v>
      </c>
      <c r="E34" s="77" t="s">
        <v>38</v>
      </c>
      <c r="F34" s="24" t="s">
        <v>93</v>
      </c>
      <c r="G34" s="34">
        <v>44727</v>
      </c>
      <c r="H34" s="78">
        <v>656585.72</v>
      </c>
      <c r="I34" s="79">
        <f t="shared" si="3"/>
        <v>65658.571999999986</v>
      </c>
      <c r="J34" s="79">
        <v>0</v>
      </c>
      <c r="K34" s="80">
        <f t="shared" si="4"/>
        <v>722244.2919999999</v>
      </c>
      <c r="L34" s="80">
        <v>655928.72</v>
      </c>
      <c r="M34" s="29">
        <v>657</v>
      </c>
      <c r="N34" s="81">
        <f t="shared" si="5"/>
        <v>656585.72</v>
      </c>
      <c r="O34" s="82">
        <v>44739</v>
      </c>
      <c r="P34" s="81">
        <f t="shared" si="6"/>
        <v>-65658.571999999927</v>
      </c>
      <c r="U34" s="30">
        <v>9600001094</v>
      </c>
      <c r="W34" s="104" t="s">
        <v>142</v>
      </c>
      <c r="X34" s="11">
        <v>65658.570000000007</v>
      </c>
    </row>
    <row r="35" spans="1:24" ht="18" customHeight="1" x14ac:dyDescent="0.3">
      <c r="A35" s="74"/>
      <c r="B35" s="74"/>
      <c r="C35" s="75" t="s">
        <v>14</v>
      </c>
      <c r="D35" s="76" t="s">
        <v>37</v>
      </c>
      <c r="E35" s="77" t="s">
        <v>38</v>
      </c>
      <c r="F35" s="24" t="s">
        <v>94</v>
      </c>
      <c r="G35" s="34">
        <v>44742</v>
      </c>
      <c r="H35" s="78">
        <v>647923.05000000005</v>
      </c>
      <c r="I35" s="79">
        <f t="shared" si="3"/>
        <v>64792.305</v>
      </c>
      <c r="J35" s="79">
        <v>0</v>
      </c>
      <c r="K35" s="80">
        <f t="shared" si="4"/>
        <v>712715.3550000001</v>
      </c>
      <c r="L35" s="80">
        <v>647275.05000000005</v>
      </c>
      <c r="M35" s="29">
        <v>648</v>
      </c>
      <c r="N35" s="81">
        <f t="shared" si="5"/>
        <v>647923.05000000005</v>
      </c>
      <c r="O35" s="82">
        <v>44753</v>
      </c>
      <c r="P35" s="81">
        <f t="shared" si="6"/>
        <v>-64792.305000000051</v>
      </c>
      <c r="U35" s="30">
        <v>9600001094</v>
      </c>
      <c r="W35" s="104" t="s">
        <v>142</v>
      </c>
      <c r="X35" s="11">
        <v>64792.31</v>
      </c>
    </row>
    <row r="36" spans="1:24" ht="18" customHeight="1" x14ac:dyDescent="0.3">
      <c r="A36" s="74"/>
      <c r="B36" s="74"/>
      <c r="C36" s="75" t="s">
        <v>14</v>
      </c>
      <c r="D36" s="76" t="s">
        <v>37</v>
      </c>
      <c r="E36" s="77" t="s">
        <v>38</v>
      </c>
      <c r="F36" s="24">
        <v>10002637249</v>
      </c>
      <c r="G36" s="34">
        <v>44773</v>
      </c>
      <c r="H36" s="78">
        <v>972456.89</v>
      </c>
      <c r="I36" s="79">
        <v>0</v>
      </c>
      <c r="J36" s="79">
        <v>0</v>
      </c>
      <c r="K36" s="80">
        <f t="shared" si="4"/>
        <v>972456.89</v>
      </c>
      <c r="L36" s="81">
        <f>K36-M36</f>
        <v>971483.89</v>
      </c>
      <c r="M36" s="29">
        <v>973</v>
      </c>
      <c r="N36" s="81">
        <f t="shared" si="5"/>
        <v>972456.89</v>
      </c>
      <c r="O36" s="82">
        <v>44781</v>
      </c>
      <c r="P36" s="81">
        <f t="shared" si="6"/>
        <v>0</v>
      </c>
      <c r="U36" s="30">
        <v>9600001094</v>
      </c>
      <c r="W36" s="105" t="s">
        <v>141</v>
      </c>
    </row>
    <row r="37" spans="1:24" ht="18" customHeight="1" x14ac:dyDescent="0.3">
      <c r="A37" s="74"/>
      <c r="B37" s="74"/>
      <c r="C37" s="75" t="s">
        <v>14</v>
      </c>
      <c r="D37" s="76" t="s">
        <v>37</v>
      </c>
      <c r="E37" s="77" t="s">
        <v>38</v>
      </c>
      <c r="F37" s="111">
        <v>10002666512</v>
      </c>
      <c r="G37" s="34">
        <v>44788</v>
      </c>
      <c r="H37" s="107">
        <v>301453.67</v>
      </c>
      <c r="I37" s="79">
        <v>0</v>
      </c>
      <c r="J37" s="79">
        <v>0</v>
      </c>
      <c r="K37" s="80">
        <f>SUM(H37:J37)</f>
        <v>301453.67</v>
      </c>
      <c r="L37" s="81">
        <f>K37-M37</f>
        <v>301151.67</v>
      </c>
      <c r="M37" s="29">
        <v>302</v>
      </c>
      <c r="N37" s="81">
        <f>L37+M37</f>
        <v>301453.67</v>
      </c>
      <c r="O37" s="82">
        <v>44796</v>
      </c>
      <c r="P37" s="81">
        <f>N37-K37</f>
        <v>0</v>
      </c>
      <c r="U37" s="30">
        <v>9600001094</v>
      </c>
      <c r="W37" s="11" t="s">
        <v>141</v>
      </c>
      <c r="X37" s="109"/>
    </row>
    <row r="38" spans="1:24" ht="18" customHeight="1" x14ac:dyDescent="0.3">
      <c r="A38" s="74"/>
      <c r="B38" s="74"/>
      <c r="C38" s="75" t="s">
        <v>14</v>
      </c>
      <c r="D38" s="76" t="s">
        <v>37</v>
      </c>
      <c r="E38" s="77" t="s">
        <v>38</v>
      </c>
      <c r="F38" s="37" t="s">
        <v>96</v>
      </c>
      <c r="G38" s="34">
        <v>44804</v>
      </c>
      <c r="H38" s="78">
        <v>470545.38</v>
      </c>
      <c r="I38" s="79">
        <v>0</v>
      </c>
      <c r="J38" s="79">
        <v>0</v>
      </c>
      <c r="K38" s="80">
        <f t="shared" si="4"/>
        <v>470545.38</v>
      </c>
      <c r="L38" s="29">
        <f>K38-M38</f>
        <v>470074.38</v>
      </c>
      <c r="M38" s="29">
        <v>471</v>
      </c>
      <c r="N38" s="81">
        <f t="shared" si="5"/>
        <v>470545.38</v>
      </c>
      <c r="O38" s="82">
        <v>44813</v>
      </c>
      <c r="P38" s="81">
        <f t="shared" si="6"/>
        <v>0</v>
      </c>
      <c r="U38" s="30">
        <v>9600001094</v>
      </c>
      <c r="W38" s="105" t="s">
        <v>141</v>
      </c>
    </row>
    <row r="39" spans="1:24" ht="18" customHeight="1" x14ac:dyDescent="0.3">
      <c r="A39" s="74"/>
      <c r="B39" s="74"/>
      <c r="C39" s="75" t="s">
        <v>14</v>
      </c>
      <c r="D39" s="76"/>
      <c r="E39" s="77"/>
      <c r="F39" s="37" t="s">
        <v>103</v>
      </c>
      <c r="G39" s="34">
        <v>44819</v>
      </c>
      <c r="H39" s="78">
        <v>456175.3</v>
      </c>
      <c r="I39" s="79"/>
      <c r="J39" s="79"/>
      <c r="K39" s="80"/>
      <c r="N39" s="81"/>
      <c r="O39" s="82"/>
      <c r="P39" s="81"/>
      <c r="U39" s="30">
        <v>9600001094</v>
      </c>
      <c r="W39" s="105" t="s">
        <v>141</v>
      </c>
    </row>
    <row r="40" spans="1:24" ht="18" customHeight="1" x14ac:dyDescent="0.3">
      <c r="A40" s="74"/>
      <c r="B40" s="74"/>
      <c r="C40" s="75" t="s">
        <v>14</v>
      </c>
      <c r="D40" s="76"/>
      <c r="E40" s="77"/>
      <c r="F40" s="37" t="s">
        <v>106</v>
      </c>
      <c r="G40" s="34">
        <v>44834</v>
      </c>
      <c r="H40" s="78">
        <v>1286722.22</v>
      </c>
      <c r="I40" s="79"/>
      <c r="J40" s="79"/>
      <c r="K40" s="80"/>
      <c r="N40" s="81"/>
      <c r="O40" s="82"/>
      <c r="P40" s="81"/>
      <c r="T40" s="80">
        <f>SUM(H35:H40)</f>
        <v>4135276.51</v>
      </c>
      <c r="U40" s="30">
        <v>9600001094</v>
      </c>
      <c r="V40" s="70"/>
      <c r="W40" s="105" t="s">
        <v>141</v>
      </c>
    </row>
    <row r="41" spans="1:24" ht="18" customHeight="1" x14ac:dyDescent="0.3">
      <c r="A41" s="83"/>
      <c r="B41" s="83">
        <v>24</v>
      </c>
      <c r="C41" s="75" t="s">
        <v>109</v>
      </c>
      <c r="D41" s="83"/>
      <c r="E41" s="83"/>
      <c r="F41" s="114" t="s">
        <v>111</v>
      </c>
      <c r="G41" s="84">
        <v>44849</v>
      </c>
      <c r="H41" s="108">
        <v>1155866.49</v>
      </c>
      <c r="I41" s="86"/>
      <c r="J41" s="86">
        <v>9600000006</v>
      </c>
      <c r="U41" s="30">
        <v>9600001094</v>
      </c>
      <c r="W41" s="70" t="s">
        <v>141</v>
      </c>
      <c r="X41" s="69"/>
    </row>
    <row r="42" spans="1:24" ht="18" customHeight="1" x14ac:dyDescent="0.3">
      <c r="A42" s="83"/>
      <c r="B42" s="83">
        <v>24</v>
      </c>
      <c r="C42" s="75" t="s">
        <v>109</v>
      </c>
      <c r="D42" s="83"/>
      <c r="E42" s="83"/>
      <c r="F42" s="114" t="s">
        <v>112</v>
      </c>
      <c r="G42" s="84">
        <v>44865</v>
      </c>
      <c r="H42" s="85">
        <v>960568.47</v>
      </c>
      <c r="I42" s="86"/>
      <c r="J42" s="86">
        <v>9600001094</v>
      </c>
      <c r="U42" s="87">
        <v>9600001094</v>
      </c>
      <c r="W42" s="105" t="s">
        <v>141</v>
      </c>
    </row>
    <row r="43" spans="1:24" ht="18" customHeight="1" x14ac:dyDescent="0.3">
      <c r="A43" s="83"/>
      <c r="B43" s="83">
        <v>25</v>
      </c>
      <c r="C43" s="75" t="s">
        <v>109</v>
      </c>
      <c r="D43" s="83"/>
      <c r="E43" s="83"/>
      <c r="F43" s="114" t="s">
        <v>116</v>
      </c>
      <c r="G43" s="84">
        <v>44880</v>
      </c>
      <c r="H43" s="85">
        <v>1017512.26</v>
      </c>
      <c r="I43" s="86"/>
      <c r="J43" s="86">
        <v>9600001094</v>
      </c>
      <c r="U43" s="87">
        <v>9600001094</v>
      </c>
      <c r="W43" s="105" t="s">
        <v>141</v>
      </c>
    </row>
    <row r="44" spans="1:24" ht="18" customHeight="1" x14ac:dyDescent="0.3">
      <c r="A44" s="83"/>
      <c r="B44" s="83">
        <v>25</v>
      </c>
      <c r="C44" s="75" t="s">
        <v>109</v>
      </c>
      <c r="D44" s="83"/>
      <c r="E44" s="83"/>
      <c r="F44" s="114" t="s">
        <v>119</v>
      </c>
      <c r="G44" s="84">
        <v>44895</v>
      </c>
      <c r="H44" s="85">
        <v>1065353</v>
      </c>
      <c r="I44" s="88">
        <f>SUM(H39:H44)</f>
        <v>5942197.7399999993</v>
      </c>
      <c r="J44" s="86">
        <v>9600001094</v>
      </c>
      <c r="T44" s="80">
        <f>SUM(H39:H44)</f>
        <v>5942197.7399999993</v>
      </c>
      <c r="U44" s="87">
        <v>9600001094</v>
      </c>
      <c r="W44" s="105" t="s">
        <v>141</v>
      </c>
    </row>
    <row r="45" spans="1:24" ht="18" customHeight="1" x14ac:dyDescent="0.3">
      <c r="A45" s="83"/>
      <c r="B45" s="83">
        <v>26</v>
      </c>
      <c r="C45" s="75" t="s">
        <v>109</v>
      </c>
      <c r="D45" s="83"/>
      <c r="E45" s="83"/>
      <c r="F45" s="114" t="s">
        <v>120</v>
      </c>
      <c r="G45" s="84">
        <v>44910</v>
      </c>
      <c r="H45" s="85">
        <v>878090.54</v>
      </c>
      <c r="I45" s="86"/>
      <c r="J45" s="86">
        <v>9600001094</v>
      </c>
      <c r="U45" s="87">
        <v>9600001094</v>
      </c>
      <c r="W45" s="105" t="s">
        <v>141</v>
      </c>
    </row>
    <row r="46" spans="1:24" ht="18" customHeight="1" x14ac:dyDescent="0.3">
      <c r="A46" s="83"/>
      <c r="B46" s="83">
        <v>26</v>
      </c>
      <c r="C46" s="75" t="s">
        <v>109</v>
      </c>
      <c r="D46" s="83"/>
      <c r="E46" s="83"/>
      <c r="F46" s="114" t="s">
        <v>124</v>
      </c>
      <c r="G46" s="84">
        <v>44926</v>
      </c>
      <c r="H46" s="85">
        <v>965141.51</v>
      </c>
      <c r="I46" s="88">
        <f>SUM(H42:H46)</f>
        <v>4886665.78</v>
      </c>
      <c r="J46" s="86">
        <v>9600001094</v>
      </c>
      <c r="T46" s="80">
        <f>SUM(H42:H46)</f>
        <v>4886665.78</v>
      </c>
      <c r="U46" s="87">
        <v>9600001094</v>
      </c>
      <c r="W46" s="105" t="s">
        <v>141</v>
      </c>
    </row>
    <row r="47" spans="1:24" ht="18" customHeight="1" x14ac:dyDescent="0.3">
      <c r="A47" s="83"/>
      <c r="B47" s="83">
        <v>27</v>
      </c>
      <c r="C47" s="75" t="s">
        <v>109</v>
      </c>
      <c r="D47" s="83"/>
      <c r="E47" s="83"/>
      <c r="F47" s="114" t="s">
        <v>126</v>
      </c>
      <c r="G47" s="84">
        <v>44941</v>
      </c>
      <c r="H47" s="85">
        <v>565879.9</v>
      </c>
      <c r="I47" s="86"/>
      <c r="J47" s="86">
        <v>9600001094</v>
      </c>
      <c r="U47" s="87">
        <v>9600001094</v>
      </c>
      <c r="W47" s="105" t="s">
        <v>141</v>
      </c>
    </row>
    <row r="48" spans="1:24" ht="18" customHeight="1" x14ac:dyDescent="0.3">
      <c r="A48" s="83"/>
      <c r="B48" s="83">
        <v>27</v>
      </c>
      <c r="C48" s="75" t="s">
        <v>109</v>
      </c>
      <c r="D48" s="83"/>
      <c r="E48" s="83"/>
      <c r="F48" s="114" t="s">
        <v>127</v>
      </c>
      <c r="G48" s="84">
        <v>44957</v>
      </c>
      <c r="H48" s="85">
        <v>1207510.8999999999</v>
      </c>
      <c r="I48" s="86"/>
      <c r="J48" s="86">
        <v>9600001094</v>
      </c>
      <c r="U48" s="87">
        <v>9600001094</v>
      </c>
      <c r="W48" s="105" t="s">
        <v>141</v>
      </c>
    </row>
    <row r="49" spans="1:25" ht="18" customHeight="1" x14ac:dyDescent="0.3">
      <c r="A49" s="83"/>
      <c r="B49" s="83">
        <v>28</v>
      </c>
      <c r="C49" s="75" t="s">
        <v>109</v>
      </c>
      <c r="D49" s="83"/>
      <c r="E49" s="83"/>
      <c r="F49" s="114" t="s">
        <v>130</v>
      </c>
      <c r="G49" s="84">
        <v>44972</v>
      </c>
      <c r="H49" s="85">
        <v>926065.97</v>
      </c>
      <c r="I49" s="86"/>
      <c r="J49" s="86">
        <v>9600001094</v>
      </c>
      <c r="U49" s="87">
        <v>9600001094</v>
      </c>
      <c r="W49" s="105" t="s">
        <v>141</v>
      </c>
    </row>
    <row r="50" spans="1:25" ht="18" customHeight="1" x14ac:dyDescent="0.3">
      <c r="A50" s="83"/>
      <c r="B50" s="83">
        <v>28</v>
      </c>
      <c r="C50" s="75" t="s">
        <v>109</v>
      </c>
      <c r="D50" s="83"/>
      <c r="E50" s="83"/>
      <c r="F50" s="114" t="s">
        <v>132</v>
      </c>
      <c r="G50" s="84">
        <v>44985</v>
      </c>
      <c r="H50" s="85">
        <v>625896.06000000006</v>
      </c>
      <c r="I50" s="86"/>
      <c r="J50" s="86">
        <v>9600001094</v>
      </c>
      <c r="U50" s="87">
        <v>9600001094</v>
      </c>
      <c r="W50" s="105" t="s">
        <v>141</v>
      </c>
    </row>
    <row r="51" spans="1:25" ht="18" customHeight="1" x14ac:dyDescent="0.3">
      <c r="A51" s="83"/>
      <c r="B51" s="83">
        <v>29</v>
      </c>
      <c r="C51" s="75" t="s">
        <v>109</v>
      </c>
      <c r="D51" s="83"/>
      <c r="E51" s="83"/>
      <c r="F51" s="114" t="s">
        <v>135</v>
      </c>
      <c r="G51" s="84">
        <v>45000</v>
      </c>
      <c r="H51" s="85">
        <v>574977.61</v>
      </c>
      <c r="I51" s="86"/>
      <c r="J51" s="86">
        <v>9600001094</v>
      </c>
      <c r="U51" s="87">
        <v>9600001094</v>
      </c>
      <c r="W51" s="105" t="s">
        <v>141</v>
      </c>
    </row>
    <row r="52" spans="1:25" ht="18" customHeight="1" thickBot="1" x14ac:dyDescent="0.35">
      <c r="A52" s="90"/>
      <c r="B52" s="90">
        <v>29</v>
      </c>
      <c r="C52" s="91" t="s">
        <v>109</v>
      </c>
      <c r="D52" s="90"/>
      <c r="E52" s="90"/>
      <c r="F52" s="115" t="s">
        <v>137</v>
      </c>
      <c r="G52" s="92">
        <v>45016</v>
      </c>
      <c r="H52" s="93">
        <v>826879.76</v>
      </c>
      <c r="I52" s="95"/>
      <c r="J52" s="95">
        <v>9600001094</v>
      </c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8">
        <v>9600001094</v>
      </c>
      <c r="V52" s="14">
        <f>SUM(H30:H52)</f>
        <v>19088525.719999999</v>
      </c>
      <c r="W52" s="105" t="s">
        <v>141</v>
      </c>
      <c r="Y52" s="70">
        <f>+V52-14257100</f>
        <v>4831425.7199999988</v>
      </c>
    </row>
    <row r="53" spans="1:25" ht="18" customHeight="1" x14ac:dyDescent="0.3">
      <c r="A53" s="74"/>
      <c r="B53" s="74"/>
      <c r="C53" s="75" t="s">
        <v>14</v>
      </c>
      <c r="D53" s="76" t="s">
        <v>37</v>
      </c>
      <c r="E53" s="77" t="s">
        <v>38</v>
      </c>
      <c r="F53" s="24">
        <v>10002424427</v>
      </c>
      <c r="G53" s="34">
        <v>44681</v>
      </c>
      <c r="H53" s="78">
        <v>2196237.6</v>
      </c>
      <c r="I53" s="79">
        <v>0</v>
      </c>
      <c r="J53" s="79">
        <v>0</v>
      </c>
      <c r="K53" s="80">
        <f>SUM(H53:J53)</f>
        <v>2196237.6</v>
      </c>
      <c r="L53" s="80">
        <f>K53-M53</f>
        <v>2196164.6</v>
      </c>
      <c r="M53" s="29">
        <v>73</v>
      </c>
      <c r="N53" s="81">
        <f>L53+M53</f>
        <v>2196237.6</v>
      </c>
      <c r="O53" s="82">
        <v>44690</v>
      </c>
      <c r="P53" s="81">
        <f>N53-K53</f>
        <v>0</v>
      </c>
      <c r="U53" s="30">
        <v>9800001544</v>
      </c>
      <c r="W53" s="11" t="s">
        <v>141</v>
      </c>
    </row>
    <row r="54" spans="1:25" ht="18" customHeight="1" x14ac:dyDescent="0.3">
      <c r="A54" s="74"/>
      <c r="B54" s="74"/>
      <c r="C54" s="75" t="s">
        <v>14</v>
      </c>
      <c r="D54" s="76" t="s">
        <v>37</v>
      </c>
      <c r="E54" s="77" t="s">
        <v>38</v>
      </c>
      <c r="F54" s="24" t="s">
        <v>89</v>
      </c>
      <c r="G54" s="34">
        <v>44712</v>
      </c>
      <c r="H54" s="78">
        <v>1805549.05</v>
      </c>
      <c r="I54" s="79">
        <v>0</v>
      </c>
      <c r="J54" s="79">
        <v>0</v>
      </c>
      <c r="K54" s="80">
        <f>SUM(H54:J54)</f>
        <v>1805549.05</v>
      </c>
      <c r="L54" s="80">
        <f>K54-M54</f>
        <v>1803743.05</v>
      </c>
      <c r="M54" s="29">
        <v>1806</v>
      </c>
      <c r="N54" s="81">
        <f>L54+M54</f>
        <v>1805549.05</v>
      </c>
      <c r="O54" s="82">
        <v>44714</v>
      </c>
      <c r="P54" s="81">
        <f>N54-K54</f>
        <v>0</v>
      </c>
      <c r="U54" s="30">
        <v>9800001544</v>
      </c>
      <c r="W54" s="11" t="s">
        <v>141</v>
      </c>
    </row>
    <row r="55" spans="1:25" ht="18" customHeight="1" x14ac:dyDescent="0.3">
      <c r="A55" s="74"/>
      <c r="B55" s="74"/>
      <c r="C55" s="75" t="s">
        <v>14</v>
      </c>
      <c r="D55" s="76" t="s">
        <v>37</v>
      </c>
      <c r="E55" s="77" t="s">
        <v>38</v>
      </c>
      <c r="F55" s="24">
        <v>10002572629</v>
      </c>
      <c r="G55" s="34">
        <v>44742</v>
      </c>
      <c r="H55" s="78">
        <v>1696156.76</v>
      </c>
      <c r="I55" s="79">
        <v>0</v>
      </c>
      <c r="J55" s="79">
        <v>0</v>
      </c>
      <c r="K55" s="80">
        <f>SUM(H55:J55)</f>
        <v>1696156.76</v>
      </c>
      <c r="L55" s="80">
        <f>K55-M55</f>
        <v>1694459.76</v>
      </c>
      <c r="M55" s="29">
        <v>1697</v>
      </c>
      <c r="N55" s="81">
        <f>L55+M55</f>
        <v>1696156.76</v>
      </c>
      <c r="O55" s="82">
        <v>44754</v>
      </c>
      <c r="P55" s="81">
        <f>N55-K55</f>
        <v>0</v>
      </c>
      <c r="T55" s="80">
        <f>SUM(H51:H55)</f>
        <v>7099800.7800000003</v>
      </c>
      <c r="U55" s="30">
        <v>9800001544</v>
      </c>
      <c r="W55" s="11" t="s">
        <v>141</v>
      </c>
    </row>
    <row r="56" spans="1:25" ht="18" customHeight="1" x14ac:dyDescent="0.3">
      <c r="A56" s="74"/>
      <c r="B56" s="74"/>
      <c r="C56" s="75" t="s">
        <v>14</v>
      </c>
      <c r="D56" s="76" t="s">
        <v>37</v>
      </c>
      <c r="E56" s="77" t="s">
        <v>38</v>
      </c>
      <c r="F56" s="24">
        <v>10002633790</v>
      </c>
      <c r="G56" s="34">
        <v>44773</v>
      </c>
      <c r="H56" s="78">
        <v>1401541.09</v>
      </c>
      <c r="I56" s="79">
        <v>0</v>
      </c>
      <c r="J56" s="79">
        <v>0</v>
      </c>
      <c r="K56" s="80">
        <f>SUM(H56:J56)</f>
        <v>1401541.09</v>
      </c>
      <c r="L56" s="81">
        <f>K56-M56</f>
        <v>1400139.09</v>
      </c>
      <c r="M56" s="29">
        <v>1402</v>
      </c>
      <c r="N56" s="81">
        <f>L56+M56</f>
        <v>1401541.09</v>
      </c>
      <c r="O56" s="82">
        <v>44781</v>
      </c>
      <c r="P56" s="81">
        <f>N56-K56</f>
        <v>0</v>
      </c>
      <c r="T56" s="80">
        <f>SUM(H53:H56)</f>
        <v>7099484.5</v>
      </c>
      <c r="U56" s="30">
        <v>9800001544</v>
      </c>
      <c r="W56" s="11" t="s">
        <v>141</v>
      </c>
    </row>
    <row r="57" spans="1:25" ht="18" customHeight="1" x14ac:dyDescent="0.3">
      <c r="A57" s="74"/>
      <c r="B57" s="74"/>
      <c r="C57" s="75" t="s">
        <v>14</v>
      </c>
      <c r="D57" s="76" t="s">
        <v>37</v>
      </c>
      <c r="E57" s="77" t="s">
        <v>38</v>
      </c>
      <c r="F57" s="37" t="s">
        <v>101</v>
      </c>
      <c r="G57" s="34">
        <v>44804</v>
      </c>
      <c r="H57" s="78">
        <v>1335301.67</v>
      </c>
      <c r="I57" s="79">
        <v>0</v>
      </c>
      <c r="J57" s="79">
        <v>0</v>
      </c>
      <c r="K57" s="80">
        <f>SUM(H57:J57)</f>
        <v>1335301.67</v>
      </c>
      <c r="L57" s="29">
        <f>K57-M57</f>
        <v>1333965.67</v>
      </c>
      <c r="M57" s="29">
        <v>1336</v>
      </c>
      <c r="N57" s="81">
        <f>L57+M57</f>
        <v>1335301.67</v>
      </c>
      <c r="O57" s="82">
        <v>44813</v>
      </c>
      <c r="P57" s="81">
        <f>N57-K57</f>
        <v>0</v>
      </c>
      <c r="T57" s="80">
        <f>SUM(H53:H57)</f>
        <v>8434786.1699999999</v>
      </c>
      <c r="U57" s="30">
        <v>9800001544</v>
      </c>
      <c r="W57" s="11" t="s">
        <v>141</v>
      </c>
    </row>
    <row r="58" spans="1:25" ht="18" customHeight="1" x14ac:dyDescent="0.3">
      <c r="A58" s="74"/>
      <c r="B58" s="74"/>
      <c r="C58" s="75" t="s">
        <v>14</v>
      </c>
      <c r="D58" s="76"/>
      <c r="E58" s="77"/>
      <c r="F58" s="37" t="s">
        <v>105</v>
      </c>
      <c r="G58" s="34">
        <v>44834</v>
      </c>
      <c r="H58" s="78">
        <v>1918711.79</v>
      </c>
      <c r="I58" s="79"/>
      <c r="J58" s="79"/>
      <c r="K58" s="80"/>
      <c r="M58" s="29">
        <v>1919</v>
      </c>
      <c r="N58" s="81">
        <v>1916792.79</v>
      </c>
      <c r="O58" s="82"/>
      <c r="P58" s="81"/>
      <c r="U58" s="30">
        <v>9800001544</v>
      </c>
      <c r="W58" s="11" t="s">
        <v>141</v>
      </c>
    </row>
    <row r="59" spans="1:25" ht="18" customHeight="1" x14ac:dyDescent="0.3">
      <c r="A59" s="83"/>
      <c r="B59" s="83">
        <v>24</v>
      </c>
      <c r="C59" s="75" t="s">
        <v>109</v>
      </c>
      <c r="D59" s="83"/>
      <c r="E59" s="83"/>
      <c r="F59" s="114" t="s">
        <v>114</v>
      </c>
      <c r="G59" s="84">
        <v>44865</v>
      </c>
      <c r="H59" s="85">
        <v>1898531.52</v>
      </c>
      <c r="I59" s="88">
        <f>SUM(H55:H59)</f>
        <v>8250242.8300000001</v>
      </c>
      <c r="J59" s="86">
        <v>9800001544</v>
      </c>
      <c r="T59" s="80">
        <f>SUM(H55:H59)</f>
        <v>8250242.8300000001</v>
      </c>
      <c r="U59" s="87">
        <v>9800001544</v>
      </c>
      <c r="W59" s="11" t="s">
        <v>141</v>
      </c>
    </row>
    <row r="60" spans="1:25" ht="18" customHeight="1" x14ac:dyDescent="0.3">
      <c r="A60" s="83"/>
      <c r="B60" s="83">
        <v>25</v>
      </c>
      <c r="C60" s="75" t="s">
        <v>109</v>
      </c>
      <c r="D60" s="83"/>
      <c r="E60" s="83"/>
      <c r="F60" s="114" t="s">
        <v>117</v>
      </c>
      <c r="G60" s="84">
        <v>44895</v>
      </c>
      <c r="H60" s="85">
        <v>1845753.33</v>
      </c>
      <c r="I60" s="86"/>
      <c r="J60" s="86">
        <v>9800001544</v>
      </c>
      <c r="U60" s="87">
        <v>9800001544</v>
      </c>
      <c r="W60" s="11" t="s">
        <v>141</v>
      </c>
    </row>
    <row r="61" spans="1:25" ht="18" customHeight="1" x14ac:dyDescent="0.3">
      <c r="A61" s="83"/>
      <c r="B61" s="83">
        <v>26</v>
      </c>
      <c r="C61" s="75" t="s">
        <v>109</v>
      </c>
      <c r="D61" s="83"/>
      <c r="E61" s="83"/>
      <c r="F61" s="114" t="s">
        <v>123</v>
      </c>
      <c r="G61" s="84">
        <v>44926</v>
      </c>
      <c r="H61" s="85">
        <v>2217568.12</v>
      </c>
      <c r="I61" s="86"/>
      <c r="J61" s="86">
        <v>9800001544</v>
      </c>
      <c r="U61" s="87">
        <v>9800001544</v>
      </c>
      <c r="W61" s="11" t="s">
        <v>141</v>
      </c>
    </row>
    <row r="62" spans="1:25" ht="18" customHeight="1" x14ac:dyDescent="0.3">
      <c r="A62" s="83"/>
      <c r="B62" s="83">
        <v>27</v>
      </c>
      <c r="C62" s="75" t="s">
        <v>109</v>
      </c>
      <c r="D62" s="83"/>
      <c r="E62" s="83"/>
      <c r="F62" s="114" t="s">
        <v>128</v>
      </c>
      <c r="G62" s="84">
        <v>44957</v>
      </c>
      <c r="H62" s="85">
        <v>1785642.52</v>
      </c>
      <c r="I62" s="86"/>
      <c r="J62" s="86">
        <v>9800001544</v>
      </c>
      <c r="U62" s="87">
        <v>9800001544</v>
      </c>
      <c r="W62" s="11" t="s">
        <v>141</v>
      </c>
    </row>
    <row r="63" spans="1:25" ht="18" customHeight="1" x14ac:dyDescent="0.3">
      <c r="A63" s="83"/>
      <c r="B63" s="83">
        <v>28</v>
      </c>
      <c r="C63" s="75" t="s">
        <v>109</v>
      </c>
      <c r="D63" s="83"/>
      <c r="E63" s="83"/>
      <c r="F63" s="114" t="s">
        <v>134</v>
      </c>
      <c r="G63" s="84">
        <v>44985</v>
      </c>
      <c r="H63" s="85">
        <v>1372404.54</v>
      </c>
      <c r="I63" s="88">
        <f>SUM(H59:H63)</f>
        <v>9119900.0300000012</v>
      </c>
      <c r="J63" s="86">
        <v>9800001544</v>
      </c>
      <c r="T63" s="80">
        <f>SUM(H59:H63)</f>
        <v>9119900.0300000012</v>
      </c>
      <c r="U63" s="87">
        <v>9800001544</v>
      </c>
      <c r="W63" s="11" t="s">
        <v>141</v>
      </c>
    </row>
    <row r="64" spans="1:25" ht="18" customHeight="1" thickBot="1" x14ac:dyDescent="0.35">
      <c r="A64" s="90"/>
      <c r="B64" s="90">
        <v>29</v>
      </c>
      <c r="C64" s="91" t="s">
        <v>109</v>
      </c>
      <c r="D64" s="90"/>
      <c r="E64" s="90"/>
      <c r="F64" s="115" t="s">
        <v>138</v>
      </c>
      <c r="G64" s="92">
        <v>45016</v>
      </c>
      <c r="H64" s="93">
        <v>2094630.54</v>
      </c>
      <c r="I64" s="95"/>
      <c r="J64" s="95">
        <v>9800001544</v>
      </c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8">
        <v>9800001544</v>
      </c>
      <c r="V64" s="14">
        <f>SUM(H53:H64)</f>
        <v>21568028.529999997</v>
      </c>
      <c r="W64" s="11" t="s">
        <v>141</v>
      </c>
    </row>
    <row r="66" spans="7:23" ht="18" customHeight="1" thickBot="1" x14ac:dyDescent="0.35">
      <c r="G66" s="72" t="s">
        <v>140</v>
      </c>
      <c r="H66" s="89">
        <f>SUM(H6:H65)</f>
        <v>64617823.929999992</v>
      </c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89">
        <f>SUM(V6:V65)</f>
        <v>64617823.929999992</v>
      </c>
      <c r="W66" s="69"/>
    </row>
  </sheetData>
  <sortState ref="A6:V64">
    <sortCondition ref="U6:U64"/>
  </sortState>
  <mergeCells count="3">
    <mergeCell ref="B4:F4"/>
    <mergeCell ref="A2:V2"/>
    <mergeCell ref="A3:V3"/>
  </mergeCells>
  <pageMargins left="0.7" right="0.7" top="0.75" bottom="0.75" header="0.3" footer="0.3"/>
  <pageSetup paperSize="9" scale="5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zoomScale="110" zoomScaleNormal="110" zoomScaleSheetLayoutView="120" workbookViewId="0">
      <pane ySplit="6" topLeftCell="A7" activePane="bottomLeft" state="frozen"/>
      <selection pane="bottomLeft" activeCell="I19" sqref="I19"/>
    </sheetView>
  </sheetViews>
  <sheetFormatPr defaultColWidth="14.7109375" defaultRowHeight="15.75" x14ac:dyDescent="0.3"/>
  <cols>
    <col min="1" max="1" width="12.140625" style="29" bestFit="1" customWidth="1"/>
    <col min="2" max="2" width="10.42578125" style="29" bestFit="1" customWidth="1"/>
    <col min="3" max="3" width="20.85546875" style="29" bestFit="1" customWidth="1"/>
    <col min="4" max="4" width="21.28515625" style="29" hidden="1" customWidth="1"/>
    <col min="5" max="5" width="13.28515625" style="29" hidden="1" customWidth="1"/>
    <col min="6" max="6" width="15.42578125" style="29" bestFit="1" customWidth="1"/>
    <col min="7" max="7" width="13.42578125" style="29" bestFit="1" customWidth="1"/>
    <col min="8" max="8" width="16" style="31" bestFit="1" customWidth="1"/>
    <col min="9" max="9" width="13.7109375" style="30" bestFit="1" customWidth="1"/>
    <col min="10" max="10" width="18.85546875" style="30" customWidth="1"/>
    <col min="11" max="11" width="8.140625" style="29" customWidth="1"/>
    <col min="12" max="12" width="15" style="29" bestFit="1" customWidth="1"/>
    <col min="13" max="244" width="14.7109375" style="29"/>
    <col min="245" max="245" width="13.42578125" style="29" bestFit="1" customWidth="1"/>
    <col min="246" max="246" width="11" style="29" bestFit="1" customWidth="1"/>
    <col min="247" max="247" width="17.85546875" style="29" bestFit="1" customWidth="1"/>
    <col min="248" max="249" width="0" style="29" hidden="1" customWidth="1"/>
    <col min="250" max="250" width="17.7109375" style="29" customWidth="1"/>
    <col min="251" max="251" width="18" style="29" customWidth="1"/>
    <col min="252" max="252" width="19.7109375" style="29" bestFit="1" customWidth="1"/>
    <col min="253" max="254" width="14.7109375" style="29"/>
    <col min="255" max="255" width="21.42578125" style="29" customWidth="1"/>
    <col min="256" max="257" width="14.7109375" style="29"/>
    <col min="258" max="258" width="21.42578125" style="29" customWidth="1"/>
    <col min="259" max="259" width="14.7109375" style="29"/>
    <col min="260" max="260" width="16.28515625" style="29" customWidth="1"/>
    <col min="261" max="500" width="14.7109375" style="29"/>
    <col min="501" max="501" width="13.42578125" style="29" bestFit="1" customWidth="1"/>
    <col min="502" max="502" width="11" style="29" bestFit="1" customWidth="1"/>
    <col min="503" max="503" width="17.85546875" style="29" bestFit="1" customWidth="1"/>
    <col min="504" max="505" width="0" style="29" hidden="1" customWidth="1"/>
    <col min="506" max="506" width="17.7109375" style="29" customWidth="1"/>
    <col min="507" max="507" width="18" style="29" customWidth="1"/>
    <col min="508" max="508" width="19.7109375" style="29" bestFit="1" customWidth="1"/>
    <col min="509" max="510" width="14.7109375" style="29"/>
    <col min="511" max="511" width="21.42578125" style="29" customWidth="1"/>
    <col min="512" max="513" width="14.7109375" style="29"/>
    <col min="514" max="514" width="21.42578125" style="29" customWidth="1"/>
    <col min="515" max="515" width="14.7109375" style="29"/>
    <col min="516" max="516" width="16.28515625" style="29" customWidth="1"/>
    <col min="517" max="756" width="14.7109375" style="29"/>
    <col min="757" max="757" width="13.42578125" style="29" bestFit="1" customWidth="1"/>
    <col min="758" max="758" width="11" style="29" bestFit="1" customWidth="1"/>
    <col min="759" max="759" width="17.85546875" style="29" bestFit="1" customWidth="1"/>
    <col min="760" max="761" width="0" style="29" hidden="1" customWidth="1"/>
    <col min="762" max="762" width="17.7109375" style="29" customWidth="1"/>
    <col min="763" max="763" width="18" style="29" customWidth="1"/>
    <col min="764" max="764" width="19.7109375" style="29" bestFit="1" customWidth="1"/>
    <col min="765" max="766" width="14.7109375" style="29"/>
    <col min="767" max="767" width="21.42578125" style="29" customWidth="1"/>
    <col min="768" max="769" width="14.7109375" style="29"/>
    <col min="770" max="770" width="21.42578125" style="29" customWidth="1"/>
    <col min="771" max="771" width="14.7109375" style="29"/>
    <col min="772" max="772" width="16.28515625" style="29" customWidth="1"/>
    <col min="773" max="1012" width="14.7109375" style="29"/>
    <col min="1013" max="1013" width="13.42578125" style="29" bestFit="1" customWidth="1"/>
    <col min="1014" max="1014" width="11" style="29" bestFit="1" customWidth="1"/>
    <col min="1015" max="1015" width="17.85546875" style="29" bestFit="1" customWidth="1"/>
    <col min="1016" max="1017" width="0" style="29" hidden="1" customWidth="1"/>
    <col min="1018" max="1018" width="17.7109375" style="29" customWidth="1"/>
    <col min="1019" max="1019" width="18" style="29" customWidth="1"/>
    <col min="1020" max="1020" width="19.7109375" style="29" bestFit="1" customWidth="1"/>
    <col min="1021" max="1022" width="14.7109375" style="29"/>
    <col min="1023" max="1023" width="21.42578125" style="29" customWidth="1"/>
    <col min="1024" max="1025" width="14.7109375" style="29"/>
    <col min="1026" max="1026" width="21.42578125" style="29" customWidth="1"/>
    <col min="1027" max="1027" width="14.7109375" style="29"/>
    <col min="1028" max="1028" width="16.28515625" style="29" customWidth="1"/>
    <col min="1029" max="1268" width="14.7109375" style="29"/>
    <col min="1269" max="1269" width="13.42578125" style="29" bestFit="1" customWidth="1"/>
    <col min="1270" max="1270" width="11" style="29" bestFit="1" customWidth="1"/>
    <col min="1271" max="1271" width="17.85546875" style="29" bestFit="1" customWidth="1"/>
    <col min="1272" max="1273" width="0" style="29" hidden="1" customWidth="1"/>
    <col min="1274" max="1274" width="17.7109375" style="29" customWidth="1"/>
    <col min="1275" max="1275" width="18" style="29" customWidth="1"/>
    <col min="1276" max="1276" width="19.7109375" style="29" bestFit="1" customWidth="1"/>
    <col min="1277" max="1278" width="14.7109375" style="29"/>
    <col min="1279" max="1279" width="21.42578125" style="29" customWidth="1"/>
    <col min="1280" max="1281" width="14.7109375" style="29"/>
    <col min="1282" max="1282" width="21.42578125" style="29" customWidth="1"/>
    <col min="1283" max="1283" width="14.7109375" style="29"/>
    <col min="1284" max="1284" width="16.28515625" style="29" customWidth="1"/>
    <col min="1285" max="1524" width="14.7109375" style="29"/>
    <col min="1525" max="1525" width="13.42578125" style="29" bestFit="1" customWidth="1"/>
    <col min="1526" max="1526" width="11" style="29" bestFit="1" customWidth="1"/>
    <col min="1527" max="1527" width="17.85546875" style="29" bestFit="1" customWidth="1"/>
    <col min="1528" max="1529" width="0" style="29" hidden="1" customWidth="1"/>
    <col min="1530" max="1530" width="17.7109375" style="29" customWidth="1"/>
    <col min="1531" max="1531" width="18" style="29" customWidth="1"/>
    <col min="1532" max="1532" width="19.7109375" style="29" bestFit="1" customWidth="1"/>
    <col min="1533" max="1534" width="14.7109375" style="29"/>
    <col min="1535" max="1535" width="21.42578125" style="29" customWidth="1"/>
    <col min="1536" max="1537" width="14.7109375" style="29"/>
    <col min="1538" max="1538" width="21.42578125" style="29" customWidth="1"/>
    <col min="1539" max="1539" width="14.7109375" style="29"/>
    <col min="1540" max="1540" width="16.28515625" style="29" customWidth="1"/>
    <col min="1541" max="1780" width="14.7109375" style="29"/>
    <col min="1781" max="1781" width="13.42578125" style="29" bestFit="1" customWidth="1"/>
    <col min="1782" max="1782" width="11" style="29" bestFit="1" customWidth="1"/>
    <col min="1783" max="1783" width="17.85546875" style="29" bestFit="1" customWidth="1"/>
    <col min="1784" max="1785" width="0" style="29" hidden="1" customWidth="1"/>
    <col min="1786" max="1786" width="17.7109375" style="29" customWidth="1"/>
    <col min="1787" max="1787" width="18" style="29" customWidth="1"/>
    <col min="1788" max="1788" width="19.7109375" style="29" bestFit="1" customWidth="1"/>
    <col min="1789" max="1790" width="14.7109375" style="29"/>
    <col min="1791" max="1791" width="21.42578125" style="29" customWidth="1"/>
    <col min="1792" max="1793" width="14.7109375" style="29"/>
    <col min="1794" max="1794" width="21.42578125" style="29" customWidth="1"/>
    <col min="1795" max="1795" width="14.7109375" style="29"/>
    <col min="1796" max="1796" width="16.28515625" style="29" customWidth="1"/>
    <col min="1797" max="2036" width="14.7109375" style="29"/>
    <col min="2037" max="2037" width="13.42578125" style="29" bestFit="1" customWidth="1"/>
    <col min="2038" max="2038" width="11" style="29" bestFit="1" customWidth="1"/>
    <col min="2039" max="2039" width="17.85546875" style="29" bestFit="1" customWidth="1"/>
    <col min="2040" max="2041" width="0" style="29" hidden="1" customWidth="1"/>
    <col min="2042" max="2042" width="17.7109375" style="29" customWidth="1"/>
    <col min="2043" max="2043" width="18" style="29" customWidth="1"/>
    <col min="2044" max="2044" width="19.7109375" style="29" bestFit="1" customWidth="1"/>
    <col min="2045" max="2046" width="14.7109375" style="29"/>
    <col min="2047" max="2047" width="21.42578125" style="29" customWidth="1"/>
    <col min="2048" max="2049" width="14.7109375" style="29"/>
    <col min="2050" max="2050" width="21.42578125" style="29" customWidth="1"/>
    <col min="2051" max="2051" width="14.7109375" style="29"/>
    <col min="2052" max="2052" width="16.28515625" style="29" customWidth="1"/>
    <col min="2053" max="2292" width="14.7109375" style="29"/>
    <col min="2293" max="2293" width="13.42578125" style="29" bestFit="1" customWidth="1"/>
    <col min="2294" max="2294" width="11" style="29" bestFit="1" customWidth="1"/>
    <col min="2295" max="2295" width="17.85546875" style="29" bestFit="1" customWidth="1"/>
    <col min="2296" max="2297" width="0" style="29" hidden="1" customWidth="1"/>
    <col min="2298" max="2298" width="17.7109375" style="29" customWidth="1"/>
    <col min="2299" max="2299" width="18" style="29" customWidth="1"/>
    <col min="2300" max="2300" width="19.7109375" style="29" bestFit="1" customWidth="1"/>
    <col min="2301" max="2302" width="14.7109375" style="29"/>
    <col min="2303" max="2303" width="21.42578125" style="29" customWidth="1"/>
    <col min="2304" max="2305" width="14.7109375" style="29"/>
    <col min="2306" max="2306" width="21.42578125" style="29" customWidth="1"/>
    <col min="2307" max="2307" width="14.7109375" style="29"/>
    <col min="2308" max="2308" width="16.28515625" style="29" customWidth="1"/>
    <col min="2309" max="2548" width="14.7109375" style="29"/>
    <col min="2549" max="2549" width="13.42578125" style="29" bestFit="1" customWidth="1"/>
    <col min="2550" max="2550" width="11" style="29" bestFit="1" customWidth="1"/>
    <col min="2551" max="2551" width="17.85546875" style="29" bestFit="1" customWidth="1"/>
    <col min="2552" max="2553" width="0" style="29" hidden="1" customWidth="1"/>
    <col min="2554" max="2554" width="17.7109375" style="29" customWidth="1"/>
    <col min="2555" max="2555" width="18" style="29" customWidth="1"/>
    <col min="2556" max="2556" width="19.7109375" style="29" bestFit="1" customWidth="1"/>
    <col min="2557" max="2558" width="14.7109375" style="29"/>
    <col min="2559" max="2559" width="21.42578125" style="29" customWidth="1"/>
    <col min="2560" max="2561" width="14.7109375" style="29"/>
    <col min="2562" max="2562" width="21.42578125" style="29" customWidth="1"/>
    <col min="2563" max="2563" width="14.7109375" style="29"/>
    <col min="2564" max="2564" width="16.28515625" style="29" customWidth="1"/>
    <col min="2565" max="2804" width="14.7109375" style="29"/>
    <col min="2805" max="2805" width="13.42578125" style="29" bestFit="1" customWidth="1"/>
    <col min="2806" max="2806" width="11" style="29" bestFit="1" customWidth="1"/>
    <col min="2807" max="2807" width="17.85546875" style="29" bestFit="1" customWidth="1"/>
    <col min="2808" max="2809" width="0" style="29" hidden="1" customWidth="1"/>
    <col min="2810" max="2810" width="17.7109375" style="29" customWidth="1"/>
    <col min="2811" max="2811" width="18" style="29" customWidth="1"/>
    <col min="2812" max="2812" width="19.7109375" style="29" bestFit="1" customWidth="1"/>
    <col min="2813" max="2814" width="14.7109375" style="29"/>
    <col min="2815" max="2815" width="21.42578125" style="29" customWidth="1"/>
    <col min="2816" max="2817" width="14.7109375" style="29"/>
    <col min="2818" max="2818" width="21.42578125" style="29" customWidth="1"/>
    <col min="2819" max="2819" width="14.7109375" style="29"/>
    <col min="2820" max="2820" width="16.28515625" style="29" customWidth="1"/>
    <col min="2821" max="3060" width="14.7109375" style="29"/>
    <col min="3061" max="3061" width="13.42578125" style="29" bestFit="1" customWidth="1"/>
    <col min="3062" max="3062" width="11" style="29" bestFit="1" customWidth="1"/>
    <col min="3063" max="3063" width="17.85546875" style="29" bestFit="1" customWidth="1"/>
    <col min="3064" max="3065" width="0" style="29" hidden="1" customWidth="1"/>
    <col min="3066" max="3066" width="17.7109375" style="29" customWidth="1"/>
    <col min="3067" max="3067" width="18" style="29" customWidth="1"/>
    <col min="3068" max="3068" width="19.7109375" style="29" bestFit="1" customWidth="1"/>
    <col min="3069" max="3070" width="14.7109375" style="29"/>
    <col min="3071" max="3071" width="21.42578125" style="29" customWidth="1"/>
    <col min="3072" max="3073" width="14.7109375" style="29"/>
    <col min="3074" max="3074" width="21.42578125" style="29" customWidth="1"/>
    <col min="3075" max="3075" width="14.7109375" style="29"/>
    <col min="3076" max="3076" width="16.28515625" style="29" customWidth="1"/>
    <col min="3077" max="3316" width="14.7109375" style="29"/>
    <col min="3317" max="3317" width="13.42578125" style="29" bestFit="1" customWidth="1"/>
    <col min="3318" max="3318" width="11" style="29" bestFit="1" customWidth="1"/>
    <col min="3319" max="3319" width="17.85546875" style="29" bestFit="1" customWidth="1"/>
    <col min="3320" max="3321" width="0" style="29" hidden="1" customWidth="1"/>
    <col min="3322" max="3322" width="17.7109375" style="29" customWidth="1"/>
    <col min="3323" max="3323" width="18" style="29" customWidth="1"/>
    <col min="3324" max="3324" width="19.7109375" style="29" bestFit="1" customWidth="1"/>
    <col min="3325" max="3326" width="14.7109375" style="29"/>
    <col min="3327" max="3327" width="21.42578125" style="29" customWidth="1"/>
    <col min="3328" max="3329" width="14.7109375" style="29"/>
    <col min="3330" max="3330" width="21.42578125" style="29" customWidth="1"/>
    <col min="3331" max="3331" width="14.7109375" style="29"/>
    <col min="3332" max="3332" width="16.28515625" style="29" customWidth="1"/>
    <col min="3333" max="3572" width="14.7109375" style="29"/>
    <col min="3573" max="3573" width="13.42578125" style="29" bestFit="1" customWidth="1"/>
    <col min="3574" max="3574" width="11" style="29" bestFit="1" customWidth="1"/>
    <col min="3575" max="3575" width="17.85546875" style="29" bestFit="1" customWidth="1"/>
    <col min="3576" max="3577" width="0" style="29" hidden="1" customWidth="1"/>
    <col min="3578" max="3578" width="17.7109375" style="29" customWidth="1"/>
    <col min="3579" max="3579" width="18" style="29" customWidth="1"/>
    <col min="3580" max="3580" width="19.7109375" style="29" bestFit="1" customWidth="1"/>
    <col min="3581" max="3582" width="14.7109375" style="29"/>
    <col min="3583" max="3583" width="21.42578125" style="29" customWidth="1"/>
    <col min="3584" max="3585" width="14.7109375" style="29"/>
    <col min="3586" max="3586" width="21.42578125" style="29" customWidth="1"/>
    <col min="3587" max="3587" width="14.7109375" style="29"/>
    <col min="3588" max="3588" width="16.28515625" style="29" customWidth="1"/>
    <col min="3589" max="3828" width="14.7109375" style="29"/>
    <col min="3829" max="3829" width="13.42578125" style="29" bestFit="1" customWidth="1"/>
    <col min="3830" max="3830" width="11" style="29" bestFit="1" customWidth="1"/>
    <col min="3831" max="3831" width="17.85546875" style="29" bestFit="1" customWidth="1"/>
    <col min="3832" max="3833" width="0" style="29" hidden="1" customWidth="1"/>
    <col min="3834" max="3834" width="17.7109375" style="29" customWidth="1"/>
    <col min="3835" max="3835" width="18" style="29" customWidth="1"/>
    <col min="3836" max="3836" width="19.7109375" style="29" bestFit="1" customWidth="1"/>
    <col min="3837" max="3838" width="14.7109375" style="29"/>
    <col min="3839" max="3839" width="21.42578125" style="29" customWidth="1"/>
    <col min="3840" max="3841" width="14.7109375" style="29"/>
    <col min="3842" max="3842" width="21.42578125" style="29" customWidth="1"/>
    <col min="3843" max="3843" width="14.7109375" style="29"/>
    <col min="3844" max="3844" width="16.28515625" style="29" customWidth="1"/>
    <col min="3845" max="4084" width="14.7109375" style="29"/>
    <col min="4085" max="4085" width="13.42578125" style="29" bestFit="1" customWidth="1"/>
    <col min="4086" max="4086" width="11" style="29" bestFit="1" customWidth="1"/>
    <col min="4087" max="4087" width="17.85546875" style="29" bestFit="1" customWidth="1"/>
    <col min="4088" max="4089" width="0" style="29" hidden="1" customWidth="1"/>
    <col min="4090" max="4090" width="17.7109375" style="29" customWidth="1"/>
    <col min="4091" max="4091" width="18" style="29" customWidth="1"/>
    <col min="4092" max="4092" width="19.7109375" style="29" bestFit="1" customWidth="1"/>
    <col min="4093" max="4094" width="14.7109375" style="29"/>
    <col min="4095" max="4095" width="21.42578125" style="29" customWidth="1"/>
    <col min="4096" max="4097" width="14.7109375" style="29"/>
    <col min="4098" max="4098" width="21.42578125" style="29" customWidth="1"/>
    <col min="4099" max="4099" width="14.7109375" style="29"/>
    <col min="4100" max="4100" width="16.28515625" style="29" customWidth="1"/>
    <col min="4101" max="4340" width="14.7109375" style="29"/>
    <col min="4341" max="4341" width="13.42578125" style="29" bestFit="1" customWidth="1"/>
    <col min="4342" max="4342" width="11" style="29" bestFit="1" customWidth="1"/>
    <col min="4343" max="4343" width="17.85546875" style="29" bestFit="1" customWidth="1"/>
    <col min="4344" max="4345" width="0" style="29" hidden="1" customWidth="1"/>
    <col min="4346" max="4346" width="17.7109375" style="29" customWidth="1"/>
    <col min="4347" max="4347" width="18" style="29" customWidth="1"/>
    <col min="4348" max="4348" width="19.7109375" style="29" bestFit="1" customWidth="1"/>
    <col min="4349" max="4350" width="14.7109375" style="29"/>
    <col min="4351" max="4351" width="21.42578125" style="29" customWidth="1"/>
    <col min="4352" max="4353" width="14.7109375" style="29"/>
    <col min="4354" max="4354" width="21.42578125" style="29" customWidth="1"/>
    <col min="4355" max="4355" width="14.7109375" style="29"/>
    <col min="4356" max="4356" width="16.28515625" style="29" customWidth="1"/>
    <col min="4357" max="4596" width="14.7109375" style="29"/>
    <col min="4597" max="4597" width="13.42578125" style="29" bestFit="1" customWidth="1"/>
    <col min="4598" max="4598" width="11" style="29" bestFit="1" customWidth="1"/>
    <col min="4599" max="4599" width="17.85546875" style="29" bestFit="1" customWidth="1"/>
    <col min="4600" max="4601" width="0" style="29" hidden="1" customWidth="1"/>
    <col min="4602" max="4602" width="17.7109375" style="29" customWidth="1"/>
    <col min="4603" max="4603" width="18" style="29" customWidth="1"/>
    <col min="4604" max="4604" width="19.7109375" style="29" bestFit="1" customWidth="1"/>
    <col min="4605" max="4606" width="14.7109375" style="29"/>
    <col min="4607" max="4607" width="21.42578125" style="29" customWidth="1"/>
    <col min="4608" max="4609" width="14.7109375" style="29"/>
    <col min="4610" max="4610" width="21.42578125" style="29" customWidth="1"/>
    <col min="4611" max="4611" width="14.7109375" style="29"/>
    <col min="4612" max="4612" width="16.28515625" style="29" customWidth="1"/>
    <col min="4613" max="4852" width="14.7109375" style="29"/>
    <col min="4853" max="4853" width="13.42578125" style="29" bestFit="1" customWidth="1"/>
    <col min="4854" max="4854" width="11" style="29" bestFit="1" customWidth="1"/>
    <col min="4855" max="4855" width="17.85546875" style="29" bestFit="1" customWidth="1"/>
    <col min="4856" max="4857" width="0" style="29" hidden="1" customWidth="1"/>
    <col min="4858" max="4858" width="17.7109375" style="29" customWidth="1"/>
    <col min="4859" max="4859" width="18" style="29" customWidth="1"/>
    <col min="4860" max="4860" width="19.7109375" style="29" bestFit="1" customWidth="1"/>
    <col min="4861" max="4862" width="14.7109375" style="29"/>
    <col min="4863" max="4863" width="21.42578125" style="29" customWidth="1"/>
    <col min="4864" max="4865" width="14.7109375" style="29"/>
    <col min="4866" max="4866" width="21.42578125" style="29" customWidth="1"/>
    <col min="4867" max="4867" width="14.7109375" style="29"/>
    <col min="4868" max="4868" width="16.28515625" style="29" customWidth="1"/>
    <col min="4869" max="5108" width="14.7109375" style="29"/>
    <col min="5109" max="5109" width="13.42578125" style="29" bestFit="1" customWidth="1"/>
    <col min="5110" max="5110" width="11" style="29" bestFit="1" customWidth="1"/>
    <col min="5111" max="5111" width="17.85546875" style="29" bestFit="1" customWidth="1"/>
    <col min="5112" max="5113" width="0" style="29" hidden="1" customWidth="1"/>
    <col min="5114" max="5114" width="17.7109375" style="29" customWidth="1"/>
    <col min="5115" max="5115" width="18" style="29" customWidth="1"/>
    <col min="5116" max="5116" width="19.7109375" style="29" bestFit="1" customWidth="1"/>
    <col min="5117" max="5118" width="14.7109375" style="29"/>
    <col min="5119" max="5119" width="21.42578125" style="29" customWidth="1"/>
    <col min="5120" max="5121" width="14.7109375" style="29"/>
    <col min="5122" max="5122" width="21.42578125" style="29" customWidth="1"/>
    <col min="5123" max="5123" width="14.7109375" style="29"/>
    <col min="5124" max="5124" width="16.28515625" style="29" customWidth="1"/>
    <col min="5125" max="5364" width="14.7109375" style="29"/>
    <col min="5365" max="5365" width="13.42578125" style="29" bestFit="1" customWidth="1"/>
    <col min="5366" max="5366" width="11" style="29" bestFit="1" customWidth="1"/>
    <col min="5367" max="5367" width="17.85546875" style="29" bestFit="1" customWidth="1"/>
    <col min="5368" max="5369" width="0" style="29" hidden="1" customWidth="1"/>
    <col min="5370" max="5370" width="17.7109375" style="29" customWidth="1"/>
    <col min="5371" max="5371" width="18" style="29" customWidth="1"/>
    <col min="5372" max="5372" width="19.7109375" style="29" bestFit="1" customWidth="1"/>
    <col min="5373" max="5374" width="14.7109375" style="29"/>
    <col min="5375" max="5375" width="21.42578125" style="29" customWidth="1"/>
    <col min="5376" max="5377" width="14.7109375" style="29"/>
    <col min="5378" max="5378" width="21.42578125" style="29" customWidth="1"/>
    <col min="5379" max="5379" width="14.7109375" style="29"/>
    <col min="5380" max="5380" width="16.28515625" style="29" customWidth="1"/>
    <col min="5381" max="5620" width="14.7109375" style="29"/>
    <col min="5621" max="5621" width="13.42578125" style="29" bestFit="1" customWidth="1"/>
    <col min="5622" max="5622" width="11" style="29" bestFit="1" customWidth="1"/>
    <col min="5623" max="5623" width="17.85546875" style="29" bestFit="1" customWidth="1"/>
    <col min="5624" max="5625" width="0" style="29" hidden="1" customWidth="1"/>
    <col min="5626" max="5626" width="17.7109375" style="29" customWidth="1"/>
    <col min="5627" max="5627" width="18" style="29" customWidth="1"/>
    <col min="5628" max="5628" width="19.7109375" style="29" bestFit="1" customWidth="1"/>
    <col min="5629" max="5630" width="14.7109375" style="29"/>
    <col min="5631" max="5631" width="21.42578125" style="29" customWidth="1"/>
    <col min="5632" max="5633" width="14.7109375" style="29"/>
    <col min="5634" max="5634" width="21.42578125" style="29" customWidth="1"/>
    <col min="5635" max="5635" width="14.7109375" style="29"/>
    <col min="5636" max="5636" width="16.28515625" style="29" customWidth="1"/>
    <col min="5637" max="5876" width="14.7109375" style="29"/>
    <col min="5877" max="5877" width="13.42578125" style="29" bestFit="1" customWidth="1"/>
    <col min="5878" max="5878" width="11" style="29" bestFit="1" customWidth="1"/>
    <col min="5879" max="5879" width="17.85546875" style="29" bestFit="1" customWidth="1"/>
    <col min="5880" max="5881" width="0" style="29" hidden="1" customWidth="1"/>
    <col min="5882" max="5882" width="17.7109375" style="29" customWidth="1"/>
    <col min="5883" max="5883" width="18" style="29" customWidth="1"/>
    <col min="5884" max="5884" width="19.7109375" style="29" bestFit="1" customWidth="1"/>
    <col min="5885" max="5886" width="14.7109375" style="29"/>
    <col min="5887" max="5887" width="21.42578125" style="29" customWidth="1"/>
    <col min="5888" max="5889" width="14.7109375" style="29"/>
    <col min="5890" max="5890" width="21.42578125" style="29" customWidth="1"/>
    <col min="5891" max="5891" width="14.7109375" style="29"/>
    <col min="5892" max="5892" width="16.28515625" style="29" customWidth="1"/>
    <col min="5893" max="6132" width="14.7109375" style="29"/>
    <col min="6133" max="6133" width="13.42578125" style="29" bestFit="1" customWidth="1"/>
    <col min="6134" max="6134" width="11" style="29" bestFit="1" customWidth="1"/>
    <col min="6135" max="6135" width="17.85546875" style="29" bestFit="1" customWidth="1"/>
    <col min="6136" max="6137" width="0" style="29" hidden="1" customWidth="1"/>
    <col min="6138" max="6138" width="17.7109375" style="29" customWidth="1"/>
    <col min="6139" max="6139" width="18" style="29" customWidth="1"/>
    <col min="6140" max="6140" width="19.7109375" style="29" bestFit="1" customWidth="1"/>
    <col min="6141" max="6142" width="14.7109375" style="29"/>
    <col min="6143" max="6143" width="21.42578125" style="29" customWidth="1"/>
    <col min="6144" max="6145" width="14.7109375" style="29"/>
    <col min="6146" max="6146" width="21.42578125" style="29" customWidth="1"/>
    <col min="6147" max="6147" width="14.7109375" style="29"/>
    <col min="6148" max="6148" width="16.28515625" style="29" customWidth="1"/>
    <col min="6149" max="6388" width="14.7109375" style="29"/>
    <col min="6389" max="6389" width="13.42578125" style="29" bestFit="1" customWidth="1"/>
    <col min="6390" max="6390" width="11" style="29" bestFit="1" customWidth="1"/>
    <col min="6391" max="6391" width="17.85546875" style="29" bestFit="1" customWidth="1"/>
    <col min="6392" max="6393" width="0" style="29" hidden="1" customWidth="1"/>
    <col min="6394" max="6394" width="17.7109375" style="29" customWidth="1"/>
    <col min="6395" max="6395" width="18" style="29" customWidth="1"/>
    <col min="6396" max="6396" width="19.7109375" style="29" bestFit="1" customWidth="1"/>
    <col min="6397" max="6398" width="14.7109375" style="29"/>
    <col min="6399" max="6399" width="21.42578125" style="29" customWidth="1"/>
    <col min="6400" max="6401" width="14.7109375" style="29"/>
    <col min="6402" max="6402" width="21.42578125" style="29" customWidth="1"/>
    <col min="6403" max="6403" width="14.7109375" style="29"/>
    <col min="6404" max="6404" width="16.28515625" style="29" customWidth="1"/>
    <col min="6405" max="6644" width="14.7109375" style="29"/>
    <col min="6645" max="6645" width="13.42578125" style="29" bestFit="1" customWidth="1"/>
    <col min="6646" max="6646" width="11" style="29" bestFit="1" customWidth="1"/>
    <col min="6647" max="6647" width="17.85546875" style="29" bestFit="1" customWidth="1"/>
    <col min="6648" max="6649" width="0" style="29" hidden="1" customWidth="1"/>
    <col min="6650" max="6650" width="17.7109375" style="29" customWidth="1"/>
    <col min="6651" max="6651" width="18" style="29" customWidth="1"/>
    <col min="6652" max="6652" width="19.7109375" style="29" bestFit="1" customWidth="1"/>
    <col min="6653" max="6654" width="14.7109375" style="29"/>
    <col min="6655" max="6655" width="21.42578125" style="29" customWidth="1"/>
    <col min="6656" max="6657" width="14.7109375" style="29"/>
    <col min="6658" max="6658" width="21.42578125" style="29" customWidth="1"/>
    <col min="6659" max="6659" width="14.7109375" style="29"/>
    <col min="6660" max="6660" width="16.28515625" style="29" customWidth="1"/>
    <col min="6661" max="6900" width="14.7109375" style="29"/>
    <col min="6901" max="6901" width="13.42578125" style="29" bestFit="1" customWidth="1"/>
    <col min="6902" max="6902" width="11" style="29" bestFit="1" customWidth="1"/>
    <col min="6903" max="6903" width="17.85546875" style="29" bestFit="1" customWidth="1"/>
    <col min="6904" max="6905" width="0" style="29" hidden="1" customWidth="1"/>
    <col min="6906" max="6906" width="17.7109375" style="29" customWidth="1"/>
    <col min="6907" max="6907" width="18" style="29" customWidth="1"/>
    <col min="6908" max="6908" width="19.7109375" style="29" bestFit="1" customWidth="1"/>
    <col min="6909" max="6910" width="14.7109375" style="29"/>
    <col min="6911" max="6911" width="21.42578125" style="29" customWidth="1"/>
    <col min="6912" max="6913" width="14.7109375" style="29"/>
    <col min="6914" max="6914" width="21.42578125" style="29" customWidth="1"/>
    <col min="6915" max="6915" width="14.7109375" style="29"/>
    <col min="6916" max="6916" width="16.28515625" style="29" customWidth="1"/>
    <col min="6917" max="7156" width="14.7109375" style="29"/>
    <col min="7157" max="7157" width="13.42578125" style="29" bestFit="1" customWidth="1"/>
    <col min="7158" max="7158" width="11" style="29" bestFit="1" customWidth="1"/>
    <col min="7159" max="7159" width="17.85546875" style="29" bestFit="1" customWidth="1"/>
    <col min="7160" max="7161" width="0" style="29" hidden="1" customWidth="1"/>
    <col min="7162" max="7162" width="17.7109375" style="29" customWidth="1"/>
    <col min="7163" max="7163" width="18" style="29" customWidth="1"/>
    <col min="7164" max="7164" width="19.7109375" style="29" bestFit="1" customWidth="1"/>
    <col min="7165" max="7166" width="14.7109375" style="29"/>
    <col min="7167" max="7167" width="21.42578125" style="29" customWidth="1"/>
    <col min="7168" max="7169" width="14.7109375" style="29"/>
    <col min="7170" max="7170" width="21.42578125" style="29" customWidth="1"/>
    <col min="7171" max="7171" width="14.7109375" style="29"/>
    <col min="7172" max="7172" width="16.28515625" style="29" customWidth="1"/>
    <col min="7173" max="7412" width="14.7109375" style="29"/>
    <col min="7413" max="7413" width="13.42578125" style="29" bestFit="1" customWidth="1"/>
    <col min="7414" max="7414" width="11" style="29" bestFit="1" customWidth="1"/>
    <col min="7415" max="7415" width="17.85546875" style="29" bestFit="1" customWidth="1"/>
    <col min="7416" max="7417" width="0" style="29" hidden="1" customWidth="1"/>
    <col min="7418" max="7418" width="17.7109375" style="29" customWidth="1"/>
    <col min="7419" max="7419" width="18" style="29" customWidth="1"/>
    <col min="7420" max="7420" width="19.7109375" style="29" bestFit="1" customWidth="1"/>
    <col min="7421" max="7422" width="14.7109375" style="29"/>
    <col min="7423" max="7423" width="21.42578125" style="29" customWidth="1"/>
    <col min="7424" max="7425" width="14.7109375" style="29"/>
    <col min="7426" max="7426" width="21.42578125" style="29" customWidth="1"/>
    <col min="7427" max="7427" width="14.7109375" style="29"/>
    <col min="7428" max="7428" width="16.28515625" style="29" customWidth="1"/>
    <col min="7429" max="7668" width="14.7109375" style="29"/>
    <col min="7669" max="7669" width="13.42578125" style="29" bestFit="1" customWidth="1"/>
    <col min="7670" max="7670" width="11" style="29" bestFit="1" customWidth="1"/>
    <col min="7671" max="7671" width="17.85546875" style="29" bestFit="1" customWidth="1"/>
    <col min="7672" max="7673" width="0" style="29" hidden="1" customWidth="1"/>
    <col min="7674" max="7674" width="17.7109375" style="29" customWidth="1"/>
    <col min="7675" max="7675" width="18" style="29" customWidth="1"/>
    <col min="7676" max="7676" width="19.7109375" style="29" bestFit="1" customWidth="1"/>
    <col min="7677" max="7678" width="14.7109375" style="29"/>
    <col min="7679" max="7679" width="21.42578125" style="29" customWidth="1"/>
    <col min="7680" max="7681" width="14.7109375" style="29"/>
    <col min="7682" max="7682" width="21.42578125" style="29" customWidth="1"/>
    <col min="7683" max="7683" width="14.7109375" style="29"/>
    <col min="7684" max="7684" width="16.28515625" style="29" customWidth="1"/>
    <col min="7685" max="7924" width="14.7109375" style="29"/>
    <col min="7925" max="7925" width="13.42578125" style="29" bestFit="1" customWidth="1"/>
    <col min="7926" max="7926" width="11" style="29" bestFit="1" customWidth="1"/>
    <col min="7927" max="7927" width="17.85546875" style="29" bestFit="1" customWidth="1"/>
    <col min="7928" max="7929" width="0" style="29" hidden="1" customWidth="1"/>
    <col min="7930" max="7930" width="17.7109375" style="29" customWidth="1"/>
    <col min="7931" max="7931" width="18" style="29" customWidth="1"/>
    <col min="7932" max="7932" width="19.7109375" style="29" bestFit="1" customWidth="1"/>
    <col min="7933" max="7934" width="14.7109375" style="29"/>
    <col min="7935" max="7935" width="21.42578125" style="29" customWidth="1"/>
    <col min="7936" max="7937" width="14.7109375" style="29"/>
    <col min="7938" max="7938" width="21.42578125" style="29" customWidth="1"/>
    <col min="7939" max="7939" width="14.7109375" style="29"/>
    <col min="7940" max="7940" width="16.28515625" style="29" customWidth="1"/>
    <col min="7941" max="8180" width="14.7109375" style="29"/>
    <col min="8181" max="8181" width="13.42578125" style="29" bestFit="1" customWidth="1"/>
    <col min="8182" max="8182" width="11" style="29" bestFit="1" customWidth="1"/>
    <col min="8183" max="8183" width="17.85546875" style="29" bestFit="1" customWidth="1"/>
    <col min="8184" max="8185" width="0" style="29" hidden="1" customWidth="1"/>
    <col min="8186" max="8186" width="17.7109375" style="29" customWidth="1"/>
    <col min="8187" max="8187" width="18" style="29" customWidth="1"/>
    <col min="8188" max="8188" width="19.7109375" style="29" bestFit="1" customWidth="1"/>
    <col min="8189" max="8190" width="14.7109375" style="29"/>
    <col min="8191" max="8191" width="21.42578125" style="29" customWidth="1"/>
    <col min="8192" max="8193" width="14.7109375" style="29"/>
    <col min="8194" max="8194" width="21.42578125" style="29" customWidth="1"/>
    <col min="8195" max="8195" width="14.7109375" style="29"/>
    <col min="8196" max="8196" width="16.28515625" style="29" customWidth="1"/>
    <col min="8197" max="8436" width="14.7109375" style="29"/>
    <col min="8437" max="8437" width="13.42578125" style="29" bestFit="1" customWidth="1"/>
    <col min="8438" max="8438" width="11" style="29" bestFit="1" customWidth="1"/>
    <col min="8439" max="8439" width="17.85546875" style="29" bestFit="1" customWidth="1"/>
    <col min="8440" max="8441" width="0" style="29" hidden="1" customWidth="1"/>
    <col min="8442" max="8442" width="17.7109375" style="29" customWidth="1"/>
    <col min="8443" max="8443" width="18" style="29" customWidth="1"/>
    <col min="8444" max="8444" width="19.7109375" style="29" bestFit="1" customWidth="1"/>
    <col min="8445" max="8446" width="14.7109375" style="29"/>
    <col min="8447" max="8447" width="21.42578125" style="29" customWidth="1"/>
    <col min="8448" max="8449" width="14.7109375" style="29"/>
    <col min="8450" max="8450" width="21.42578125" style="29" customWidth="1"/>
    <col min="8451" max="8451" width="14.7109375" style="29"/>
    <col min="8452" max="8452" width="16.28515625" style="29" customWidth="1"/>
    <col min="8453" max="8692" width="14.7109375" style="29"/>
    <col min="8693" max="8693" width="13.42578125" style="29" bestFit="1" customWidth="1"/>
    <col min="8694" max="8694" width="11" style="29" bestFit="1" customWidth="1"/>
    <col min="8695" max="8695" width="17.85546875" style="29" bestFit="1" customWidth="1"/>
    <col min="8696" max="8697" width="0" style="29" hidden="1" customWidth="1"/>
    <col min="8698" max="8698" width="17.7109375" style="29" customWidth="1"/>
    <col min="8699" max="8699" width="18" style="29" customWidth="1"/>
    <col min="8700" max="8700" width="19.7109375" style="29" bestFit="1" customWidth="1"/>
    <col min="8701" max="8702" width="14.7109375" style="29"/>
    <col min="8703" max="8703" width="21.42578125" style="29" customWidth="1"/>
    <col min="8704" max="8705" width="14.7109375" style="29"/>
    <col min="8706" max="8706" width="21.42578125" style="29" customWidth="1"/>
    <col min="8707" max="8707" width="14.7109375" style="29"/>
    <col min="8708" max="8708" width="16.28515625" style="29" customWidth="1"/>
    <col min="8709" max="8948" width="14.7109375" style="29"/>
    <col min="8949" max="8949" width="13.42578125" style="29" bestFit="1" customWidth="1"/>
    <col min="8950" max="8950" width="11" style="29" bestFit="1" customWidth="1"/>
    <col min="8951" max="8951" width="17.85546875" style="29" bestFit="1" customWidth="1"/>
    <col min="8952" max="8953" width="0" style="29" hidden="1" customWidth="1"/>
    <col min="8954" max="8954" width="17.7109375" style="29" customWidth="1"/>
    <col min="8955" max="8955" width="18" style="29" customWidth="1"/>
    <col min="8956" max="8956" width="19.7109375" style="29" bestFit="1" customWidth="1"/>
    <col min="8957" max="8958" width="14.7109375" style="29"/>
    <col min="8959" max="8959" width="21.42578125" style="29" customWidth="1"/>
    <col min="8960" max="8961" width="14.7109375" style="29"/>
    <col min="8962" max="8962" width="21.42578125" style="29" customWidth="1"/>
    <col min="8963" max="8963" width="14.7109375" style="29"/>
    <col min="8964" max="8964" width="16.28515625" style="29" customWidth="1"/>
    <col min="8965" max="9204" width="14.7109375" style="29"/>
    <col min="9205" max="9205" width="13.42578125" style="29" bestFit="1" customWidth="1"/>
    <col min="9206" max="9206" width="11" style="29" bestFit="1" customWidth="1"/>
    <col min="9207" max="9207" width="17.85546875" style="29" bestFit="1" customWidth="1"/>
    <col min="9208" max="9209" width="0" style="29" hidden="1" customWidth="1"/>
    <col min="9210" max="9210" width="17.7109375" style="29" customWidth="1"/>
    <col min="9211" max="9211" width="18" style="29" customWidth="1"/>
    <col min="9212" max="9212" width="19.7109375" style="29" bestFit="1" customWidth="1"/>
    <col min="9213" max="9214" width="14.7109375" style="29"/>
    <col min="9215" max="9215" width="21.42578125" style="29" customWidth="1"/>
    <col min="9216" max="9217" width="14.7109375" style="29"/>
    <col min="9218" max="9218" width="21.42578125" style="29" customWidth="1"/>
    <col min="9219" max="9219" width="14.7109375" style="29"/>
    <col min="9220" max="9220" width="16.28515625" style="29" customWidth="1"/>
    <col min="9221" max="9460" width="14.7109375" style="29"/>
    <col min="9461" max="9461" width="13.42578125" style="29" bestFit="1" customWidth="1"/>
    <col min="9462" max="9462" width="11" style="29" bestFit="1" customWidth="1"/>
    <col min="9463" max="9463" width="17.85546875" style="29" bestFit="1" customWidth="1"/>
    <col min="9464" max="9465" width="0" style="29" hidden="1" customWidth="1"/>
    <col min="9466" max="9466" width="17.7109375" style="29" customWidth="1"/>
    <col min="9467" max="9467" width="18" style="29" customWidth="1"/>
    <col min="9468" max="9468" width="19.7109375" style="29" bestFit="1" customWidth="1"/>
    <col min="9469" max="9470" width="14.7109375" style="29"/>
    <col min="9471" max="9471" width="21.42578125" style="29" customWidth="1"/>
    <col min="9472" max="9473" width="14.7109375" style="29"/>
    <col min="9474" max="9474" width="21.42578125" style="29" customWidth="1"/>
    <col min="9475" max="9475" width="14.7109375" style="29"/>
    <col min="9476" max="9476" width="16.28515625" style="29" customWidth="1"/>
    <col min="9477" max="9716" width="14.7109375" style="29"/>
    <col min="9717" max="9717" width="13.42578125" style="29" bestFit="1" customWidth="1"/>
    <col min="9718" max="9718" width="11" style="29" bestFit="1" customWidth="1"/>
    <col min="9719" max="9719" width="17.85546875" style="29" bestFit="1" customWidth="1"/>
    <col min="9720" max="9721" width="0" style="29" hidden="1" customWidth="1"/>
    <col min="9722" max="9722" width="17.7109375" style="29" customWidth="1"/>
    <col min="9723" max="9723" width="18" style="29" customWidth="1"/>
    <col min="9724" max="9724" width="19.7109375" style="29" bestFit="1" customWidth="1"/>
    <col min="9725" max="9726" width="14.7109375" style="29"/>
    <col min="9727" max="9727" width="21.42578125" style="29" customWidth="1"/>
    <col min="9728" max="9729" width="14.7109375" style="29"/>
    <col min="9730" max="9730" width="21.42578125" style="29" customWidth="1"/>
    <col min="9731" max="9731" width="14.7109375" style="29"/>
    <col min="9732" max="9732" width="16.28515625" style="29" customWidth="1"/>
    <col min="9733" max="9972" width="14.7109375" style="29"/>
    <col min="9973" max="9973" width="13.42578125" style="29" bestFit="1" customWidth="1"/>
    <col min="9974" max="9974" width="11" style="29" bestFit="1" customWidth="1"/>
    <col min="9975" max="9975" width="17.85546875" style="29" bestFit="1" customWidth="1"/>
    <col min="9976" max="9977" width="0" style="29" hidden="1" customWidth="1"/>
    <col min="9978" max="9978" width="17.7109375" style="29" customWidth="1"/>
    <col min="9979" max="9979" width="18" style="29" customWidth="1"/>
    <col min="9980" max="9980" width="19.7109375" style="29" bestFit="1" customWidth="1"/>
    <col min="9981" max="9982" width="14.7109375" style="29"/>
    <col min="9983" max="9983" width="21.42578125" style="29" customWidth="1"/>
    <col min="9984" max="9985" width="14.7109375" style="29"/>
    <col min="9986" max="9986" width="21.42578125" style="29" customWidth="1"/>
    <col min="9987" max="9987" width="14.7109375" style="29"/>
    <col min="9988" max="9988" width="16.28515625" style="29" customWidth="1"/>
    <col min="9989" max="10228" width="14.7109375" style="29"/>
    <col min="10229" max="10229" width="13.42578125" style="29" bestFit="1" customWidth="1"/>
    <col min="10230" max="10230" width="11" style="29" bestFit="1" customWidth="1"/>
    <col min="10231" max="10231" width="17.85546875" style="29" bestFit="1" customWidth="1"/>
    <col min="10232" max="10233" width="0" style="29" hidden="1" customWidth="1"/>
    <col min="10234" max="10234" width="17.7109375" style="29" customWidth="1"/>
    <col min="10235" max="10235" width="18" style="29" customWidth="1"/>
    <col min="10236" max="10236" width="19.7109375" style="29" bestFit="1" customWidth="1"/>
    <col min="10237" max="10238" width="14.7109375" style="29"/>
    <col min="10239" max="10239" width="21.42578125" style="29" customWidth="1"/>
    <col min="10240" max="10241" width="14.7109375" style="29"/>
    <col min="10242" max="10242" width="21.42578125" style="29" customWidth="1"/>
    <col min="10243" max="10243" width="14.7109375" style="29"/>
    <col min="10244" max="10244" width="16.28515625" style="29" customWidth="1"/>
    <col min="10245" max="10484" width="14.7109375" style="29"/>
    <col min="10485" max="10485" width="13.42578125" style="29" bestFit="1" customWidth="1"/>
    <col min="10486" max="10486" width="11" style="29" bestFit="1" customWidth="1"/>
    <col min="10487" max="10487" width="17.85546875" style="29" bestFit="1" customWidth="1"/>
    <col min="10488" max="10489" width="0" style="29" hidden="1" customWidth="1"/>
    <col min="10490" max="10490" width="17.7109375" style="29" customWidth="1"/>
    <col min="10491" max="10491" width="18" style="29" customWidth="1"/>
    <col min="10492" max="10492" width="19.7109375" style="29" bestFit="1" customWidth="1"/>
    <col min="10493" max="10494" width="14.7109375" style="29"/>
    <col min="10495" max="10495" width="21.42578125" style="29" customWidth="1"/>
    <col min="10496" max="10497" width="14.7109375" style="29"/>
    <col min="10498" max="10498" width="21.42578125" style="29" customWidth="1"/>
    <col min="10499" max="10499" width="14.7109375" style="29"/>
    <col min="10500" max="10500" width="16.28515625" style="29" customWidth="1"/>
    <col min="10501" max="10740" width="14.7109375" style="29"/>
    <col min="10741" max="10741" width="13.42578125" style="29" bestFit="1" customWidth="1"/>
    <col min="10742" max="10742" width="11" style="29" bestFit="1" customWidth="1"/>
    <col min="10743" max="10743" width="17.85546875" style="29" bestFit="1" customWidth="1"/>
    <col min="10744" max="10745" width="0" style="29" hidden="1" customWidth="1"/>
    <col min="10746" max="10746" width="17.7109375" style="29" customWidth="1"/>
    <col min="10747" max="10747" width="18" style="29" customWidth="1"/>
    <col min="10748" max="10748" width="19.7109375" style="29" bestFit="1" customWidth="1"/>
    <col min="10749" max="10750" width="14.7109375" style="29"/>
    <col min="10751" max="10751" width="21.42578125" style="29" customWidth="1"/>
    <col min="10752" max="10753" width="14.7109375" style="29"/>
    <col min="10754" max="10754" width="21.42578125" style="29" customWidth="1"/>
    <col min="10755" max="10755" width="14.7109375" style="29"/>
    <col min="10756" max="10756" width="16.28515625" style="29" customWidth="1"/>
    <col min="10757" max="10996" width="14.7109375" style="29"/>
    <col min="10997" max="10997" width="13.42578125" style="29" bestFit="1" customWidth="1"/>
    <col min="10998" max="10998" width="11" style="29" bestFit="1" customWidth="1"/>
    <col min="10999" max="10999" width="17.85546875" style="29" bestFit="1" customWidth="1"/>
    <col min="11000" max="11001" width="0" style="29" hidden="1" customWidth="1"/>
    <col min="11002" max="11002" width="17.7109375" style="29" customWidth="1"/>
    <col min="11003" max="11003" width="18" style="29" customWidth="1"/>
    <col min="11004" max="11004" width="19.7109375" style="29" bestFit="1" customWidth="1"/>
    <col min="11005" max="11006" width="14.7109375" style="29"/>
    <col min="11007" max="11007" width="21.42578125" style="29" customWidth="1"/>
    <col min="11008" max="11009" width="14.7109375" style="29"/>
    <col min="11010" max="11010" width="21.42578125" style="29" customWidth="1"/>
    <col min="11011" max="11011" width="14.7109375" style="29"/>
    <col min="11012" max="11012" width="16.28515625" style="29" customWidth="1"/>
    <col min="11013" max="11252" width="14.7109375" style="29"/>
    <col min="11253" max="11253" width="13.42578125" style="29" bestFit="1" customWidth="1"/>
    <col min="11254" max="11254" width="11" style="29" bestFit="1" customWidth="1"/>
    <col min="11255" max="11255" width="17.85546875" style="29" bestFit="1" customWidth="1"/>
    <col min="11256" max="11257" width="0" style="29" hidden="1" customWidth="1"/>
    <col min="11258" max="11258" width="17.7109375" style="29" customWidth="1"/>
    <col min="11259" max="11259" width="18" style="29" customWidth="1"/>
    <col min="11260" max="11260" width="19.7109375" style="29" bestFit="1" customWidth="1"/>
    <col min="11261" max="11262" width="14.7109375" style="29"/>
    <col min="11263" max="11263" width="21.42578125" style="29" customWidth="1"/>
    <col min="11264" max="11265" width="14.7109375" style="29"/>
    <col min="11266" max="11266" width="21.42578125" style="29" customWidth="1"/>
    <col min="11267" max="11267" width="14.7109375" style="29"/>
    <col min="11268" max="11268" width="16.28515625" style="29" customWidth="1"/>
    <col min="11269" max="11508" width="14.7109375" style="29"/>
    <col min="11509" max="11509" width="13.42578125" style="29" bestFit="1" customWidth="1"/>
    <col min="11510" max="11510" width="11" style="29" bestFit="1" customWidth="1"/>
    <col min="11511" max="11511" width="17.85546875" style="29" bestFit="1" customWidth="1"/>
    <col min="11512" max="11513" width="0" style="29" hidden="1" customWidth="1"/>
    <col min="11514" max="11514" width="17.7109375" style="29" customWidth="1"/>
    <col min="11515" max="11515" width="18" style="29" customWidth="1"/>
    <col min="11516" max="11516" width="19.7109375" style="29" bestFit="1" customWidth="1"/>
    <col min="11517" max="11518" width="14.7109375" style="29"/>
    <col min="11519" max="11519" width="21.42578125" style="29" customWidth="1"/>
    <col min="11520" max="11521" width="14.7109375" style="29"/>
    <col min="11522" max="11522" width="21.42578125" style="29" customWidth="1"/>
    <col min="11523" max="11523" width="14.7109375" style="29"/>
    <col min="11524" max="11524" width="16.28515625" style="29" customWidth="1"/>
    <col min="11525" max="11764" width="14.7109375" style="29"/>
    <col min="11765" max="11765" width="13.42578125" style="29" bestFit="1" customWidth="1"/>
    <col min="11766" max="11766" width="11" style="29" bestFit="1" customWidth="1"/>
    <col min="11767" max="11767" width="17.85546875" style="29" bestFit="1" customWidth="1"/>
    <col min="11768" max="11769" width="0" style="29" hidden="1" customWidth="1"/>
    <col min="11770" max="11770" width="17.7109375" style="29" customWidth="1"/>
    <col min="11771" max="11771" width="18" style="29" customWidth="1"/>
    <col min="11772" max="11772" width="19.7109375" style="29" bestFit="1" customWidth="1"/>
    <col min="11773" max="11774" width="14.7109375" style="29"/>
    <col min="11775" max="11775" width="21.42578125" style="29" customWidth="1"/>
    <col min="11776" max="11777" width="14.7109375" style="29"/>
    <col min="11778" max="11778" width="21.42578125" style="29" customWidth="1"/>
    <col min="11779" max="11779" width="14.7109375" style="29"/>
    <col min="11780" max="11780" width="16.28515625" style="29" customWidth="1"/>
    <col min="11781" max="12020" width="14.7109375" style="29"/>
    <col min="12021" max="12021" width="13.42578125" style="29" bestFit="1" customWidth="1"/>
    <col min="12022" max="12022" width="11" style="29" bestFit="1" customWidth="1"/>
    <col min="12023" max="12023" width="17.85546875" style="29" bestFit="1" customWidth="1"/>
    <col min="12024" max="12025" width="0" style="29" hidden="1" customWidth="1"/>
    <col min="12026" max="12026" width="17.7109375" style="29" customWidth="1"/>
    <col min="12027" max="12027" width="18" style="29" customWidth="1"/>
    <col min="12028" max="12028" width="19.7109375" style="29" bestFit="1" customWidth="1"/>
    <col min="12029" max="12030" width="14.7109375" style="29"/>
    <col min="12031" max="12031" width="21.42578125" style="29" customWidth="1"/>
    <col min="12032" max="12033" width="14.7109375" style="29"/>
    <col min="12034" max="12034" width="21.42578125" style="29" customWidth="1"/>
    <col min="12035" max="12035" width="14.7109375" style="29"/>
    <col min="12036" max="12036" width="16.28515625" style="29" customWidth="1"/>
    <col min="12037" max="12276" width="14.7109375" style="29"/>
    <col min="12277" max="12277" width="13.42578125" style="29" bestFit="1" customWidth="1"/>
    <col min="12278" max="12278" width="11" style="29" bestFit="1" customWidth="1"/>
    <col min="12279" max="12279" width="17.85546875" style="29" bestFit="1" customWidth="1"/>
    <col min="12280" max="12281" width="0" style="29" hidden="1" customWidth="1"/>
    <col min="12282" max="12282" width="17.7109375" style="29" customWidth="1"/>
    <col min="12283" max="12283" width="18" style="29" customWidth="1"/>
    <col min="12284" max="12284" width="19.7109375" style="29" bestFit="1" customWidth="1"/>
    <col min="12285" max="12286" width="14.7109375" style="29"/>
    <col min="12287" max="12287" width="21.42578125" style="29" customWidth="1"/>
    <col min="12288" max="12289" width="14.7109375" style="29"/>
    <col min="12290" max="12290" width="21.42578125" style="29" customWidth="1"/>
    <col min="12291" max="12291" width="14.7109375" style="29"/>
    <col min="12292" max="12292" width="16.28515625" style="29" customWidth="1"/>
    <col min="12293" max="12532" width="14.7109375" style="29"/>
    <col min="12533" max="12533" width="13.42578125" style="29" bestFit="1" customWidth="1"/>
    <col min="12534" max="12534" width="11" style="29" bestFit="1" customWidth="1"/>
    <col min="12535" max="12535" width="17.85546875" style="29" bestFit="1" customWidth="1"/>
    <col min="12536" max="12537" width="0" style="29" hidden="1" customWidth="1"/>
    <col min="12538" max="12538" width="17.7109375" style="29" customWidth="1"/>
    <col min="12539" max="12539" width="18" style="29" customWidth="1"/>
    <col min="12540" max="12540" width="19.7109375" style="29" bestFit="1" customWidth="1"/>
    <col min="12541" max="12542" width="14.7109375" style="29"/>
    <col min="12543" max="12543" width="21.42578125" style="29" customWidth="1"/>
    <col min="12544" max="12545" width="14.7109375" style="29"/>
    <col min="12546" max="12546" width="21.42578125" style="29" customWidth="1"/>
    <col min="12547" max="12547" width="14.7109375" style="29"/>
    <col min="12548" max="12548" width="16.28515625" style="29" customWidth="1"/>
    <col min="12549" max="12788" width="14.7109375" style="29"/>
    <col min="12789" max="12789" width="13.42578125" style="29" bestFit="1" customWidth="1"/>
    <col min="12790" max="12790" width="11" style="29" bestFit="1" customWidth="1"/>
    <col min="12791" max="12791" width="17.85546875" style="29" bestFit="1" customWidth="1"/>
    <col min="12792" max="12793" width="0" style="29" hidden="1" customWidth="1"/>
    <col min="12794" max="12794" width="17.7109375" style="29" customWidth="1"/>
    <col min="12795" max="12795" width="18" style="29" customWidth="1"/>
    <col min="12796" max="12796" width="19.7109375" style="29" bestFit="1" customWidth="1"/>
    <col min="12797" max="12798" width="14.7109375" style="29"/>
    <col min="12799" max="12799" width="21.42578125" style="29" customWidth="1"/>
    <col min="12800" max="12801" width="14.7109375" style="29"/>
    <col min="12802" max="12802" width="21.42578125" style="29" customWidth="1"/>
    <col min="12803" max="12803" width="14.7109375" style="29"/>
    <col min="12804" max="12804" width="16.28515625" style="29" customWidth="1"/>
    <col min="12805" max="13044" width="14.7109375" style="29"/>
    <col min="13045" max="13045" width="13.42578125" style="29" bestFit="1" customWidth="1"/>
    <col min="13046" max="13046" width="11" style="29" bestFit="1" customWidth="1"/>
    <col min="13047" max="13047" width="17.85546875" style="29" bestFit="1" customWidth="1"/>
    <col min="13048" max="13049" width="0" style="29" hidden="1" customWidth="1"/>
    <col min="13050" max="13050" width="17.7109375" style="29" customWidth="1"/>
    <col min="13051" max="13051" width="18" style="29" customWidth="1"/>
    <col min="13052" max="13052" width="19.7109375" style="29" bestFit="1" customWidth="1"/>
    <col min="13053" max="13054" width="14.7109375" style="29"/>
    <col min="13055" max="13055" width="21.42578125" style="29" customWidth="1"/>
    <col min="13056" max="13057" width="14.7109375" style="29"/>
    <col min="13058" max="13058" width="21.42578125" style="29" customWidth="1"/>
    <col min="13059" max="13059" width="14.7109375" style="29"/>
    <col min="13060" max="13060" width="16.28515625" style="29" customWidth="1"/>
    <col min="13061" max="13300" width="14.7109375" style="29"/>
    <col min="13301" max="13301" width="13.42578125" style="29" bestFit="1" customWidth="1"/>
    <col min="13302" max="13302" width="11" style="29" bestFit="1" customWidth="1"/>
    <col min="13303" max="13303" width="17.85546875" style="29" bestFit="1" customWidth="1"/>
    <col min="13304" max="13305" width="0" style="29" hidden="1" customWidth="1"/>
    <col min="13306" max="13306" width="17.7109375" style="29" customWidth="1"/>
    <col min="13307" max="13307" width="18" style="29" customWidth="1"/>
    <col min="13308" max="13308" width="19.7109375" style="29" bestFit="1" customWidth="1"/>
    <col min="13309" max="13310" width="14.7109375" style="29"/>
    <col min="13311" max="13311" width="21.42578125" style="29" customWidth="1"/>
    <col min="13312" max="13313" width="14.7109375" style="29"/>
    <col min="13314" max="13314" width="21.42578125" style="29" customWidth="1"/>
    <col min="13315" max="13315" width="14.7109375" style="29"/>
    <col min="13316" max="13316" width="16.28515625" style="29" customWidth="1"/>
    <col min="13317" max="13556" width="14.7109375" style="29"/>
    <col min="13557" max="13557" width="13.42578125" style="29" bestFit="1" customWidth="1"/>
    <col min="13558" max="13558" width="11" style="29" bestFit="1" customWidth="1"/>
    <col min="13559" max="13559" width="17.85546875" style="29" bestFit="1" customWidth="1"/>
    <col min="13560" max="13561" width="0" style="29" hidden="1" customWidth="1"/>
    <col min="13562" max="13562" width="17.7109375" style="29" customWidth="1"/>
    <col min="13563" max="13563" width="18" style="29" customWidth="1"/>
    <col min="13564" max="13564" width="19.7109375" style="29" bestFit="1" customWidth="1"/>
    <col min="13565" max="13566" width="14.7109375" style="29"/>
    <col min="13567" max="13567" width="21.42578125" style="29" customWidth="1"/>
    <col min="13568" max="13569" width="14.7109375" style="29"/>
    <col min="13570" max="13570" width="21.42578125" style="29" customWidth="1"/>
    <col min="13571" max="13571" width="14.7109375" style="29"/>
    <col min="13572" max="13572" width="16.28515625" style="29" customWidth="1"/>
    <col min="13573" max="13812" width="14.7109375" style="29"/>
    <col min="13813" max="13813" width="13.42578125" style="29" bestFit="1" customWidth="1"/>
    <col min="13814" max="13814" width="11" style="29" bestFit="1" customWidth="1"/>
    <col min="13815" max="13815" width="17.85546875" style="29" bestFit="1" customWidth="1"/>
    <col min="13816" max="13817" width="0" style="29" hidden="1" customWidth="1"/>
    <col min="13818" max="13818" width="17.7109375" style="29" customWidth="1"/>
    <col min="13819" max="13819" width="18" style="29" customWidth="1"/>
    <col min="13820" max="13820" width="19.7109375" style="29" bestFit="1" customWidth="1"/>
    <col min="13821" max="13822" width="14.7109375" style="29"/>
    <col min="13823" max="13823" width="21.42578125" style="29" customWidth="1"/>
    <col min="13824" max="13825" width="14.7109375" style="29"/>
    <col min="13826" max="13826" width="21.42578125" style="29" customWidth="1"/>
    <col min="13827" max="13827" width="14.7109375" style="29"/>
    <col min="13828" max="13828" width="16.28515625" style="29" customWidth="1"/>
    <col min="13829" max="14068" width="14.7109375" style="29"/>
    <col min="14069" max="14069" width="13.42578125" style="29" bestFit="1" customWidth="1"/>
    <col min="14070" max="14070" width="11" style="29" bestFit="1" customWidth="1"/>
    <col min="14071" max="14071" width="17.85546875" style="29" bestFit="1" customWidth="1"/>
    <col min="14072" max="14073" width="0" style="29" hidden="1" customWidth="1"/>
    <col min="14074" max="14074" width="17.7109375" style="29" customWidth="1"/>
    <col min="14075" max="14075" width="18" style="29" customWidth="1"/>
    <col min="14076" max="14076" width="19.7109375" style="29" bestFit="1" customWidth="1"/>
    <col min="14077" max="14078" width="14.7109375" style="29"/>
    <col min="14079" max="14079" width="21.42578125" style="29" customWidth="1"/>
    <col min="14080" max="14081" width="14.7109375" style="29"/>
    <col min="14082" max="14082" width="21.42578125" style="29" customWidth="1"/>
    <col min="14083" max="14083" width="14.7109375" style="29"/>
    <col min="14084" max="14084" width="16.28515625" style="29" customWidth="1"/>
    <col min="14085" max="14324" width="14.7109375" style="29"/>
    <col min="14325" max="14325" width="13.42578125" style="29" bestFit="1" customWidth="1"/>
    <col min="14326" max="14326" width="11" style="29" bestFit="1" customWidth="1"/>
    <col min="14327" max="14327" width="17.85546875" style="29" bestFit="1" customWidth="1"/>
    <col min="14328" max="14329" width="0" style="29" hidden="1" customWidth="1"/>
    <col min="14330" max="14330" width="17.7109375" style="29" customWidth="1"/>
    <col min="14331" max="14331" width="18" style="29" customWidth="1"/>
    <col min="14332" max="14332" width="19.7109375" style="29" bestFit="1" customWidth="1"/>
    <col min="14333" max="14334" width="14.7109375" style="29"/>
    <col min="14335" max="14335" width="21.42578125" style="29" customWidth="1"/>
    <col min="14336" max="14337" width="14.7109375" style="29"/>
    <col min="14338" max="14338" width="21.42578125" style="29" customWidth="1"/>
    <col min="14339" max="14339" width="14.7109375" style="29"/>
    <col min="14340" max="14340" width="16.28515625" style="29" customWidth="1"/>
    <col min="14341" max="14580" width="14.7109375" style="29"/>
    <col min="14581" max="14581" width="13.42578125" style="29" bestFit="1" customWidth="1"/>
    <col min="14582" max="14582" width="11" style="29" bestFit="1" customWidth="1"/>
    <col min="14583" max="14583" width="17.85546875" style="29" bestFit="1" customWidth="1"/>
    <col min="14584" max="14585" width="0" style="29" hidden="1" customWidth="1"/>
    <col min="14586" max="14586" width="17.7109375" style="29" customWidth="1"/>
    <col min="14587" max="14587" width="18" style="29" customWidth="1"/>
    <col min="14588" max="14588" width="19.7109375" style="29" bestFit="1" customWidth="1"/>
    <col min="14589" max="14590" width="14.7109375" style="29"/>
    <col min="14591" max="14591" width="21.42578125" style="29" customWidth="1"/>
    <col min="14592" max="14593" width="14.7109375" style="29"/>
    <col min="14594" max="14594" width="21.42578125" style="29" customWidth="1"/>
    <col min="14595" max="14595" width="14.7109375" style="29"/>
    <col min="14596" max="14596" width="16.28515625" style="29" customWidth="1"/>
    <col min="14597" max="14836" width="14.7109375" style="29"/>
    <col min="14837" max="14837" width="13.42578125" style="29" bestFit="1" customWidth="1"/>
    <col min="14838" max="14838" width="11" style="29" bestFit="1" customWidth="1"/>
    <col min="14839" max="14839" width="17.85546875" style="29" bestFit="1" customWidth="1"/>
    <col min="14840" max="14841" width="0" style="29" hidden="1" customWidth="1"/>
    <col min="14842" max="14842" width="17.7109375" style="29" customWidth="1"/>
    <col min="14843" max="14843" width="18" style="29" customWidth="1"/>
    <col min="14844" max="14844" width="19.7109375" style="29" bestFit="1" customWidth="1"/>
    <col min="14845" max="14846" width="14.7109375" style="29"/>
    <col min="14847" max="14847" width="21.42578125" style="29" customWidth="1"/>
    <col min="14848" max="14849" width="14.7109375" style="29"/>
    <col min="14850" max="14850" width="21.42578125" style="29" customWidth="1"/>
    <col min="14851" max="14851" width="14.7109375" style="29"/>
    <col min="14852" max="14852" width="16.28515625" style="29" customWidth="1"/>
    <col min="14853" max="15092" width="14.7109375" style="29"/>
    <col min="15093" max="15093" width="13.42578125" style="29" bestFit="1" customWidth="1"/>
    <col min="15094" max="15094" width="11" style="29" bestFit="1" customWidth="1"/>
    <col min="15095" max="15095" width="17.85546875" style="29" bestFit="1" customWidth="1"/>
    <col min="15096" max="15097" width="0" style="29" hidden="1" customWidth="1"/>
    <col min="15098" max="15098" width="17.7109375" style="29" customWidth="1"/>
    <col min="15099" max="15099" width="18" style="29" customWidth="1"/>
    <col min="15100" max="15100" width="19.7109375" style="29" bestFit="1" customWidth="1"/>
    <col min="15101" max="15102" width="14.7109375" style="29"/>
    <col min="15103" max="15103" width="21.42578125" style="29" customWidth="1"/>
    <col min="15104" max="15105" width="14.7109375" style="29"/>
    <col min="15106" max="15106" width="21.42578125" style="29" customWidth="1"/>
    <col min="15107" max="15107" width="14.7109375" style="29"/>
    <col min="15108" max="15108" width="16.28515625" style="29" customWidth="1"/>
    <col min="15109" max="15348" width="14.7109375" style="29"/>
    <col min="15349" max="15349" width="13.42578125" style="29" bestFit="1" customWidth="1"/>
    <col min="15350" max="15350" width="11" style="29" bestFit="1" customWidth="1"/>
    <col min="15351" max="15351" width="17.85546875" style="29" bestFit="1" customWidth="1"/>
    <col min="15352" max="15353" width="0" style="29" hidden="1" customWidth="1"/>
    <col min="15354" max="15354" width="17.7109375" style="29" customWidth="1"/>
    <col min="15355" max="15355" width="18" style="29" customWidth="1"/>
    <col min="15356" max="15356" width="19.7109375" style="29" bestFit="1" customWidth="1"/>
    <col min="15357" max="15358" width="14.7109375" style="29"/>
    <col min="15359" max="15359" width="21.42578125" style="29" customWidth="1"/>
    <col min="15360" max="15361" width="14.7109375" style="29"/>
    <col min="15362" max="15362" width="21.42578125" style="29" customWidth="1"/>
    <col min="15363" max="15363" width="14.7109375" style="29"/>
    <col min="15364" max="15364" width="16.28515625" style="29" customWidth="1"/>
    <col min="15365" max="15604" width="14.7109375" style="29"/>
    <col min="15605" max="15605" width="13.42578125" style="29" bestFit="1" customWidth="1"/>
    <col min="15606" max="15606" width="11" style="29" bestFit="1" customWidth="1"/>
    <col min="15607" max="15607" width="17.85546875" style="29" bestFit="1" customWidth="1"/>
    <col min="15608" max="15609" width="0" style="29" hidden="1" customWidth="1"/>
    <col min="15610" max="15610" width="17.7109375" style="29" customWidth="1"/>
    <col min="15611" max="15611" width="18" style="29" customWidth="1"/>
    <col min="15612" max="15612" width="19.7109375" style="29" bestFit="1" customWidth="1"/>
    <col min="15613" max="15614" width="14.7109375" style="29"/>
    <col min="15615" max="15615" width="21.42578125" style="29" customWidth="1"/>
    <col min="15616" max="15617" width="14.7109375" style="29"/>
    <col min="15618" max="15618" width="21.42578125" style="29" customWidth="1"/>
    <col min="15619" max="15619" width="14.7109375" style="29"/>
    <col min="15620" max="15620" width="16.28515625" style="29" customWidth="1"/>
    <col min="15621" max="15860" width="14.7109375" style="29"/>
    <col min="15861" max="15861" width="13.42578125" style="29" bestFit="1" customWidth="1"/>
    <col min="15862" max="15862" width="11" style="29" bestFit="1" customWidth="1"/>
    <col min="15863" max="15863" width="17.85546875" style="29" bestFit="1" customWidth="1"/>
    <col min="15864" max="15865" width="0" style="29" hidden="1" customWidth="1"/>
    <col min="15866" max="15866" width="17.7109375" style="29" customWidth="1"/>
    <col min="15867" max="15867" width="18" style="29" customWidth="1"/>
    <col min="15868" max="15868" width="19.7109375" style="29" bestFit="1" customWidth="1"/>
    <col min="15869" max="15870" width="14.7109375" style="29"/>
    <col min="15871" max="15871" width="21.42578125" style="29" customWidth="1"/>
    <col min="15872" max="15873" width="14.7109375" style="29"/>
    <col min="15874" max="15874" width="21.42578125" style="29" customWidth="1"/>
    <col min="15875" max="15875" width="14.7109375" style="29"/>
    <col min="15876" max="15876" width="16.28515625" style="29" customWidth="1"/>
    <col min="15877" max="16116" width="14.7109375" style="29"/>
    <col min="16117" max="16117" width="13.42578125" style="29" bestFit="1" customWidth="1"/>
    <col min="16118" max="16118" width="11" style="29" bestFit="1" customWidth="1"/>
    <col min="16119" max="16119" width="17.85546875" style="29" bestFit="1" customWidth="1"/>
    <col min="16120" max="16121" width="0" style="29" hidden="1" customWidth="1"/>
    <col min="16122" max="16122" width="17.7109375" style="29" customWidth="1"/>
    <col min="16123" max="16123" width="18" style="29" customWidth="1"/>
    <col min="16124" max="16124" width="19.7109375" style="29" bestFit="1" customWidth="1"/>
    <col min="16125" max="16126" width="14.7109375" style="29"/>
    <col min="16127" max="16127" width="21.42578125" style="29" customWidth="1"/>
    <col min="16128" max="16129" width="14.7109375" style="29"/>
    <col min="16130" max="16130" width="21.42578125" style="29" customWidth="1"/>
    <col min="16131" max="16131" width="14.7109375" style="29"/>
    <col min="16132" max="16132" width="16.28515625" style="29" customWidth="1"/>
    <col min="16133" max="16384" width="14.7109375" style="29"/>
  </cols>
  <sheetData>
    <row r="1" spans="1:12" ht="9" customHeight="1" x14ac:dyDescent="0.3"/>
    <row r="2" spans="1:12" s="30" customFormat="1" ht="18" customHeight="1" x14ac:dyDescent="0.3">
      <c r="A2" s="144" t="s">
        <v>0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2" s="30" customFormat="1" ht="18" customHeight="1" thickBot="1" x14ac:dyDescent="0.35">
      <c r="A3" s="145" t="s">
        <v>146</v>
      </c>
      <c r="B3" s="145"/>
      <c r="C3" s="145"/>
      <c r="D3" s="145"/>
      <c r="E3" s="145"/>
      <c r="F3" s="145"/>
      <c r="G3" s="145"/>
      <c r="H3" s="145"/>
      <c r="I3" s="145"/>
      <c r="J3" s="145"/>
    </row>
    <row r="4" spans="1:12" s="30" customFormat="1" ht="18" customHeight="1" thickBot="1" x14ac:dyDescent="0.35">
      <c r="A4" s="127"/>
      <c r="B4" s="127"/>
      <c r="C4" s="127"/>
      <c r="D4" s="127"/>
      <c r="E4" s="127"/>
      <c r="F4" s="127"/>
      <c r="G4" s="127"/>
      <c r="H4" s="57">
        <f>+SUBTOTAL(9,H7:H45)</f>
        <v>32216961.580000009</v>
      </c>
      <c r="I4" s="57"/>
      <c r="J4" s="57">
        <f>+SUBTOTAL(9,J7:J45)</f>
        <v>32216961.579999994</v>
      </c>
      <c r="K4" s="128">
        <f>+H4-J4</f>
        <v>0</v>
      </c>
      <c r="L4" s="128"/>
    </row>
    <row r="5" spans="1:12" ht="4.5" customHeight="1" x14ac:dyDescent="0.3">
      <c r="B5" s="146"/>
      <c r="C5" s="146"/>
      <c r="D5" s="146"/>
      <c r="E5" s="146"/>
      <c r="F5" s="146"/>
      <c r="G5" s="30"/>
    </row>
    <row r="6" spans="1:12" s="129" customFormat="1" ht="33.75" customHeight="1" thickBot="1" x14ac:dyDescent="0.35">
      <c r="A6" s="32" t="s">
        <v>2</v>
      </c>
      <c r="B6" s="32" t="s">
        <v>3</v>
      </c>
      <c r="C6" s="32" t="s">
        <v>4</v>
      </c>
      <c r="D6" s="32" t="s">
        <v>32</v>
      </c>
      <c r="E6" s="32" t="s">
        <v>33</v>
      </c>
      <c r="F6" s="32" t="s">
        <v>5</v>
      </c>
      <c r="G6" s="32" t="s">
        <v>6</v>
      </c>
      <c r="H6" s="71" t="s">
        <v>7</v>
      </c>
      <c r="I6" s="71" t="s">
        <v>107</v>
      </c>
      <c r="J6" s="73" t="s">
        <v>108</v>
      </c>
      <c r="K6" s="137" t="s">
        <v>231</v>
      </c>
    </row>
    <row r="7" spans="1:12" ht="18" customHeight="1" x14ac:dyDescent="0.3">
      <c r="A7" s="74"/>
      <c r="B7" s="74"/>
      <c r="C7" s="75" t="s">
        <v>14</v>
      </c>
      <c r="D7" s="76" t="s">
        <v>37</v>
      </c>
      <c r="E7" s="77" t="s">
        <v>38</v>
      </c>
      <c r="F7" s="131" t="s">
        <v>216</v>
      </c>
      <c r="G7" s="84">
        <v>45138</v>
      </c>
      <c r="H7" s="132">
        <v>6705.73</v>
      </c>
      <c r="I7" s="30">
        <v>9600001241</v>
      </c>
      <c r="K7" s="130" t="s">
        <v>225</v>
      </c>
    </row>
    <row r="8" spans="1:12" ht="18" customHeight="1" thickBot="1" x14ac:dyDescent="0.35">
      <c r="A8" s="116"/>
      <c r="B8" s="116"/>
      <c r="C8" s="91" t="s">
        <v>14</v>
      </c>
      <c r="D8" s="117" t="s">
        <v>37</v>
      </c>
      <c r="E8" s="118" t="s">
        <v>38</v>
      </c>
      <c r="F8" s="134" t="s">
        <v>214</v>
      </c>
      <c r="G8" s="92">
        <v>45230</v>
      </c>
      <c r="H8" s="135">
        <v>6916.65</v>
      </c>
      <c r="I8" s="66">
        <v>9600001241</v>
      </c>
      <c r="J8" s="14">
        <f>SUM(H7:H8)</f>
        <v>13622.38</v>
      </c>
      <c r="K8" s="130" t="s">
        <v>225</v>
      </c>
      <c r="L8" s="81"/>
    </row>
    <row r="9" spans="1:12" ht="18" customHeight="1" x14ac:dyDescent="0.3">
      <c r="A9" s="74"/>
      <c r="B9" s="74"/>
      <c r="C9" s="75" t="s">
        <v>14</v>
      </c>
      <c r="D9" s="76" t="s">
        <v>37</v>
      </c>
      <c r="E9" s="77" t="s">
        <v>38</v>
      </c>
      <c r="F9" s="131" t="s">
        <v>148</v>
      </c>
      <c r="G9" s="84">
        <v>45031</v>
      </c>
      <c r="H9" s="132">
        <v>661986.09</v>
      </c>
      <c r="I9" s="87">
        <v>9600001094</v>
      </c>
      <c r="J9" s="147"/>
      <c r="K9" s="130" t="s">
        <v>226</v>
      </c>
    </row>
    <row r="10" spans="1:12" ht="18" customHeight="1" x14ac:dyDescent="0.3">
      <c r="A10" s="74"/>
      <c r="B10" s="74"/>
      <c r="C10" s="75" t="s">
        <v>14</v>
      </c>
      <c r="D10" s="76" t="s">
        <v>37</v>
      </c>
      <c r="E10" s="77" t="s">
        <v>38</v>
      </c>
      <c r="F10" s="131" t="s">
        <v>160</v>
      </c>
      <c r="G10" s="84">
        <v>45046</v>
      </c>
      <c r="H10" s="132">
        <v>677341.22</v>
      </c>
      <c r="I10" s="87">
        <v>9600001094</v>
      </c>
      <c r="J10" s="25"/>
      <c r="K10" s="130" t="s">
        <v>226</v>
      </c>
    </row>
    <row r="11" spans="1:12" ht="18" customHeight="1" x14ac:dyDescent="0.3">
      <c r="A11" s="74"/>
      <c r="B11" s="74"/>
      <c r="C11" s="75" t="s">
        <v>14</v>
      </c>
      <c r="D11" s="76" t="s">
        <v>37</v>
      </c>
      <c r="E11" s="77" t="s">
        <v>38</v>
      </c>
      <c r="F11" s="131" t="s">
        <v>152</v>
      </c>
      <c r="G11" s="84">
        <v>45061</v>
      </c>
      <c r="H11" s="132">
        <v>689419.01</v>
      </c>
      <c r="I11" s="87">
        <v>9600001094</v>
      </c>
      <c r="J11" s="25"/>
      <c r="K11" s="130" t="s">
        <v>226</v>
      </c>
    </row>
    <row r="12" spans="1:12" ht="18" customHeight="1" x14ac:dyDescent="0.3">
      <c r="A12" s="74"/>
      <c r="B12" s="74"/>
      <c r="C12" s="75" t="s">
        <v>14</v>
      </c>
      <c r="D12" s="76" t="s">
        <v>37</v>
      </c>
      <c r="E12" s="77" t="s">
        <v>38</v>
      </c>
      <c r="F12" s="131" t="s">
        <v>162</v>
      </c>
      <c r="G12" s="84">
        <v>45077</v>
      </c>
      <c r="H12" s="132">
        <v>735726.25</v>
      </c>
      <c r="I12" s="87">
        <v>9600001094</v>
      </c>
      <c r="J12" s="25"/>
      <c r="K12" s="130" t="s">
        <v>226</v>
      </c>
    </row>
    <row r="13" spans="1:12" ht="18" customHeight="1" x14ac:dyDescent="0.3">
      <c r="A13" s="74"/>
      <c r="B13" s="74"/>
      <c r="C13" s="75" t="s">
        <v>14</v>
      </c>
      <c r="D13" s="76" t="s">
        <v>37</v>
      </c>
      <c r="E13" s="77" t="s">
        <v>38</v>
      </c>
      <c r="F13" s="131" t="s">
        <v>164</v>
      </c>
      <c r="G13" s="84">
        <v>45092</v>
      </c>
      <c r="H13" s="132">
        <v>684988.52</v>
      </c>
      <c r="I13" s="87">
        <v>9600001094</v>
      </c>
      <c r="J13" s="25"/>
      <c r="K13" s="130" t="s">
        <v>226</v>
      </c>
    </row>
    <row r="14" spans="1:12" ht="18" customHeight="1" x14ac:dyDescent="0.3">
      <c r="A14" s="74"/>
      <c r="B14" s="74"/>
      <c r="C14" s="75" t="s">
        <v>14</v>
      </c>
      <c r="D14" s="76" t="s">
        <v>37</v>
      </c>
      <c r="E14" s="77" t="s">
        <v>38</v>
      </c>
      <c r="F14" s="131" t="s">
        <v>176</v>
      </c>
      <c r="G14" s="84">
        <v>45107</v>
      </c>
      <c r="H14" s="132">
        <v>814751.45</v>
      </c>
      <c r="I14" s="87">
        <v>9600001094</v>
      </c>
      <c r="J14" s="25"/>
      <c r="K14" s="130" t="s">
        <v>226</v>
      </c>
    </row>
    <row r="15" spans="1:12" ht="18" customHeight="1" x14ac:dyDescent="0.3">
      <c r="A15" s="74"/>
      <c r="B15" s="74"/>
      <c r="C15" s="75" t="s">
        <v>14</v>
      </c>
      <c r="D15" s="76" t="s">
        <v>37</v>
      </c>
      <c r="E15" s="77" t="s">
        <v>38</v>
      </c>
      <c r="F15" s="131" t="s">
        <v>180</v>
      </c>
      <c r="G15" s="84">
        <v>45122</v>
      </c>
      <c r="H15" s="132">
        <v>781629.58</v>
      </c>
      <c r="I15" s="87">
        <v>9600001094</v>
      </c>
      <c r="J15" s="25"/>
      <c r="K15" s="130" t="s">
        <v>226</v>
      </c>
    </row>
    <row r="16" spans="1:12" ht="18" customHeight="1" x14ac:dyDescent="0.3">
      <c r="A16" s="74"/>
      <c r="B16" s="74"/>
      <c r="C16" s="75" t="s">
        <v>14</v>
      </c>
      <c r="D16" s="76" t="s">
        <v>37</v>
      </c>
      <c r="E16" s="77" t="s">
        <v>38</v>
      </c>
      <c r="F16" s="131" t="s">
        <v>182</v>
      </c>
      <c r="G16" s="84">
        <v>45138</v>
      </c>
      <c r="H16" s="132">
        <v>723554.89</v>
      </c>
      <c r="I16" s="87">
        <v>9600001094</v>
      </c>
      <c r="J16" s="25"/>
      <c r="K16" s="130" t="s">
        <v>226</v>
      </c>
    </row>
    <row r="17" spans="1:12" ht="18" customHeight="1" x14ac:dyDescent="0.3">
      <c r="A17" s="74"/>
      <c r="B17" s="74"/>
      <c r="C17" s="75" t="s">
        <v>14</v>
      </c>
      <c r="D17" s="76"/>
      <c r="E17" s="77"/>
      <c r="F17" s="131" t="s">
        <v>190</v>
      </c>
      <c r="G17" s="84">
        <v>45153</v>
      </c>
      <c r="H17" s="132">
        <v>524546.84</v>
      </c>
      <c r="I17" s="87">
        <v>9600001094</v>
      </c>
      <c r="J17" s="25"/>
      <c r="K17" s="130" t="s">
        <v>226</v>
      </c>
    </row>
    <row r="18" spans="1:12" ht="18" customHeight="1" x14ac:dyDescent="0.3">
      <c r="A18" s="74"/>
      <c r="B18" s="74"/>
      <c r="C18" s="75" t="s">
        <v>14</v>
      </c>
      <c r="D18" s="76"/>
      <c r="E18" s="77"/>
      <c r="F18" s="131" t="s">
        <v>192</v>
      </c>
      <c r="G18" s="84">
        <v>45169</v>
      </c>
      <c r="H18" s="132">
        <v>545845.52</v>
      </c>
      <c r="I18" s="87">
        <v>9600001094</v>
      </c>
      <c r="J18" s="25"/>
      <c r="K18" s="130" t="s">
        <v>226</v>
      </c>
    </row>
    <row r="19" spans="1:12" ht="18" customHeight="1" x14ac:dyDescent="0.3">
      <c r="A19" s="83"/>
      <c r="B19" s="83"/>
      <c r="C19" s="75" t="s">
        <v>109</v>
      </c>
      <c r="D19" s="83"/>
      <c r="E19" s="83"/>
      <c r="F19" s="133" t="s">
        <v>196</v>
      </c>
      <c r="G19" s="84">
        <v>45184</v>
      </c>
      <c r="H19" s="132">
        <v>541097.25</v>
      </c>
      <c r="I19" s="87">
        <v>9600001094</v>
      </c>
      <c r="J19" s="25"/>
      <c r="K19" s="130" t="s">
        <v>226</v>
      </c>
    </row>
    <row r="20" spans="1:12" ht="18" customHeight="1" x14ac:dyDescent="0.3">
      <c r="A20" s="83"/>
      <c r="B20" s="83"/>
      <c r="C20" s="75" t="s">
        <v>109</v>
      </c>
      <c r="D20" s="83"/>
      <c r="E20" s="83"/>
      <c r="F20" s="133" t="s">
        <v>204</v>
      </c>
      <c r="G20" s="84">
        <v>45199</v>
      </c>
      <c r="H20" s="132">
        <v>715700.11</v>
      </c>
      <c r="I20" s="87">
        <v>9600001094</v>
      </c>
      <c r="J20" s="25"/>
      <c r="K20" s="130" t="s">
        <v>226</v>
      </c>
    </row>
    <row r="21" spans="1:12" ht="18" customHeight="1" x14ac:dyDescent="0.3">
      <c r="A21" s="83"/>
      <c r="B21" s="83"/>
      <c r="C21" s="75" t="s">
        <v>109</v>
      </c>
      <c r="D21" s="83"/>
      <c r="E21" s="83"/>
      <c r="F21" s="133" t="s">
        <v>210</v>
      </c>
      <c r="G21" s="84">
        <v>45214</v>
      </c>
      <c r="H21" s="132">
        <v>706739.15</v>
      </c>
      <c r="I21" s="87">
        <v>9600001094</v>
      </c>
      <c r="J21" s="25"/>
      <c r="K21" s="130" t="s">
        <v>226</v>
      </c>
    </row>
    <row r="22" spans="1:12" ht="18" customHeight="1" x14ac:dyDescent="0.3">
      <c r="A22" s="83"/>
      <c r="B22" s="83"/>
      <c r="C22" s="75" t="s">
        <v>109</v>
      </c>
      <c r="D22" s="83"/>
      <c r="E22" s="83"/>
      <c r="F22" s="133" t="s">
        <v>220</v>
      </c>
      <c r="G22" s="84">
        <v>45230</v>
      </c>
      <c r="H22" s="132">
        <v>773369.43</v>
      </c>
      <c r="I22" s="87">
        <v>9600001094</v>
      </c>
      <c r="J22" s="25"/>
      <c r="K22" s="130" t="s">
        <v>226</v>
      </c>
    </row>
    <row r="23" spans="1:12" ht="18" customHeight="1" thickBot="1" x14ac:dyDescent="0.35">
      <c r="A23" s="90"/>
      <c r="B23" s="90"/>
      <c r="C23" s="91" t="s">
        <v>109</v>
      </c>
      <c r="D23" s="90"/>
      <c r="E23" s="90"/>
      <c r="F23" s="136" t="s">
        <v>222</v>
      </c>
      <c r="G23" s="92">
        <v>45245</v>
      </c>
      <c r="H23" s="135">
        <v>698496.03</v>
      </c>
      <c r="I23" s="98">
        <v>9600001094</v>
      </c>
      <c r="J23" s="14">
        <f>SUM(H9:H23)</f>
        <v>10275191.339999998</v>
      </c>
      <c r="K23" s="130" t="s">
        <v>226</v>
      </c>
    </row>
    <row r="24" spans="1:12" ht="18" customHeight="1" x14ac:dyDescent="0.3">
      <c r="A24" s="83"/>
      <c r="B24" s="83"/>
      <c r="C24" s="75" t="s">
        <v>109</v>
      </c>
      <c r="D24" s="83"/>
      <c r="E24" s="83"/>
      <c r="F24" s="133" t="s">
        <v>150</v>
      </c>
      <c r="G24" s="84">
        <v>45031</v>
      </c>
      <c r="H24" s="132">
        <v>792653.42</v>
      </c>
      <c r="I24" s="30">
        <v>9600000006</v>
      </c>
      <c r="J24" s="25"/>
      <c r="K24" s="130" t="s">
        <v>227</v>
      </c>
    </row>
    <row r="25" spans="1:12" ht="18" customHeight="1" x14ac:dyDescent="0.3">
      <c r="A25" s="83"/>
      <c r="B25" s="83"/>
      <c r="C25" s="75" t="s">
        <v>109</v>
      </c>
      <c r="D25" s="83"/>
      <c r="E25" s="83"/>
      <c r="F25" s="133" t="s">
        <v>156</v>
      </c>
      <c r="G25" s="84">
        <v>45046</v>
      </c>
      <c r="H25" s="132">
        <v>747288.15</v>
      </c>
      <c r="I25" s="30">
        <v>9600000006</v>
      </c>
      <c r="J25" s="25"/>
      <c r="K25" s="130" t="s">
        <v>227</v>
      </c>
    </row>
    <row r="26" spans="1:12" ht="18" customHeight="1" x14ac:dyDescent="0.3">
      <c r="A26" s="83"/>
      <c r="B26" s="83"/>
      <c r="C26" s="75" t="s">
        <v>109</v>
      </c>
      <c r="D26" s="83"/>
      <c r="E26" s="83"/>
      <c r="F26" s="133" t="s">
        <v>154</v>
      </c>
      <c r="G26" s="84">
        <v>45061</v>
      </c>
      <c r="H26" s="132">
        <v>546338.81999999995</v>
      </c>
      <c r="I26" s="30">
        <v>9600000006</v>
      </c>
      <c r="J26" s="147"/>
      <c r="K26" s="130" t="s">
        <v>227</v>
      </c>
    </row>
    <row r="27" spans="1:12" ht="18" customHeight="1" x14ac:dyDescent="0.3">
      <c r="A27" s="83"/>
      <c r="B27" s="83"/>
      <c r="C27" s="75" t="s">
        <v>109</v>
      </c>
      <c r="D27" s="83"/>
      <c r="E27" s="83"/>
      <c r="F27" s="133" t="s">
        <v>170</v>
      </c>
      <c r="G27" s="84">
        <v>45077</v>
      </c>
      <c r="H27" s="132">
        <v>865755.94</v>
      </c>
      <c r="I27" s="30">
        <v>9600000006</v>
      </c>
      <c r="J27" s="25"/>
      <c r="K27" s="130" t="s">
        <v>227</v>
      </c>
    </row>
    <row r="28" spans="1:12" ht="18" customHeight="1" x14ac:dyDescent="0.3">
      <c r="A28" s="83"/>
      <c r="B28" s="83"/>
      <c r="C28" s="75" t="s">
        <v>109</v>
      </c>
      <c r="D28" s="83"/>
      <c r="E28" s="83"/>
      <c r="F28" s="133" t="s">
        <v>166</v>
      </c>
      <c r="G28" s="84">
        <v>45092</v>
      </c>
      <c r="H28" s="132">
        <v>701624.59</v>
      </c>
      <c r="I28" s="30">
        <v>9600000006</v>
      </c>
      <c r="J28" s="25"/>
      <c r="K28" s="130" t="s">
        <v>227</v>
      </c>
    </row>
    <row r="29" spans="1:12" ht="18" customHeight="1" x14ac:dyDescent="0.3">
      <c r="A29" s="83"/>
      <c r="B29" s="83"/>
      <c r="C29" s="75" t="s">
        <v>109</v>
      </c>
      <c r="D29" s="83"/>
      <c r="E29" s="83"/>
      <c r="F29" s="133" t="s">
        <v>172</v>
      </c>
      <c r="G29" s="84">
        <v>45107</v>
      </c>
      <c r="H29" s="132">
        <v>844645.19</v>
      </c>
      <c r="I29" s="30">
        <v>9600000006</v>
      </c>
      <c r="J29" s="25"/>
      <c r="K29" s="130" t="s">
        <v>227</v>
      </c>
    </row>
    <row r="30" spans="1:12" ht="18" customHeight="1" x14ac:dyDescent="0.3">
      <c r="A30" s="83"/>
      <c r="B30" s="83"/>
      <c r="C30" s="75" t="s">
        <v>109</v>
      </c>
      <c r="D30" s="83"/>
      <c r="E30" s="83"/>
      <c r="F30" s="133" t="s">
        <v>178</v>
      </c>
      <c r="G30" s="84">
        <v>45122</v>
      </c>
      <c r="H30" s="132">
        <v>729254.98</v>
      </c>
      <c r="I30" s="30">
        <v>9600000006</v>
      </c>
      <c r="J30" s="25"/>
      <c r="K30" s="130" t="s">
        <v>227</v>
      </c>
      <c r="L30" s="80"/>
    </row>
    <row r="31" spans="1:12" ht="18" customHeight="1" x14ac:dyDescent="0.3">
      <c r="A31" s="74"/>
      <c r="B31" s="74"/>
      <c r="C31" s="75" t="s">
        <v>14</v>
      </c>
      <c r="D31" s="76" t="s">
        <v>37</v>
      </c>
      <c r="E31" s="77" t="s">
        <v>38</v>
      </c>
      <c r="F31" s="133" t="s">
        <v>186</v>
      </c>
      <c r="G31" s="84">
        <v>45138</v>
      </c>
      <c r="H31" s="132">
        <v>541598.05000000005</v>
      </c>
      <c r="I31" s="30">
        <v>9600000006</v>
      </c>
      <c r="J31" s="25"/>
      <c r="K31" s="130" t="s">
        <v>227</v>
      </c>
    </row>
    <row r="32" spans="1:12" ht="18" customHeight="1" x14ac:dyDescent="0.3">
      <c r="A32" s="74"/>
      <c r="B32" s="74"/>
      <c r="C32" s="75" t="s">
        <v>14</v>
      </c>
      <c r="D32" s="76" t="s">
        <v>37</v>
      </c>
      <c r="E32" s="77" t="s">
        <v>38</v>
      </c>
      <c r="F32" s="133" t="s">
        <v>188</v>
      </c>
      <c r="G32" s="84">
        <v>45153</v>
      </c>
      <c r="H32" s="132">
        <v>525229.97</v>
      </c>
      <c r="I32" s="30">
        <v>9600000006</v>
      </c>
      <c r="J32" s="25"/>
      <c r="K32" s="130" t="s">
        <v>227</v>
      </c>
    </row>
    <row r="33" spans="1:11" ht="18" customHeight="1" x14ac:dyDescent="0.3">
      <c r="A33" s="74"/>
      <c r="B33" s="74"/>
      <c r="C33" s="75" t="s">
        <v>14</v>
      </c>
      <c r="D33" s="76" t="s">
        <v>37</v>
      </c>
      <c r="E33" s="77" t="s">
        <v>38</v>
      </c>
      <c r="F33" s="133" t="s">
        <v>198</v>
      </c>
      <c r="G33" s="84">
        <v>45169</v>
      </c>
      <c r="H33" s="132">
        <v>5347.57</v>
      </c>
      <c r="I33" s="30">
        <v>9600000006</v>
      </c>
      <c r="J33" s="25"/>
      <c r="K33" s="130" t="s">
        <v>227</v>
      </c>
    </row>
    <row r="34" spans="1:11" ht="18" customHeight="1" x14ac:dyDescent="0.3">
      <c r="A34" s="74"/>
      <c r="B34" s="74"/>
      <c r="C34" s="75" t="s">
        <v>14</v>
      </c>
      <c r="D34" s="76" t="s">
        <v>37</v>
      </c>
      <c r="E34" s="77" t="s">
        <v>38</v>
      </c>
      <c r="F34" s="133" t="s">
        <v>200</v>
      </c>
      <c r="G34" s="84">
        <v>45184</v>
      </c>
      <c r="H34" s="132">
        <v>1335274.95</v>
      </c>
      <c r="I34" s="30">
        <v>9600000006</v>
      </c>
      <c r="J34" s="25"/>
      <c r="K34" s="130" t="s">
        <v>227</v>
      </c>
    </row>
    <row r="35" spans="1:11" ht="18" customHeight="1" x14ac:dyDescent="0.3">
      <c r="A35" s="74"/>
      <c r="B35" s="74"/>
      <c r="C35" s="75" t="s">
        <v>14</v>
      </c>
      <c r="D35" s="76" t="s">
        <v>37</v>
      </c>
      <c r="E35" s="77" t="s">
        <v>38</v>
      </c>
      <c r="F35" s="133" t="s">
        <v>202</v>
      </c>
      <c r="G35" s="84">
        <v>45199</v>
      </c>
      <c r="H35" s="132">
        <v>798647.64</v>
      </c>
      <c r="I35" s="30">
        <v>9600000006</v>
      </c>
      <c r="J35" s="147"/>
      <c r="K35" s="130" t="s">
        <v>227</v>
      </c>
    </row>
    <row r="36" spans="1:11" ht="18" customHeight="1" x14ac:dyDescent="0.3">
      <c r="A36" s="74"/>
      <c r="B36" s="74"/>
      <c r="C36" s="75" t="s">
        <v>14</v>
      </c>
      <c r="D36" s="76" t="s">
        <v>37</v>
      </c>
      <c r="E36" s="77" t="s">
        <v>38</v>
      </c>
      <c r="F36" s="133" t="s">
        <v>208</v>
      </c>
      <c r="G36" s="84">
        <v>45214</v>
      </c>
      <c r="H36" s="132">
        <v>751623.78</v>
      </c>
      <c r="I36" s="30">
        <v>9600000006</v>
      </c>
      <c r="J36" s="25"/>
      <c r="K36" s="130" t="s">
        <v>229</v>
      </c>
    </row>
    <row r="37" spans="1:11" ht="18" customHeight="1" x14ac:dyDescent="0.3">
      <c r="A37" s="74"/>
      <c r="B37" s="74"/>
      <c r="C37" s="75" t="s">
        <v>14</v>
      </c>
      <c r="D37" s="76" t="s">
        <v>37</v>
      </c>
      <c r="E37" s="77" t="s">
        <v>38</v>
      </c>
      <c r="F37" s="133" t="s">
        <v>218</v>
      </c>
      <c r="G37" s="84">
        <v>45230</v>
      </c>
      <c r="H37" s="132">
        <v>1181314.46</v>
      </c>
      <c r="I37" s="30">
        <v>9600000006</v>
      </c>
      <c r="J37" s="25"/>
      <c r="K37" s="130" t="s">
        <v>230</v>
      </c>
    </row>
    <row r="38" spans="1:11" ht="18" customHeight="1" thickBot="1" x14ac:dyDescent="0.35">
      <c r="A38" s="116"/>
      <c r="B38" s="116"/>
      <c r="C38" s="91" t="s">
        <v>14</v>
      </c>
      <c r="D38" s="117" t="s">
        <v>37</v>
      </c>
      <c r="E38" s="118" t="s">
        <v>38</v>
      </c>
      <c r="F38" s="136" t="s">
        <v>224</v>
      </c>
      <c r="G38" s="92">
        <v>45245</v>
      </c>
      <c r="H38" s="135">
        <v>1152773.51</v>
      </c>
      <c r="I38" s="66">
        <v>9600000006</v>
      </c>
      <c r="J38" s="14">
        <f>SUM(H24:H38)</f>
        <v>11519371.019999998</v>
      </c>
      <c r="K38" s="130" t="s">
        <v>227</v>
      </c>
    </row>
    <row r="39" spans="1:11" ht="18" customHeight="1" x14ac:dyDescent="0.3">
      <c r="A39" s="74"/>
      <c r="B39" s="74"/>
      <c r="C39" s="75" t="s">
        <v>14</v>
      </c>
      <c r="D39" s="76" t="s">
        <v>37</v>
      </c>
      <c r="E39" s="77" t="s">
        <v>38</v>
      </c>
      <c r="F39" s="133" t="s">
        <v>158</v>
      </c>
      <c r="G39" s="84">
        <v>45046</v>
      </c>
      <c r="H39" s="132">
        <v>1405921.53</v>
      </c>
      <c r="I39" s="87">
        <v>9800001544</v>
      </c>
      <c r="J39" s="25"/>
      <c r="K39" s="130" t="s">
        <v>228</v>
      </c>
    </row>
    <row r="40" spans="1:11" ht="18" customHeight="1" x14ac:dyDescent="0.3">
      <c r="A40" s="74"/>
      <c r="B40" s="74"/>
      <c r="C40" s="75" t="s">
        <v>14</v>
      </c>
      <c r="D40" s="76"/>
      <c r="E40" s="77"/>
      <c r="F40" s="133" t="s">
        <v>168</v>
      </c>
      <c r="G40" s="84">
        <v>45077</v>
      </c>
      <c r="H40" s="132">
        <v>1633331.36</v>
      </c>
      <c r="I40" s="87">
        <v>9800001544</v>
      </c>
      <c r="J40" s="25"/>
      <c r="K40" s="130" t="s">
        <v>228</v>
      </c>
    </row>
    <row r="41" spans="1:11" ht="18" customHeight="1" x14ac:dyDescent="0.3">
      <c r="A41" s="74"/>
      <c r="B41" s="74"/>
      <c r="C41" s="75" t="s">
        <v>14</v>
      </c>
      <c r="D41" s="76"/>
      <c r="E41" s="77"/>
      <c r="F41" s="133" t="s">
        <v>174</v>
      </c>
      <c r="G41" s="84">
        <v>45107</v>
      </c>
      <c r="H41" s="132">
        <v>1683090.33</v>
      </c>
      <c r="I41" s="87">
        <v>9800001544</v>
      </c>
      <c r="J41" s="147"/>
      <c r="K41" s="130" t="s">
        <v>228</v>
      </c>
    </row>
    <row r="42" spans="1:11" ht="18" customHeight="1" x14ac:dyDescent="0.3">
      <c r="A42" s="83"/>
      <c r="B42" s="83"/>
      <c r="C42" s="75" t="s">
        <v>109</v>
      </c>
      <c r="D42" s="83"/>
      <c r="E42" s="83"/>
      <c r="F42" s="133" t="s">
        <v>184</v>
      </c>
      <c r="G42" s="84">
        <v>45138</v>
      </c>
      <c r="H42" s="132">
        <v>1558542.95</v>
      </c>
      <c r="I42" s="87">
        <v>9800001544</v>
      </c>
      <c r="J42" s="25"/>
      <c r="K42" s="130" t="s">
        <v>228</v>
      </c>
    </row>
    <row r="43" spans="1:11" ht="18" customHeight="1" x14ac:dyDescent="0.3">
      <c r="A43" s="83"/>
      <c r="B43" s="83"/>
      <c r="C43" s="75" t="s">
        <v>109</v>
      </c>
      <c r="D43" s="83"/>
      <c r="E43" s="83"/>
      <c r="F43" s="133" t="s">
        <v>194</v>
      </c>
      <c r="G43" s="84">
        <v>45169</v>
      </c>
      <c r="H43" s="132">
        <v>1140229.3</v>
      </c>
      <c r="I43" s="87">
        <v>9800001544</v>
      </c>
      <c r="J43" s="25"/>
      <c r="K43" s="130" t="s">
        <v>228</v>
      </c>
    </row>
    <row r="44" spans="1:11" ht="18" customHeight="1" x14ac:dyDescent="0.3">
      <c r="A44" s="83"/>
      <c r="B44" s="83"/>
      <c r="C44" s="75" t="s">
        <v>109</v>
      </c>
      <c r="D44" s="83"/>
      <c r="E44" s="83"/>
      <c r="F44" s="133" t="s">
        <v>206</v>
      </c>
      <c r="G44" s="84">
        <v>45199</v>
      </c>
      <c r="H44" s="132">
        <v>1228324.93</v>
      </c>
      <c r="I44" s="87">
        <v>9800001544</v>
      </c>
      <c r="J44" s="25"/>
      <c r="K44" s="130" t="s">
        <v>228</v>
      </c>
    </row>
    <row r="45" spans="1:11" ht="18" customHeight="1" thickBot="1" x14ac:dyDescent="0.35">
      <c r="A45" s="90"/>
      <c r="B45" s="90"/>
      <c r="C45" s="91" t="s">
        <v>109</v>
      </c>
      <c r="D45" s="90"/>
      <c r="E45" s="90"/>
      <c r="F45" s="136" t="s">
        <v>212</v>
      </c>
      <c r="G45" s="92">
        <v>45230</v>
      </c>
      <c r="H45" s="135">
        <v>1759336.44</v>
      </c>
      <c r="I45" s="98">
        <v>9800001544</v>
      </c>
      <c r="J45" s="14">
        <f>SUM(H39:H45)</f>
        <v>10408776.84</v>
      </c>
      <c r="K45" s="130" t="s">
        <v>228</v>
      </c>
    </row>
    <row r="46" spans="1:11" ht="3" customHeight="1" x14ac:dyDescent="0.3">
      <c r="J46" s="25"/>
    </row>
    <row r="47" spans="1:11" ht="16.5" x14ac:dyDescent="0.3">
      <c r="J47" s="25"/>
    </row>
    <row r="48" spans="1:11" ht="16.5" x14ac:dyDescent="0.3">
      <c r="J48" s="25"/>
    </row>
    <row r="49" spans="10:10" ht="16.5" x14ac:dyDescent="0.3">
      <c r="J49" s="25"/>
    </row>
    <row r="50" spans="10:10" ht="16.5" x14ac:dyDescent="0.3">
      <c r="J50" s="25"/>
    </row>
    <row r="51" spans="10:10" ht="16.5" x14ac:dyDescent="0.3">
      <c r="J51" s="25"/>
    </row>
  </sheetData>
  <sortState ref="G42:H49">
    <sortCondition ref="G42:G49"/>
  </sortState>
  <mergeCells count="3">
    <mergeCell ref="A2:J2"/>
    <mergeCell ref="A3:J3"/>
    <mergeCell ref="B5:F5"/>
  </mergeCells>
  <pageMargins left="0.7" right="0.7" top="0.75" bottom="0.75" header="0.3" footer="0.3"/>
  <pageSetup paperSize="9" scale="73" orientation="portrait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0"/>
  <sheetViews>
    <sheetView workbookViewId="0">
      <selection activeCell="B27" sqref="B27"/>
    </sheetView>
  </sheetViews>
  <sheetFormatPr defaultRowHeight="15.75" x14ac:dyDescent="0.25"/>
  <cols>
    <col min="1" max="1" width="50.85546875" style="124" customWidth="1"/>
    <col min="2" max="2" width="22" style="124" customWidth="1"/>
    <col min="3" max="3" width="16.140625" style="124" customWidth="1"/>
    <col min="4" max="4" width="19" style="124" customWidth="1"/>
    <col min="5" max="5" width="9.140625" style="124"/>
    <col min="6" max="6" width="15.5703125" style="124" bestFit="1" customWidth="1"/>
    <col min="7" max="16384" width="9.140625" style="124"/>
  </cols>
  <sheetData>
    <row r="1" spans="1:6" x14ac:dyDescent="0.25">
      <c r="D1" s="126">
        <f>+SUM(D2:D40)</f>
        <v>32216961.580000009</v>
      </c>
    </row>
    <row r="2" spans="1:6" s="123" customFormat="1" x14ac:dyDescent="0.25">
      <c r="A2" s="119" t="s">
        <v>215</v>
      </c>
      <c r="B2" s="120" t="s">
        <v>216</v>
      </c>
      <c r="C2" s="121">
        <v>45138</v>
      </c>
      <c r="D2" s="122">
        <v>6705.73</v>
      </c>
      <c r="E2" s="123" t="s">
        <v>225</v>
      </c>
    </row>
    <row r="3" spans="1:6" s="123" customFormat="1" x14ac:dyDescent="0.25">
      <c r="A3" s="119" t="s">
        <v>213</v>
      </c>
      <c r="B3" s="120" t="s">
        <v>214</v>
      </c>
      <c r="C3" s="121">
        <v>45230</v>
      </c>
      <c r="D3" s="122">
        <v>6916.65</v>
      </c>
      <c r="E3" s="123" t="s">
        <v>225</v>
      </c>
      <c r="F3" s="125">
        <f>SUM(D2:D3)</f>
        <v>13622.38</v>
      </c>
    </row>
    <row r="4" spans="1:6" s="123" customFormat="1" x14ac:dyDescent="0.25">
      <c r="A4" s="119" t="s">
        <v>147</v>
      </c>
      <c r="B4" s="120" t="s">
        <v>148</v>
      </c>
      <c r="C4" s="121">
        <v>45031</v>
      </c>
      <c r="D4" s="122">
        <v>661986.09</v>
      </c>
      <c r="E4" s="123" t="s">
        <v>226</v>
      </c>
    </row>
    <row r="5" spans="1:6" s="123" customFormat="1" x14ac:dyDescent="0.25">
      <c r="A5" s="119" t="s">
        <v>159</v>
      </c>
      <c r="B5" s="120" t="s">
        <v>160</v>
      </c>
      <c r="C5" s="121">
        <v>45046</v>
      </c>
      <c r="D5" s="122">
        <v>677341.22</v>
      </c>
      <c r="E5" s="123" t="s">
        <v>226</v>
      </c>
    </row>
    <row r="6" spans="1:6" s="123" customFormat="1" x14ac:dyDescent="0.25">
      <c r="A6" s="119" t="s">
        <v>151</v>
      </c>
      <c r="B6" s="120" t="s">
        <v>152</v>
      </c>
      <c r="C6" s="121">
        <v>45061</v>
      </c>
      <c r="D6" s="122">
        <v>689419.01</v>
      </c>
      <c r="E6" s="123" t="s">
        <v>226</v>
      </c>
    </row>
    <row r="7" spans="1:6" s="123" customFormat="1" x14ac:dyDescent="0.25">
      <c r="A7" s="119" t="s">
        <v>161</v>
      </c>
      <c r="B7" s="120" t="s">
        <v>162</v>
      </c>
      <c r="C7" s="121">
        <v>45077</v>
      </c>
      <c r="D7" s="122">
        <v>735726.25</v>
      </c>
      <c r="E7" s="123" t="s">
        <v>226</v>
      </c>
    </row>
    <row r="8" spans="1:6" s="123" customFormat="1" x14ac:dyDescent="0.25">
      <c r="A8" s="119" t="s">
        <v>163</v>
      </c>
      <c r="B8" s="120" t="s">
        <v>164</v>
      </c>
      <c r="C8" s="121">
        <v>45092</v>
      </c>
      <c r="D8" s="122">
        <v>684988.52</v>
      </c>
      <c r="E8" s="123" t="s">
        <v>226</v>
      </c>
    </row>
    <row r="9" spans="1:6" s="123" customFormat="1" x14ac:dyDescent="0.25">
      <c r="A9" s="119" t="s">
        <v>175</v>
      </c>
      <c r="B9" s="120" t="s">
        <v>176</v>
      </c>
      <c r="C9" s="121">
        <v>45107</v>
      </c>
      <c r="D9" s="122">
        <v>814751.45</v>
      </c>
      <c r="E9" s="123" t="s">
        <v>226</v>
      </c>
    </row>
    <row r="10" spans="1:6" s="123" customFormat="1" x14ac:dyDescent="0.25">
      <c r="A10" s="119" t="s">
        <v>179</v>
      </c>
      <c r="B10" s="120" t="s">
        <v>180</v>
      </c>
      <c r="C10" s="121">
        <v>45122</v>
      </c>
      <c r="D10" s="122">
        <v>781629.58</v>
      </c>
      <c r="E10" s="123" t="s">
        <v>226</v>
      </c>
    </row>
    <row r="11" spans="1:6" s="123" customFormat="1" x14ac:dyDescent="0.25">
      <c r="A11" s="119" t="s">
        <v>181</v>
      </c>
      <c r="B11" s="120" t="s">
        <v>182</v>
      </c>
      <c r="C11" s="121">
        <v>45138</v>
      </c>
      <c r="D11" s="122">
        <v>723554.89</v>
      </c>
      <c r="E11" s="123" t="s">
        <v>226</v>
      </c>
    </row>
    <row r="12" spans="1:6" s="123" customFormat="1" x14ac:dyDescent="0.25">
      <c r="A12" s="119" t="s">
        <v>189</v>
      </c>
      <c r="B12" s="120" t="s">
        <v>190</v>
      </c>
      <c r="C12" s="121">
        <v>45153</v>
      </c>
      <c r="D12" s="122">
        <v>524546.84</v>
      </c>
      <c r="E12" s="123" t="s">
        <v>226</v>
      </c>
    </row>
    <row r="13" spans="1:6" s="123" customFormat="1" x14ac:dyDescent="0.25">
      <c r="A13" s="119" t="s">
        <v>191</v>
      </c>
      <c r="B13" s="120" t="s">
        <v>192</v>
      </c>
      <c r="C13" s="121">
        <v>45169</v>
      </c>
      <c r="D13" s="122">
        <v>545845.52</v>
      </c>
      <c r="E13" s="123" t="s">
        <v>226</v>
      </c>
    </row>
    <row r="14" spans="1:6" s="123" customFormat="1" x14ac:dyDescent="0.25">
      <c r="A14" s="119" t="s">
        <v>195</v>
      </c>
      <c r="B14" s="120" t="s">
        <v>196</v>
      </c>
      <c r="C14" s="121">
        <v>45184</v>
      </c>
      <c r="D14" s="122">
        <v>541097.25</v>
      </c>
      <c r="E14" s="123" t="s">
        <v>226</v>
      </c>
    </row>
    <row r="15" spans="1:6" s="123" customFormat="1" x14ac:dyDescent="0.25">
      <c r="A15" s="119" t="s">
        <v>203</v>
      </c>
      <c r="B15" s="120" t="s">
        <v>204</v>
      </c>
      <c r="C15" s="121">
        <v>45199</v>
      </c>
      <c r="D15" s="122">
        <v>715700.11</v>
      </c>
      <c r="E15" s="123" t="s">
        <v>226</v>
      </c>
    </row>
    <row r="16" spans="1:6" s="123" customFormat="1" x14ac:dyDescent="0.25">
      <c r="A16" s="119" t="s">
        <v>209</v>
      </c>
      <c r="B16" s="120" t="s">
        <v>210</v>
      </c>
      <c r="C16" s="121">
        <v>45214</v>
      </c>
      <c r="D16" s="122">
        <v>706739.15</v>
      </c>
      <c r="E16" s="123" t="s">
        <v>226</v>
      </c>
    </row>
    <row r="17" spans="1:6" s="123" customFormat="1" x14ac:dyDescent="0.25">
      <c r="A17" s="119" t="s">
        <v>219</v>
      </c>
      <c r="B17" s="120" t="s">
        <v>220</v>
      </c>
      <c r="C17" s="121">
        <v>45230</v>
      </c>
      <c r="D17" s="122">
        <v>773369.43</v>
      </c>
      <c r="E17" s="123" t="s">
        <v>226</v>
      </c>
    </row>
    <row r="18" spans="1:6" s="123" customFormat="1" x14ac:dyDescent="0.25">
      <c r="A18" s="119" t="s">
        <v>221</v>
      </c>
      <c r="B18" s="120" t="s">
        <v>222</v>
      </c>
      <c r="C18" s="121">
        <v>45245</v>
      </c>
      <c r="D18" s="122">
        <v>698496.03</v>
      </c>
      <c r="E18" s="123" t="s">
        <v>226</v>
      </c>
      <c r="F18" s="125">
        <f>SUM(D4:D18)</f>
        <v>10275191.339999998</v>
      </c>
    </row>
    <row r="19" spans="1:6" s="123" customFormat="1" x14ac:dyDescent="0.25">
      <c r="A19" s="119" t="s">
        <v>149</v>
      </c>
      <c r="B19" s="120" t="s">
        <v>150</v>
      </c>
      <c r="C19" s="121">
        <v>45031</v>
      </c>
      <c r="D19" s="122">
        <v>792653.42</v>
      </c>
      <c r="E19" s="123" t="s">
        <v>227</v>
      </c>
    </row>
    <row r="20" spans="1:6" s="123" customFormat="1" x14ac:dyDescent="0.25">
      <c r="A20" s="119" t="s">
        <v>155</v>
      </c>
      <c r="B20" s="120" t="s">
        <v>156</v>
      </c>
      <c r="C20" s="121">
        <v>45046</v>
      </c>
      <c r="D20" s="122">
        <v>747288.15</v>
      </c>
      <c r="E20" s="123" t="s">
        <v>227</v>
      </c>
    </row>
    <row r="21" spans="1:6" s="123" customFormat="1" x14ac:dyDescent="0.25">
      <c r="A21" s="119" t="s">
        <v>153</v>
      </c>
      <c r="B21" s="120" t="s">
        <v>154</v>
      </c>
      <c r="C21" s="121">
        <v>45061</v>
      </c>
      <c r="D21" s="122">
        <v>546338.81999999995</v>
      </c>
      <c r="E21" s="123" t="s">
        <v>227</v>
      </c>
    </row>
    <row r="22" spans="1:6" s="123" customFormat="1" x14ac:dyDescent="0.25">
      <c r="A22" s="119" t="s">
        <v>169</v>
      </c>
      <c r="B22" s="120" t="s">
        <v>170</v>
      </c>
      <c r="C22" s="121">
        <v>45077</v>
      </c>
      <c r="D22" s="122">
        <v>865755.94</v>
      </c>
      <c r="E22" s="123" t="s">
        <v>227</v>
      </c>
    </row>
    <row r="23" spans="1:6" s="123" customFormat="1" x14ac:dyDescent="0.25">
      <c r="A23" s="119" t="s">
        <v>165</v>
      </c>
      <c r="B23" s="120" t="s">
        <v>166</v>
      </c>
      <c r="C23" s="121">
        <v>45092</v>
      </c>
      <c r="D23" s="122">
        <v>701624.59</v>
      </c>
      <c r="E23" s="123" t="s">
        <v>227</v>
      </c>
    </row>
    <row r="24" spans="1:6" s="123" customFormat="1" x14ac:dyDescent="0.25">
      <c r="A24" s="119" t="s">
        <v>171</v>
      </c>
      <c r="B24" s="120" t="s">
        <v>172</v>
      </c>
      <c r="C24" s="121">
        <v>45107</v>
      </c>
      <c r="D24" s="122">
        <v>844645.19</v>
      </c>
      <c r="E24" s="123" t="s">
        <v>227</v>
      </c>
    </row>
    <row r="25" spans="1:6" s="123" customFormat="1" x14ac:dyDescent="0.25">
      <c r="A25" s="119" t="s">
        <v>177</v>
      </c>
      <c r="B25" s="120" t="s">
        <v>178</v>
      </c>
      <c r="C25" s="121">
        <v>45122</v>
      </c>
      <c r="D25" s="122">
        <v>729254.98</v>
      </c>
      <c r="E25" s="123" t="s">
        <v>227</v>
      </c>
    </row>
    <row r="26" spans="1:6" s="123" customFormat="1" x14ac:dyDescent="0.25">
      <c r="A26" s="119" t="s">
        <v>185</v>
      </c>
      <c r="B26" s="120" t="s">
        <v>186</v>
      </c>
      <c r="C26" s="121">
        <v>45138</v>
      </c>
      <c r="D26" s="122">
        <v>541598.05000000005</v>
      </c>
      <c r="E26" s="123" t="s">
        <v>227</v>
      </c>
    </row>
    <row r="27" spans="1:6" s="123" customFormat="1" x14ac:dyDescent="0.25">
      <c r="A27" s="119" t="s">
        <v>187</v>
      </c>
      <c r="B27" s="120" t="s">
        <v>188</v>
      </c>
      <c r="C27" s="121">
        <v>45153</v>
      </c>
      <c r="D27" s="122">
        <v>525229.97</v>
      </c>
      <c r="E27" s="123" t="s">
        <v>227</v>
      </c>
    </row>
    <row r="28" spans="1:6" s="123" customFormat="1" x14ac:dyDescent="0.25">
      <c r="A28" s="119" t="s">
        <v>197</v>
      </c>
      <c r="B28" s="120" t="s">
        <v>198</v>
      </c>
      <c r="C28" s="121">
        <v>45169</v>
      </c>
      <c r="D28" s="122">
        <v>5347.57</v>
      </c>
      <c r="E28" s="123" t="s">
        <v>227</v>
      </c>
    </row>
    <row r="29" spans="1:6" s="123" customFormat="1" x14ac:dyDescent="0.25">
      <c r="A29" s="119" t="s">
        <v>199</v>
      </c>
      <c r="B29" s="120" t="s">
        <v>200</v>
      </c>
      <c r="C29" s="121">
        <v>45184</v>
      </c>
      <c r="D29" s="122">
        <v>1335274.95</v>
      </c>
      <c r="E29" s="123" t="s">
        <v>227</v>
      </c>
    </row>
    <row r="30" spans="1:6" s="123" customFormat="1" x14ac:dyDescent="0.25">
      <c r="A30" s="119" t="s">
        <v>201</v>
      </c>
      <c r="B30" s="120" t="s">
        <v>202</v>
      </c>
      <c r="C30" s="121">
        <v>45199</v>
      </c>
      <c r="D30" s="122">
        <v>798647.64</v>
      </c>
      <c r="E30" s="123" t="s">
        <v>227</v>
      </c>
    </row>
    <row r="31" spans="1:6" s="123" customFormat="1" x14ac:dyDescent="0.25">
      <c r="A31" s="119" t="s">
        <v>207</v>
      </c>
      <c r="B31" s="120" t="s">
        <v>208</v>
      </c>
      <c r="C31" s="121">
        <v>45214</v>
      </c>
      <c r="D31" s="122">
        <v>751623.78</v>
      </c>
      <c r="E31" s="123" t="s">
        <v>226</v>
      </c>
    </row>
    <row r="32" spans="1:6" s="123" customFormat="1" x14ac:dyDescent="0.25">
      <c r="A32" s="119" t="s">
        <v>217</v>
      </c>
      <c r="B32" s="120" t="s">
        <v>218</v>
      </c>
      <c r="C32" s="121">
        <v>45230</v>
      </c>
      <c r="D32" s="122">
        <v>1181314.46</v>
      </c>
      <c r="E32" s="123" t="s">
        <v>227</v>
      </c>
    </row>
    <row r="33" spans="1:6" s="123" customFormat="1" x14ac:dyDescent="0.25">
      <c r="A33" s="119" t="s">
        <v>223</v>
      </c>
      <c r="B33" s="120" t="s">
        <v>224</v>
      </c>
      <c r="C33" s="121">
        <v>45245</v>
      </c>
      <c r="D33" s="122">
        <v>1152773.51</v>
      </c>
      <c r="E33" s="123" t="s">
        <v>227</v>
      </c>
      <c r="F33" s="125">
        <f>SUM(D19:D33)</f>
        <v>11519371.019999998</v>
      </c>
    </row>
    <row r="34" spans="1:6" s="123" customFormat="1" x14ac:dyDescent="0.25">
      <c r="A34" s="119" t="s">
        <v>157</v>
      </c>
      <c r="B34" s="120" t="s">
        <v>158</v>
      </c>
      <c r="C34" s="121">
        <v>45046</v>
      </c>
      <c r="D34" s="122">
        <v>1405921.53</v>
      </c>
      <c r="E34" s="123" t="s">
        <v>228</v>
      </c>
    </row>
    <row r="35" spans="1:6" s="123" customFormat="1" x14ac:dyDescent="0.25">
      <c r="A35" s="119" t="s">
        <v>167</v>
      </c>
      <c r="B35" s="120" t="s">
        <v>168</v>
      </c>
      <c r="C35" s="121">
        <v>45077</v>
      </c>
      <c r="D35" s="122">
        <v>1633331.36</v>
      </c>
      <c r="E35" s="123" t="s">
        <v>228</v>
      </c>
    </row>
    <row r="36" spans="1:6" s="123" customFormat="1" x14ac:dyDescent="0.25">
      <c r="A36" s="119" t="s">
        <v>173</v>
      </c>
      <c r="B36" s="120" t="s">
        <v>174</v>
      </c>
      <c r="C36" s="121">
        <v>45107</v>
      </c>
      <c r="D36" s="122">
        <v>1683090.33</v>
      </c>
      <c r="E36" s="123" t="s">
        <v>228</v>
      </c>
    </row>
    <row r="37" spans="1:6" s="123" customFormat="1" x14ac:dyDescent="0.25">
      <c r="A37" s="119" t="s">
        <v>183</v>
      </c>
      <c r="B37" s="120" t="s">
        <v>184</v>
      </c>
      <c r="C37" s="121">
        <v>45138</v>
      </c>
      <c r="D37" s="122">
        <v>1558542.95</v>
      </c>
      <c r="E37" s="123" t="s">
        <v>228</v>
      </c>
    </row>
    <row r="38" spans="1:6" s="123" customFormat="1" x14ac:dyDescent="0.25">
      <c r="A38" s="119" t="s">
        <v>193</v>
      </c>
      <c r="B38" s="120" t="s">
        <v>194</v>
      </c>
      <c r="C38" s="121">
        <v>45169</v>
      </c>
      <c r="D38" s="122">
        <v>1140229.3</v>
      </c>
      <c r="E38" s="123" t="s">
        <v>228</v>
      </c>
    </row>
    <row r="39" spans="1:6" s="123" customFormat="1" x14ac:dyDescent="0.25">
      <c r="A39" s="119" t="s">
        <v>205</v>
      </c>
      <c r="B39" s="120" t="s">
        <v>206</v>
      </c>
      <c r="C39" s="121">
        <v>45199</v>
      </c>
      <c r="D39" s="122">
        <v>1228324.93</v>
      </c>
      <c r="E39" s="123" t="s">
        <v>228</v>
      </c>
    </row>
    <row r="40" spans="1:6" s="123" customFormat="1" x14ac:dyDescent="0.25">
      <c r="A40" s="119" t="s">
        <v>211</v>
      </c>
      <c r="B40" s="120" t="s">
        <v>212</v>
      </c>
      <c r="C40" s="121">
        <v>45230</v>
      </c>
      <c r="D40" s="122">
        <v>1759336.44</v>
      </c>
      <c r="E40" s="123" t="s">
        <v>228</v>
      </c>
      <c r="F40" s="125">
        <f>SUM(D34:D40)</f>
        <v>10408776.84</v>
      </c>
    </row>
  </sheetData>
  <sortState ref="A37:D43">
    <sortCondition ref="C37:C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2020-21</vt:lpstr>
      <vt:lpstr>2021-22</vt:lpstr>
      <vt:lpstr>2022-23</vt:lpstr>
      <vt:lpstr>2023-24</vt:lpstr>
      <vt:lpstr>2023-24-Ledger</vt:lpstr>
      <vt:lpstr>'2020-21'!Print_Area</vt:lpstr>
      <vt:lpstr>'2021-22'!Print_Area</vt:lpstr>
      <vt:lpstr>'2022-23'!Print_Area</vt:lpstr>
      <vt:lpstr>'2023-24'!Print_Area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2023-12-12T11:02:37Z</dcterms:modified>
</cp:coreProperties>
</file>