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Homework\Midterm\Problem_4\"/>
    </mc:Choice>
  </mc:AlternateContent>
  <xr:revisionPtr revIDLastSave="0" documentId="13_ncr:1_{5F7FFCD4-5508-441C-BDCE-669FC34BE2F2}" xr6:coauthVersionLast="47" xr6:coauthVersionMax="47" xr10:uidLastSave="{00000000-0000-0000-0000-000000000000}"/>
  <bookViews>
    <workbookView xWindow="-120" yWindow="-120" windowWidth="20730" windowHeight="11760" xr2:uid="{D37951CA-D87E-4CB0-BCAB-6504E3320E09}"/>
  </bookViews>
  <sheets>
    <sheet name="O(N)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K26" i="1"/>
  <c r="K27" i="1"/>
  <c r="K28" i="1"/>
  <c r="K29" i="1"/>
  <c r="K30" i="1"/>
  <c r="K31" i="1"/>
  <c r="K32" i="1"/>
  <c r="K25" i="1"/>
  <c r="I26" i="1"/>
  <c r="I27" i="1"/>
  <c r="I28" i="1"/>
  <c r="I29" i="1"/>
  <c r="I30" i="1"/>
  <c r="I31" i="1"/>
  <c r="I32" i="1"/>
  <c r="I25" i="1"/>
  <c r="F31" i="1"/>
  <c r="G31" i="1" s="1"/>
  <c r="J22" i="1"/>
  <c r="D31" i="1"/>
  <c r="J32" i="1"/>
  <c r="J29" i="1"/>
  <c r="F32" i="1"/>
  <c r="G32" i="1" s="1"/>
  <c r="F30" i="1"/>
  <c r="I18" i="1" s="1"/>
  <c r="H18" i="1"/>
  <c r="G18" i="1"/>
  <c r="F18" i="1"/>
  <c r="E18" i="1"/>
  <c r="D18" i="1"/>
  <c r="K22" i="1"/>
  <c r="I22" i="1"/>
  <c r="H22" i="1"/>
  <c r="G22" i="1"/>
  <c r="F22" i="1"/>
  <c r="E22" i="1"/>
  <c r="D22" i="1"/>
  <c r="G25" i="1"/>
  <c r="D19" i="1"/>
  <c r="D16" i="1"/>
  <c r="D21" i="1"/>
  <c r="G28" i="1"/>
  <c r="G26" i="1"/>
  <c r="G27" i="1"/>
  <c r="G29" i="1"/>
  <c r="D26" i="1"/>
  <c r="D27" i="1"/>
  <c r="D28" i="1"/>
  <c r="D29" i="1"/>
  <c r="D30" i="1"/>
  <c r="D32" i="1"/>
  <c r="D25" i="1"/>
  <c r="E17" i="1"/>
  <c r="E16" i="1" s="1"/>
  <c r="D15" i="1"/>
  <c r="J18" i="1" l="1"/>
  <c r="G30" i="1"/>
  <c r="K18" i="1"/>
  <c r="E15" i="1"/>
  <c r="F17" i="1"/>
  <c r="F15" i="1" s="1"/>
  <c r="E21" i="1"/>
  <c r="E19" i="1"/>
  <c r="F21" i="1" l="1"/>
  <c r="F16" i="1"/>
  <c r="F19" i="1"/>
  <c r="G17" i="1"/>
  <c r="G15" i="1" s="1"/>
  <c r="G19" i="1" l="1"/>
  <c r="G16" i="1"/>
  <c r="H17" i="1"/>
  <c r="H15" i="1" s="1"/>
  <c r="G21" i="1"/>
  <c r="I17" i="1" l="1"/>
  <c r="H19" i="1"/>
  <c r="H21" i="1"/>
  <c r="H16" i="1"/>
  <c r="I15" i="1" l="1"/>
  <c r="J17" i="1"/>
  <c r="I21" i="1"/>
  <c r="I16" i="1"/>
  <c r="I19" i="1"/>
  <c r="K17" i="1"/>
  <c r="K15" i="1" s="1"/>
  <c r="J21" i="1" l="1"/>
  <c r="J19" i="1"/>
  <c r="J15" i="1"/>
  <c r="J16" i="1"/>
  <c r="K19" i="1"/>
  <c r="K21" i="1"/>
  <c r="K16" i="1"/>
</calcChain>
</file>

<file path=xl/sharedStrings.xml><?xml version="1.0" encoding="utf-8"?>
<sst xmlns="http://schemas.openxmlformats.org/spreadsheetml/2006/main" count="49" uniqueCount="35">
  <si>
    <t>N</t>
  </si>
  <si>
    <t>N^2</t>
  </si>
  <si>
    <t>2^N</t>
  </si>
  <si>
    <t>N!</t>
  </si>
  <si>
    <t>1 Second</t>
  </si>
  <si>
    <t>1 Hour</t>
  </si>
  <si>
    <t>1 Day</t>
  </si>
  <si>
    <t>1 Minute</t>
  </si>
  <si>
    <t>1 Month</t>
  </si>
  <si>
    <t>1 Year</t>
  </si>
  <si>
    <t>1 Century</t>
  </si>
  <si>
    <t>--&gt;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</si>
  <si>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Since O(N) is faster than O(N^2), then we should expect to</t>
    </r>
  </si>
  <si>
    <t>since O(lg(N)) is faster than O(N), we should expect to have a value</t>
  </si>
  <si>
    <t>O(N^2), we use the square root function on the values for O(N).</t>
  </si>
  <si>
    <t>For O(sqrt(N)), we use the square function on the values for O(N).</t>
  </si>
  <si>
    <r>
      <rPr>
        <b/>
        <sz val="11"/>
        <color theme="1"/>
        <rFont val="Calibri"/>
        <family val="2"/>
        <scheme val="minor"/>
      </rPr>
      <t>function to each order with respect to O(N)</t>
    </r>
    <r>
      <rPr>
        <sz val="11"/>
        <color theme="1"/>
        <rFont val="Calibri"/>
        <family val="2"/>
        <scheme val="minor"/>
      </rPr>
      <t>. For example, for an</t>
    </r>
  </si>
  <si>
    <t xml:space="preserve">O(g(n)) Table: </t>
  </si>
  <si>
    <t>O(N) Algorithm</t>
  </si>
  <si>
    <t>Square of O(N) Algorithm</t>
  </si>
  <si>
    <t>Square Root of O(N) Algorithm</t>
  </si>
  <si>
    <t>Log Base 2 of O(N) Algorithm</t>
  </si>
  <si>
    <t>What factorials give us the same values as O(N)?</t>
  </si>
  <si>
    <t>N=10^3 for 1 Second.</t>
  </si>
  <si>
    <t>N^(1/3)</t>
  </si>
  <si>
    <t>N^(1/2)</t>
  </si>
  <si>
    <t>Cube of O(N) Algorithm</t>
  </si>
  <si>
    <t>Nln(N)</t>
  </si>
  <si>
    <t>N^2ln(N)</t>
  </si>
  <si>
    <t>What values for N in Nln(N) give us the same values as O(N)?</t>
  </si>
  <si>
    <t>What values for N in N^2ln(N) give us the same values as O(N)?</t>
  </si>
  <si>
    <t>have a value that is less than 10^3 in the first column. Similarly,</t>
  </si>
  <si>
    <r>
      <t xml:space="preserve">that is greater than 10^3 in the first column. </t>
    </r>
    <r>
      <rPr>
        <b/>
        <sz val="11"/>
        <color theme="1"/>
        <rFont val="Calibri"/>
        <family val="2"/>
        <scheme val="minor"/>
      </rPr>
      <t>We're applying the inverse</t>
    </r>
  </si>
  <si>
    <t>Big O():</t>
  </si>
  <si>
    <t>1 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</si>
</sst>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11" fontId="0" fillId="0" borderId="0" xfId="0" applyNumberFormat="1"/>
    <xf numFmtId="11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E4A0-3383-42E1-AC47-AB3BCA7FA0C4}">
  <dimension ref="C3:O32"/>
  <sheetViews>
    <sheetView tabSelected="1" topLeftCell="A13" workbookViewId="0">
      <selection activeCell="I25" sqref="I25"/>
    </sheetView>
  </sheetViews>
  <sheetFormatPr defaultRowHeight="15" x14ac:dyDescent="0.25"/>
  <cols>
    <col min="2" max="2" width="9.140625" customWidth="1"/>
    <col min="3" max="3" width="11.140625" style="1" bestFit="1" customWidth="1"/>
    <col min="4" max="4" width="11" customWidth="1"/>
    <col min="5" max="5" width="10.5703125" bestFit="1" customWidth="1"/>
    <col min="6" max="6" width="11.42578125" customWidth="1"/>
    <col min="7" max="7" width="12.28515625" customWidth="1"/>
    <col min="8" max="8" width="11" customWidth="1"/>
    <col min="9" max="10" width="11.7109375" customWidth="1"/>
    <col min="11" max="11" width="11" customWidth="1"/>
    <col min="14" max="14" width="46.7109375" customWidth="1"/>
  </cols>
  <sheetData>
    <row r="3" spans="3:15" x14ac:dyDescent="0.25">
      <c r="E3" s="28" t="s">
        <v>17</v>
      </c>
      <c r="F3" s="28"/>
      <c r="G3" s="28"/>
      <c r="H3" s="28"/>
    </row>
    <row r="4" spans="3:15" x14ac:dyDescent="0.25">
      <c r="E4" s="28" t="s">
        <v>23</v>
      </c>
      <c r="F4" s="28"/>
      <c r="G4" s="28"/>
      <c r="H4" s="28"/>
      <c r="M4" s="1"/>
      <c r="N4" s="1"/>
      <c r="O4" s="1"/>
    </row>
    <row r="5" spans="3:15" x14ac:dyDescent="0.25">
      <c r="E5" s="1"/>
      <c r="F5" s="1"/>
      <c r="G5" s="1"/>
      <c r="N5" s="6"/>
    </row>
    <row r="6" spans="3:15" x14ac:dyDescent="0.25">
      <c r="D6" s="7" t="s">
        <v>12</v>
      </c>
      <c r="E6" s="8"/>
      <c r="F6" s="8"/>
      <c r="G6" s="8"/>
      <c r="H6" s="8"/>
      <c r="I6" s="9"/>
      <c r="L6" s="6"/>
    </row>
    <row r="7" spans="3:15" x14ac:dyDescent="0.25">
      <c r="D7" s="10" t="s">
        <v>31</v>
      </c>
      <c r="E7" s="11"/>
      <c r="F7" s="11"/>
      <c r="G7" s="11"/>
      <c r="H7" s="11"/>
      <c r="I7" s="12"/>
    </row>
    <row r="8" spans="3:15" x14ac:dyDescent="0.25">
      <c r="D8" s="10" t="s">
        <v>13</v>
      </c>
      <c r="E8" s="11"/>
      <c r="F8" s="11"/>
      <c r="G8" s="11"/>
      <c r="H8" s="11"/>
      <c r="I8" s="12"/>
      <c r="M8" s="6"/>
    </row>
    <row r="9" spans="3:15" x14ac:dyDescent="0.25">
      <c r="D9" s="10" t="s">
        <v>32</v>
      </c>
      <c r="E9" s="11"/>
      <c r="F9" s="11"/>
      <c r="G9" s="11"/>
      <c r="H9" s="11"/>
      <c r="I9" s="12"/>
      <c r="M9" s="6"/>
    </row>
    <row r="10" spans="3:15" x14ac:dyDescent="0.25">
      <c r="D10" s="10" t="s">
        <v>16</v>
      </c>
      <c r="E10" s="11"/>
      <c r="F10" s="11"/>
      <c r="G10" s="11"/>
      <c r="H10" s="11"/>
      <c r="I10" s="12"/>
      <c r="M10" s="6"/>
    </row>
    <row r="11" spans="3:15" x14ac:dyDescent="0.25">
      <c r="D11" s="10" t="s">
        <v>14</v>
      </c>
      <c r="E11" s="11"/>
      <c r="F11" s="11"/>
      <c r="G11" s="11"/>
      <c r="H11" s="11"/>
      <c r="I11" s="12"/>
      <c r="L11" s="6"/>
      <c r="M11" s="6"/>
    </row>
    <row r="12" spans="3:15" x14ac:dyDescent="0.25">
      <c r="D12" s="13" t="s">
        <v>15</v>
      </c>
      <c r="E12" s="14"/>
      <c r="F12" s="14"/>
      <c r="G12" s="14"/>
      <c r="H12" s="14"/>
      <c r="I12" s="15"/>
    </row>
    <row r="13" spans="3:15" x14ac:dyDescent="0.25">
      <c r="E13" s="1"/>
      <c r="F13" s="1"/>
      <c r="G13" s="1"/>
    </row>
    <row r="14" spans="3:15" s="1" customFormat="1" x14ac:dyDescent="0.25">
      <c r="C14" s="3" t="s">
        <v>33</v>
      </c>
      <c r="D14" s="4" t="s">
        <v>4</v>
      </c>
      <c r="E14" s="4" t="s">
        <v>7</v>
      </c>
      <c r="F14" s="4" t="s">
        <v>5</v>
      </c>
      <c r="G14" s="4" t="s">
        <v>6</v>
      </c>
      <c r="H14" s="4" t="s">
        <v>8</v>
      </c>
      <c r="I14" s="4" t="s">
        <v>9</v>
      </c>
      <c r="J14" s="4" t="s">
        <v>34</v>
      </c>
      <c r="K14" s="4" t="s">
        <v>10</v>
      </c>
      <c r="M14"/>
    </row>
    <row r="15" spans="3:15" x14ac:dyDescent="0.25">
      <c r="C15" s="3" t="s">
        <v>24</v>
      </c>
      <c r="D15" s="17">
        <f>POWER(D$17,3)</f>
        <v>1000000000</v>
      </c>
      <c r="E15" s="17">
        <f>POWER(E$17,3)</f>
        <v>216000000000000</v>
      </c>
      <c r="F15" s="17">
        <f>POWER(F$17,3)</f>
        <v>4.6656E+19</v>
      </c>
      <c r="G15" s="17">
        <f>POWER(G$17,3)</f>
        <v>6.44972544E+23</v>
      </c>
      <c r="H15" s="17">
        <f>POWER(H$17,3)</f>
        <v>1.7414258687999999E+28</v>
      </c>
      <c r="I15" s="17">
        <f>POWER(I$17,3)</f>
        <v>3.0091839012864E+31</v>
      </c>
      <c r="J15" s="17">
        <f t="shared" ref="J15:K15" si="0">POWER(J$17,3)</f>
        <v>3.0091839012863999E+34</v>
      </c>
      <c r="K15" s="17">
        <f t="shared" si="0"/>
        <v>3.0091839012863998E+37</v>
      </c>
      <c r="L15" s="5" t="s">
        <v>11</v>
      </c>
      <c r="M15" s="27" t="s">
        <v>26</v>
      </c>
      <c r="N15" s="27"/>
    </row>
    <row r="16" spans="3:15" x14ac:dyDescent="0.25">
      <c r="C16" s="3" t="s">
        <v>25</v>
      </c>
      <c r="D16" s="2">
        <f>POWER(D$17,2)</f>
        <v>1000000</v>
      </c>
      <c r="E16" s="2">
        <f>POWER(E$17,2)</f>
        <v>3600000000</v>
      </c>
      <c r="F16" s="2">
        <f>POWER(F$17,2)</f>
        <v>12960000000000</v>
      </c>
      <c r="G16" s="2">
        <f>POWER(G$17,2)</f>
        <v>7464960000000000</v>
      </c>
      <c r="H16" s="2">
        <f>POWER(H$17,2)</f>
        <v>6.718464E+18</v>
      </c>
      <c r="I16" s="2">
        <f>POWER(I$17,2)</f>
        <v>9.67458816E+20</v>
      </c>
      <c r="J16" s="2">
        <f t="shared" ref="J16:K16" si="1">POWER(J$17,2)</f>
        <v>9.67458816E+22</v>
      </c>
      <c r="K16" s="2">
        <f t="shared" si="1"/>
        <v>9.6745881599999989E+24</v>
      </c>
      <c r="L16" s="5" t="s">
        <v>11</v>
      </c>
      <c r="M16" s="27" t="s">
        <v>19</v>
      </c>
      <c r="N16" s="27"/>
    </row>
    <row r="17" spans="3:14" x14ac:dyDescent="0.25">
      <c r="C17" s="3" t="s">
        <v>0</v>
      </c>
      <c r="D17" s="2">
        <v>1000</v>
      </c>
      <c r="E17" s="2">
        <f>60*D17</f>
        <v>60000</v>
      </c>
      <c r="F17" s="2">
        <f>60*E17</f>
        <v>3600000</v>
      </c>
      <c r="G17" s="2">
        <f>24*F17</f>
        <v>86400000</v>
      </c>
      <c r="H17" s="2">
        <f>30*G17</f>
        <v>2592000000</v>
      </c>
      <c r="I17" s="2">
        <f>12*H17</f>
        <v>31104000000</v>
      </c>
      <c r="J17" s="2">
        <f>10*I17</f>
        <v>311040000000</v>
      </c>
      <c r="K17" s="2">
        <f>100*I17</f>
        <v>3110400000000</v>
      </c>
      <c r="L17" s="5" t="s">
        <v>11</v>
      </c>
      <c r="M17" s="27" t="s">
        <v>18</v>
      </c>
      <c r="N17" s="27"/>
    </row>
    <row r="18" spans="3:14" x14ac:dyDescent="0.25">
      <c r="C18" s="3" t="s">
        <v>27</v>
      </c>
      <c r="D18" s="2">
        <f>F25</f>
        <v>190</v>
      </c>
      <c r="E18" s="18">
        <f>F26</f>
        <v>6790</v>
      </c>
      <c r="F18" s="2">
        <f>F27</f>
        <v>285000</v>
      </c>
      <c r="G18" s="2">
        <f>F28</f>
        <v>5560000</v>
      </c>
      <c r="H18" s="2">
        <f>F29</f>
        <v>138000000</v>
      </c>
      <c r="I18" s="2">
        <f>F30</f>
        <v>1475000000</v>
      </c>
      <c r="J18" s="2">
        <f>F31</f>
        <v>13355000000</v>
      </c>
      <c r="K18" s="2">
        <f>F32</f>
        <v>121950000000</v>
      </c>
      <c r="L18" s="5" t="s">
        <v>11</v>
      </c>
      <c r="M18" s="27" t="s">
        <v>29</v>
      </c>
      <c r="N18" s="27"/>
    </row>
    <row r="19" spans="3:14" x14ac:dyDescent="0.25">
      <c r="C19" s="3" t="s">
        <v>1</v>
      </c>
      <c r="D19" s="19">
        <f>SQRT(D$17)</f>
        <v>31.622776601683793</v>
      </c>
      <c r="E19" s="18">
        <f>SQRT(E$17)</f>
        <v>244.94897427831782</v>
      </c>
      <c r="F19" s="2">
        <f>SQRT(F$17)</f>
        <v>1897.3665961010277</v>
      </c>
      <c r="G19" s="2">
        <f>SQRT(G$17)</f>
        <v>9295.1600308978013</v>
      </c>
      <c r="H19" s="2">
        <f>SQRT(H$17)</f>
        <v>50911.688245431418</v>
      </c>
      <c r="I19" s="2">
        <f>SQRT(I$17)</f>
        <v>176363.26148038881</v>
      </c>
      <c r="J19" s="2">
        <f t="shared" ref="J19:K19" si="2">SQRT(J$17)</f>
        <v>557709.60185386799</v>
      </c>
      <c r="K19" s="2">
        <f t="shared" si="2"/>
        <v>1763632.6148038881</v>
      </c>
      <c r="L19" s="5" t="s">
        <v>11</v>
      </c>
      <c r="M19" s="27" t="s">
        <v>20</v>
      </c>
      <c r="N19" s="27"/>
    </row>
    <row r="20" spans="3:14" x14ac:dyDescent="0.25">
      <c r="C20" s="3" t="s">
        <v>28</v>
      </c>
      <c r="D20" s="18">
        <f>I25</f>
        <v>18.493242008906929</v>
      </c>
      <c r="E20" s="2">
        <f>I26</f>
        <v>112.69427669584645</v>
      </c>
      <c r="F20" s="2">
        <f>I27</f>
        <v>738.24115301167001</v>
      </c>
      <c r="G20" s="2">
        <f>I28</f>
        <v>3268.0269276736385</v>
      </c>
      <c r="H20" s="2">
        <f>I29</f>
        <v>16340.134638368192</v>
      </c>
      <c r="I20" s="2">
        <f>I30</f>
        <v>53432.200029570187</v>
      </c>
      <c r="J20" s="2">
        <f>I31</f>
        <v>161105.55545976682</v>
      </c>
      <c r="K20" s="2">
        <f>I32</f>
        <v>487339.71724044817</v>
      </c>
      <c r="L20" s="5" t="s">
        <v>11</v>
      </c>
      <c r="M20" s="27" t="s">
        <v>30</v>
      </c>
      <c r="N20" s="27"/>
    </row>
    <row r="21" spans="3:14" x14ac:dyDescent="0.25">
      <c r="C21" s="3" t="s">
        <v>2</v>
      </c>
      <c r="D21" s="19">
        <f>LOG(D$17,2)</f>
        <v>9.965784284662087</v>
      </c>
      <c r="E21" s="19">
        <f>LOG(E$17,2)</f>
        <v>15.872674880270607</v>
      </c>
      <c r="F21" s="18">
        <f>LOG(F$17,2)</f>
        <v>21.779565475879124</v>
      </c>
      <c r="G21" s="18">
        <f>LOG(G$17,2)</f>
        <v>26.364527976600282</v>
      </c>
      <c r="H21" s="18">
        <f>LOG(H$17,2)</f>
        <v>31.271418572208798</v>
      </c>
      <c r="I21" s="18">
        <f>LOG(I$17,2)</f>
        <v>34.856381072929956</v>
      </c>
      <c r="J21" s="18">
        <f t="shared" ref="J21:K21" si="3">LOG(J$17,2)</f>
        <v>38.178309167817318</v>
      </c>
      <c r="K21" s="18">
        <f t="shared" si="3"/>
        <v>41.50023726270468</v>
      </c>
      <c r="L21" s="5" t="s">
        <v>11</v>
      </c>
      <c r="M21" s="27" t="s">
        <v>21</v>
      </c>
      <c r="N21" s="27"/>
    </row>
    <row r="22" spans="3:14" x14ac:dyDescent="0.25">
      <c r="C22" s="3" t="s">
        <v>3</v>
      </c>
      <c r="D22" s="18">
        <f>C25</f>
        <v>6</v>
      </c>
      <c r="E22" s="18">
        <f>C26</f>
        <v>8</v>
      </c>
      <c r="F22" s="18">
        <f>C27</f>
        <v>9</v>
      </c>
      <c r="G22" s="18">
        <f>C28</f>
        <v>11</v>
      </c>
      <c r="H22" s="18">
        <f>C29</f>
        <v>12</v>
      </c>
      <c r="I22" s="18">
        <f>C30</f>
        <v>13</v>
      </c>
      <c r="J22" s="18">
        <f>C31</f>
        <v>14</v>
      </c>
      <c r="K22" s="18">
        <f>C32</f>
        <v>15</v>
      </c>
      <c r="L22" s="5" t="s">
        <v>11</v>
      </c>
      <c r="M22" s="27" t="s">
        <v>22</v>
      </c>
      <c r="N22" s="27"/>
    </row>
    <row r="24" spans="3:14" x14ac:dyDescent="0.25">
      <c r="C24" s="20" t="s">
        <v>0</v>
      </c>
      <c r="D24" s="20" t="s">
        <v>3</v>
      </c>
      <c r="E24" s="16"/>
      <c r="F24" s="21" t="s">
        <v>0</v>
      </c>
      <c r="G24" s="21" t="s">
        <v>27</v>
      </c>
      <c r="H24" s="16"/>
      <c r="I24" s="20" t="s">
        <v>0</v>
      </c>
      <c r="J24" s="24" t="s">
        <v>1</v>
      </c>
      <c r="K24" s="24" t="s">
        <v>28</v>
      </c>
    </row>
    <row r="25" spans="3:14" x14ac:dyDescent="0.25">
      <c r="C25" s="21">
        <v>6</v>
      </c>
      <c r="D25" s="20">
        <f>FACT(C25)</f>
        <v>720</v>
      </c>
      <c r="F25" s="20">
        <v>190</v>
      </c>
      <c r="G25" s="23">
        <f>$F25*LN($F25)</f>
        <v>996.93457371049237</v>
      </c>
      <c r="I25" s="23">
        <f>SQRT($J25)</f>
        <v>18.493242008906929</v>
      </c>
      <c r="J25" s="23">
        <v>342</v>
      </c>
      <c r="K25" s="25">
        <f>$J25*LN($I25)</f>
        <v>997.75263603770543</v>
      </c>
    </row>
    <row r="26" spans="3:14" x14ac:dyDescent="0.25">
      <c r="C26" s="21">
        <v>8</v>
      </c>
      <c r="D26" s="20">
        <f>FACT(C26)</f>
        <v>40320</v>
      </c>
      <c r="F26" s="23">
        <v>6790</v>
      </c>
      <c r="G26" s="22">
        <f t="shared" ref="G26:G32" si="4">$F26*LN($F26)</f>
        <v>59909.570237553111</v>
      </c>
      <c r="I26" s="20">
        <f t="shared" ref="I26:I32" si="5">SQRT($J26)</f>
        <v>112.69427669584645</v>
      </c>
      <c r="J26" s="23">
        <v>12700</v>
      </c>
      <c r="K26" s="26">
        <f t="shared" ref="K26:K32" si="6">$J26*LN($I26)</f>
        <v>60003.41868003644</v>
      </c>
    </row>
    <row r="27" spans="3:14" x14ac:dyDescent="0.25">
      <c r="C27" s="21">
        <v>9</v>
      </c>
      <c r="D27" s="20">
        <f>FACT(C27)</f>
        <v>362880</v>
      </c>
      <c r="F27" s="20">
        <v>285000</v>
      </c>
      <c r="G27" s="23">
        <f t="shared" si="4"/>
        <v>3579669.6708864747</v>
      </c>
      <c r="I27" s="20">
        <f t="shared" si="5"/>
        <v>738.24115301167001</v>
      </c>
      <c r="J27" s="20">
        <v>545000</v>
      </c>
      <c r="K27" s="26">
        <f t="shared" si="6"/>
        <v>3599327.4425683664</v>
      </c>
    </row>
    <row r="28" spans="3:14" x14ac:dyDescent="0.25">
      <c r="C28" s="21">
        <v>11</v>
      </c>
      <c r="D28" s="20">
        <f>FACT(C28)</f>
        <v>39916800</v>
      </c>
      <c r="F28" s="20">
        <v>5560000</v>
      </c>
      <c r="G28" s="20">
        <f t="shared" si="4"/>
        <v>86352964.184220821</v>
      </c>
      <c r="I28" s="20">
        <f t="shared" si="5"/>
        <v>3268.0269276736385</v>
      </c>
      <c r="J28" s="20">
        <v>10680000</v>
      </c>
      <c r="K28" s="26">
        <f t="shared" si="6"/>
        <v>86421937.310590371</v>
      </c>
    </row>
    <row r="29" spans="3:14" x14ac:dyDescent="0.25">
      <c r="C29" s="21">
        <v>12</v>
      </c>
      <c r="D29" s="20">
        <f>FACT(C29)</f>
        <v>479001600</v>
      </c>
      <c r="F29" s="20">
        <v>138000000</v>
      </c>
      <c r="G29" s="20">
        <f t="shared" si="4"/>
        <v>2586501465.5507641</v>
      </c>
      <c r="I29" s="20">
        <f t="shared" si="5"/>
        <v>16340.134638368192</v>
      </c>
      <c r="J29" s="20">
        <f>267000000</f>
        <v>267000000</v>
      </c>
      <c r="K29" s="26">
        <f t="shared" si="6"/>
        <v>2590268355.3846636</v>
      </c>
    </row>
    <row r="30" spans="3:14" x14ac:dyDescent="0.25">
      <c r="C30" s="21">
        <v>13</v>
      </c>
      <c r="D30" s="20">
        <f>FACT(C30)</f>
        <v>6227020800</v>
      </c>
      <c r="F30" s="20">
        <f>1475000000</f>
        <v>1475000000</v>
      </c>
      <c r="G30" s="20">
        <f t="shared" si="4"/>
        <v>31140087644.438839</v>
      </c>
      <c r="I30" s="20">
        <f t="shared" si="5"/>
        <v>53432.200029570187</v>
      </c>
      <c r="J30" s="20">
        <v>2855000000</v>
      </c>
      <c r="K30" s="26">
        <f t="shared" si="6"/>
        <v>31080012038.277634</v>
      </c>
    </row>
    <row r="31" spans="3:14" x14ac:dyDescent="0.25">
      <c r="C31" s="21">
        <v>14</v>
      </c>
      <c r="D31" s="20">
        <f>FACT(C31)</f>
        <v>87178291200</v>
      </c>
      <c r="F31" s="20">
        <f>13355000000</f>
        <v>13355000000</v>
      </c>
      <c r="G31" s="20">
        <f t="shared" si="4"/>
        <v>311373917508.25378</v>
      </c>
      <c r="I31" s="20">
        <f t="shared" si="5"/>
        <v>161105.55545976682</v>
      </c>
      <c r="J31" s="20">
        <v>25955000000</v>
      </c>
      <c r="K31" s="26">
        <f t="shared" si="6"/>
        <v>311195649703.54279</v>
      </c>
    </row>
    <row r="32" spans="3:14" x14ac:dyDescent="0.25">
      <c r="C32" s="21">
        <v>15</v>
      </c>
      <c r="D32" s="20">
        <f>FACT(C32)</f>
        <v>1307674368000</v>
      </c>
      <c r="F32" s="20">
        <f>121950000000</f>
        <v>121950000000</v>
      </c>
      <c r="G32" s="20">
        <f t="shared" si="4"/>
        <v>3113002645468.1372</v>
      </c>
      <c r="I32" s="20">
        <f t="shared" si="5"/>
        <v>487339.71724044817</v>
      </c>
      <c r="J32" s="20">
        <f>237500000000</f>
        <v>237500000000</v>
      </c>
      <c r="K32" s="26">
        <f t="shared" si="6"/>
        <v>3110470223425.0063</v>
      </c>
    </row>
  </sheetData>
  <mergeCells count="10">
    <mergeCell ref="M22:N22"/>
    <mergeCell ref="M19:N19"/>
    <mergeCell ref="M20:N20"/>
    <mergeCell ref="E3:H3"/>
    <mergeCell ref="E4:H4"/>
    <mergeCell ref="M15:N15"/>
    <mergeCell ref="M16:N16"/>
    <mergeCell ref="M17:N17"/>
    <mergeCell ref="M18:N18"/>
    <mergeCell ref="M21:N2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O(N)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2022-10-03T19:37:17Z</dcterms:created>
  <dcterms:modified xsi:type="dcterms:W3CDTF">2022-10-17T22:56:57Z</dcterms:modified>
</cp:coreProperties>
</file>